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8800" windowHeight="12435" tabRatio="950" firstSheet="1" activeTab="28"/>
  </bookViews>
  <sheets>
    <sheet name="Kopa" sheetId="18" state="hidden" r:id="rId1"/>
    <sheet name="01.1.4." sheetId="5" r:id="rId2"/>
    <sheet name="01.2.3." sheetId="16" r:id="rId3"/>
    <sheet name="03.1.3." sheetId="6" r:id="rId4"/>
    <sheet name="04.1.11." sheetId="19" r:id="rId5"/>
    <sheet name="06.1.7." sheetId="7" r:id="rId6"/>
    <sheet name="08.1.3." sheetId="9" r:id="rId7"/>
    <sheet name="08.1.8." sheetId="10" r:id="rId8"/>
    <sheet name="09.1.4." sheetId="11" r:id="rId9"/>
    <sheet name="09.1.6." sheetId="12" r:id="rId10"/>
    <sheet name="09.1.9." sheetId="13" r:id="rId11"/>
    <sheet name="09.6.1." sheetId="15" r:id="rId12"/>
    <sheet name="09.25.3." sheetId="4" r:id="rId13"/>
    <sheet name="10.1.1." sheetId="14" r:id="rId14"/>
    <sheet name="10.3.1" sheetId="1" r:id="rId15"/>
    <sheet name="10.3.3." sheetId="2" r:id="rId16"/>
    <sheet name="10.3.5." sheetId="3" r:id="rId17"/>
    <sheet name="4.piel" sheetId="8" r:id="rId18"/>
    <sheet name="22.piel" sheetId="21" r:id="rId19"/>
    <sheet name="04.1.13." sheetId="22" r:id="rId20"/>
    <sheet name="04.3.1." sheetId="23" r:id="rId21"/>
    <sheet name="05.1.2." sheetId="24" r:id="rId22"/>
    <sheet name="06.1.1." sheetId="25" r:id="rId23"/>
    <sheet name="06.1.6." sheetId="26" r:id="rId24"/>
    <sheet name="06.1.9." sheetId="27" r:id="rId25"/>
    <sheet name="09.4.1." sheetId="28" r:id="rId26"/>
    <sheet name="6.piel" sheetId="29" r:id="rId27"/>
    <sheet name="8.piel." sheetId="30" r:id="rId28"/>
    <sheet name="11.piel." sheetId="31" r:id="rId29"/>
  </sheets>
  <definedNames>
    <definedName name="_xlnm._FilterDatabase" localSheetId="1" hidden="1">'01.1.4.'!$A$22:$P$300</definedName>
    <definedName name="_xlnm._FilterDatabase" localSheetId="2" hidden="1">'01.2.3.'!$A$22:$P$300</definedName>
    <definedName name="_xlnm._FilterDatabase" localSheetId="3" hidden="1">'03.1.3.'!$A$22:$P$300</definedName>
    <definedName name="_xlnm._FilterDatabase" localSheetId="4" hidden="1">'04.1.11.'!$A$22:$P$300</definedName>
    <definedName name="_xlnm._FilterDatabase" localSheetId="19" hidden="1">'04.1.13.'!$A$22:$P$300</definedName>
    <definedName name="_xlnm._FilterDatabase" localSheetId="20" hidden="1">'04.3.1.'!$A$22:$P$300</definedName>
    <definedName name="_xlnm._FilterDatabase" localSheetId="21" hidden="1">'05.1.2.'!$A$22:$P$300</definedName>
    <definedName name="_xlnm._FilterDatabase" localSheetId="22" hidden="1">'06.1.1.'!$A$22:$P$300</definedName>
    <definedName name="_xlnm._FilterDatabase" localSheetId="23" hidden="1">'06.1.6.'!$A$22:$P$300</definedName>
    <definedName name="_xlnm._FilterDatabase" localSheetId="5" hidden="1">'06.1.7.'!$A$22:$P$300</definedName>
    <definedName name="_xlnm._FilterDatabase" localSheetId="24" hidden="1">'06.1.9.'!$A$22:$P$301</definedName>
    <definedName name="_xlnm._FilterDatabase" localSheetId="6" hidden="1">'08.1.3.'!$A$22:$P$300</definedName>
    <definedName name="_xlnm._FilterDatabase" localSheetId="7" hidden="1">'08.1.8.'!$A$22:$P$300</definedName>
    <definedName name="_xlnm._FilterDatabase" localSheetId="8" hidden="1">'09.1.4.'!$A$22:$P$300</definedName>
    <definedName name="_xlnm._FilterDatabase" localSheetId="9" hidden="1">'09.1.6.'!$A$22:$P$300</definedName>
    <definedName name="_xlnm._FilterDatabase" localSheetId="10" hidden="1">'09.1.9.'!$A$22:$P$300</definedName>
    <definedName name="_xlnm._FilterDatabase" localSheetId="12" hidden="1">'09.25.3.'!$A$22:$P$301</definedName>
    <definedName name="_xlnm._FilterDatabase" localSheetId="25" hidden="1">'09.4.1.'!$A$22:$P$302</definedName>
    <definedName name="_xlnm._FilterDatabase" localSheetId="11" hidden="1">'09.6.1.'!$A$22:$P$300</definedName>
    <definedName name="_xlnm._FilterDatabase" localSheetId="13" hidden="1">'10.1.1.'!$A$22:$P$300</definedName>
    <definedName name="_xlnm._FilterDatabase" localSheetId="14" hidden="1">'10.3.1'!$A$22:$P$301</definedName>
    <definedName name="_xlnm._FilterDatabase" localSheetId="15" hidden="1">'10.3.3.'!$A$22:$P$301</definedName>
    <definedName name="_xlnm._FilterDatabase" localSheetId="16" hidden="1">'10.3.5.'!$A$22:$P$301</definedName>
    <definedName name="_xlnm._FilterDatabase" localSheetId="28" hidden="1">'11.piel.'!#REF!</definedName>
    <definedName name="_xlnm._FilterDatabase" localSheetId="0" hidden="1">Kopa!$A$22:$P$300</definedName>
    <definedName name="_xlnm.Print_Titles" localSheetId="1">'01.1.4.'!$22:$22</definedName>
    <definedName name="_xlnm.Print_Titles" localSheetId="2">'01.2.3.'!$22:$22</definedName>
    <definedName name="_xlnm.Print_Titles" localSheetId="3">'03.1.3.'!$22:$22</definedName>
    <definedName name="_xlnm.Print_Titles" localSheetId="4">'04.1.11.'!$22:$22</definedName>
    <definedName name="_xlnm.Print_Titles" localSheetId="19">'04.1.13.'!$22:$22</definedName>
    <definedName name="_xlnm.Print_Titles" localSheetId="20">'04.3.1.'!$22:$22</definedName>
    <definedName name="_xlnm.Print_Titles" localSheetId="21">'05.1.2.'!$22:$22</definedName>
    <definedName name="_xlnm.Print_Titles" localSheetId="22">'06.1.1.'!$22:$22</definedName>
    <definedName name="_xlnm.Print_Titles" localSheetId="23">'06.1.6.'!$22:$22</definedName>
    <definedName name="_xlnm.Print_Titles" localSheetId="5">'06.1.7.'!$22:$22</definedName>
    <definedName name="_xlnm.Print_Titles" localSheetId="24">'06.1.9.'!$22:$22</definedName>
    <definedName name="_xlnm.Print_Titles" localSheetId="6">'08.1.3.'!$22:$22</definedName>
    <definedName name="_xlnm.Print_Titles" localSheetId="7">'08.1.8.'!$22:$22</definedName>
    <definedName name="_xlnm.Print_Titles" localSheetId="8">'09.1.4.'!$22:$22</definedName>
    <definedName name="_xlnm.Print_Titles" localSheetId="9">'09.1.6.'!$22:$22</definedName>
    <definedName name="_xlnm.Print_Titles" localSheetId="10">'09.1.9.'!$22:$22</definedName>
    <definedName name="_xlnm.Print_Titles" localSheetId="25">'09.4.1.'!$22:$22</definedName>
    <definedName name="_xlnm.Print_Titles" localSheetId="11">'09.6.1.'!$22:$22</definedName>
    <definedName name="_xlnm.Print_Titles" localSheetId="13">'10.1.1.'!$22:$22</definedName>
    <definedName name="_xlnm.Print_Titles" localSheetId="14">'10.3.1'!$22:$22</definedName>
    <definedName name="_xlnm.Print_Titles" localSheetId="15">'10.3.3.'!$22:$22</definedName>
    <definedName name="_xlnm.Print_Titles" localSheetId="16">'10.3.5.'!$22:$22</definedName>
    <definedName name="_xlnm.Print_Titles" localSheetId="0">Kopa!$22:$22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1" i="31" l="1"/>
  <c r="F20" i="31"/>
  <c r="F19" i="31"/>
  <c r="F18" i="31"/>
  <c r="F17" i="31"/>
  <c r="F16" i="31"/>
  <c r="F15" i="31" s="1"/>
  <c r="E15" i="31"/>
  <c r="D15" i="31"/>
  <c r="G59" i="30"/>
  <c r="G58" i="30"/>
  <c r="G57" i="30"/>
  <c r="G56" i="30"/>
  <c r="G55" i="30"/>
  <c r="G54" i="30"/>
  <c r="G53" i="30"/>
  <c r="E53" i="30"/>
  <c r="G52" i="30"/>
  <c r="E51" i="30"/>
  <c r="E48" i="30" s="1"/>
  <c r="G50" i="30"/>
  <c r="G49" i="30"/>
  <c r="F48" i="30"/>
  <c r="G43" i="30"/>
  <c r="G42" i="30"/>
  <c r="G41" i="30"/>
  <c r="G40" i="30"/>
  <c r="G39" i="30"/>
  <c r="G38" i="30"/>
  <c r="G37" i="30"/>
  <c r="E36" i="30"/>
  <c r="G36" i="30" s="1"/>
  <c r="E35" i="30"/>
  <c r="E12" i="30" s="1"/>
  <c r="G34" i="30"/>
  <c r="G33" i="30"/>
  <c r="G32" i="30"/>
  <c r="G31" i="30"/>
  <c r="G30" i="30"/>
  <c r="G29" i="30"/>
  <c r="G28" i="30"/>
  <c r="G27" i="30"/>
  <c r="G26" i="30"/>
  <c r="G25" i="30"/>
  <c r="G24" i="30"/>
  <c r="G23" i="30"/>
  <c r="G22" i="30"/>
  <c r="G21" i="30"/>
  <c r="G20" i="30"/>
  <c r="G19" i="30"/>
  <c r="G18" i="30"/>
  <c r="G17" i="30"/>
  <c r="G16" i="30"/>
  <c r="G15" i="30"/>
  <c r="G14" i="30"/>
  <c r="G13" i="30"/>
  <c r="F12" i="30"/>
  <c r="G59" i="29"/>
  <c r="G58" i="29"/>
  <c r="G57" i="29"/>
  <c r="G56" i="29"/>
  <c r="G55" i="29"/>
  <c r="G54" i="29"/>
  <c r="G53" i="29"/>
  <c r="G52" i="29"/>
  <c r="G51" i="29"/>
  <c r="G50" i="29"/>
  <c r="G49" i="29"/>
  <c r="G47" i="29" s="1"/>
  <c r="G48" i="29"/>
  <c r="F47" i="29"/>
  <c r="E47" i="29"/>
  <c r="G41" i="29"/>
  <c r="G40" i="29"/>
  <c r="E39" i="29"/>
  <c r="E35" i="29" s="1"/>
  <c r="G38" i="29"/>
  <c r="G37" i="29"/>
  <c r="G36" i="29"/>
  <c r="F35" i="29"/>
  <c r="G29" i="29"/>
  <c r="G28" i="29"/>
  <c r="G27" i="29"/>
  <c r="G26" i="29"/>
  <c r="E26" i="29"/>
  <c r="G25" i="29"/>
  <c r="G24" i="29"/>
  <c r="G23" i="29"/>
  <c r="G22" i="29"/>
  <c r="G21" i="29"/>
  <c r="F21" i="29"/>
  <c r="E21" i="29"/>
  <c r="G15" i="29"/>
  <c r="G14" i="29"/>
  <c r="F14" i="29"/>
  <c r="E14" i="29"/>
  <c r="O299" i="28"/>
  <c r="L299" i="28"/>
  <c r="I299" i="28"/>
  <c r="F299" i="28"/>
  <c r="C299" i="28"/>
  <c r="O298" i="28"/>
  <c r="L298" i="28"/>
  <c r="I298" i="28"/>
  <c r="F298" i="28"/>
  <c r="C298" i="28" s="1"/>
  <c r="O297" i="28"/>
  <c r="L297" i="28"/>
  <c r="I297" i="28"/>
  <c r="F297" i="28"/>
  <c r="C297" i="28" s="1"/>
  <c r="O296" i="28"/>
  <c r="L296" i="28"/>
  <c r="I296" i="28"/>
  <c r="F296" i="28"/>
  <c r="C296" i="28" s="1"/>
  <c r="O295" i="28"/>
  <c r="L295" i="28"/>
  <c r="I295" i="28"/>
  <c r="F295" i="28"/>
  <c r="C295" i="28"/>
  <c r="O294" i="28"/>
  <c r="L294" i="28"/>
  <c r="I294" i="28"/>
  <c r="F294" i="28"/>
  <c r="C294" i="28" s="1"/>
  <c r="O293" i="28"/>
  <c r="L293" i="28"/>
  <c r="I293" i="28"/>
  <c r="C293" i="28" s="1"/>
  <c r="F293" i="28"/>
  <c r="O292" i="28"/>
  <c r="L292" i="28"/>
  <c r="I292" i="28"/>
  <c r="F292" i="28"/>
  <c r="C292" i="28" s="1"/>
  <c r="O291" i="28"/>
  <c r="N291" i="28"/>
  <c r="M291" i="28"/>
  <c r="L291" i="28"/>
  <c r="K291" i="28"/>
  <c r="J291" i="28"/>
  <c r="I291" i="28"/>
  <c r="H291" i="28"/>
  <c r="G291" i="28"/>
  <c r="F291" i="28"/>
  <c r="E291" i="28"/>
  <c r="D291" i="28"/>
  <c r="C291" i="28"/>
  <c r="O286" i="28"/>
  <c r="L286" i="28"/>
  <c r="I286" i="28"/>
  <c r="F286" i="28"/>
  <c r="C286" i="28" s="1"/>
  <c r="O285" i="28"/>
  <c r="L285" i="28"/>
  <c r="I285" i="28"/>
  <c r="F285" i="28"/>
  <c r="C285" i="28"/>
  <c r="O284" i="28"/>
  <c r="N284" i="28"/>
  <c r="M284" i="28"/>
  <c r="L284" i="28"/>
  <c r="K284" i="28"/>
  <c r="J284" i="28"/>
  <c r="I284" i="28"/>
  <c r="H284" i="28"/>
  <c r="G284" i="28"/>
  <c r="F284" i="28"/>
  <c r="C284" i="28" s="1"/>
  <c r="E284" i="28"/>
  <c r="D284" i="28"/>
  <c r="O283" i="28"/>
  <c r="L283" i="28"/>
  <c r="I283" i="28"/>
  <c r="F283" i="28"/>
  <c r="C283" i="28" s="1"/>
  <c r="O282" i="28"/>
  <c r="N282" i="28"/>
  <c r="M282" i="28"/>
  <c r="L282" i="28"/>
  <c r="K282" i="28"/>
  <c r="J282" i="28"/>
  <c r="I282" i="28"/>
  <c r="H282" i="28"/>
  <c r="G282" i="28"/>
  <c r="F282" i="28"/>
  <c r="E282" i="28"/>
  <c r="D282" i="28"/>
  <c r="C282" i="28"/>
  <c r="O281" i="28"/>
  <c r="L281" i="28"/>
  <c r="I281" i="28"/>
  <c r="F281" i="28"/>
  <c r="C281" i="28" s="1"/>
  <c r="O280" i="28"/>
  <c r="L280" i="28"/>
  <c r="I280" i="28"/>
  <c r="F280" i="28"/>
  <c r="C280" i="28"/>
  <c r="O279" i="28"/>
  <c r="L279" i="28"/>
  <c r="I279" i="28"/>
  <c r="F279" i="28"/>
  <c r="C279" i="28" s="1"/>
  <c r="O278" i="28"/>
  <c r="N278" i="28"/>
  <c r="M278" i="28"/>
  <c r="L278" i="28"/>
  <c r="K278" i="28"/>
  <c r="J278" i="28"/>
  <c r="I278" i="28"/>
  <c r="H278" i="28"/>
  <c r="G278" i="28"/>
  <c r="F278" i="28"/>
  <c r="E278" i="28"/>
  <c r="D278" i="28"/>
  <c r="C278" i="28"/>
  <c r="O277" i="28"/>
  <c r="L277" i="28"/>
  <c r="I277" i="28"/>
  <c r="F277" i="28"/>
  <c r="C277" i="28" s="1"/>
  <c r="O276" i="28"/>
  <c r="L276" i="28"/>
  <c r="I276" i="28"/>
  <c r="F276" i="28"/>
  <c r="C276" i="28"/>
  <c r="O275" i="28"/>
  <c r="L275" i="28"/>
  <c r="I275" i="28"/>
  <c r="F275" i="28"/>
  <c r="C275" i="28" s="1"/>
  <c r="O274" i="28"/>
  <c r="N274" i="28"/>
  <c r="M274" i="28"/>
  <c r="L274" i="28"/>
  <c r="K274" i="28"/>
  <c r="J274" i="28"/>
  <c r="I274" i="28"/>
  <c r="H274" i="28"/>
  <c r="G274" i="28"/>
  <c r="F274" i="28"/>
  <c r="E274" i="28"/>
  <c r="D274" i="28"/>
  <c r="C274" i="28"/>
  <c r="O273" i="28"/>
  <c r="L273" i="28"/>
  <c r="I273" i="28"/>
  <c r="F273" i="28"/>
  <c r="C273" i="28" s="1"/>
  <c r="O272" i="28"/>
  <c r="N272" i="28"/>
  <c r="M272" i="28"/>
  <c r="L272" i="28"/>
  <c r="K272" i="28"/>
  <c r="J272" i="28"/>
  <c r="I272" i="28"/>
  <c r="H272" i="28"/>
  <c r="G272" i="28"/>
  <c r="F272" i="28"/>
  <c r="E272" i="28"/>
  <c r="D272" i="28"/>
  <c r="C272" i="28"/>
  <c r="O271" i="28"/>
  <c r="N271" i="28"/>
  <c r="M271" i="28"/>
  <c r="L271" i="28"/>
  <c r="K271" i="28"/>
  <c r="J271" i="28"/>
  <c r="I271" i="28"/>
  <c r="H271" i="28"/>
  <c r="G271" i="28"/>
  <c r="F271" i="28"/>
  <c r="E271" i="28"/>
  <c r="D271" i="28"/>
  <c r="C271" i="28"/>
  <c r="O270" i="28"/>
  <c r="L270" i="28"/>
  <c r="I270" i="28"/>
  <c r="F270" i="28"/>
  <c r="C270" i="28" s="1"/>
  <c r="O269" i="28"/>
  <c r="L269" i="28"/>
  <c r="I269" i="28"/>
  <c r="F269" i="28"/>
  <c r="C269" i="28" s="1"/>
  <c r="O268" i="28"/>
  <c r="L268" i="28"/>
  <c r="I268" i="28"/>
  <c r="F268" i="28"/>
  <c r="C268" i="28" s="1"/>
  <c r="O267" i="28"/>
  <c r="L267" i="28"/>
  <c r="I267" i="28"/>
  <c r="F267" i="28"/>
  <c r="C267" i="28"/>
  <c r="O266" i="28"/>
  <c r="N266" i="28"/>
  <c r="M266" i="28"/>
  <c r="L266" i="28"/>
  <c r="K266" i="28"/>
  <c r="J266" i="28"/>
  <c r="I266" i="28"/>
  <c r="H266" i="28"/>
  <c r="G266" i="28"/>
  <c r="F266" i="28"/>
  <c r="E266" i="28"/>
  <c r="D266" i="28"/>
  <c r="C266" i="28"/>
  <c r="O265" i="28"/>
  <c r="L265" i="28"/>
  <c r="I265" i="28"/>
  <c r="F265" i="28"/>
  <c r="C265" i="28" s="1"/>
  <c r="O264" i="28"/>
  <c r="L264" i="28"/>
  <c r="I264" i="28"/>
  <c r="C264" i="28" s="1"/>
  <c r="F264" i="28"/>
  <c r="O263" i="28"/>
  <c r="L263" i="28"/>
  <c r="I263" i="28"/>
  <c r="F263" i="28"/>
  <c r="C263" i="28"/>
  <c r="O262" i="28"/>
  <c r="O261" i="28" s="1"/>
  <c r="N262" i="28"/>
  <c r="M262" i="28"/>
  <c r="L262" i="28"/>
  <c r="K262" i="28"/>
  <c r="J262" i="28"/>
  <c r="I262" i="28"/>
  <c r="H262" i="28"/>
  <c r="G262" i="28"/>
  <c r="F262" i="28"/>
  <c r="E262" i="28"/>
  <c r="D262" i="28"/>
  <c r="C262" i="28"/>
  <c r="N261" i="28"/>
  <c r="M261" i="28"/>
  <c r="L261" i="28"/>
  <c r="K261" i="28"/>
  <c r="J261" i="28"/>
  <c r="I261" i="28"/>
  <c r="H261" i="28"/>
  <c r="G261" i="28"/>
  <c r="F261" i="28"/>
  <c r="E261" i="28"/>
  <c r="D261" i="28"/>
  <c r="O260" i="28"/>
  <c r="L260" i="28"/>
  <c r="I260" i="28"/>
  <c r="C260" i="28" s="1"/>
  <c r="F260" i="28"/>
  <c r="O259" i="28"/>
  <c r="L259" i="28"/>
  <c r="I259" i="28"/>
  <c r="F259" i="28"/>
  <c r="C259" i="28" s="1"/>
  <c r="O258" i="28"/>
  <c r="L258" i="28"/>
  <c r="I258" i="28"/>
  <c r="F258" i="28"/>
  <c r="C258" i="28"/>
  <c r="O257" i="28"/>
  <c r="L257" i="28"/>
  <c r="I257" i="28"/>
  <c r="F257" i="28"/>
  <c r="C257" i="28" s="1"/>
  <c r="O256" i="28"/>
  <c r="L256" i="28"/>
  <c r="I256" i="28"/>
  <c r="I255" i="28" s="1"/>
  <c r="F256" i="28"/>
  <c r="C256" i="28"/>
  <c r="O255" i="28"/>
  <c r="N255" i="28"/>
  <c r="M255" i="28"/>
  <c r="L255" i="28"/>
  <c r="K255" i="28"/>
  <c r="J255" i="28"/>
  <c r="H255" i="28"/>
  <c r="G255" i="28"/>
  <c r="F255" i="28"/>
  <c r="E255" i="28"/>
  <c r="D255" i="28"/>
  <c r="O254" i="28"/>
  <c r="N254" i="28"/>
  <c r="M254" i="28"/>
  <c r="L254" i="28"/>
  <c r="K254" i="28"/>
  <c r="J254" i="28"/>
  <c r="H254" i="28"/>
  <c r="G254" i="28"/>
  <c r="F254" i="28"/>
  <c r="E254" i="28"/>
  <c r="D254" i="28"/>
  <c r="O253" i="28"/>
  <c r="L253" i="28"/>
  <c r="I253" i="28"/>
  <c r="F253" i="28"/>
  <c r="C253" i="28" s="1"/>
  <c r="O252" i="28"/>
  <c r="L252" i="28"/>
  <c r="I252" i="28"/>
  <c r="C252" i="28" s="1"/>
  <c r="F252" i="28"/>
  <c r="O251" i="28"/>
  <c r="L251" i="28"/>
  <c r="I251" i="28"/>
  <c r="F251" i="28"/>
  <c r="C251" i="28" s="1"/>
  <c r="O250" i="28"/>
  <c r="O249" i="28" s="1"/>
  <c r="L250" i="28"/>
  <c r="I250" i="28"/>
  <c r="F250" i="28"/>
  <c r="C250" i="28"/>
  <c r="N249" i="28"/>
  <c r="M249" i="28"/>
  <c r="L249" i="28"/>
  <c r="K249" i="28"/>
  <c r="J249" i="28"/>
  <c r="I249" i="28"/>
  <c r="H249" i="28"/>
  <c r="G249" i="28"/>
  <c r="F249" i="28"/>
  <c r="E249" i="28"/>
  <c r="D249" i="28"/>
  <c r="O248" i="28"/>
  <c r="L248" i="28"/>
  <c r="I248" i="28"/>
  <c r="C248" i="28" s="1"/>
  <c r="F248" i="28"/>
  <c r="O247" i="28"/>
  <c r="L247" i="28"/>
  <c r="I247" i="28"/>
  <c r="F247" i="28"/>
  <c r="C247" i="28"/>
  <c r="O246" i="28"/>
  <c r="L246" i="28"/>
  <c r="I246" i="28"/>
  <c r="F246" i="28"/>
  <c r="C246" i="28"/>
  <c r="O245" i="28"/>
  <c r="L245" i="28"/>
  <c r="I245" i="28"/>
  <c r="F245" i="28"/>
  <c r="C245" i="28" s="1"/>
  <c r="O244" i="28"/>
  <c r="L244" i="28"/>
  <c r="I244" i="28"/>
  <c r="C244" i="28" s="1"/>
  <c r="F244" i="28"/>
  <c r="O243" i="28"/>
  <c r="L243" i="28"/>
  <c r="I243" i="28"/>
  <c r="F243" i="28"/>
  <c r="C243" i="28"/>
  <c r="O242" i="28"/>
  <c r="O241" i="28" s="1"/>
  <c r="L242" i="28"/>
  <c r="I242" i="28"/>
  <c r="F242" i="28"/>
  <c r="C242" i="28"/>
  <c r="N241" i="28"/>
  <c r="M241" i="28"/>
  <c r="L241" i="28"/>
  <c r="K241" i="28"/>
  <c r="J241" i="28"/>
  <c r="I241" i="28"/>
  <c r="H241" i="28"/>
  <c r="G241" i="28"/>
  <c r="F241" i="28"/>
  <c r="C241" i="28" s="1"/>
  <c r="E241" i="28"/>
  <c r="D241" i="28"/>
  <c r="O240" i="28"/>
  <c r="L240" i="28"/>
  <c r="I240" i="28"/>
  <c r="F240" i="28"/>
  <c r="C240" i="28"/>
  <c r="O239" i="28"/>
  <c r="L239" i="28"/>
  <c r="I239" i="28"/>
  <c r="F239" i="28"/>
  <c r="F238" i="28" s="1"/>
  <c r="C238" i="28" s="1"/>
  <c r="C239" i="28"/>
  <c r="O238" i="28"/>
  <c r="N238" i="28"/>
  <c r="M238" i="28"/>
  <c r="L238" i="28"/>
  <c r="K238" i="28"/>
  <c r="J238" i="28"/>
  <c r="I238" i="28"/>
  <c r="H238" i="28"/>
  <c r="G238" i="28"/>
  <c r="E238" i="28"/>
  <c r="D238" i="28"/>
  <c r="O237" i="28"/>
  <c r="L237" i="28"/>
  <c r="L236" i="28" s="1"/>
  <c r="I237" i="28"/>
  <c r="F237" i="28"/>
  <c r="C237" i="28" s="1"/>
  <c r="O236" i="28"/>
  <c r="N236" i="28"/>
  <c r="N234" i="28" s="1"/>
  <c r="N233" i="28" s="1"/>
  <c r="M236" i="28"/>
  <c r="K236" i="28"/>
  <c r="J236" i="28"/>
  <c r="J234" i="28" s="1"/>
  <c r="J233" i="28" s="1"/>
  <c r="I236" i="28"/>
  <c r="H236" i="28"/>
  <c r="G236" i="28"/>
  <c r="F236" i="28"/>
  <c r="E236" i="28"/>
  <c r="D236" i="28"/>
  <c r="O235" i="28"/>
  <c r="L235" i="28"/>
  <c r="I235" i="28"/>
  <c r="F235" i="28"/>
  <c r="F234" i="28" s="1"/>
  <c r="C235" i="28"/>
  <c r="M234" i="28"/>
  <c r="K234" i="28"/>
  <c r="K233" i="28" s="1"/>
  <c r="I234" i="28"/>
  <c r="H234" i="28"/>
  <c r="G234" i="28"/>
  <c r="G233" i="28" s="1"/>
  <c r="E234" i="28"/>
  <c r="D234" i="28"/>
  <c r="M233" i="28"/>
  <c r="H233" i="28"/>
  <c r="E233" i="28"/>
  <c r="D233" i="28"/>
  <c r="O232" i="28"/>
  <c r="L232" i="28"/>
  <c r="I232" i="28"/>
  <c r="C232" i="28" s="1"/>
  <c r="F232" i="28"/>
  <c r="O231" i="28"/>
  <c r="L231" i="28"/>
  <c r="I231" i="28"/>
  <c r="F231" i="28"/>
  <c r="F230" i="28" s="1"/>
  <c r="C231" i="28"/>
  <c r="O230" i="28"/>
  <c r="N230" i="28"/>
  <c r="M230" i="28"/>
  <c r="L230" i="28"/>
  <c r="K230" i="28"/>
  <c r="J230" i="28"/>
  <c r="I230" i="28"/>
  <c r="H230" i="28"/>
  <c r="G230" i="28"/>
  <c r="E230" i="28"/>
  <c r="D230" i="28"/>
  <c r="O229" i="28"/>
  <c r="L229" i="28"/>
  <c r="I229" i="28"/>
  <c r="F229" i="28"/>
  <c r="C229" i="28" s="1"/>
  <c r="O228" i="28"/>
  <c r="L228" i="28"/>
  <c r="I228" i="28"/>
  <c r="C228" i="28" s="1"/>
  <c r="F228" i="28"/>
  <c r="O227" i="28"/>
  <c r="L227" i="28"/>
  <c r="I227" i="28"/>
  <c r="F227" i="28"/>
  <c r="C227" i="28"/>
  <c r="O226" i="28"/>
  <c r="L226" i="28"/>
  <c r="I226" i="28"/>
  <c r="F226" i="28"/>
  <c r="C226" i="28" s="1"/>
  <c r="O225" i="28"/>
  <c r="L225" i="28"/>
  <c r="I225" i="28"/>
  <c r="F225" i="28"/>
  <c r="C225" i="28" s="1"/>
  <c r="O224" i="28"/>
  <c r="L224" i="28"/>
  <c r="I224" i="28"/>
  <c r="C224" i="28" s="1"/>
  <c r="F224" i="28"/>
  <c r="O223" i="28"/>
  <c r="L223" i="28"/>
  <c r="I223" i="28"/>
  <c r="F223" i="28"/>
  <c r="C223" i="28"/>
  <c r="O222" i="28"/>
  <c r="L222" i="28"/>
  <c r="I222" i="28"/>
  <c r="F222" i="28"/>
  <c r="C222" i="28" s="1"/>
  <c r="O221" i="28"/>
  <c r="L221" i="28"/>
  <c r="I221" i="28"/>
  <c r="F221" i="28"/>
  <c r="C221" i="28" s="1"/>
  <c r="O220" i="28"/>
  <c r="L220" i="28"/>
  <c r="L219" i="28" s="1"/>
  <c r="I220" i="28"/>
  <c r="I219" i="28" s="1"/>
  <c r="F220" i="28"/>
  <c r="O219" i="28"/>
  <c r="N219" i="28"/>
  <c r="M219" i="28"/>
  <c r="K219" i="28"/>
  <c r="J219" i="28"/>
  <c r="H219" i="28"/>
  <c r="G219" i="28"/>
  <c r="F219" i="28"/>
  <c r="E219" i="28"/>
  <c r="D219" i="28"/>
  <c r="O218" i="28"/>
  <c r="L218" i="28"/>
  <c r="I218" i="28"/>
  <c r="F218" i="28"/>
  <c r="C218" i="28" s="1"/>
  <c r="O217" i="28"/>
  <c r="L217" i="28"/>
  <c r="I217" i="28"/>
  <c r="F217" i="28"/>
  <c r="C217" i="28" s="1"/>
  <c r="O216" i="28"/>
  <c r="L216" i="28"/>
  <c r="I216" i="28"/>
  <c r="C216" i="28" s="1"/>
  <c r="F216" i="28"/>
  <c r="O215" i="28"/>
  <c r="L215" i="28"/>
  <c r="I215" i="28"/>
  <c r="F215" i="28"/>
  <c r="C215" i="28"/>
  <c r="O214" i="28"/>
  <c r="L214" i="28"/>
  <c r="I214" i="28"/>
  <c r="F214" i="28"/>
  <c r="C214" i="28" s="1"/>
  <c r="O213" i="28"/>
  <c r="L213" i="28"/>
  <c r="I213" i="28"/>
  <c r="F213" i="28"/>
  <c r="C213" i="28" s="1"/>
  <c r="O212" i="28"/>
  <c r="L212" i="28"/>
  <c r="I212" i="28"/>
  <c r="C212" i="28" s="1"/>
  <c r="F212" i="28"/>
  <c r="O211" i="28"/>
  <c r="L211" i="28"/>
  <c r="I211" i="28"/>
  <c r="F211" i="28"/>
  <c r="C211" i="28"/>
  <c r="O210" i="28"/>
  <c r="O208" i="28" s="1"/>
  <c r="O207" i="28" s="1"/>
  <c r="L210" i="28"/>
  <c r="I210" i="28"/>
  <c r="F210" i="28"/>
  <c r="C210" i="28" s="1"/>
  <c r="O209" i="28"/>
  <c r="L209" i="28"/>
  <c r="L208" i="28" s="1"/>
  <c r="L207" i="28" s="1"/>
  <c r="I209" i="28"/>
  <c r="I208" i="28" s="1"/>
  <c r="I207" i="28" s="1"/>
  <c r="F209" i="28"/>
  <c r="C209" i="28" s="1"/>
  <c r="N208" i="28"/>
  <c r="M208" i="28"/>
  <c r="M207" i="28" s="1"/>
  <c r="K208" i="28"/>
  <c r="J208" i="28"/>
  <c r="H208" i="28"/>
  <c r="G208" i="28"/>
  <c r="F208" i="28"/>
  <c r="E208" i="28"/>
  <c r="E207" i="28" s="1"/>
  <c r="D208" i="28"/>
  <c r="N207" i="28"/>
  <c r="K207" i="28"/>
  <c r="J207" i="28"/>
  <c r="H207" i="28"/>
  <c r="G207" i="28"/>
  <c r="D207" i="28"/>
  <c r="O206" i="28"/>
  <c r="L206" i="28"/>
  <c r="I206" i="28"/>
  <c r="F206" i="28"/>
  <c r="C206" i="28" s="1"/>
  <c r="O205" i="28"/>
  <c r="L205" i="28"/>
  <c r="I205" i="28"/>
  <c r="F205" i="28"/>
  <c r="C205" i="28" s="1"/>
  <c r="O204" i="28"/>
  <c r="L204" i="28"/>
  <c r="I204" i="28"/>
  <c r="C204" i="28" s="1"/>
  <c r="F204" i="28"/>
  <c r="O203" i="28"/>
  <c r="L203" i="28"/>
  <c r="I203" i="28"/>
  <c r="F203" i="28"/>
  <c r="C203" i="28"/>
  <c r="O202" i="28"/>
  <c r="O201" i="28" s="1"/>
  <c r="O199" i="28" s="1"/>
  <c r="O198" i="28" s="1"/>
  <c r="L202" i="28"/>
  <c r="I202" i="28"/>
  <c r="F202" i="28"/>
  <c r="F201" i="28" s="1"/>
  <c r="N201" i="28"/>
  <c r="M201" i="28"/>
  <c r="M199" i="28" s="1"/>
  <c r="M198" i="28" s="1"/>
  <c r="M197" i="28" s="1"/>
  <c r="L201" i="28"/>
  <c r="K201" i="28"/>
  <c r="J201" i="28"/>
  <c r="I201" i="28"/>
  <c r="H201" i="28"/>
  <c r="G201" i="28"/>
  <c r="E201" i="28"/>
  <c r="E199" i="28" s="1"/>
  <c r="D201" i="28"/>
  <c r="O200" i="28"/>
  <c r="L200" i="28"/>
  <c r="L199" i="28" s="1"/>
  <c r="I200" i="28"/>
  <c r="I199" i="28" s="1"/>
  <c r="I198" i="28" s="1"/>
  <c r="F200" i="28"/>
  <c r="N199" i="28"/>
  <c r="N198" i="28" s="1"/>
  <c r="N197" i="28" s="1"/>
  <c r="K199" i="28"/>
  <c r="J199" i="28"/>
  <c r="J198" i="28" s="1"/>
  <c r="H199" i="28"/>
  <c r="G199" i="28"/>
  <c r="D199" i="28"/>
  <c r="K198" i="28"/>
  <c r="K197" i="28" s="1"/>
  <c r="H198" i="28"/>
  <c r="G198" i="28"/>
  <c r="D198" i="28"/>
  <c r="H197" i="28"/>
  <c r="D197" i="28"/>
  <c r="O196" i="28"/>
  <c r="L196" i="28"/>
  <c r="L195" i="28" s="1"/>
  <c r="L194" i="28" s="1"/>
  <c r="L190" i="28" s="1"/>
  <c r="I196" i="28"/>
  <c r="C196" i="28" s="1"/>
  <c r="O195" i="28"/>
  <c r="N195" i="28"/>
  <c r="M195" i="28"/>
  <c r="M194" i="28" s="1"/>
  <c r="M190" i="28" s="1"/>
  <c r="K195" i="28"/>
  <c r="J195" i="28"/>
  <c r="I195" i="28"/>
  <c r="I194" i="28" s="1"/>
  <c r="H195" i="28"/>
  <c r="G195" i="28"/>
  <c r="F195" i="28"/>
  <c r="C195" i="28" s="1"/>
  <c r="E195" i="28"/>
  <c r="E194" i="28" s="1"/>
  <c r="D195" i="28"/>
  <c r="O194" i="28"/>
  <c r="N194" i="28"/>
  <c r="K194" i="28"/>
  <c r="J194" i="28"/>
  <c r="H194" i="28"/>
  <c r="G194" i="28"/>
  <c r="F194" i="28"/>
  <c r="D194" i="28"/>
  <c r="O193" i="28"/>
  <c r="L193" i="28"/>
  <c r="I193" i="28"/>
  <c r="C193" i="28"/>
  <c r="O192" i="28"/>
  <c r="L192" i="28"/>
  <c r="I192" i="28"/>
  <c r="C192" i="28"/>
  <c r="O191" i="28"/>
  <c r="O190" i="28" s="1"/>
  <c r="N191" i="28"/>
  <c r="M191" i="28"/>
  <c r="L191" i="28"/>
  <c r="C191" i="28" s="1"/>
  <c r="K191" i="28"/>
  <c r="K190" i="28" s="1"/>
  <c r="J191" i="28"/>
  <c r="I191" i="28"/>
  <c r="H191" i="28"/>
  <c r="G191" i="28"/>
  <c r="G190" i="28" s="1"/>
  <c r="F191" i="28"/>
  <c r="E191" i="28"/>
  <c r="D191" i="28"/>
  <c r="N190" i="28"/>
  <c r="J190" i="28"/>
  <c r="I190" i="28"/>
  <c r="H190" i="28"/>
  <c r="F190" i="28"/>
  <c r="E190" i="28"/>
  <c r="D190" i="28"/>
  <c r="O189" i="28"/>
  <c r="L189" i="28"/>
  <c r="I189" i="28"/>
  <c r="F189" i="28"/>
  <c r="O188" i="28"/>
  <c r="O187" i="28" s="1"/>
  <c r="L188" i="28"/>
  <c r="I188" i="28"/>
  <c r="F188" i="28"/>
  <c r="F187" i="28" s="1"/>
  <c r="C188" i="28"/>
  <c r="N187" i="28"/>
  <c r="M187" i="28"/>
  <c r="L187" i="28"/>
  <c r="K187" i="28"/>
  <c r="J187" i="28"/>
  <c r="H187" i="28"/>
  <c r="G187" i="28"/>
  <c r="E187" i="28"/>
  <c r="D187" i="28"/>
  <c r="O186" i="28"/>
  <c r="L186" i="28"/>
  <c r="I186" i="28"/>
  <c r="F186" i="28"/>
  <c r="O185" i="28"/>
  <c r="L185" i="28"/>
  <c r="I185" i="28"/>
  <c r="C185" i="28" s="1"/>
  <c r="F185" i="28"/>
  <c r="O184" i="28"/>
  <c r="L184" i="28"/>
  <c r="I184" i="28"/>
  <c r="F184" i="28"/>
  <c r="C184" i="28"/>
  <c r="O183" i="28"/>
  <c r="L183" i="28"/>
  <c r="I183" i="28"/>
  <c r="F183" i="28"/>
  <c r="C183" i="28" s="1"/>
  <c r="N182" i="28"/>
  <c r="N177" i="28" s="1"/>
  <c r="N176" i="28" s="1"/>
  <c r="M182" i="28"/>
  <c r="L182" i="28"/>
  <c r="K182" i="28"/>
  <c r="J182" i="28"/>
  <c r="H182" i="28"/>
  <c r="G182" i="28"/>
  <c r="F182" i="28"/>
  <c r="E182" i="28"/>
  <c r="D182" i="28"/>
  <c r="O181" i="28"/>
  <c r="L181" i="28"/>
  <c r="C181" i="28" s="1"/>
  <c r="I181" i="28"/>
  <c r="F181" i="28"/>
  <c r="O180" i="28"/>
  <c r="L180" i="28"/>
  <c r="I180" i="28"/>
  <c r="F180" i="28"/>
  <c r="C180" i="28"/>
  <c r="O179" i="28"/>
  <c r="L179" i="28"/>
  <c r="I179" i="28"/>
  <c r="F179" i="28"/>
  <c r="F178" i="28" s="1"/>
  <c r="N178" i="28"/>
  <c r="M178" i="28"/>
  <c r="L178" i="28"/>
  <c r="L177" i="28" s="1"/>
  <c r="L176" i="28" s="1"/>
  <c r="K178" i="28"/>
  <c r="J178" i="28"/>
  <c r="J177" i="28" s="1"/>
  <c r="J176" i="28" s="1"/>
  <c r="I178" i="28"/>
  <c r="H178" i="28"/>
  <c r="H177" i="28" s="1"/>
  <c r="H176" i="28" s="1"/>
  <c r="G178" i="28"/>
  <c r="E178" i="28"/>
  <c r="E177" i="28" s="1"/>
  <c r="E176" i="28" s="1"/>
  <c r="D178" i="28"/>
  <c r="D177" i="28" s="1"/>
  <c r="D176" i="28" s="1"/>
  <c r="M177" i="28"/>
  <c r="K177" i="28"/>
  <c r="G177" i="28"/>
  <c r="M176" i="28"/>
  <c r="K176" i="28"/>
  <c r="G176" i="28"/>
  <c r="O175" i="28"/>
  <c r="L175" i="28"/>
  <c r="I175" i="28"/>
  <c r="F175" i="28"/>
  <c r="C175" i="28" s="1"/>
  <c r="O174" i="28"/>
  <c r="L174" i="28"/>
  <c r="I174" i="28"/>
  <c r="C174" i="28" s="1"/>
  <c r="F174" i="28"/>
  <c r="O173" i="28"/>
  <c r="L173" i="28"/>
  <c r="L169" i="28" s="1"/>
  <c r="L168" i="28" s="1"/>
  <c r="I173" i="28"/>
  <c r="F173" i="28"/>
  <c r="C173" i="28" s="1"/>
  <c r="O172" i="28"/>
  <c r="L172" i="28"/>
  <c r="I172" i="28"/>
  <c r="F172" i="28"/>
  <c r="C172" i="28"/>
  <c r="O171" i="28"/>
  <c r="L171" i="28"/>
  <c r="I171" i="28"/>
  <c r="F171" i="28"/>
  <c r="C171" i="28" s="1"/>
  <c r="O170" i="28"/>
  <c r="O169" i="28" s="1"/>
  <c r="O168" i="28" s="1"/>
  <c r="L170" i="28"/>
  <c r="I170" i="28"/>
  <c r="C170" i="28" s="1"/>
  <c r="F170" i="28"/>
  <c r="N169" i="28"/>
  <c r="N168" i="28" s="1"/>
  <c r="M169" i="28"/>
  <c r="K169" i="28"/>
  <c r="J169" i="28"/>
  <c r="J168" i="28" s="1"/>
  <c r="H169" i="28"/>
  <c r="H168" i="28" s="1"/>
  <c r="G169" i="28"/>
  <c r="F169" i="28"/>
  <c r="E169" i="28"/>
  <c r="D169" i="28"/>
  <c r="D168" i="28" s="1"/>
  <c r="M168" i="28"/>
  <c r="K168" i="28"/>
  <c r="G168" i="28"/>
  <c r="E168" i="28"/>
  <c r="O167" i="28"/>
  <c r="L167" i="28"/>
  <c r="I167" i="28"/>
  <c r="F167" i="28"/>
  <c r="C167" i="28" s="1"/>
  <c r="O166" i="28"/>
  <c r="L166" i="28"/>
  <c r="I166" i="28"/>
  <c r="C166" i="28" s="1"/>
  <c r="F166" i="28"/>
  <c r="O165" i="28"/>
  <c r="L165" i="28"/>
  <c r="I165" i="28"/>
  <c r="F165" i="28"/>
  <c r="C165" i="28" s="1"/>
  <c r="O164" i="28"/>
  <c r="O163" i="28" s="1"/>
  <c r="L164" i="28"/>
  <c r="I164" i="28"/>
  <c r="I163" i="28" s="1"/>
  <c r="F164" i="28"/>
  <c r="C164" i="28"/>
  <c r="N163" i="28"/>
  <c r="M163" i="28"/>
  <c r="L163" i="28"/>
  <c r="K163" i="28"/>
  <c r="J163" i="28"/>
  <c r="H163" i="28"/>
  <c r="G163" i="28"/>
  <c r="F163" i="28"/>
  <c r="C163" i="28" s="1"/>
  <c r="E163" i="28"/>
  <c r="D163" i="28"/>
  <c r="O162" i="28"/>
  <c r="L162" i="28"/>
  <c r="I162" i="28"/>
  <c r="D162" i="28"/>
  <c r="F162" i="28" s="1"/>
  <c r="C162" i="28" s="1"/>
  <c r="O161" i="28"/>
  <c r="L161" i="28"/>
  <c r="I161" i="28"/>
  <c r="F161" i="28"/>
  <c r="C161" i="28"/>
  <c r="O160" i="28"/>
  <c r="L160" i="28"/>
  <c r="I160" i="28"/>
  <c r="F160" i="28"/>
  <c r="C160" i="28" s="1"/>
  <c r="O159" i="28"/>
  <c r="L159" i="28"/>
  <c r="I159" i="28"/>
  <c r="C159" i="28" s="1"/>
  <c r="F159" i="28"/>
  <c r="O158" i="28"/>
  <c r="L158" i="28"/>
  <c r="L154" i="28" s="1"/>
  <c r="I158" i="28"/>
  <c r="F158" i="28"/>
  <c r="C158" i="28" s="1"/>
  <c r="O157" i="28"/>
  <c r="L157" i="28"/>
  <c r="I157" i="28"/>
  <c r="F157" i="28"/>
  <c r="C157" i="28"/>
  <c r="O156" i="28"/>
  <c r="L156" i="28"/>
  <c r="I156" i="28"/>
  <c r="F156" i="28"/>
  <c r="C156" i="28" s="1"/>
  <c r="O155" i="28"/>
  <c r="O154" i="28" s="1"/>
  <c r="L155" i="28"/>
  <c r="I155" i="28"/>
  <c r="C155" i="28" s="1"/>
  <c r="F155" i="28"/>
  <c r="N154" i="28"/>
  <c r="M154" i="28"/>
  <c r="K154" i="28"/>
  <c r="J154" i="28"/>
  <c r="H154" i="28"/>
  <c r="G154" i="28"/>
  <c r="F154" i="28"/>
  <c r="E154" i="28"/>
  <c r="D154" i="28"/>
  <c r="O153" i="28"/>
  <c r="L153" i="28"/>
  <c r="I153" i="28"/>
  <c r="F153" i="28"/>
  <c r="C153" i="28"/>
  <c r="O152" i="28"/>
  <c r="L152" i="28"/>
  <c r="I152" i="28"/>
  <c r="F152" i="28"/>
  <c r="C152" i="28" s="1"/>
  <c r="O151" i="28"/>
  <c r="L151" i="28"/>
  <c r="I151" i="28"/>
  <c r="C151" i="28" s="1"/>
  <c r="F151" i="28"/>
  <c r="O150" i="28"/>
  <c r="L150" i="28"/>
  <c r="I150" i="28"/>
  <c r="F150" i="28"/>
  <c r="C150" i="28" s="1"/>
  <c r="O149" i="28"/>
  <c r="O147" i="28" s="1"/>
  <c r="L149" i="28"/>
  <c r="I149" i="28"/>
  <c r="F149" i="28"/>
  <c r="C149" i="28"/>
  <c r="O148" i="28"/>
  <c r="L148" i="28"/>
  <c r="L147" i="28" s="1"/>
  <c r="I148" i="28"/>
  <c r="F148" i="28"/>
  <c r="F147" i="28" s="1"/>
  <c r="C147" i="28" s="1"/>
  <c r="N147" i="28"/>
  <c r="M147" i="28"/>
  <c r="K147" i="28"/>
  <c r="J147" i="28"/>
  <c r="I147" i="28"/>
  <c r="H147" i="28"/>
  <c r="G147" i="28"/>
  <c r="E147" i="28"/>
  <c r="D147" i="28"/>
  <c r="O146" i="28"/>
  <c r="L146" i="28"/>
  <c r="I146" i="28"/>
  <c r="F146" i="28"/>
  <c r="C146" i="28" s="1"/>
  <c r="O145" i="28"/>
  <c r="O144" i="28" s="1"/>
  <c r="L145" i="28"/>
  <c r="I145" i="28"/>
  <c r="I144" i="28" s="1"/>
  <c r="F145" i="28"/>
  <c r="C145" i="28"/>
  <c r="N144" i="28"/>
  <c r="M144" i="28"/>
  <c r="L144" i="28"/>
  <c r="K144" i="28"/>
  <c r="J144" i="28"/>
  <c r="H144" i="28"/>
  <c r="G144" i="28"/>
  <c r="F144" i="28"/>
  <c r="E144" i="28"/>
  <c r="D144" i="28"/>
  <c r="O143" i="28"/>
  <c r="L143" i="28"/>
  <c r="I143" i="28"/>
  <c r="C143" i="28" s="1"/>
  <c r="F143" i="28"/>
  <c r="O142" i="28"/>
  <c r="L142" i="28"/>
  <c r="L139" i="28" s="1"/>
  <c r="I142" i="28"/>
  <c r="F142" i="28"/>
  <c r="C142" i="28" s="1"/>
  <c r="O141" i="28"/>
  <c r="L141" i="28"/>
  <c r="I141" i="28"/>
  <c r="D141" i="28"/>
  <c r="D139" i="28" s="1"/>
  <c r="D133" i="28" s="1"/>
  <c r="O140" i="28"/>
  <c r="O139" i="28" s="1"/>
  <c r="L140" i="28"/>
  <c r="I140" i="28"/>
  <c r="C140" i="28" s="1"/>
  <c r="F140" i="28"/>
  <c r="N139" i="28"/>
  <c r="N133" i="28" s="1"/>
  <c r="M139" i="28"/>
  <c r="K139" i="28"/>
  <c r="J139" i="28"/>
  <c r="J133" i="28" s="1"/>
  <c r="H139" i="28"/>
  <c r="G139" i="28"/>
  <c r="E139" i="28"/>
  <c r="O138" i="28"/>
  <c r="L138" i="28"/>
  <c r="I138" i="28"/>
  <c r="F138" i="28"/>
  <c r="C138" i="28"/>
  <c r="O137" i="28"/>
  <c r="L137" i="28"/>
  <c r="I137" i="28"/>
  <c r="F137" i="28"/>
  <c r="C137" i="28" s="1"/>
  <c r="O136" i="28"/>
  <c r="L136" i="28"/>
  <c r="I136" i="28"/>
  <c r="C136" i="28" s="1"/>
  <c r="F136" i="28"/>
  <c r="O135" i="28"/>
  <c r="L135" i="28"/>
  <c r="L134" i="28" s="1"/>
  <c r="L133" i="28" s="1"/>
  <c r="I135" i="28"/>
  <c r="F135" i="28"/>
  <c r="C135" i="28" s="1"/>
  <c r="O134" i="28"/>
  <c r="O133" i="28" s="1"/>
  <c r="N134" i="28"/>
  <c r="M134" i="28"/>
  <c r="M133" i="28" s="1"/>
  <c r="K134" i="28"/>
  <c r="K133" i="28" s="1"/>
  <c r="J134" i="28"/>
  <c r="H134" i="28"/>
  <c r="G134" i="28"/>
  <c r="G133" i="28" s="1"/>
  <c r="E134" i="28"/>
  <c r="E133" i="28" s="1"/>
  <c r="D134" i="28"/>
  <c r="H133" i="28"/>
  <c r="O132" i="28"/>
  <c r="O131" i="28" s="1"/>
  <c r="L132" i="28"/>
  <c r="I132" i="28"/>
  <c r="C132" i="28" s="1"/>
  <c r="F132" i="28"/>
  <c r="N131" i="28"/>
  <c r="M131" i="28"/>
  <c r="L131" i="28"/>
  <c r="K131" i="28"/>
  <c r="J131" i="28"/>
  <c r="H131" i="28"/>
  <c r="G131" i="28"/>
  <c r="F131" i="28"/>
  <c r="E131" i="28"/>
  <c r="D131" i="28"/>
  <c r="O130" i="28"/>
  <c r="L130" i="28"/>
  <c r="I130" i="28"/>
  <c r="D130" i="28"/>
  <c r="F130" i="28" s="1"/>
  <c r="C130" i="28" s="1"/>
  <c r="O129" i="28"/>
  <c r="L129" i="28"/>
  <c r="I129" i="28"/>
  <c r="C129" i="28" s="1"/>
  <c r="F129" i="28"/>
  <c r="O128" i="28"/>
  <c r="L128" i="28"/>
  <c r="I128" i="28"/>
  <c r="F128" i="28"/>
  <c r="C128" i="28" s="1"/>
  <c r="O127" i="28"/>
  <c r="O125" i="28" s="1"/>
  <c r="L127" i="28"/>
  <c r="I127" i="28"/>
  <c r="F127" i="28"/>
  <c r="C127" i="28"/>
  <c r="O126" i="28"/>
  <c r="L126" i="28"/>
  <c r="L125" i="28" s="1"/>
  <c r="I126" i="28"/>
  <c r="F126" i="28"/>
  <c r="F125" i="28" s="1"/>
  <c r="C125" i="28" s="1"/>
  <c r="N125" i="28"/>
  <c r="M125" i="28"/>
  <c r="K125" i="28"/>
  <c r="J125" i="28"/>
  <c r="I125" i="28"/>
  <c r="H125" i="28"/>
  <c r="G125" i="28"/>
  <c r="E125" i="28"/>
  <c r="O124" i="28"/>
  <c r="L124" i="28"/>
  <c r="I124" i="28"/>
  <c r="F124" i="28"/>
  <c r="C124" i="28" s="1"/>
  <c r="O123" i="28"/>
  <c r="L123" i="28"/>
  <c r="I123" i="28"/>
  <c r="F123" i="28"/>
  <c r="C123" i="28"/>
  <c r="O122" i="28"/>
  <c r="L122" i="28"/>
  <c r="I122" i="28"/>
  <c r="F122" i="28"/>
  <c r="C122" i="28" s="1"/>
  <c r="O121" i="28"/>
  <c r="L121" i="28"/>
  <c r="I121" i="28"/>
  <c r="C121" i="28" s="1"/>
  <c r="F121" i="28"/>
  <c r="O120" i="28"/>
  <c r="L120" i="28"/>
  <c r="L119" i="28" s="1"/>
  <c r="I120" i="28"/>
  <c r="F120" i="28"/>
  <c r="C120" i="28" s="1"/>
  <c r="O119" i="28"/>
  <c r="N119" i="28"/>
  <c r="M119" i="28"/>
  <c r="K119" i="28"/>
  <c r="J119" i="28"/>
  <c r="H119" i="28"/>
  <c r="G119" i="28"/>
  <c r="E119" i="28"/>
  <c r="D119" i="28"/>
  <c r="O118" i="28"/>
  <c r="L118" i="28"/>
  <c r="I118" i="28"/>
  <c r="F118" i="28"/>
  <c r="C118" i="28" s="1"/>
  <c r="O117" i="28"/>
  <c r="L117" i="28"/>
  <c r="I117" i="28"/>
  <c r="C117" i="28" s="1"/>
  <c r="F117" i="28"/>
  <c r="O116" i="28"/>
  <c r="L116" i="28"/>
  <c r="L115" i="28" s="1"/>
  <c r="I116" i="28"/>
  <c r="F116" i="28"/>
  <c r="C116" i="28" s="1"/>
  <c r="O115" i="28"/>
  <c r="N115" i="28"/>
  <c r="M115" i="28"/>
  <c r="K115" i="28"/>
  <c r="J115" i="28"/>
  <c r="H115" i="28"/>
  <c r="G115" i="28"/>
  <c r="E115" i="28"/>
  <c r="D115" i="28"/>
  <c r="O114" i="28"/>
  <c r="L114" i="28"/>
  <c r="I114" i="28"/>
  <c r="F114" i="28"/>
  <c r="C114" i="28" s="1"/>
  <c r="O113" i="28"/>
  <c r="L113" i="28"/>
  <c r="I113" i="28"/>
  <c r="C113" i="28" s="1"/>
  <c r="F113" i="28"/>
  <c r="O112" i="28"/>
  <c r="L112" i="28"/>
  <c r="I112" i="28"/>
  <c r="F112" i="28"/>
  <c r="C112" i="28" s="1"/>
  <c r="O111" i="28"/>
  <c r="L111" i="28"/>
  <c r="I111" i="28"/>
  <c r="F111" i="28"/>
  <c r="C111" i="28"/>
  <c r="O110" i="28"/>
  <c r="L110" i="28"/>
  <c r="I110" i="28"/>
  <c r="F110" i="28"/>
  <c r="F106" i="28" s="1"/>
  <c r="C106" i="28" s="1"/>
  <c r="O109" i="28"/>
  <c r="L109" i="28"/>
  <c r="I109" i="28"/>
  <c r="C109" i="28" s="1"/>
  <c r="F109" i="28"/>
  <c r="O108" i="28"/>
  <c r="L108" i="28"/>
  <c r="I108" i="28"/>
  <c r="F108" i="28"/>
  <c r="C108" i="28" s="1"/>
  <c r="O107" i="28"/>
  <c r="O106" i="28" s="1"/>
  <c r="L107" i="28"/>
  <c r="I107" i="28"/>
  <c r="I106" i="28" s="1"/>
  <c r="F107" i="28"/>
  <c r="C107" i="28"/>
  <c r="N106" i="28"/>
  <c r="M106" i="28"/>
  <c r="L106" i="28"/>
  <c r="K106" i="28"/>
  <c r="J106" i="28"/>
  <c r="H106" i="28"/>
  <c r="G106" i="28"/>
  <c r="E106" i="28"/>
  <c r="D106" i="28"/>
  <c r="O105" i="28"/>
  <c r="L105" i="28"/>
  <c r="I105" i="28"/>
  <c r="C105" i="28" s="1"/>
  <c r="F105" i="28"/>
  <c r="O104" i="28"/>
  <c r="L104" i="28"/>
  <c r="I104" i="28"/>
  <c r="F104" i="28"/>
  <c r="C104" i="28" s="1"/>
  <c r="O103" i="28"/>
  <c r="L103" i="28"/>
  <c r="I103" i="28"/>
  <c r="F103" i="28"/>
  <c r="C103" i="28"/>
  <c r="O102" i="28"/>
  <c r="L102" i="28"/>
  <c r="I102" i="28"/>
  <c r="F102" i="28"/>
  <c r="F98" i="28" s="1"/>
  <c r="O101" i="28"/>
  <c r="L101" i="28"/>
  <c r="I101" i="28"/>
  <c r="C101" i="28" s="1"/>
  <c r="F101" i="28"/>
  <c r="O100" i="28"/>
  <c r="L100" i="28"/>
  <c r="I100" i="28"/>
  <c r="F100" i="28"/>
  <c r="C100" i="28" s="1"/>
  <c r="O99" i="28"/>
  <c r="O98" i="28" s="1"/>
  <c r="L99" i="28"/>
  <c r="I99" i="28"/>
  <c r="I98" i="28" s="1"/>
  <c r="F99" i="28"/>
  <c r="C99" i="28"/>
  <c r="N98" i="28"/>
  <c r="M98" i="28"/>
  <c r="L98" i="28"/>
  <c r="K98" i="28"/>
  <c r="J98" i="28"/>
  <c r="H98" i="28"/>
  <c r="G98" i="28"/>
  <c r="E98" i="28"/>
  <c r="D98" i="28"/>
  <c r="O97" i="28"/>
  <c r="L97" i="28"/>
  <c r="I97" i="28"/>
  <c r="C97" i="28" s="1"/>
  <c r="F97" i="28"/>
  <c r="O96" i="28"/>
  <c r="L96" i="28"/>
  <c r="I96" i="28"/>
  <c r="F96" i="28"/>
  <c r="D96" i="28"/>
  <c r="C96" i="28"/>
  <c r="O95" i="28"/>
  <c r="L95" i="28"/>
  <c r="I95" i="28"/>
  <c r="F95" i="28"/>
  <c r="C95" i="28" s="1"/>
  <c r="O94" i="28"/>
  <c r="L94" i="28"/>
  <c r="I94" i="28"/>
  <c r="F94" i="28"/>
  <c r="O93" i="28"/>
  <c r="L93" i="28"/>
  <c r="I93" i="28"/>
  <c r="F93" i="28"/>
  <c r="C93" i="28" s="1"/>
  <c r="O92" i="28"/>
  <c r="N92" i="28"/>
  <c r="M92" i="28"/>
  <c r="K92" i="28"/>
  <c r="K86" i="28" s="1"/>
  <c r="J92" i="28"/>
  <c r="H92" i="28"/>
  <c r="G92" i="28"/>
  <c r="G86" i="28" s="1"/>
  <c r="E92" i="28"/>
  <c r="D92" i="28"/>
  <c r="O91" i="28"/>
  <c r="L91" i="28"/>
  <c r="I91" i="28"/>
  <c r="F91" i="28"/>
  <c r="O90" i="28"/>
  <c r="L90" i="28"/>
  <c r="I90" i="28"/>
  <c r="C90" i="28" s="1"/>
  <c r="F90" i="28"/>
  <c r="O89" i="28"/>
  <c r="L89" i="28"/>
  <c r="L87" i="28" s="1"/>
  <c r="I89" i="28"/>
  <c r="F89" i="28"/>
  <c r="O88" i="28"/>
  <c r="O87" i="28" s="1"/>
  <c r="L88" i="28"/>
  <c r="I88" i="28"/>
  <c r="I87" i="28" s="1"/>
  <c r="F88" i="28"/>
  <c r="C88" i="28"/>
  <c r="N87" i="28"/>
  <c r="N86" i="28" s="1"/>
  <c r="M87" i="28"/>
  <c r="K87" i="28"/>
  <c r="J87" i="28"/>
  <c r="J86" i="28" s="1"/>
  <c r="H87" i="28"/>
  <c r="H86" i="28" s="1"/>
  <c r="G87" i="28"/>
  <c r="E87" i="28"/>
  <c r="D87" i="28"/>
  <c r="M86" i="28"/>
  <c r="E86" i="28"/>
  <c r="E78" i="28" s="1"/>
  <c r="O85" i="28"/>
  <c r="L85" i="28"/>
  <c r="L83" i="28" s="1"/>
  <c r="I85" i="28"/>
  <c r="F85" i="28"/>
  <c r="O84" i="28"/>
  <c r="O83" i="28" s="1"/>
  <c r="L84" i="28"/>
  <c r="I84" i="28"/>
  <c r="I83" i="28" s="1"/>
  <c r="F84" i="28"/>
  <c r="C84" i="28"/>
  <c r="N83" i="28"/>
  <c r="M83" i="28"/>
  <c r="K83" i="28"/>
  <c r="J83" i="28"/>
  <c r="H83" i="28"/>
  <c r="G83" i="28"/>
  <c r="F83" i="28"/>
  <c r="E83" i="28"/>
  <c r="D83" i="28"/>
  <c r="O82" i="28"/>
  <c r="L82" i="28"/>
  <c r="I82" i="28"/>
  <c r="F82" i="28"/>
  <c r="O81" i="28"/>
  <c r="L81" i="28"/>
  <c r="L80" i="28" s="1"/>
  <c r="I81" i="28"/>
  <c r="F81" i="28"/>
  <c r="O80" i="28"/>
  <c r="O79" i="28" s="1"/>
  <c r="N80" i="28"/>
  <c r="M80" i="28"/>
  <c r="M79" i="28" s="1"/>
  <c r="M78" i="28" s="1"/>
  <c r="K80" i="28"/>
  <c r="K79" i="28" s="1"/>
  <c r="J80" i="28"/>
  <c r="H80" i="28"/>
  <c r="G80" i="28"/>
  <c r="G79" i="28" s="1"/>
  <c r="G78" i="28" s="1"/>
  <c r="E80" i="28"/>
  <c r="E79" i="28" s="1"/>
  <c r="D80" i="28"/>
  <c r="N79" i="28"/>
  <c r="N78" i="28" s="1"/>
  <c r="J79" i="28"/>
  <c r="J78" i="28" s="1"/>
  <c r="H79" i="28"/>
  <c r="D79" i="28"/>
  <c r="O77" i="28"/>
  <c r="L77" i="28"/>
  <c r="I77" i="28"/>
  <c r="F77" i="28"/>
  <c r="D77" i="28"/>
  <c r="C77" i="28"/>
  <c r="O76" i="28"/>
  <c r="L76" i="28"/>
  <c r="I76" i="28"/>
  <c r="F76" i="28"/>
  <c r="C76" i="28" s="1"/>
  <c r="O75" i="28"/>
  <c r="L75" i="28"/>
  <c r="I75" i="28"/>
  <c r="C75" i="28" s="1"/>
  <c r="F75" i="28"/>
  <c r="O74" i="28"/>
  <c r="L74" i="28"/>
  <c r="L72" i="28" s="1"/>
  <c r="L70" i="28" s="1"/>
  <c r="I74" i="28"/>
  <c r="F74" i="28"/>
  <c r="O73" i="28"/>
  <c r="O72" i="28" s="1"/>
  <c r="L73" i="28"/>
  <c r="I73" i="28"/>
  <c r="I72" i="28" s="1"/>
  <c r="F73" i="28"/>
  <c r="C73" i="28"/>
  <c r="N72" i="28"/>
  <c r="M72" i="28"/>
  <c r="K72" i="28"/>
  <c r="J72" i="28"/>
  <c r="H72" i="28"/>
  <c r="H70" i="28" s="1"/>
  <c r="G72" i="28"/>
  <c r="F72" i="28"/>
  <c r="E72" i="28"/>
  <c r="D72" i="28"/>
  <c r="D70" i="28" s="1"/>
  <c r="O71" i="28"/>
  <c r="L71" i="28"/>
  <c r="I71" i="28"/>
  <c r="F71" i="28"/>
  <c r="N70" i="28"/>
  <c r="M70" i="28"/>
  <c r="K70" i="28"/>
  <c r="J70" i="28"/>
  <c r="G70" i="28"/>
  <c r="E70" i="28"/>
  <c r="O69" i="28"/>
  <c r="L69" i="28"/>
  <c r="I69" i="28"/>
  <c r="D69" i="28"/>
  <c r="F69" i="28" s="1"/>
  <c r="O68" i="28"/>
  <c r="L68" i="28"/>
  <c r="I68" i="28"/>
  <c r="F68" i="28"/>
  <c r="C68" i="28"/>
  <c r="O67" i="28"/>
  <c r="L67" i="28"/>
  <c r="I67" i="28"/>
  <c r="F67" i="28"/>
  <c r="C67" i="28" s="1"/>
  <c r="O66" i="28"/>
  <c r="L66" i="28"/>
  <c r="I66" i="28"/>
  <c r="C66" i="28" s="1"/>
  <c r="F66" i="28"/>
  <c r="O65" i="28"/>
  <c r="L65" i="28"/>
  <c r="L61" i="28" s="1"/>
  <c r="I65" i="28"/>
  <c r="F65" i="28"/>
  <c r="C65" i="28" s="1"/>
  <c r="O64" i="28"/>
  <c r="L64" i="28"/>
  <c r="I64" i="28"/>
  <c r="F64" i="28"/>
  <c r="C64" i="28"/>
  <c r="O63" i="28"/>
  <c r="L63" i="28"/>
  <c r="I63" i="28"/>
  <c r="F63" i="28"/>
  <c r="C63" i="28" s="1"/>
  <c r="O62" i="28"/>
  <c r="O61" i="28" s="1"/>
  <c r="L62" i="28"/>
  <c r="I62" i="28"/>
  <c r="I61" i="28" s="1"/>
  <c r="F62" i="28"/>
  <c r="N61" i="28"/>
  <c r="M61" i="28"/>
  <c r="K61" i="28"/>
  <c r="J61" i="28"/>
  <c r="H61" i="28"/>
  <c r="G61" i="28"/>
  <c r="F61" i="28"/>
  <c r="C61" i="28" s="1"/>
  <c r="E61" i="28"/>
  <c r="D61" i="28"/>
  <c r="O60" i="28"/>
  <c r="L60" i="28"/>
  <c r="I60" i="28"/>
  <c r="D60" i="28"/>
  <c r="D58" i="28" s="1"/>
  <c r="D57" i="28" s="1"/>
  <c r="O59" i="28"/>
  <c r="O58" i="28" s="1"/>
  <c r="O57" i="28" s="1"/>
  <c r="L59" i="28"/>
  <c r="I59" i="28"/>
  <c r="I58" i="28" s="1"/>
  <c r="I57" i="28" s="1"/>
  <c r="F59" i="28"/>
  <c r="N58" i="28"/>
  <c r="N57" i="28" s="1"/>
  <c r="N56" i="28" s="1"/>
  <c r="N55" i="28" s="1"/>
  <c r="N54" i="28" s="1"/>
  <c r="N53" i="28" s="1"/>
  <c r="M58" i="28"/>
  <c r="L58" i="28"/>
  <c r="L57" i="28" s="1"/>
  <c r="L56" i="28" s="1"/>
  <c r="K58" i="28"/>
  <c r="J58" i="28"/>
  <c r="J57" i="28" s="1"/>
  <c r="J56" i="28" s="1"/>
  <c r="J55" i="28" s="1"/>
  <c r="H58" i="28"/>
  <c r="H57" i="28" s="1"/>
  <c r="G58" i="28"/>
  <c r="E58" i="28"/>
  <c r="M57" i="28"/>
  <c r="M56" i="28" s="1"/>
  <c r="M55" i="28" s="1"/>
  <c r="M54" i="28" s="1"/>
  <c r="M53" i="28" s="1"/>
  <c r="K57" i="28"/>
  <c r="K56" i="28" s="1"/>
  <c r="G57" i="28"/>
  <c r="G56" i="28" s="1"/>
  <c r="G55" i="28" s="1"/>
  <c r="E57" i="28"/>
  <c r="E56" i="28" s="1"/>
  <c r="E55" i="28" s="1"/>
  <c r="O50" i="28"/>
  <c r="C50" i="28"/>
  <c r="O49" i="28"/>
  <c r="O48" i="28" s="1"/>
  <c r="C49" i="28"/>
  <c r="N48" i="28"/>
  <c r="M48" i="28"/>
  <c r="C48" i="28"/>
  <c r="L47" i="28"/>
  <c r="I47" i="28"/>
  <c r="F47" i="28"/>
  <c r="C47" i="28"/>
  <c r="L46" i="28"/>
  <c r="K46" i="28"/>
  <c r="J46" i="28"/>
  <c r="I46" i="28"/>
  <c r="C46" i="28" s="1"/>
  <c r="H46" i="28"/>
  <c r="G46" i="28"/>
  <c r="F46" i="28"/>
  <c r="E46" i="28"/>
  <c r="D46" i="28"/>
  <c r="F45" i="28"/>
  <c r="C45" i="28"/>
  <c r="J44" i="28"/>
  <c r="L44" i="28" s="1"/>
  <c r="C44" i="28" s="1"/>
  <c r="L43" i="28"/>
  <c r="C43" i="28" s="1"/>
  <c r="L42" i="28"/>
  <c r="C42" i="28" s="1"/>
  <c r="L41" i="28"/>
  <c r="K40" i="28"/>
  <c r="J40" i="28"/>
  <c r="L39" i="28"/>
  <c r="C39" i="28" s="1"/>
  <c r="L38" i="28"/>
  <c r="K37" i="28"/>
  <c r="J37" i="28"/>
  <c r="L36" i="28"/>
  <c r="C36" i="28" s="1"/>
  <c r="L35" i="28"/>
  <c r="C35" i="28" s="1"/>
  <c r="K35" i="28"/>
  <c r="J35" i="28"/>
  <c r="L34" i="28"/>
  <c r="C34" i="28" s="1"/>
  <c r="L33" i="28"/>
  <c r="C33" i="28" s="1"/>
  <c r="L32" i="28"/>
  <c r="K31" i="28"/>
  <c r="J31" i="28"/>
  <c r="K30" i="28"/>
  <c r="J30" i="28"/>
  <c r="F29" i="28"/>
  <c r="C29" i="28" s="1"/>
  <c r="O27" i="28"/>
  <c r="L27" i="28"/>
  <c r="J27" i="28"/>
  <c r="J25" i="28" s="1"/>
  <c r="J290" i="28" s="1"/>
  <c r="J289" i="28" s="1"/>
  <c r="I27" i="28"/>
  <c r="C27" i="28" s="1"/>
  <c r="F27" i="28"/>
  <c r="O26" i="28"/>
  <c r="L26" i="28"/>
  <c r="L25" i="28" s="1"/>
  <c r="L290" i="28" s="1"/>
  <c r="L289" i="28" s="1"/>
  <c r="I26" i="28"/>
  <c r="F26" i="28"/>
  <c r="O25" i="28"/>
  <c r="N25" i="28"/>
  <c r="N290" i="28" s="1"/>
  <c r="N289" i="28" s="1"/>
  <c r="M25" i="28"/>
  <c r="K25" i="28"/>
  <c r="I25" i="28"/>
  <c r="H25" i="28"/>
  <c r="H290" i="28" s="1"/>
  <c r="H289" i="28" s="1"/>
  <c r="G25" i="28"/>
  <c r="E25" i="28"/>
  <c r="D25" i="28"/>
  <c r="D290" i="28" s="1"/>
  <c r="D289" i="28" s="1"/>
  <c r="N24" i="28"/>
  <c r="H24" i="28"/>
  <c r="O299" i="27"/>
  <c r="L299" i="27"/>
  <c r="I299" i="27"/>
  <c r="F299" i="27"/>
  <c r="C299" i="27"/>
  <c r="O298" i="27"/>
  <c r="L298" i="27"/>
  <c r="I298" i="27"/>
  <c r="F298" i="27"/>
  <c r="C298" i="27" s="1"/>
  <c r="O297" i="27"/>
  <c r="L297" i="27"/>
  <c r="I297" i="27"/>
  <c r="C297" i="27" s="1"/>
  <c r="F297" i="27"/>
  <c r="O296" i="27"/>
  <c r="L296" i="27"/>
  <c r="I296" i="27"/>
  <c r="F296" i="27"/>
  <c r="O295" i="27"/>
  <c r="L295" i="27"/>
  <c r="I295" i="27"/>
  <c r="C295" i="27" s="1"/>
  <c r="F295" i="27"/>
  <c r="O294" i="27"/>
  <c r="L294" i="27"/>
  <c r="I294" i="27"/>
  <c r="F294" i="27"/>
  <c r="O293" i="27"/>
  <c r="L293" i="27"/>
  <c r="I293" i="27"/>
  <c r="F293" i="27"/>
  <c r="C293" i="27"/>
  <c r="O292" i="27"/>
  <c r="L292" i="27"/>
  <c r="I292" i="27"/>
  <c r="F292" i="27"/>
  <c r="C292" i="27" s="1"/>
  <c r="O291" i="27"/>
  <c r="N291" i="27"/>
  <c r="M291" i="27"/>
  <c r="K291" i="27"/>
  <c r="J291" i="27"/>
  <c r="H291" i="27"/>
  <c r="G291" i="27"/>
  <c r="I291" i="27" s="1"/>
  <c r="E291" i="27"/>
  <c r="F291" i="27" s="1"/>
  <c r="D291" i="27"/>
  <c r="O286" i="27"/>
  <c r="L286" i="27"/>
  <c r="I286" i="27"/>
  <c r="F286" i="27"/>
  <c r="C286" i="27" s="1"/>
  <c r="O285" i="27"/>
  <c r="L285" i="27"/>
  <c r="I285" i="27"/>
  <c r="C285" i="27" s="1"/>
  <c r="F285" i="27"/>
  <c r="N284" i="27"/>
  <c r="M284" i="27"/>
  <c r="O284" i="27" s="1"/>
  <c r="L284" i="27"/>
  <c r="K284" i="27"/>
  <c r="J284" i="27"/>
  <c r="H284" i="27"/>
  <c r="G284" i="27"/>
  <c r="E284" i="27"/>
  <c r="D284" i="27"/>
  <c r="F284" i="27" s="1"/>
  <c r="O283" i="27"/>
  <c r="L283" i="27"/>
  <c r="I283" i="27"/>
  <c r="F283" i="27"/>
  <c r="C283" i="27"/>
  <c r="N282" i="27"/>
  <c r="O282" i="27" s="1"/>
  <c r="M282" i="27"/>
  <c r="L282" i="27"/>
  <c r="K282" i="27"/>
  <c r="J282" i="27"/>
  <c r="H282" i="27"/>
  <c r="G282" i="27"/>
  <c r="I282" i="27" s="1"/>
  <c r="F282" i="27"/>
  <c r="E282" i="27"/>
  <c r="D282" i="27"/>
  <c r="O281" i="27"/>
  <c r="L281" i="27"/>
  <c r="I281" i="27"/>
  <c r="F281" i="27"/>
  <c r="C281" i="27"/>
  <c r="O280" i="27"/>
  <c r="L280" i="27"/>
  <c r="I280" i="27"/>
  <c r="F280" i="27"/>
  <c r="C280" i="27" s="1"/>
  <c r="O279" i="27"/>
  <c r="O278" i="27" s="1"/>
  <c r="L279" i="27"/>
  <c r="I279" i="27"/>
  <c r="F279" i="27"/>
  <c r="C279" i="27"/>
  <c r="N278" i="27"/>
  <c r="M278" i="27"/>
  <c r="L278" i="27"/>
  <c r="K278" i="27"/>
  <c r="J278" i="27"/>
  <c r="H278" i="27"/>
  <c r="G278" i="27"/>
  <c r="I278" i="27" s="1"/>
  <c r="F278" i="27"/>
  <c r="E278" i="27"/>
  <c r="D278" i="27"/>
  <c r="O277" i="27"/>
  <c r="L277" i="27"/>
  <c r="I277" i="27"/>
  <c r="F277" i="27"/>
  <c r="C277" i="27"/>
  <c r="O276" i="27"/>
  <c r="L276" i="27"/>
  <c r="I276" i="27"/>
  <c r="F276" i="27"/>
  <c r="C276" i="27" s="1"/>
  <c r="O275" i="27"/>
  <c r="L275" i="27"/>
  <c r="I275" i="27"/>
  <c r="F275" i="27"/>
  <c r="C275" i="27"/>
  <c r="N274" i="27"/>
  <c r="O274" i="27" s="1"/>
  <c r="M274" i="27"/>
  <c r="L274" i="27"/>
  <c r="K274" i="27"/>
  <c r="J274" i="27"/>
  <c r="J272" i="27" s="1"/>
  <c r="H274" i="27"/>
  <c r="G274" i="27"/>
  <c r="I274" i="27" s="1"/>
  <c r="F274" i="27"/>
  <c r="E274" i="27"/>
  <c r="D274" i="27"/>
  <c r="O273" i="27"/>
  <c r="L273" i="27"/>
  <c r="I273" i="27"/>
  <c r="F273" i="27"/>
  <c r="C273" i="27"/>
  <c r="M272" i="27"/>
  <c r="K272" i="27"/>
  <c r="H272" i="27"/>
  <c r="G272" i="27"/>
  <c r="F272" i="27"/>
  <c r="E272" i="27"/>
  <c r="D272" i="27"/>
  <c r="D271" i="27" s="1"/>
  <c r="M271" i="27"/>
  <c r="K271" i="27"/>
  <c r="G271" i="27"/>
  <c r="F271" i="27"/>
  <c r="E271" i="27"/>
  <c r="O270" i="27"/>
  <c r="L270" i="27"/>
  <c r="I270" i="27"/>
  <c r="F270" i="27"/>
  <c r="C270" i="27" s="1"/>
  <c r="O269" i="27"/>
  <c r="L269" i="27"/>
  <c r="I269" i="27"/>
  <c r="F269" i="27"/>
  <c r="C269" i="27"/>
  <c r="O268" i="27"/>
  <c r="L268" i="27"/>
  <c r="I268" i="27"/>
  <c r="F268" i="27"/>
  <c r="C268" i="27" s="1"/>
  <c r="O267" i="27"/>
  <c r="L267" i="27"/>
  <c r="I267" i="27"/>
  <c r="C267" i="27" s="1"/>
  <c r="F267" i="27"/>
  <c r="N266" i="27"/>
  <c r="M266" i="27"/>
  <c r="O266" i="27" s="1"/>
  <c r="K266" i="27"/>
  <c r="J266" i="27"/>
  <c r="L266" i="27" s="1"/>
  <c r="H266" i="27"/>
  <c r="I266" i="27" s="1"/>
  <c r="G266" i="27"/>
  <c r="F266" i="27"/>
  <c r="E266" i="27"/>
  <c r="D266" i="27"/>
  <c r="O265" i="27"/>
  <c r="L265" i="27"/>
  <c r="I265" i="27"/>
  <c r="F265" i="27"/>
  <c r="C265" i="27"/>
  <c r="O264" i="27"/>
  <c r="L264" i="27"/>
  <c r="I264" i="27"/>
  <c r="F264" i="27"/>
  <c r="C264" i="27" s="1"/>
  <c r="O263" i="27"/>
  <c r="L263" i="27"/>
  <c r="I263" i="27"/>
  <c r="C263" i="27" s="1"/>
  <c r="F263" i="27"/>
  <c r="N262" i="27"/>
  <c r="N261" i="27" s="1"/>
  <c r="O261" i="27" s="1"/>
  <c r="M262" i="27"/>
  <c r="O262" i="27" s="1"/>
  <c r="K262" i="27"/>
  <c r="J262" i="27"/>
  <c r="J261" i="27" s="1"/>
  <c r="L261" i="27" s="1"/>
  <c r="H262" i="27"/>
  <c r="I262" i="27" s="1"/>
  <c r="G262" i="27"/>
  <c r="F262" i="27"/>
  <c r="E262" i="27"/>
  <c r="D262" i="27"/>
  <c r="D261" i="27" s="1"/>
  <c r="F261" i="27" s="1"/>
  <c r="M261" i="27"/>
  <c r="K261" i="27"/>
  <c r="G261" i="27"/>
  <c r="E261" i="27"/>
  <c r="O260" i="27"/>
  <c r="L260" i="27"/>
  <c r="I260" i="27"/>
  <c r="F260" i="27"/>
  <c r="C260" i="27" s="1"/>
  <c r="O259" i="27"/>
  <c r="L259" i="27"/>
  <c r="I259" i="27"/>
  <c r="C259" i="27" s="1"/>
  <c r="F259" i="27"/>
  <c r="O258" i="27"/>
  <c r="L258" i="27"/>
  <c r="I258" i="27"/>
  <c r="F258" i="27"/>
  <c r="C258" i="27" s="1"/>
  <c r="O257" i="27"/>
  <c r="L257" i="27"/>
  <c r="I257" i="27"/>
  <c r="F257" i="27"/>
  <c r="C257" i="27"/>
  <c r="O256" i="27"/>
  <c r="L256" i="27"/>
  <c r="I256" i="27"/>
  <c r="F256" i="27"/>
  <c r="C256" i="27" s="1"/>
  <c r="N255" i="27"/>
  <c r="M255" i="27"/>
  <c r="M254" i="27" s="1"/>
  <c r="O254" i="27" s="1"/>
  <c r="K255" i="27"/>
  <c r="L255" i="27" s="1"/>
  <c r="J255" i="27"/>
  <c r="I255" i="27"/>
  <c r="H255" i="27"/>
  <c r="G255" i="27"/>
  <c r="G254" i="27" s="1"/>
  <c r="I254" i="27" s="1"/>
  <c r="E255" i="27"/>
  <c r="E254" i="27" s="1"/>
  <c r="F254" i="27" s="1"/>
  <c r="D255" i="27"/>
  <c r="F255" i="27" s="1"/>
  <c r="N254" i="27"/>
  <c r="J254" i="27"/>
  <c r="H254" i="27"/>
  <c r="D254" i="27"/>
  <c r="O253" i="27"/>
  <c r="L253" i="27"/>
  <c r="I253" i="27"/>
  <c r="F253" i="27"/>
  <c r="C253" i="27"/>
  <c r="O252" i="27"/>
  <c r="L252" i="27"/>
  <c r="I252" i="27"/>
  <c r="F252" i="27"/>
  <c r="C252" i="27" s="1"/>
  <c r="O251" i="27"/>
  <c r="L251" i="27"/>
  <c r="I251" i="27"/>
  <c r="C251" i="27" s="1"/>
  <c r="F251" i="27"/>
  <c r="O250" i="27"/>
  <c r="L250" i="27"/>
  <c r="I250" i="27"/>
  <c r="F250" i="27"/>
  <c r="C250" i="27" s="1"/>
  <c r="O249" i="27"/>
  <c r="N249" i="27"/>
  <c r="M249" i="27"/>
  <c r="K249" i="27"/>
  <c r="J249" i="27"/>
  <c r="L249" i="27" s="1"/>
  <c r="H249" i="27"/>
  <c r="G249" i="27"/>
  <c r="I249" i="27" s="1"/>
  <c r="E249" i="27"/>
  <c r="F249" i="27" s="1"/>
  <c r="C249" i="27" s="1"/>
  <c r="D249" i="27"/>
  <c r="O248" i="27"/>
  <c r="L248" i="27"/>
  <c r="I248" i="27"/>
  <c r="F248" i="27"/>
  <c r="C248" i="27" s="1"/>
  <c r="O247" i="27"/>
  <c r="L247" i="27"/>
  <c r="I247" i="27"/>
  <c r="C247" i="27" s="1"/>
  <c r="F247" i="27"/>
  <c r="O246" i="27"/>
  <c r="L246" i="27"/>
  <c r="I246" i="27"/>
  <c r="F246" i="27"/>
  <c r="C246" i="27" s="1"/>
  <c r="O245" i="27"/>
  <c r="L245" i="27"/>
  <c r="I245" i="27"/>
  <c r="F245" i="27"/>
  <c r="C245" i="27"/>
  <c r="O244" i="27"/>
  <c r="L244" i="27"/>
  <c r="I244" i="27"/>
  <c r="F244" i="27"/>
  <c r="C244" i="27" s="1"/>
  <c r="O243" i="27"/>
  <c r="L243" i="27"/>
  <c r="I243" i="27"/>
  <c r="C243" i="27" s="1"/>
  <c r="F243" i="27"/>
  <c r="O242" i="27"/>
  <c r="L242" i="27"/>
  <c r="I242" i="27"/>
  <c r="F242" i="27"/>
  <c r="C242" i="27" s="1"/>
  <c r="O241" i="27"/>
  <c r="N241" i="27"/>
  <c r="M241" i="27"/>
  <c r="M234" i="27" s="1"/>
  <c r="K241" i="27"/>
  <c r="J241" i="27"/>
  <c r="L241" i="27" s="1"/>
  <c r="H241" i="27"/>
  <c r="G241" i="27"/>
  <c r="I241" i="27" s="1"/>
  <c r="E241" i="27"/>
  <c r="F241" i="27" s="1"/>
  <c r="C241" i="27" s="1"/>
  <c r="D241" i="27"/>
  <c r="O240" i="27"/>
  <c r="L240" i="27"/>
  <c r="I240" i="27"/>
  <c r="F240" i="27"/>
  <c r="C240" i="27" s="1"/>
  <c r="O239" i="27"/>
  <c r="L239" i="27"/>
  <c r="I239" i="27"/>
  <c r="C239" i="27" s="1"/>
  <c r="F239" i="27"/>
  <c r="N238" i="27"/>
  <c r="M238" i="27"/>
  <c r="O238" i="27" s="1"/>
  <c r="K238" i="27"/>
  <c r="J238" i="27"/>
  <c r="L238" i="27" s="1"/>
  <c r="H238" i="27"/>
  <c r="I238" i="27" s="1"/>
  <c r="G238" i="27"/>
  <c r="F238" i="27"/>
  <c r="C238" i="27" s="1"/>
  <c r="E238" i="27"/>
  <c r="D238" i="27"/>
  <c r="O237" i="27"/>
  <c r="L237" i="27"/>
  <c r="I237" i="27"/>
  <c r="F237" i="27"/>
  <c r="C237" i="27"/>
  <c r="N236" i="27"/>
  <c r="O236" i="27" s="1"/>
  <c r="M236" i="27"/>
  <c r="L236" i="27"/>
  <c r="K236" i="27"/>
  <c r="K234" i="27" s="1"/>
  <c r="J236" i="27"/>
  <c r="H236" i="27"/>
  <c r="H234" i="27" s="1"/>
  <c r="G236" i="27"/>
  <c r="I236" i="27" s="1"/>
  <c r="E236" i="27"/>
  <c r="D236" i="27"/>
  <c r="F236" i="27" s="1"/>
  <c r="C236" i="27" s="1"/>
  <c r="O235" i="27"/>
  <c r="L235" i="27"/>
  <c r="I235" i="27"/>
  <c r="C235" i="27" s="1"/>
  <c r="F235" i="27"/>
  <c r="N234" i="27"/>
  <c r="N233" i="27" s="1"/>
  <c r="J234" i="27"/>
  <c r="J233" i="27" s="1"/>
  <c r="O232" i="27"/>
  <c r="L232" i="27"/>
  <c r="I232" i="27"/>
  <c r="F232" i="27"/>
  <c r="C232" i="27" s="1"/>
  <c r="O231" i="27"/>
  <c r="L231" i="27"/>
  <c r="I231" i="27"/>
  <c r="C231" i="27" s="1"/>
  <c r="F231" i="27"/>
  <c r="N230" i="27"/>
  <c r="M230" i="27"/>
  <c r="O230" i="27" s="1"/>
  <c r="K230" i="27"/>
  <c r="J230" i="27"/>
  <c r="L230" i="27" s="1"/>
  <c r="H230" i="27"/>
  <c r="I230" i="27" s="1"/>
  <c r="G230" i="27"/>
  <c r="F230" i="27"/>
  <c r="E230" i="27"/>
  <c r="D230" i="27"/>
  <c r="O229" i="27"/>
  <c r="L229" i="27"/>
  <c r="I229" i="27"/>
  <c r="F229" i="27"/>
  <c r="C229" i="27"/>
  <c r="O228" i="27"/>
  <c r="L228" i="27"/>
  <c r="I228" i="27"/>
  <c r="F228" i="27"/>
  <c r="C228" i="27" s="1"/>
  <c r="O227" i="27"/>
  <c r="L227" i="27"/>
  <c r="I227" i="27"/>
  <c r="C227" i="27" s="1"/>
  <c r="F227" i="27"/>
  <c r="O226" i="27"/>
  <c r="L226" i="27"/>
  <c r="I226" i="27"/>
  <c r="F226" i="27"/>
  <c r="C226" i="27" s="1"/>
  <c r="O225" i="27"/>
  <c r="L225" i="27"/>
  <c r="I225" i="27"/>
  <c r="F225" i="27"/>
  <c r="C225" i="27"/>
  <c r="O224" i="27"/>
  <c r="L224" i="27"/>
  <c r="I224" i="27"/>
  <c r="F224" i="27"/>
  <c r="C224" i="27" s="1"/>
  <c r="O223" i="27"/>
  <c r="L223" i="27"/>
  <c r="I223" i="27"/>
  <c r="C223" i="27" s="1"/>
  <c r="F223" i="27"/>
  <c r="O222" i="27"/>
  <c r="L222" i="27"/>
  <c r="I222" i="27"/>
  <c r="F222" i="27"/>
  <c r="C222" i="27" s="1"/>
  <c r="O221" i="27"/>
  <c r="L221" i="27"/>
  <c r="I221" i="27"/>
  <c r="F221" i="27"/>
  <c r="C221" i="27"/>
  <c r="O220" i="27"/>
  <c r="L220" i="27"/>
  <c r="I220" i="27"/>
  <c r="F220" i="27"/>
  <c r="C220" i="27" s="1"/>
  <c r="N219" i="27"/>
  <c r="M219" i="27"/>
  <c r="O219" i="27" s="1"/>
  <c r="K219" i="27"/>
  <c r="L219" i="27" s="1"/>
  <c r="J219" i="27"/>
  <c r="I219" i="27"/>
  <c r="H219" i="27"/>
  <c r="G219" i="27"/>
  <c r="E219" i="27"/>
  <c r="D219" i="27"/>
  <c r="F219" i="27" s="1"/>
  <c r="O218" i="27"/>
  <c r="L218" i="27"/>
  <c r="I218" i="27"/>
  <c r="F218" i="27"/>
  <c r="C218" i="27" s="1"/>
  <c r="O217" i="27"/>
  <c r="L217" i="27"/>
  <c r="I217" i="27"/>
  <c r="F217" i="27"/>
  <c r="C217" i="27"/>
  <c r="O216" i="27"/>
  <c r="L216" i="27"/>
  <c r="I216" i="27"/>
  <c r="F216" i="27"/>
  <c r="C216" i="27" s="1"/>
  <c r="O215" i="27"/>
  <c r="L215" i="27"/>
  <c r="I215" i="27"/>
  <c r="C215" i="27" s="1"/>
  <c r="F215" i="27"/>
  <c r="O214" i="27"/>
  <c r="L214" i="27"/>
  <c r="I214" i="27"/>
  <c r="F214" i="27"/>
  <c r="C214" i="27" s="1"/>
  <c r="O213" i="27"/>
  <c r="L213" i="27"/>
  <c r="I213" i="27"/>
  <c r="F213" i="27"/>
  <c r="C213" i="27"/>
  <c r="O212" i="27"/>
  <c r="L212" i="27"/>
  <c r="I212" i="27"/>
  <c r="F212" i="27"/>
  <c r="C212" i="27" s="1"/>
  <c r="O211" i="27"/>
  <c r="L211" i="27"/>
  <c r="I211" i="27"/>
  <c r="C211" i="27" s="1"/>
  <c r="F211" i="27"/>
  <c r="O210" i="27"/>
  <c r="L210" i="27"/>
  <c r="I210" i="27"/>
  <c r="F210" i="27"/>
  <c r="C210" i="27" s="1"/>
  <c r="O209" i="27"/>
  <c r="L209" i="27"/>
  <c r="I209" i="27"/>
  <c r="F209" i="27"/>
  <c r="C209" i="27"/>
  <c r="N208" i="27"/>
  <c r="O208" i="27" s="1"/>
  <c r="M208" i="27"/>
  <c r="L208" i="27"/>
  <c r="K208" i="27"/>
  <c r="J208" i="27"/>
  <c r="J207" i="27" s="1"/>
  <c r="L207" i="27" s="1"/>
  <c r="H208" i="27"/>
  <c r="H207" i="27" s="1"/>
  <c r="G208" i="27"/>
  <c r="I208" i="27" s="1"/>
  <c r="E208" i="27"/>
  <c r="D208" i="27"/>
  <c r="D207" i="27" s="1"/>
  <c r="M207" i="27"/>
  <c r="K207" i="27"/>
  <c r="G207" i="27"/>
  <c r="E207" i="27"/>
  <c r="O206" i="27"/>
  <c r="L206" i="27"/>
  <c r="I206" i="27"/>
  <c r="F206" i="27"/>
  <c r="C206" i="27" s="1"/>
  <c r="O205" i="27"/>
  <c r="L205" i="27"/>
  <c r="I205" i="27"/>
  <c r="F205" i="27"/>
  <c r="C205" i="27"/>
  <c r="O204" i="27"/>
  <c r="L204" i="27"/>
  <c r="I204" i="27"/>
  <c r="F204" i="27"/>
  <c r="C204" i="27" s="1"/>
  <c r="O203" i="27"/>
  <c r="L203" i="27"/>
  <c r="I203" i="27"/>
  <c r="C203" i="27" s="1"/>
  <c r="F203" i="27"/>
  <c r="O202" i="27"/>
  <c r="L202" i="27"/>
  <c r="I202" i="27"/>
  <c r="F202" i="27"/>
  <c r="C202" i="27" s="1"/>
  <c r="O201" i="27"/>
  <c r="N201" i="27"/>
  <c r="N199" i="27" s="1"/>
  <c r="M201" i="27"/>
  <c r="K201" i="27"/>
  <c r="K199" i="27" s="1"/>
  <c r="K198" i="27" s="1"/>
  <c r="J201" i="27"/>
  <c r="L201" i="27" s="1"/>
  <c r="H201" i="27"/>
  <c r="G201" i="27"/>
  <c r="I201" i="27" s="1"/>
  <c r="E201" i="27"/>
  <c r="F201" i="27" s="1"/>
  <c r="C201" i="27" s="1"/>
  <c r="D201" i="27"/>
  <c r="O200" i="27"/>
  <c r="L200" i="27"/>
  <c r="I200" i="27"/>
  <c r="F200" i="27"/>
  <c r="C200" i="27" s="1"/>
  <c r="M199" i="27"/>
  <c r="M198" i="27" s="1"/>
  <c r="H199" i="27"/>
  <c r="E199" i="27"/>
  <c r="E198" i="27" s="1"/>
  <c r="D199" i="27"/>
  <c r="F199" i="27" s="1"/>
  <c r="O196" i="27"/>
  <c r="L196" i="27"/>
  <c r="I196" i="27"/>
  <c r="F196" i="27"/>
  <c r="C196" i="27" s="1"/>
  <c r="N195" i="27"/>
  <c r="M195" i="27"/>
  <c r="M194" i="27" s="1"/>
  <c r="O194" i="27" s="1"/>
  <c r="K195" i="27"/>
  <c r="L195" i="27" s="1"/>
  <c r="J195" i="27"/>
  <c r="I195" i="27"/>
  <c r="H195" i="27"/>
  <c r="G195" i="27"/>
  <c r="G194" i="27" s="1"/>
  <c r="I194" i="27" s="1"/>
  <c r="E195" i="27"/>
  <c r="E194" i="27" s="1"/>
  <c r="F194" i="27" s="1"/>
  <c r="D195" i="27"/>
  <c r="F195" i="27" s="1"/>
  <c r="N194" i="27"/>
  <c r="J194" i="27"/>
  <c r="H194" i="27"/>
  <c r="D194" i="27"/>
  <c r="O193" i="27"/>
  <c r="L193" i="27"/>
  <c r="I193" i="27"/>
  <c r="F193" i="27"/>
  <c r="C193" i="27"/>
  <c r="O192" i="27"/>
  <c r="L192" i="27"/>
  <c r="I192" i="27"/>
  <c r="F192" i="27"/>
  <c r="C192" i="27" s="1"/>
  <c r="N191" i="27"/>
  <c r="M191" i="27"/>
  <c r="K191" i="27"/>
  <c r="L191" i="27" s="1"/>
  <c r="J191" i="27"/>
  <c r="I191" i="27"/>
  <c r="H191" i="27"/>
  <c r="G191" i="27"/>
  <c r="E191" i="27"/>
  <c r="E190" i="27" s="1"/>
  <c r="D191" i="27"/>
  <c r="F191" i="27" s="1"/>
  <c r="N190" i="27"/>
  <c r="J190" i="27"/>
  <c r="H190" i="27"/>
  <c r="F190" i="27"/>
  <c r="D190" i="27"/>
  <c r="O189" i="27"/>
  <c r="L189" i="27"/>
  <c r="I189" i="27"/>
  <c r="F189" i="27"/>
  <c r="C189" i="27"/>
  <c r="O188" i="27"/>
  <c r="L188" i="27"/>
  <c r="I188" i="27"/>
  <c r="F188" i="27"/>
  <c r="C188" i="27" s="1"/>
  <c r="N187" i="27"/>
  <c r="M187" i="27"/>
  <c r="O187" i="27" s="1"/>
  <c r="K187" i="27"/>
  <c r="L187" i="27" s="1"/>
  <c r="J187" i="27"/>
  <c r="I187" i="27"/>
  <c r="H187" i="27"/>
  <c r="G187" i="27"/>
  <c r="E187" i="27"/>
  <c r="D187" i="27"/>
  <c r="O186" i="27"/>
  <c r="L186" i="27"/>
  <c r="I186" i="27"/>
  <c r="F186" i="27"/>
  <c r="C186" i="27" s="1"/>
  <c r="O185" i="27"/>
  <c r="L185" i="27"/>
  <c r="I185" i="27"/>
  <c r="F185" i="27"/>
  <c r="C185" i="27"/>
  <c r="O184" i="27"/>
  <c r="L184" i="27"/>
  <c r="I184" i="27"/>
  <c r="F184" i="27"/>
  <c r="C184" i="27" s="1"/>
  <c r="O183" i="27"/>
  <c r="L183" i="27"/>
  <c r="I183" i="27"/>
  <c r="C183" i="27" s="1"/>
  <c r="F183" i="27"/>
  <c r="N182" i="27"/>
  <c r="M182" i="27"/>
  <c r="O182" i="27" s="1"/>
  <c r="K182" i="27"/>
  <c r="J182" i="27"/>
  <c r="L182" i="27" s="1"/>
  <c r="H182" i="27"/>
  <c r="I182" i="27" s="1"/>
  <c r="G182" i="27"/>
  <c r="F182" i="27"/>
  <c r="E182" i="27"/>
  <c r="D182" i="27"/>
  <c r="O181" i="27"/>
  <c r="L181" i="27"/>
  <c r="I181" i="27"/>
  <c r="F181" i="27"/>
  <c r="C181" i="27"/>
  <c r="O180" i="27"/>
  <c r="L180" i="27"/>
  <c r="I180" i="27"/>
  <c r="F180" i="27"/>
  <c r="C180" i="27" s="1"/>
  <c r="O179" i="27"/>
  <c r="L179" i="27"/>
  <c r="I179" i="27"/>
  <c r="C179" i="27" s="1"/>
  <c r="F179" i="27"/>
  <c r="N178" i="27"/>
  <c r="N177" i="27" s="1"/>
  <c r="N176" i="27" s="1"/>
  <c r="M178" i="27"/>
  <c r="O178" i="27" s="1"/>
  <c r="K178" i="27"/>
  <c r="J178" i="27"/>
  <c r="H178" i="27"/>
  <c r="I178" i="27" s="1"/>
  <c r="G178" i="27"/>
  <c r="F178" i="27"/>
  <c r="E178" i="27"/>
  <c r="D178" i="27"/>
  <c r="D177" i="27" s="1"/>
  <c r="F177" i="27" s="1"/>
  <c r="O177" i="27"/>
  <c r="M177" i="27"/>
  <c r="K177" i="27"/>
  <c r="K176" i="27" s="1"/>
  <c r="G177" i="27"/>
  <c r="E177" i="27"/>
  <c r="E176" i="27" s="1"/>
  <c r="D176" i="27"/>
  <c r="F176" i="27" s="1"/>
  <c r="O175" i="27"/>
  <c r="L175" i="27"/>
  <c r="I175" i="27"/>
  <c r="C175" i="27" s="1"/>
  <c r="F175" i="27"/>
  <c r="O174" i="27"/>
  <c r="L174" i="27"/>
  <c r="I174" i="27"/>
  <c r="F174" i="27"/>
  <c r="C174" i="27" s="1"/>
  <c r="O173" i="27"/>
  <c r="L173" i="27"/>
  <c r="I173" i="27"/>
  <c r="F173" i="27"/>
  <c r="C173" i="27"/>
  <c r="O172" i="27"/>
  <c r="L172" i="27"/>
  <c r="I172" i="27"/>
  <c r="F172" i="27"/>
  <c r="C172" i="27" s="1"/>
  <c r="O171" i="27"/>
  <c r="L171" i="27"/>
  <c r="I171" i="27"/>
  <c r="C171" i="27" s="1"/>
  <c r="F171" i="27"/>
  <c r="O170" i="27"/>
  <c r="L170" i="27"/>
  <c r="I170" i="27"/>
  <c r="F170" i="27"/>
  <c r="N169" i="27"/>
  <c r="M169" i="27"/>
  <c r="M168" i="27" s="1"/>
  <c r="O168" i="27" s="1"/>
  <c r="K169" i="27"/>
  <c r="K168" i="27" s="1"/>
  <c r="J169" i="27"/>
  <c r="L169" i="27" s="1"/>
  <c r="I169" i="27"/>
  <c r="H169" i="27"/>
  <c r="G169" i="27"/>
  <c r="G168" i="27" s="1"/>
  <c r="E169" i="27"/>
  <c r="D169" i="27"/>
  <c r="N168" i="27"/>
  <c r="L168" i="27"/>
  <c r="J168" i="27"/>
  <c r="H168" i="27"/>
  <c r="D168" i="27"/>
  <c r="O167" i="27"/>
  <c r="L167" i="27"/>
  <c r="I167" i="27"/>
  <c r="F167" i="27"/>
  <c r="C167" i="27"/>
  <c r="O166" i="27"/>
  <c r="L166" i="27"/>
  <c r="I166" i="27"/>
  <c r="F166" i="27"/>
  <c r="C166" i="27" s="1"/>
  <c r="O165" i="27"/>
  <c r="L165" i="27"/>
  <c r="I165" i="27"/>
  <c r="F165" i="27"/>
  <c r="C165" i="27"/>
  <c r="O164" i="27"/>
  <c r="L164" i="27"/>
  <c r="I164" i="27"/>
  <c r="F164" i="27"/>
  <c r="C164" i="27" s="1"/>
  <c r="N163" i="27"/>
  <c r="M163" i="27"/>
  <c r="O163" i="27" s="1"/>
  <c r="K163" i="27"/>
  <c r="L163" i="27" s="1"/>
  <c r="J163" i="27"/>
  <c r="H163" i="27"/>
  <c r="G163" i="27"/>
  <c r="I163" i="27" s="1"/>
  <c r="E163" i="27"/>
  <c r="D163" i="27"/>
  <c r="F163" i="27" s="1"/>
  <c r="O162" i="27"/>
  <c r="L162" i="27"/>
  <c r="I162" i="27"/>
  <c r="F162" i="27"/>
  <c r="C162" i="27" s="1"/>
  <c r="O161" i="27"/>
  <c r="L161" i="27"/>
  <c r="I161" i="27"/>
  <c r="F161" i="27"/>
  <c r="C161" i="27"/>
  <c r="O160" i="27"/>
  <c r="L160" i="27"/>
  <c r="I160" i="27"/>
  <c r="F160" i="27"/>
  <c r="C160" i="27" s="1"/>
  <c r="O159" i="27"/>
  <c r="L159" i="27"/>
  <c r="I159" i="27"/>
  <c r="C159" i="27" s="1"/>
  <c r="F159" i="27"/>
  <c r="O158" i="27"/>
  <c r="L158" i="27"/>
  <c r="I158" i="27"/>
  <c r="F158" i="27"/>
  <c r="O157" i="27"/>
  <c r="L157" i="27"/>
  <c r="I157" i="27"/>
  <c r="C157" i="27" s="1"/>
  <c r="F157" i="27"/>
  <c r="O156" i="27"/>
  <c r="L156" i="27"/>
  <c r="I156" i="27"/>
  <c r="F156" i="27"/>
  <c r="O155" i="27"/>
  <c r="L155" i="27"/>
  <c r="I155" i="27"/>
  <c r="F155" i="27"/>
  <c r="C155" i="27"/>
  <c r="N154" i="27"/>
  <c r="M154" i="27"/>
  <c r="K154" i="27"/>
  <c r="J154" i="27"/>
  <c r="L154" i="27" s="1"/>
  <c r="H154" i="27"/>
  <c r="I154" i="27" s="1"/>
  <c r="G154" i="27"/>
  <c r="F154" i="27"/>
  <c r="E154" i="27"/>
  <c r="D154" i="27"/>
  <c r="O153" i="27"/>
  <c r="L153" i="27"/>
  <c r="I153" i="27"/>
  <c r="C153" i="27" s="1"/>
  <c r="F153" i="27"/>
  <c r="O152" i="27"/>
  <c r="L152" i="27"/>
  <c r="I152" i="27"/>
  <c r="F152" i="27"/>
  <c r="O151" i="27"/>
  <c r="L151" i="27"/>
  <c r="I151" i="27"/>
  <c r="F151" i="27"/>
  <c r="C151" i="27"/>
  <c r="O150" i="27"/>
  <c r="L150" i="27"/>
  <c r="I150" i="27"/>
  <c r="F150" i="27"/>
  <c r="C150" i="27" s="1"/>
  <c r="O149" i="27"/>
  <c r="L149" i="27"/>
  <c r="I149" i="27"/>
  <c r="F149" i="27"/>
  <c r="C149" i="27"/>
  <c r="O148" i="27"/>
  <c r="L148" i="27"/>
  <c r="I148" i="27"/>
  <c r="F148" i="27"/>
  <c r="C148" i="27" s="1"/>
  <c r="N147" i="27"/>
  <c r="M147" i="27"/>
  <c r="O147" i="27" s="1"/>
  <c r="K147" i="27"/>
  <c r="L147" i="27" s="1"/>
  <c r="J147" i="27"/>
  <c r="I147" i="27"/>
  <c r="H147" i="27"/>
  <c r="G147" i="27"/>
  <c r="E147" i="27"/>
  <c r="D147" i="27"/>
  <c r="F147" i="27" s="1"/>
  <c r="C147" i="27" s="1"/>
  <c r="O146" i="27"/>
  <c r="L146" i="27"/>
  <c r="I146" i="27"/>
  <c r="F146" i="27"/>
  <c r="O145" i="27"/>
  <c r="L145" i="27"/>
  <c r="I145" i="27"/>
  <c r="C145" i="27" s="1"/>
  <c r="F145" i="27"/>
  <c r="N144" i="27"/>
  <c r="N133" i="27" s="1"/>
  <c r="M144" i="27"/>
  <c r="K144" i="27"/>
  <c r="J144" i="27"/>
  <c r="L144" i="27" s="1"/>
  <c r="H144" i="27"/>
  <c r="G144" i="27"/>
  <c r="I144" i="27" s="1"/>
  <c r="F144" i="27"/>
  <c r="E144" i="27"/>
  <c r="D144" i="27"/>
  <c r="O143" i="27"/>
  <c r="L143" i="27"/>
  <c r="I143" i="27"/>
  <c r="F143" i="27"/>
  <c r="C143" i="27" s="1"/>
  <c r="O142" i="27"/>
  <c r="L142" i="27"/>
  <c r="I142" i="27"/>
  <c r="F142" i="27"/>
  <c r="O141" i="27"/>
  <c r="L141" i="27"/>
  <c r="I141" i="27"/>
  <c r="F141" i="27"/>
  <c r="C141" i="27"/>
  <c r="O140" i="27"/>
  <c r="L140" i="27"/>
  <c r="I140" i="27"/>
  <c r="F140" i="27"/>
  <c r="C140" i="27" s="1"/>
  <c r="N139" i="27"/>
  <c r="M139" i="27"/>
  <c r="O139" i="27" s="1"/>
  <c r="K139" i="27"/>
  <c r="L139" i="27" s="1"/>
  <c r="J139" i="27"/>
  <c r="I139" i="27"/>
  <c r="H139" i="27"/>
  <c r="G139" i="27"/>
  <c r="E139" i="27"/>
  <c r="D139" i="27"/>
  <c r="F139" i="27" s="1"/>
  <c r="O138" i="27"/>
  <c r="L138" i="27"/>
  <c r="I138" i="27"/>
  <c r="F138" i="27"/>
  <c r="O137" i="27"/>
  <c r="L137" i="27"/>
  <c r="I137" i="27"/>
  <c r="C137" i="27" s="1"/>
  <c r="F137" i="27"/>
  <c r="O136" i="27"/>
  <c r="L136" i="27"/>
  <c r="I136" i="27"/>
  <c r="F136" i="27"/>
  <c r="C136" i="27" s="1"/>
  <c r="O135" i="27"/>
  <c r="L135" i="27"/>
  <c r="I135" i="27"/>
  <c r="F135" i="27"/>
  <c r="C135" i="27"/>
  <c r="N134" i="27"/>
  <c r="M134" i="27"/>
  <c r="O134" i="27" s="1"/>
  <c r="L134" i="27"/>
  <c r="K134" i="27"/>
  <c r="J134" i="27"/>
  <c r="I134" i="27"/>
  <c r="H134" i="27"/>
  <c r="H133" i="27" s="1"/>
  <c r="G134" i="27"/>
  <c r="E134" i="27"/>
  <c r="D134" i="27"/>
  <c r="J133" i="27"/>
  <c r="G133" i="27"/>
  <c r="I133" i="27" s="1"/>
  <c r="E133" i="27"/>
  <c r="O132" i="27"/>
  <c r="L132" i="27"/>
  <c r="I132" i="27"/>
  <c r="F132" i="27"/>
  <c r="C132" i="27"/>
  <c r="O131" i="27"/>
  <c r="N131" i="27"/>
  <c r="M131" i="27"/>
  <c r="L131" i="27"/>
  <c r="K131" i="27"/>
  <c r="J131" i="27"/>
  <c r="H131" i="27"/>
  <c r="G131" i="27"/>
  <c r="I131" i="27" s="1"/>
  <c r="E131" i="27"/>
  <c r="D131" i="27"/>
  <c r="O130" i="27"/>
  <c r="L130" i="27"/>
  <c r="I130" i="27"/>
  <c r="F130" i="27"/>
  <c r="O129" i="27"/>
  <c r="L129" i="27"/>
  <c r="C129" i="27" s="1"/>
  <c r="I129" i="27"/>
  <c r="F129" i="27"/>
  <c r="O128" i="27"/>
  <c r="L128" i="27"/>
  <c r="I128" i="27"/>
  <c r="F128" i="27"/>
  <c r="C128" i="27"/>
  <c r="O127" i="27"/>
  <c r="L127" i="27"/>
  <c r="I127" i="27"/>
  <c r="F127" i="27"/>
  <c r="C127" i="27" s="1"/>
  <c r="O126" i="27"/>
  <c r="L126" i="27"/>
  <c r="I126" i="27"/>
  <c r="F126" i="27"/>
  <c r="N125" i="27"/>
  <c r="M125" i="27"/>
  <c r="O125" i="27" s="1"/>
  <c r="K125" i="27"/>
  <c r="J125" i="27"/>
  <c r="L125" i="27" s="1"/>
  <c r="I125" i="27"/>
  <c r="H125" i="27"/>
  <c r="G125" i="27"/>
  <c r="F125" i="27"/>
  <c r="C125" i="27" s="1"/>
  <c r="E125" i="27"/>
  <c r="D125" i="27"/>
  <c r="O124" i="27"/>
  <c r="L124" i="27"/>
  <c r="I124" i="27"/>
  <c r="F124" i="27"/>
  <c r="C124" i="27"/>
  <c r="O123" i="27"/>
  <c r="L123" i="27"/>
  <c r="I123" i="27"/>
  <c r="F123" i="27"/>
  <c r="C123" i="27" s="1"/>
  <c r="O122" i="27"/>
  <c r="L122" i="27"/>
  <c r="I122" i="27"/>
  <c r="F122" i="27"/>
  <c r="O121" i="27"/>
  <c r="L121" i="27"/>
  <c r="I121" i="27"/>
  <c r="F121" i="27"/>
  <c r="C121" i="27"/>
  <c r="O120" i="27"/>
  <c r="L120" i="27"/>
  <c r="I120" i="27"/>
  <c r="F120" i="27"/>
  <c r="C120" i="27" s="1"/>
  <c r="N119" i="27"/>
  <c r="M119" i="27"/>
  <c r="O119" i="27" s="1"/>
  <c r="K119" i="27"/>
  <c r="L119" i="27" s="1"/>
  <c r="J119" i="27"/>
  <c r="I119" i="27"/>
  <c r="H119" i="27"/>
  <c r="G119" i="27"/>
  <c r="E119" i="27"/>
  <c r="D119" i="27"/>
  <c r="F119" i="27" s="1"/>
  <c r="O118" i="27"/>
  <c r="L118" i="27"/>
  <c r="I118" i="27"/>
  <c r="F118" i="27"/>
  <c r="O117" i="27"/>
  <c r="L117" i="27"/>
  <c r="I117" i="27"/>
  <c r="C117" i="27" s="1"/>
  <c r="F117" i="27"/>
  <c r="O116" i="27"/>
  <c r="L116" i="27"/>
  <c r="I116" i="27"/>
  <c r="F116" i="27"/>
  <c r="C116" i="27" s="1"/>
  <c r="O115" i="27"/>
  <c r="N115" i="27"/>
  <c r="M115" i="27"/>
  <c r="K115" i="27"/>
  <c r="L115" i="27" s="1"/>
  <c r="J115" i="27"/>
  <c r="H115" i="27"/>
  <c r="G115" i="27"/>
  <c r="I115" i="27" s="1"/>
  <c r="E115" i="27"/>
  <c r="D115" i="27"/>
  <c r="F115" i="27" s="1"/>
  <c r="O114" i="27"/>
  <c r="L114" i="27"/>
  <c r="I114" i="27"/>
  <c r="F114" i="27"/>
  <c r="O113" i="27"/>
  <c r="L113" i="27"/>
  <c r="I113" i="27"/>
  <c r="F113" i="27"/>
  <c r="C113" i="27"/>
  <c r="O112" i="27"/>
  <c r="L112" i="27"/>
  <c r="I112" i="27"/>
  <c r="F112" i="27"/>
  <c r="C112" i="27" s="1"/>
  <c r="O111" i="27"/>
  <c r="L111" i="27"/>
  <c r="I111" i="27"/>
  <c r="C111" i="27" s="1"/>
  <c r="F111" i="27"/>
  <c r="O110" i="27"/>
  <c r="L110" i="27"/>
  <c r="I110" i="27"/>
  <c r="F110" i="27"/>
  <c r="O109" i="27"/>
  <c r="L109" i="27"/>
  <c r="C109" i="27" s="1"/>
  <c r="I109" i="27"/>
  <c r="F109" i="27"/>
  <c r="O108" i="27"/>
  <c r="L108" i="27"/>
  <c r="I108" i="27"/>
  <c r="F108" i="27"/>
  <c r="C108" i="27"/>
  <c r="O107" i="27"/>
  <c r="L107" i="27"/>
  <c r="I107" i="27"/>
  <c r="F107" i="27"/>
  <c r="C107" i="27" s="1"/>
  <c r="N106" i="27"/>
  <c r="M106" i="27"/>
  <c r="L106" i="27"/>
  <c r="K106" i="27"/>
  <c r="J106" i="27"/>
  <c r="H106" i="27"/>
  <c r="I106" i="27" s="1"/>
  <c r="G106" i="27"/>
  <c r="E106" i="27"/>
  <c r="D106" i="27"/>
  <c r="F106" i="27" s="1"/>
  <c r="O105" i="27"/>
  <c r="L105" i="27"/>
  <c r="I105" i="27"/>
  <c r="C105" i="27" s="1"/>
  <c r="F105" i="27"/>
  <c r="O104" i="27"/>
  <c r="L104" i="27"/>
  <c r="I104" i="27"/>
  <c r="F104" i="27"/>
  <c r="C104" i="27"/>
  <c r="O103" i="27"/>
  <c r="L103" i="27"/>
  <c r="I103" i="27"/>
  <c r="F103" i="27"/>
  <c r="C103" i="27" s="1"/>
  <c r="O102" i="27"/>
  <c r="L102" i="27"/>
  <c r="I102" i="27"/>
  <c r="F102" i="27"/>
  <c r="O101" i="27"/>
  <c r="L101" i="27"/>
  <c r="I101" i="27"/>
  <c r="F101" i="27"/>
  <c r="C101" i="27"/>
  <c r="O100" i="27"/>
  <c r="L100" i="27"/>
  <c r="I100" i="27"/>
  <c r="F100" i="27"/>
  <c r="C100" i="27" s="1"/>
  <c r="O99" i="27"/>
  <c r="L99" i="27"/>
  <c r="I99" i="27"/>
  <c r="C99" i="27" s="1"/>
  <c r="F99" i="27"/>
  <c r="N98" i="27"/>
  <c r="M98" i="27"/>
  <c r="O98" i="27" s="1"/>
  <c r="K98" i="27"/>
  <c r="J98" i="27"/>
  <c r="L98" i="27" s="1"/>
  <c r="I98" i="27"/>
  <c r="H98" i="27"/>
  <c r="G98" i="27"/>
  <c r="E98" i="27"/>
  <c r="F98" i="27" s="1"/>
  <c r="C98" i="27" s="1"/>
  <c r="D98" i="27"/>
  <c r="O97" i="27"/>
  <c r="L97" i="27"/>
  <c r="I97" i="27"/>
  <c r="C97" i="27" s="1"/>
  <c r="F97" i="27"/>
  <c r="O96" i="27"/>
  <c r="L96" i="27"/>
  <c r="I96" i="27"/>
  <c r="F96" i="27"/>
  <c r="C96" i="27" s="1"/>
  <c r="O95" i="27"/>
  <c r="L95" i="27"/>
  <c r="I95" i="27"/>
  <c r="F95" i="27"/>
  <c r="C95" i="27"/>
  <c r="O94" i="27"/>
  <c r="L94" i="27"/>
  <c r="I94" i="27"/>
  <c r="F94" i="27"/>
  <c r="C94" i="27" s="1"/>
  <c r="O93" i="27"/>
  <c r="L93" i="27"/>
  <c r="I93" i="27"/>
  <c r="C93" i="27" s="1"/>
  <c r="F93" i="27"/>
  <c r="O92" i="27"/>
  <c r="N92" i="27"/>
  <c r="M92" i="27"/>
  <c r="K92" i="27"/>
  <c r="J92" i="27"/>
  <c r="L92" i="27" s="1"/>
  <c r="H92" i="27"/>
  <c r="H86" i="27" s="1"/>
  <c r="G92" i="27"/>
  <c r="E92" i="27"/>
  <c r="D92" i="27"/>
  <c r="F92" i="27" s="1"/>
  <c r="O91" i="27"/>
  <c r="L91" i="27"/>
  <c r="I91" i="27"/>
  <c r="C91" i="27" s="1"/>
  <c r="F91" i="27"/>
  <c r="O90" i="27"/>
  <c r="L90" i="27"/>
  <c r="I90" i="27"/>
  <c r="F90" i="27"/>
  <c r="C90" i="27" s="1"/>
  <c r="O89" i="27"/>
  <c r="L89" i="27"/>
  <c r="I89" i="27"/>
  <c r="F89" i="27"/>
  <c r="C89" i="27"/>
  <c r="O88" i="27"/>
  <c r="L88" i="27"/>
  <c r="I88" i="27"/>
  <c r="F88" i="27"/>
  <c r="C88" i="27" s="1"/>
  <c r="N87" i="27"/>
  <c r="M87" i="27"/>
  <c r="M86" i="27" s="1"/>
  <c r="O86" i="27" s="1"/>
  <c r="K87" i="27"/>
  <c r="K86" i="27" s="1"/>
  <c r="J87" i="27"/>
  <c r="L87" i="27" s="1"/>
  <c r="I87" i="27"/>
  <c r="H87" i="27"/>
  <c r="G87" i="27"/>
  <c r="G86" i="27" s="1"/>
  <c r="E87" i="27"/>
  <c r="E86" i="27" s="1"/>
  <c r="D87" i="27"/>
  <c r="N86" i="27"/>
  <c r="J86" i="27"/>
  <c r="L86" i="27" s="1"/>
  <c r="O85" i="27"/>
  <c r="L85" i="27"/>
  <c r="I85" i="27"/>
  <c r="F85" i="27"/>
  <c r="C85" i="27"/>
  <c r="O84" i="27"/>
  <c r="L84" i="27"/>
  <c r="I84" i="27"/>
  <c r="F84" i="27"/>
  <c r="C84" i="27" s="1"/>
  <c r="N83" i="27"/>
  <c r="M83" i="27"/>
  <c r="O83" i="27" s="1"/>
  <c r="K83" i="27"/>
  <c r="J83" i="27"/>
  <c r="L83" i="27" s="1"/>
  <c r="I83" i="27"/>
  <c r="H83" i="27"/>
  <c r="G83" i="27"/>
  <c r="E83" i="27"/>
  <c r="F83" i="27" s="1"/>
  <c r="C83" i="27" s="1"/>
  <c r="D83" i="27"/>
  <c r="O82" i="27"/>
  <c r="L82" i="27"/>
  <c r="I82" i="27"/>
  <c r="F82" i="27"/>
  <c r="C82" i="27" s="1"/>
  <c r="O81" i="27"/>
  <c r="L81" i="27"/>
  <c r="I81" i="27"/>
  <c r="F81" i="27"/>
  <c r="C81" i="27"/>
  <c r="N80" i="27"/>
  <c r="N79" i="27" s="1"/>
  <c r="M80" i="27"/>
  <c r="O80" i="27" s="1"/>
  <c r="L80" i="27"/>
  <c r="K80" i="27"/>
  <c r="J80" i="27"/>
  <c r="J79" i="27" s="1"/>
  <c r="H80" i="27"/>
  <c r="H79" i="27" s="1"/>
  <c r="G80" i="27"/>
  <c r="E80" i="27"/>
  <c r="D80" i="27"/>
  <c r="D79" i="27" s="1"/>
  <c r="M79" i="27"/>
  <c r="K79" i="27"/>
  <c r="G79" i="27"/>
  <c r="G78" i="27" s="1"/>
  <c r="E79" i="27"/>
  <c r="O77" i="27"/>
  <c r="L77" i="27"/>
  <c r="I77" i="27"/>
  <c r="F77" i="27"/>
  <c r="C77" i="27"/>
  <c r="O76" i="27"/>
  <c r="L76" i="27"/>
  <c r="I76" i="27"/>
  <c r="F76" i="27"/>
  <c r="C76" i="27" s="1"/>
  <c r="O75" i="27"/>
  <c r="L75" i="27"/>
  <c r="I75" i="27"/>
  <c r="C75" i="27" s="1"/>
  <c r="F75" i="27"/>
  <c r="O74" i="27"/>
  <c r="L74" i="27"/>
  <c r="I74" i="27"/>
  <c r="F74" i="27"/>
  <c r="C74" i="27" s="1"/>
  <c r="O73" i="27"/>
  <c r="L73" i="27"/>
  <c r="I73" i="27"/>
  <c r="F73" i="27"/>
  <c r="C73" i="27"/>
  <c r="N72" i="27"/>
  <c r="M72" i="27"/>
  <c r="O72" i="27" s="1"/>
  <c r="L72" i="27"/>
  <c r="K72" i="27"/>
  <c r="J72" i="27"/>
  <c r="H72" i="27"/>
  <c r="H70" i="27" s="1"/>
  <c r="G72" i="27"/>
  <c r="E72" i="27"/>
  <c r="E70" i="27" s="1"/>
  <c r="D72" i="27"/>
  <c r="F72" i="27" s="1"/>
  <c r="O71" i="27"/>
  <c r="L71" i="27"/>
  <c r="I71" i="27"/>
  <c r="C71" i="27" s="1"/>
  <c r="F71" i="27"/>
  <c r="N70" i="27"/>
  <c r="K70" i="27"/>
  <c r="J70" i="27"/>
  <c r="L70" i="27" s="1"/>
  <c r="G70" i="27"/>
  <c r="I70" i="27" s="1"/>
  <c r="O69" i="27"/>
  <c r="L69" i="27"/>
  <c r="I69" i="27"/>
  <c r="F69" i="27"/>
  <c r="C69" i="27"/>
  <c r="O68" i="27"/>
  <c r="L68" i="27"/>
  <c r="I68" i="27"/>
  <c r="F68" i="27"/>
  <c r="C68" i="27" s="1"/>
  <c r="O67" i="27"/>
  <c r="L67" i="27"/>
  <c r="I67" i="27"/>
  <c r="C67" i="27" s="1"/>
  <c r="F67" i="27"/>
  <c r="O66" i="27"/>
  <c r="L66" i="27"/>
  <c r="I66" i="27"/>
  <c r="F66" i="27"/>
  <c r="C66" i="27" s="1"/>
  <c r="O65" i="27"/>
  <c r="L65" i="27"/>
  <c r="I65" i="27"/>
  <c r="F65" i="27"/>
  <c r="C65" i="27"/>
  <c r="O64" i="27"/>
  <c r="L64" i="27"/>
  <c r="I64" i="27"/>
  <c r="F64" i="27"/>
  <c r="C64" i="27" s="1"/>
  <c r="O63" i="27"/>
  <c r="L63" i="27"/>
  <c r="I63" i="27"/>
  <c r="C63" i="27" s="1"/>
  <c r="F63" i="27"/>
  <c r="O62" i="27"/>
  <c r="L62" i="27"/>
  <c r="I62" i="27"/>
  <c r="F62" i="27"/>
  <c r="C62" i="27" s="1"/>
  <c r="O61" i="27"/>
  <c r="N61" i="27"/>
  <c r="M61" i="27"/>
  <c r="K61" i="27"/>
  <c r="L61" i="27" s="1"/>
  <c r="J61" i="27"/>
  <c r="H61" i="27"/>
  <c r="G61" i="27"/>
  <c r="I61" i="27" s="1"/>
  <c r="E61" i="27"/>
  <c r="D61" i="27"/>
  <c r="F61" i="27" s="1"/>
  <c r="O60" i="27"/>
  <c r="L60" i="27"/>
  <c r="I60" i="27"/>
  <c r="F60" i="27"/>
  <c r="C60" i="27" s="1"/>
  <c r="O59" i="27"/>
  <c r="L59" i="27"/>
  <c r="I59" i="27"/>
  <c r="C59" i="27" s="1"/>
  <c r="F59" i="27"/>
  <c r="N58" i="27"/>
  <c r="N57" i="27" s="1"/>
  <c r="M58" i="27"/>
  <c r="K58" i="27"/>
  <c r="J58" i="27"/>
  <c r="J57" i="27" s="1"/>
  <c r="H58" i="27"/>
  <c r="H57" i="27" s="1"/>
  <c r="H56" i="27" s="1"/>
  <c r="G58" i="27"/>
  <c r="I58" i="27" s="1"/>
  <c r="F58" i="27"/>
  <c r="E58" i="27"/>
  <c r="D58" i="27"/>
  <c r="D57" i="27" s="1"/>
  <c r="M57" i="27"/>
  <c r="K57" i="27"/>
  <c r="K56" i="27" s="1"/>
  <c r="G57" i="27"/>
  <c r="G56" i="27" s="1"/>
  <c r="E57" i="27"/>
  <c r="E56" i="27" s="1"/>
  <c r="O50" i="27"/>
  <c r="C50" i="27"/>
  <c r="O49" i="27"/>
  <c r="C49" i="27"/>
  <c r="N48" i="27"/>
  <c r="M48" i="27"/>
  <c r="L47" i="27"/>
  <c r="I47" i="27"/>
  <c r="F47" i="27"/>
  <c r="C47" i="27"/>
  <c r="K46" i="27"/>
  <c r="J46" i="27"/>
  <c r="L46" i="27" s="1"/>
  <c r="I46" i="27"/>
  <c r="H46" i="27"/>
  <c r="G46" i="27"/>
  <c r="E46" i="27"/>
  <c r="F46" i="27" s="1"/>
  <c r="C46" i="27" s="1"/>
  <c r="D46" i="27"/>
  <c r="F45" i="27"/>
  <c r="C45" i="27"/>
  <c r="L44" i="27"/>
  <c r="C44" i="27"/>
  <c r="L43" i="27"/>
  <c r="C43" i="27"/>
  <c r="L42" i="27"/>
  <c r="C42" i="27"/>
  <c r="L41" i="27"/>
  <c r="C41" i="27"/>
  <c r="K40" i="27"/>
  <c r="J40" i="27"/>
  <c r="L40" i="27" s="1"/>
  <c r="C40" i="27" s="1"/>
  <c r="L39" i="27"/>
  <c r="C39" i="27"/>
  <c r="L38" i="27"/>
  <c r="C38" i="27"/>
  <c r="K37" i="27"/>
  <c r="J37" i="27"/>
  <c r="L37" i="27" s="1"/>
  <c r="C37" i="27" s="1"/>
  <c r="L36" i="27"/>
  <c r="C36" i="27"/>
  <c r="K35" i="27"/>
  <c r="K30" i="27" s="1"/>
  <c r="J35" i="27"/>
  <c r="L34" i="27"/>
  <c r="C34" i="27"/>
  <c r="L33" i="27"/>
  <c r="C33" i="27"/>
  <c r="L32" i="27"/>
  <c r="C32" i="27"/>
  <c r="K31" i="27"/>
  <c r="J31" i="27"/>
  <c r="L31" i="27" s="1"/>
  <c r="C31" i="27" s="1"/>
  <c r="J30" i="27"/>
  <c r="F29" i="27"/>
  <c r="C29" i="27"/>
  <c r="I28" i="27"/>
  <c r="F28" i="27"/>
  <c r="C28" i="27" s="1"/>
  <c r="O27" i="27"/>
  <c r="L27" i="27"/>
  <c r="I27" i="27"/>
  <c r="C27" i="27" s="1"/>
  <c r="F27" i="27"/>
  <c r="O26" i="27"/>
  <c r="L26" i="27"/>
  <c r="I26" i="27"/>
  <c r="F26" i="27"/>
  <c r="C26" i="27" s="1"/>
  <c r="O25" i="27"/>
  <c r="N25" i="27"/>
  <c r="N290" i="27" s="1"/>
  <c r="N289" i="27" s="1"/>
  <c r="M25" i="27"/>
  <c r="M290" i="27" s="1"/>
  <c r="K25" i="27"/>
  <c r="K290" i="27" s="1"/>
  <c r="K289" i="27" s="1"/>
  <c r="J25" i="27"/>
  <c r="J290" i="27" s="1"/>
  <c r="H25" i="27"/>
  <c r="H290" i="27" s="1"/>
  <c r="H289" i="27" s="1"/>
  <c r="G25" i="27"/>
  <c r="G290" i="27" s="1"/>
  <c r="E25" i="27"/>
  <c r="E290" i="27" s="1"/>
  <c r="E289" i="27" s="1"/>
  <c r="D25" i="27"/>
  <c r="D290" i="27" s="1"/>
  <c r="N24" i="27"/>
  <c r="J24" i="27"/>
  <c r="H24" i="27"/>
  <c r="D24" i="27"/>
  <c r="O299" i="26"/>
  <c r="L299" i="26"/>
  <c r="I299" i="26"/>
  <c r="C299" i="26" s="1"/>
  <c r="F299" i="26"/>
  <c r="O298" i="26"/>
  <c r="L298" i="26"/>
  <c r="I298" i="26"/>
  <c r="F298" i="26"/>
  <c r="C298" i="26" s="1"/>
  <c r="O297" i="26"/>
  <c r="L297" i="26"/>
  <c r="I297" i="26"/>
  <c r="F297" i="26"/>
  <c r="C297" i="26"/>
  <c r="O296" i="26"/>
  <c r="L296" i="26"/>
  <c r="I296" i="26"/>
  <c r="F296" i="26"/>
  <c r="C296" i="26" s="1"/>
  <c r="O295" i="26"/>
  <c r="L295" i="26"/>
  <c r="I295" i="26"/>
  <c r="C295" i="26" s="1"/>
  <c r="F295" i="26"/>
  <c r="O294" i="26"/>
  <c r="L294" i="26"/>
  <c r="I294" i="26"/>
  <c r="F294" i="26"/>
  <c r="C294" i="26" s="1"/>
  <c r="O293" i="26"/>
  <c r="L293" i="26"/>
  <c r="I293" i="26"/>
  <c r="F293" i="26"/>
  <c r="C293" i="26"/>
  <c r="O292" i="26"/>
  <c r="L292" i="26"/>
  <c r="I292" i="26"/>
  <c r="F292" i="26"/>
  <c r="C292" i="26" s="1"/>
  <c r="N291" i="26"/>
  <c r="M291" i="26"/>
  <c r="O291" i="26" s="1"/>
  <c r="K291" i="26"/>
  <c r="J291" i="26"/>
  <c r="L291" i="26" s="1"/>
  <c r="I291" i="26"/>
  <c r="H291" i="26"/>
  <c r="G291" i="26"/>
  <c r="E291" i="26"/>
  <c r="F291" i="26" s="1"/>
  <c r="D291" i="26"/>
  <c r="O286" i="26"/>
  <c r="L286" i="26"/>
  <c r="I286" i="26"/>
  <c r="F286" i="26"/>
  <c r="C286" i="26" s="1"/>
  <c r="O285" i="26"/>
  <c r="L285" i="26"/>
  <c r="I285" i="26"/>
  <c r="F285" i="26"/>
  <c r="C285" i="26"/>
  <c r="N284" i="26"/>
  <c r="M284" i="26"/>
  <c r="O284" i="26" s="1"/>
  <c r="L284" i="26"/>
  <c r="K284" i="26"/>
  <c r="J284" i="26"/>
  <c r="H284" i="26"/>
  <c r="G284" i="26"/>
  <c r="E284" i="26"/>
  <c r="D284" i="26"/>
  <c r="O283" i="26"/>
  <c r="L283" i="26"/>
  <c r="I283" i="26"/>
  <c r="C283" i="26" s="1"/>
  <c r="F283" i="26"/>
  <c r="N282" i="26"/>
  <c r="O282" i="26" s="1"/>
  <c r="M282" i="26"/>
  <c r="K282" i="26"/>
  <c r="J282" i="26"/>
  <c r="L282" i="26" s="1"/>
  <c r="H282" i="26"/>
  <c r="G282" i="26"/>
  <c r="I282" i="26" s="1"/>
  <c r="F282" i="26"/>
  <c r="E282" i="26"/>
  <c r="D282" i="26"/>
  <c r="O281" i="26"/>
  <c r="L281" i="26"/>
  <c r="I281" i="26"/>
  <c r="F281" i="26"/>
  <c r="C281" i="26"/>
  <c r="O280" i="26"/>
  <c r="L280" i="26"/>
  <c r="I280" i="26"/>
  <c r="F280" i="26"/>
  <c r="C280" i="26" s="1"/>
  <c r="O279" i="26"/>
  <c r="O278" i="26" s="1"/>
  <c r="L279" i="26"/>
  <c r="I279" i="26"/>
  <c r="C279" i="26" s="1"/>
  <c r="F279" i="26"/>
  <c r="N278" i="26"/>
  <c r="M278" i="26"/>
  <c r="K278" i="26"/>
  <c r="J278" i="26"/>
  <c r="L278" i="26" s="1"/>
  <c r="H278" i="26"/>
  <c r="G278" i="26"/>
  <c r="I278" i="26" s="1"/>
  <c r="F278" i="26"/>
  <c r="E278" i="26"/>
  <c r="D278" i="26"/>
  <c r="O277" i="26"/>
  <c r="L277" i="26"/>
  <c r="I277" i="26"/>
  <c r="F277" i="26"/>
  <c r="C277" i="26"/>
  <c r="O276" i="26"/>
  <c r="L276" i="26"/>
  <c r="I276" i="26"/>
  <c r="F276" i="26"/>
  <c r="C276" i="26" s="1"/>
  <c r="O275" i="26"/>
  <c r="L275" i="26"/>
  <c r="I275" i="26"/>
  <c r="C275" i="26" s="1"/>
  <c r="F275" i="26"/>
  <c r="N274" i="26"/>
  <c r="N272" i="26" s="1"/>
  <c r="N271" i="26" s="1"/>
  <c r="M274" i="26"/>
  <c r="K274" i="26"/>
  <c r="J274" i="26"/>
  <c r="L274" i="26" s="1"/>
  <c r="H274" i="26"/>
  <c r="G274" i="26"/>
  <c r="I274" i="26" s="1"/>
  <c r="F274" i="26"/>
  <c r="E274" i="26"/>
  <c r="D274" i="26"/>
  <c r="O273" i="26"/>
  <c r="L273" i="26"/>
  <c r="I273" i="26"/>
  <c r="F273" i="26"/>
  <c r="C273" i="26"/>
  <c r="M272" i="26"/>
  <c r="K272" i="26"/>
  <c r="H272" i="26"/>
  <c r="H271" i="26" s="1"/>
  <c r="I271" i="26" s="1"/>
  <c r="G272" i="26"/>
  <c r="E272" i="26"/>
  <c r="D272" i="26"/>
  <c r="D271" i="26" s="1"/>
  <c r="F271" i="26" s="1"/>
  <c r="M271" i="26"/>
  <c r="K271" i="26"/>
  <c r="G271" i="26"/>
  <c r="E271" i="26"/>
  <c r="O270" i="26"/>
  <c r="L270" i="26"/>
  <c r="I270" i="26"/>
  <c r="F270" i="26"/>
  <c r="C270" i="26" s="1"/>
  <c r="O269" i="26"/>
  <c r="L269" i="26"/>
  <c r="I269" i="26"/>
  <c r="F269" i="26"/>
  <c r="C269" i="26"/>
  <c r="O268" i="26"/>
  <c r="L268" i="26"/>
  <c r="I268" i="26"/>
  <c r="F268" i="26"/>
  <c r="C268" i="26" s="1"/>
  <c r="O267" i="26"/>
  <c r="L267" i="26"/>
  <c r="I267" i="26"/>
  <c r="C267" i="26" s="1"/>
  <c r="F267" i="26"/>
  <c r="N266" i="26"/>
  <c r="O266" i="26" s="1"/>
  <c r="M266" i="26"/>
  <c r="K266" i="26"/>
  <c r="J266" i="26"/>
  <c r="L266" i="26" s="1"/>
  <c r="H266" i="26"/>
  <c r="G266" i="26"/>
  <c r="I266" i="26" s="1"/>
  <c r="F266" i="26"/>
  <c r="C266" i="26" s="1"/>
  <c r="E266" i="26"/>
  <c r="D266" i="26"/>
  <c r="O265" i="26"/>
  <c r="L265" i="26"/>
  <c r="I265" i="26"/>
  <c r="F265" i="26"/>
  <c r="C265" i="26"/>
  <c r="O264" i="26"/>
  <c r="L264" i="26"/>
  <c r="I264" i="26"/>
  <c r="F264" i="26"/>
  <c r="C264" i="26" s="1"/>
  <c r="O263" i="26"/>
  <c r="L263" i="26"/>
  <c r="I263" i="26"/>
  <c r="C263" i="26" s="1"/>
  <c r="F263" i="26"/>
  <c r="N262" i="26"/>
  <c r="N261" i="26" s="1"/>
  <c r="O261" i="26" s="1"/>
  <c r="M262" i="26"/>
  <c r="O262" i="26" s="1"/>
  <c r="K262" i="26"/>
  <c r="J262" i="26"/>
  <c r="J261" i="26" s="1"/>
  <c r="L261" i="26" s="1"/>
  <c r="H262" i="26"/>
  <c r="H261" i="26" s="1"/>
  <c r="G262" i="26"/>
  <c r="I262" i="26" s="1"/>
  <c r="F262" i="26"/>
  <c r="E262" i="26"/>
  <c r="D262" i="26"/>
  <c r="D261" i="26" s="1"/>
  <c r="F261" i="26" s="1"/>
  <c r="M261" i="26"/>
  <c r="K261" i="26"/>
  <c r="G261" i="26"/>
  <c r="E261" i="26"/>
  <c r="O260" i="26"/>
  <c r="L260" i="26"/>
  <c r="I260" i="26"/>
  <c r="F260" i="26"/>
  <c r="C260" i="26" s="1"/>
  <c r="O259" i="26"/>
  <c r="L259" i="26"/>
  <c r="I259" i="26"/>
  <c r="C259" i="26" s="1"/>
  <c r="F259" i="26"/>
  <c r="O258" i="26"/>
  <c r="L258" i="26"/>
  <c r="I258" i="26"/>
  <c r="F258" i="26"/>
  <c r="C258" i="26" s="1"/>
  <c r="O257" i="26"/>
  <c r="L257" i="26"/>
  <c r="I257" i="26"/>
  <c r="F257" i="26"/>
  <c r="C257" i="26"/>
  <c r="O256" i="26"/>
  <c r="L256" i="26"/>
  <c r="I256" i="26"/>
  <c r="F256" i="26"/>
  <c r="C256" i="26" s="1"/>
  <c r="N255" i="26"/>
  <c r="M255" i="26"/>
  <c r="M254" i="26" s="1"/>
  <c r="K255" i="26"/>
  <c r="K254" i="26" s="1"/>
  <c r="J255" i="26"/>
  <c r="L255" i="26" s="1"/>
  <c r="I255" i="26"/>
  <c r="H255" i="26"/>
  <c r="G255" i="26"/>
  <c r="G254" i="26" s="1"/>
  <c r="I254" i="26" s="1"/>
  <c r="E255" i="26"/>
  <c r="D255" i="26"/>
  <c r="N254" i="26"/>
  <c r="J254" i="26"/>
  <c r="L254" i="26" s="1"/>
  <c r="H254" i="26"/>
  <c r="D254" i="26"/>
  <c r="O253" i="26"/>
  <c r="L253" i="26"/>
  <c r="I253" i="26"/>
  <c r="F253" i="26"/>
  <c r="C253" i="26"/>
  <c r="O252" i="26"/>
  <c r="L252" i="26"/>
  <c r="I252" i="26"/>
  <c r="F252" i="26"/>
  <c r="C252" i="26" s="1"/>
  <c r="O251" i="26"/>
  <c r="L251" i="26"/>
  <c r="I251" i="26"/>
  <c r="C251" i="26" s="1"/>
  <c r="F251" i="26"/>
  <c r="O250" i="26"/>
  <c r="L250" i="26"/>
  <c r="I250" i="26"/>
  <c r="F250" i="26"/>
  <c r="C250" i="26" s="1"/>
  <c r="O249" i="26"/>
  <c r="N249" i="26"/>
  <c r="M249" i="26"/>
  <c r="K249" i="26"/>
  <c r="J249" i="26"/>
  <c r="H249" i="26"/>
  <c r="G249" i="26"/>
  <c r="I249" i="26" s="1"/>
  <c r="E249" i="26"/>
  <c r="D249" i="26"/>
  <c r="F249" i="26" s="1"/>
  <c r="O248" i="26"/>
  <c r="L248" i="26"/>
  <c r="I248" i="26"/>
  <c r="F248" i="26"/>
  <c r="C248" i="26" s="1"/>
  <c r="O247" i="26"/>
  <c r="L247" i="26"/>
  <c r="I247" i="26"/>
  <c r="C247" i="26" s="1"/>
  <c r="F247" i="26"/>
  <c r="O246" i="26"/>
  <c r="L246" i="26"/>
  <c r="I246" i="26"/>
  <c r="F246" i="26"/>
  <c r="O245" i="26"/>
  <c r="L245" i="26"/>
  <c r="I245" i="26"/>
  <c r="F245" i="26"/>
  <c r="C245" i="26"/>
  <c r="O244" i="26"/>
  <c r="L244" i="26"/>
  <c r="I244" i="26"/>
  <c r="F244" i="26"/>
  <c r="C244" i="26" s="1"/>
  <c r="O243" i="26"/>
  <c r="L243" i="26"/>
  <c r="I243" i="26"/>
  <c r="C243" i="26" s="1"/>
  <c r="F243" i="26"/>
  <c r="O242" i="26"/>
  <c r="L242" i="26"/>
  <c r="I242" i="26"/>
  <c r="F242" i="26"/>
  <c r="O241" i="26"/>
  <c r="N241" i="26"/>
  <c r="M241" i="26"/>
  <c r="M234" i="26" s="1"/>
  <c r="K241" i="26"/>
  <c r="J241" i="26"/>
  <c r="L241" i="26" s="1"/>
  <c r="H241" i="26"/>
  <c r="G241" i="26"/>
  <c r="E241" i="26"/>
  <c r="F241" i="26" s="1"/>
  <c r="D241" i="26"/>
  <c r="O240" i="26"/>
  <c r="L240" i="26"/>
  <c r="I240" i="26"/>
  <c r="F240" i="26"/>
  <c r="C240" i="26" s="1"/>
  <c r="O239" i="26"/>
  <c r="L239" i="26"/>
  <c r="I239" i="26"/>
  <c r="C239" i="26" s="1"/>
  <c r="F239" i="26"/>
  <c r="N238" i="26"/>
  <c r="N234" i="26" s="1"/>
  <c r="N233" i="26" s="1"/>
  <c r="M238" i="26"/>
  <c r="K238" i="26"/>
  <c r="J238" i="26"/>
  <c r="L238" i="26" s="1"/>
  <c r="H238" i="26"/>
  <c r="G238" i="26"/>
  <c r="I238" i="26" s="1"/>
  <c r="F238" i="26"/>
  <c r="E238" i="26"/>
  <c r="D238" i="26"/>
  <c r="O237" i="26"/>
  <c r="L237" i="26"/>
  <c r="I237" i="26"/>
  <c r="F237" i="26"/>
  <c r="C237" i="26"/>
  <c r="N236" i="26"/>
  <c r="O236" i="26" s="1"/>
  <c r="M236" i="26"/>
  <c r="L236" i="26"/>
  <c r="K236" i="26"/>
  <c r="J236" i="26"/>
  <c r="H236" i="26"/>
  <c r="G236" i="26"/>
  <c r="E236" i="26"/>
  <c r="D236" i="26"/>
  <c r="F236" i="26" s="1"/>
  <c r="O235" i="26"/>
  <c r="L235" i="26"/>
  <c r="I235" i="26"/>
  <c r="C235" i="26" s="1"/>
  <c r="F235" i="26"/>
  <c r="J234" i="26"/>
  <c r="J233" i="26" s="1"/>
  <c r="H234" i="26"/>
  <c r="H233" i="26" s="1"/>
  <c r="D234" i="26"/>
  <c r="D233" i="26" s="1"/>
  <c r="M233" i="26"/>
  <c r="O233" i="26" s="1"/>
  <c r="O232" i="26"/>
  <c r="L232" i="26"/>
  <c r="I232" i="26"/>
  <c r="F232" i="26"/>
  <c r="O231" i="26"/>
  <c r="L231" i="26"/>
  <c r="I231" i="26"/>
  <c r="F231" i="26"/>
  <c r="C231" i="26"/>
  <c r="N230" i="26"/>
  <c r="M230" i="26"/>
  <c r="O230" i="26" s="1"/>
  <c r="K230" i="26"/>
  <c r="J230" i="26"/>
  <c r="L230" i="26" s="1"/>
  <c r="H230" i="26"/>
  <c r="G230" i="26"/>
  <c r="F230" i="26"/>
  <c r="E230" i="26"/>
  <c r="D230" i="26"/>
  <c r="O229" i="26"/>
  <c r="L229" i="26"/>
  <c r="I229" i="26"/>
  <c r="C229" i="26" s="1"/>
  <c r="F229" i="26"/>
  <c r="O228" i="26"/>
  <c r="L228" i="26"/>
  <c r="I228" i="26"/>
  <c r="F228" i="26"/>
  <c r="O227" i="26"/>
  <c r="L227" i="26"/>
  <c r="I227" i="26"/>
  <c r="F227" i="26"/>
  <c r="C227" i="26"/>
  <c r="O226" i="26"/>
  <c r="L226" i="26"/>
  <c r="I226" i="26"/>
  <c r="F226" i="26"/>
  <c r="C226" i="26" s="1"/>
  <c r="O225" i="26"/>
  <c r="L225" i="26"/>
  <c r="I225" i="26"/>
  <c r="F225" i="26"/>
  <c r="C225" i="26"/>
  <c r="O224" i="26"/>
  <c r="L224" i="26"/>
  <c r="I224" i="26"/>
  <c r="F224" i="26"/>
  <c r="C224" i="26" s="1"/>
  <c r="O223" i="26"/>
  <c r="L223" i="26"/>
  <c r="I223" i="26"/>
  <c r="C223" i="26" s="1"/>
  <c r="F223" i="26"/>
  <c r="O222" i="26"/>
  <c r="L222" i="26"/>
  <c r="I222" i="26"/>
  <c r="F222" i="26"/>
  <c r="O221" i="26"/>
  <c r="L221" i="26"/>
  <c r="I221" i="26"/>
  <c r="C221" i="26" s="1"/>
  <c r="F221" i="26"/>
  <c r="O220" i="26"/>
  <c r="L220" i="26"/>
  <c r="I220" i="26"/>
  <c r="F220" i="26"/>
  <c r="O219" i="26"/>
  <c r="N219" i="26"/>
  <c r="M219" i="26"/>
  <c r="M207" i="26" s="1"/>
  <c r="K219" i="26"/>
  <c r="J219" i="26"/>
  <c r="L219" i="26" s="1"/>
  <c r="I219" i="26"/>
  <c r="H219" i="26"/>
  <c r="G219" i="26"/>
  <c r="E219" i="26"/>
  <c r="D219" i="26"/>
  <c r="O218" i="26"/>
  <c r="L218" i="26"/>
  <c r="I218" i="26"/>
  <c r="F218" i="26"/>
  <c r="O217" i="26"/>
  <c r="L217" i="26"/>
  <c r="I217" i="26"/>
  <c r="C217" i="26" s="1"/>
  <c r="F217" i="26"/>
  <c r="O216" i="26"/>
  <c r="L216" i="26"/>
  <c r="I216" i="26"/>
  <c r="F216" i="26"/>
  <c r="O215" i="26"/>
  <c r="L215" i="26"/>
  <c r="I215" i="26"/>
  <c r="F215" i="26"/>
  <c r="C215" i="26"/>
  <c r="O214" i="26"/>
  <c r="L214" i="26"/>
  <c r="I214" i="26"/>
  <c r="F214" i="26"/>
  <c r="C214" i="26" s="1"/>
  <c r="O213" i="26"/>
  <c r="L213" i="26"/>
  <c r="I213" i="26"/>
  <c r="F213" i="26"/>
  <c r="C213" i="26"/>
  <c r="O212" i="26"/>
  <c r="L212" i="26"/>
  <c r="I212" i="26"/>
  <c r="F212" i="26"/>
  <c r="C212" i="26" s="1"/>
  <c r="O211" i="26"/>
  <c r="L211" i="26"/>
  <c r="I211" i="26"/>
  <c r="C211" i="26" s="1"/>
  <c r="F211" i="26"/>
  <c r="O210" i="26"/>
  <c r="L210" i="26"/>
  <c r="I210" i="26"/>
  <c r="F210" i="26"/>
  <c r="O209" i="26"/>
  <c r="L209" i="26"/>
  <c r="I209" i="26"/>
  <c r="C209" i="26" s="1"/>
  <c r="F209" i="26"/>
  <c r="N208" i="26"/>
  <c r="M208" i="26"/>
  <c r="K208" i="26"/>
  <c r="J208" i="26"/>
  <c r="J207" i="26" s="1"/>
  <c r="H208" i="26"/>
  <c r="G208" i="26"/>
  <c r="I208" i="26" s="1"/>
  <c r="E208" i="26"/>
  <c r="D208" i="26"/>
  <c r="F208" i="26" s="1"/>
  <c r="K207" i="26"/>
  <c r="H207" i="26"/>
  <c r="I207" i="26" s="1"/>
  <c r="G207" i="26"/>
  <c r="E207" i="26"/>
  <c r="D207" i="26"/>
  <c r="O206" i="26"/>
  <c r="L206" i="26"/>
  <c r="I206" i="26"/>
  <c r="F206" i="26"/>
  <c r="C206" i="26" s="1"/>
  <c r="O205" i="26"/>
  <c r="L205" i="26"/>
  <c r="I205" i="26"/>
  <c r="F205" i="26"/>
  <c r="C205" i="26"/>
  <c r="O204" i="26"/>
  <c r="L204" i="26"/>
  <c r="I204" i="26"/>
  <c r="F204" i="26"/>
  <c r="C204" i="26" s="1"/>
  <c r="O203" i="26"/>
  <c r="L203" i="26"/>
  <c r="I203" i="26"/>
  <c r="C203" i="26" s="1"/>
  <c r="F203" i="26"/>
  <c r="O202" i="26"/>
  <c r="L202" i="26"/>
  <c r="I202" i="26"/>
  <c r="F202" i="26"/>
  <c r="C202" i="26" s="1"/>
  <c r="O201" i="26"/>
  <c r="N201" i="26"/>
  <c r="N199" i="26" s="1"/>
  <c r="M201" i="26"/>
  <c r="K201" i="26"/>
  <c r="K199" i="26" s="1"/>
  <c r="K198" i="26" s="1"/>
  <c r="J201" i="26"/>
  <c r="L201" i="26" s="1"/>
  <c r="H201" i="26"/>
  <c r="G201" i="26"/>
  <c r="I201" i="26" s="1"/>
  <c r="E201" i="26"/>
  <c r="F201" i="26" s="1"/>
  <c r="D201" i="26"/>
  <c r="O200" i="26"/>
  <c r="L200" i="26"/>
  <c r="I200" i="26"/>
  <c r="F200" i="26"/>
  <c r="C200" i="26" s="1"/>
  <c r="M199" i="26"/>
  <c r="M198" i="26" s="1"/>
  <c r="H199" i="26"/>
  <c r="E199" i="26"/>
  <c r="E198" i="26" s="1"/>
  <c r="D199" i="26"/>
  <c r="D198" i="26" s="1"/>
  <c r="H198" i="26"/>
  <c r="H197" i="26" s="1"/>
  <c r="O196" i="26"/>
  <c r="L196" i="26"/>
  <c r="I196" i="26"/>
  <c r="F196" i="26"/>
  <c r="C196" i="26" s="1"/>
  <c r="N195" i="26"/>
  <c r="M195" i="26"/>
  <c r="M194" i="26" s="1"/>
  <c r="O194" i="26" s="1"/>
  <c r="L195" i="26"/>
  <c r="K195" i="26"/>
  <c r="K194" i="26" s="1"/>
  <c r="J195" i="26"/>
  <c r="I195" i="26"/>
  <c r="H195" i="26"/>
  <c r="G195" i="26"/>
  <c r="G194" i="26" s="1"/>
  <c r="I194" i="26" s="1"/>
  <c r="E195" i="26"/>
  <c r="E194" i="26" s="1"/>
  <c r="F194" i="26" s="1"/>
  <c r="D195" i="26"/>
  <c r="F195" i="26" s="1"/>
  <c r="N194" i="26"/>
  <c r="J194" i="26"/>
  <c r="L194" i="26" s="1"/>
  <c r="H194" i="26"/>
  <c r="D194" i="26"/>
  <c r="O193" i="26"/>
  <c r="L193" i="26"/>
  <c r="I193" i="26"/>
  <c r="F193" i="26"/>
  <c r="C193" i="26"/>
  <c r="O192" i="26"/>
  <c r="L192" i="26"/>
  <c r="I192" i="26"/>
  <c r="F192" i="26"/>
  <c r="C192" i="26" s="1"/>
  <c r="N191" i="26"/>
  <c r="M191" i="26"/>
  <c r="M190" i="26" s="1"/>
  <c r="O190" i="26" s="1"/>
  <c r="L191" i="26"/>
  <c r="K191" i="26"/>
  <c r="K190" i="26" s="1"/>
  <c r="J191" i="26"/>
  <c r="I191" i="26"/>
  <c r="H191" i="26"/>
  <c r="G191" i="26"/>
  <c r="G190" i="26" s="1"/>
  <c r="I190" i="26" s="1"/>
  <c r="E191" i="26"/>
  <c r="E190" i="26" s="1"/>
  <c r="F190" i="26" s="1"/>
  <c r="C190" i="26" s="1"/>
  <c r="D191" i="26"/>
  <c r="F191" i="26" s="1"/>
  <c r="N190" i="26"/>
  <c r="J190" i="26"/>
  <c r="L190" i="26" s="1"/>
  <c r="H190" i="26"/>
  <c r="D190" i="26"/>
  <c r="O189" i="26"/>
  <c r="L189" i="26"/>
  <c r="I189" i="26"/>
  <c r="F189" i="26"/>
  <c r="C189" i="26"/>
  <c r="O188" i="26"/>
  <c r="L188" i="26"/>
  <c r="I188" i="26"/>
  <c r="F188" i="26"/>
  <c r="C188" i="26" s="1"/>
  <c r="N187" i="26"/>
  <c r="M187" i="26"/>
  <c r="O187" i="26" s="1"/>
  <c r="K187" i="26"/>
  <c r="L187" i="26" s="1"/>
  <c r="J187" i="26"/>
  <c r="I187" i="26"/>
  <c r="H187" i="26"/>
  <c r="G187" i="26"/>
  <c r="E187" i="26"/>
  <c r="D187" i="26"/>
  <c r="F187" i="26" s="1"/>
  <c r="O186" i="26"/>
  <c r="L186" i="26"/>
  <c r="I186" i="26"/>
  <c r="F186" i="26"/>
  <c r="C186" i="26" s="1"/>
  <c r="O185" i="26"/>
  <c r="L185" i="26"/>
  <c r="I185" i="26"/>
  <c r="F185" i="26"/>
  <c r="C185" i="26"/>
  <c r="O184" i="26"/>
  <c r="L184" i="26"/>
  <c r="I184" i="26"/>
  <c r="F184" i="26"/>
  <c r="C184" i="26" s="1"/>
  <c r="O183" i="26"/>
  <c r="L183" i="26"/>
  <c r="I183" i="26"/>
  <c r="F183" i="26"/>
  <c r="C183" i="26" s="1"/>
  <c r="N182" i="26"/>
  <c r="M182" i="26"/>
  <c r="O182" i="26" s="1"/>
  <c r="K182" i="26"/>
  <c r="J182" i="26"/>
  <c r="L182" i="26" s="1"/>
  <c r="H182" i="26"/>
  <c r="I182" i="26" s="1"/>
  <c r="G182" i="26"/>
  <c r="F182" i="26"/>
  <c r="E182" i="26"/>
  <c r="D182" i="26"/>
  <c r="O181" i="26"/>
  <c r="L181" i="26"/>
  <c r="I181" i="26"/>
  <c r="F181" i="26"/>
  <c r="C181" i="26"/>
  <c r="O180" i="26"/>
  <c r="L180" i="26"/>
  <c r="I180" i="26"/>
  <c r="F180" i="26"/>
  <c r="C180" i="26" s="1"/>
  <c r="O179" i="26"/>
  <c r="L179" i="26"/>
  <c r="I179" i="26"/>
  <c r="F179" i="26"/>
  <c r="C179" i="26" s="1"/>
  <c r="N178" i="26"/>
  <c r="N177" i="26" s="1"/>
  <c r="M178" i="26"/>
  <c r="O178" i="26" s="1"/>
  <c r="K178" i="26"/>
  <c r="J178" i="26"/>
  <c r="J177" i="26" s="1"/>
  <c r="H178" i="26"/>
  <c r="I178" i="26" s="1"/>
  <c r="G178" i="26"/>
  <c r="F178" i="26"/>
  <c r="E178" i="26"/>
  <c r="D178" i="26"/>
  <c r="D177" i="26" s="1"/>
  <c r="M177" i="26"/>
  <c r="M176" i="26" s="1"/>
  <c r="K177" i="26"/>
  <c r="K176" i="26" s="1"/>
  <c r="G177" i="26"/>
  <c r="G176" i="26" s="1"/>
  <c r="E177" i="26"/>
  <c r="E176" i="26" s="1"/>
  <c r="O175" i="26"/>
  <c r="L175" i="26"/>
  <c r="I175" i="26"/>
  <c r="C175" i="26" s="1"/>
  <c r="F175" i="26"/>
  <c r="O174" i="26"/>
  <c r="L174" i="26"/>
  <c r="I174" i="26"/>
  <c r="F174" i="26"/>
  <c r="C174" i="26" s="1"/>
  <c r="O173" i="26"/>
  <c r="L173" i="26"/>
  <c r="I173" i="26"/>
  <c r="F173" i="26"/>
  <c r="C173" i="26"/>
  <c r="O172" i="26"/>
  <c r="L172" i="26"/>
  <c r="I172" i="26"/>
  <c r="F172" i="26"/>
  <c r="C172" i="26" s="1"/>
  <c r="O171" i="26"/>
  <c r="L171" i="26"/>
  <c r="I171" i="26"/>
  <c r="C171" i="26" s="1"/>
  <c r="F171" i="26"/>
  <c r="O170" i="26"/>
  <c r="L170" i="26"/>
  <c r="I170" i="26"/>
  <c r="F170" i="26"/>
  <c r="C170" i="26" s="1"/>
  <c r="O169" i="26"/>
  <c r="N169" i="26"/>
  <c r="M169" i="26"/>
  <c r="M168" i="26" s="1"/>
  <c r="O168" i="26" s="1"/>
  <c r="K169" i="26"/>
  <c r="K168" i="26" s="1"/>
  <c r="L168" i="26" s="1"/>
  <c r="J169" i="26"/>
  <c r="L169" i="26" s="1"/>
  <c r="H169" i="26"/>
  <c r="G169" i="26"/>
  <c r="G168" i="26" s="1"/>
  <c r="I168" i="26" s="1"/>
  <c r="E169" i="26"/>
  <c r="F169" i="26" s="1"/>
  <c r="D169" i="26"/>
  <c r="N168" i="26"/>
  <c r="J168" i="26"/>
  <c r="H168" i="26"/>
  <c r="D168" i="26"/>
  <c r="O167" i="26"/>
  <c r="L167" i="26"/>
  <c r="I167" i="26"/>
  <c r="C167" i="26" s="1"/>
  <c r="F167" i="26"/>
  <c r="O166" i="26"/>
  <c r="L166" i="26"/>
  <c r="I166" i="26"/>
  <c r="F166" i="26"/>
  <c r="C166" i="26" s="1"/>
  <c r="O165" i="26"/>
  <c r="L165" i="26"/>
  <c r="I165" i="26"/>
  <c r="F165" i="26"/>
  <c r="C165" i="26"/>
  <c r="O164" i="26"/>
  <c r="L164" i="26"/>
  <c r="I164" i="26"/>
  <c r="F164" i="26"/>
  <c r="C164" i="26" s="1"/>
  <c r="N163" i="26"/>
  <c r="M163" i="26"/>
  <c r="O163" i="26" s="1"/>
  <c r="K163" i="26"/>
  <c r="L163" i="26" s="1"/>
  <c r="J163" i="26"/>
  <c r="I163" i="26"/>
  <c r="H163" i="26"/>
  <c r="G163" i="26"/>
  <c r="E163" i="26"/>
  <c r="D163" i="26"/>
  <c r="F163" i="26" s="1"/>
  <c r="O162" i="26"/>
  <c r="L162" i="26"/>
  <c r="I162" i="26"/>
  <c r="F162" i="26"/>
  <c r="C162" i="26" s="1"/>
  <c r="O161" i="26"/>
  <c r="L161" i="26"/>
  <c r="I161" i="26"/>
  <c r="F161" i="26"/>
  <c r="C161" i="26"/>
  <c r="O160" i="26"/>
  <c r="L160" i="26"/>
  <c r="I160" i="26"/>
  <c r="F160" i="26"/>
  <c r="C160" i="26" s="1"/>
  <c r="O159" i="26"/>
  <c r="L159" i="26"/>
  <c r="I159" i="26"/>
  <c r="C159" i="26" s="1"/>
  <c r="F159" i="26"/>
  <c r="O158" i="26"/>
  <c r="L158" i="26"/>
  <c r="I158" i="26"/>
  <c r="F158" i="26"/>
  <c r="C158" i="26" s="1"/>
  <c r="O157" i="26"/>
  <c r="L157" i="26"/>
  <c r="I157" i="26"/>
  <c r="F157" i="26"/>
  <c r="C157" i="26"/>
  <c r="O156" i="26"/>
  <c r="L156" i="26"/>
  <c r="I156" i="26"/>
  <c r="F156" i="26"/>
  <c r="C156" i="26" s="1"/>
  <c r="O155" i="26"/>
  <c r="L155" i="26"/>
  <c r="I155" i="26"/>
  <c r="C155" i="26" s="1"/>
  <c r="F155" i="26"/>
  <c r="N154" i="26"/>
  <c r="M154" i="26"/>
  <c r="O154" i="26" s="1"/>
  <c r="K154" i="26"/>
  <c r="J154" i="26"/>
  <c r="L154" i="26" s="1"/>
  <c r="H154" i="26"/>
  <c r="I154" i="26" s="1"/>
  <c r="G154" i="26"/>
  <c r="F154" i="26"/>
  <c r="C154" i="26" s="1"/>
  <c r="E154" i="26"/>
  <c r="D154" i="26"/>
  <c r="O153" i="26"/>
  <c r="L153" i="26"/>
  <c r="I153" i="26"/>
  <c r="F153" i="26"/>
  <c r="C153" i="26"/>
  <c r="O152" i="26"/>
  <c r="L152" i="26"/>
  <c r="I152" i="26"/>
  <c r="F152" i="26"/>
  <c r="C152" i="26" s="1"/>
  <c r="O151" i="26"/>
  <c r="L151" i="26"/>
  <c r="I151" i="26"/>
  <c r="C151" i="26" s="1"/>
  <c r="F151" i="26"/>
  <c r="O150" i="26"/>
  <c r="L150" i="26"/>
  <c r="I150" i="26"/>
  <c r="F150" i="26"/>
  <c r="C150" i="26" s="1"/>
  <c r="O149" i="26"/>
  <c r="L149" i="26"/>
  <c r="I149" i="26"/>
  <c r="F149" i="26"/>
  <c r="C149" i="26"/>
  <c r="O148" i="26"/>
  <c r="L148" i="26"/>
  <c r="I148" i="26"/>
  <c r="F148" i="26"/>
  <c r="C148" i="26" s="1"/>
  <c r="N147" i="26"/>
  <c r="M147" i="26"/>
  <c r="O147" i="26" s="1"/>
  <c r="K147" i="26"/>
  <c r="L147" i="26" s="1"/>
  <c r="J147" i="26"/>
  <c r="I147" i="26"/>
  <c r="H147" i="26"/>
  <c r="G147" i="26"/>
  <c r="E147" i="26"/>
  <c r="D147" i="26"/>
  <c r="F147" i="26" s="1"/>
  <c r="O146" i="26"/>
  <c r="L146" i="26"/>
  <c r="I146" i="26"/>
  <c r="F146" i="26"/>
  <c r="C146" i="26" s="1"/>
  <c r="O145" i="26"/>
  <c r="L145" i="26"/>
  <c r="I145" i="26"/>
  <c r="F145" i="26"/>
  <c r="C145" i="26"/>
  <c r="N144" i="26"/>
  <c r="O144" i="26" s="1"/>
  <c r="M144" i="26"/>
  <c r="L144" i="26"/>
  <c r="K144" i="26"/>
  <c r="J144" i="26"/>
  <c r="H144" i="26"/>
  <c r="G144" i="26"/>
  <c r="I144" i="26" s="1"/>
  <c r="E144" i="26"/>
  <c r="D144" i="26"/>
  <c r="F144" i="26" s="1"/>
  <c r="C144" i="26" s="1"/>
  <c r="O143" i="26"/>
  <c r="L143" i="26"/>
  <c r="I143" i="26"/>
  <c r="C143" i="26" s="1"/>
  <c r="F143" i="26"/>
  <c r="O142" i="26"/>
  <c r="L142" i="26"/>
  <c r="I142" i="26"/>
  <c r="F142" i="26"/>
  <c r="C142" i="26" s="1"/>
  <c r="O141" i="26"/>
  <c r="L141" i="26"/>
  <c r="I141" i="26"/>
  <c r="F141" i="26"/>
  <c r="C141" i="26"/>
  <c r="O140" i="26"/>
  <c r="L140" i="26"/>
  <c r="I140" i="26"/>
  <c r="F140" i="26"/>
  <c r="C140" i="26" s="1"/>
  <c r="N139" i="26"/>
  <c r="M139" i="26"/>
  <c r="O139" i="26" s="1"/>
  <c r="K139" i="26"/>
  <c r="L139" i="26" s="1"/>
  <c r="J139" i="26"/>
  <c r="I139" i="26"/>
  <c r="H139" i="26"/>
  <c r="G139" i="26"/>
  <c r="E139" i="26"/>
  <c r="D139" i="26"/>
  <c r="F139" i="26" s="1"/>
  <c r="O138" i="26"/>
  <c r="L138" i="26"/>
  <c r="I138" i="26"/>
  <c r="F138" i="26"/>
  <c r="C138" i="26" s="1"/>
  <c r="O137" i="26"/>
  <c r="L137" i="26"/>
  <c r="I137" i="26"/>
  <c r="F137" i="26"/>
  <c r="C137" i="26"/>
  <c r="O136" i="26"/>
  <c r="L136" i="26"/>
  <c r="I136" i="26"/>
  <c r="F136" i="26"/>
  <c r="C136" i="26" s="1"/>
  <c r="D136" i="26"/>
  <c r="D134" i="26" s="1"/>
  <c r="O135" i="26"/>
  <c r="L135" i="26"/>
  <c r="I135" i="26"/>
  <c r="F135" i="26"/>
  <c r="C135" i="26" s="1"/>
  <c r="O134" i="26"/>
  <c r="N134" i="26"/>
  <c r="M134" i="26"/>
  <c r="M133" i="26" s="1"/>
  <c r="O133" i="26" s="1"/>
  <c r="K134" i="26"/>
  <c r="K133" i="26" s="1"/>
  <c r="L133" i="26" s="1"/>
  <c r="J134" i="26"/>
  <c r="L134" i="26" s="1"/>
  <c r="H134" i="26"/>
  <c r="G134" i="26"/>
  <c r="G133" i="26" s="1"/>
  <c r="I133" i="26" s="1"/>
  <c r="E134" i="26"/>
  <c r="E133" i="26" s="1"/>
  <c r="N133" i="26"/>
  <c r="J133" i="26"/>
  <c r="H133" i="26"/>
  <c r="O132" i="26"/>
  <c r="L132" i="26"/>
  <c r="I132" i="26"/>
  <c r="C132" i="26" s="1"/>
  <c r="F132" i="26"/>
  <c r="N131" i="26"/>
  <c r="M131" i="26"/>
  <c r="O131" i="26" s="1"/>
  <c r="K131" i="26"/>
  <c r="J131" i="26"/>
  <c r="L131" i="26" s="1"/>
  <c r="H131" i="26"/>
  <c r="I131" i="26" s="1"/>
  <c r="G131" i="26"/>
  <c r="F131" i="26"/>
  <c r="E131" i="26"/>
  <c r="D131" i="26"/>
  <c r="O130" i="26"/>
  <c r="L130" i="26"/>
  <c r="I130" i="26"/>
  <c r="D130" i="26"/>
  <c r="D125" i="26" s="1"/>
  <c r="F125" i="26" s="1"/>
  <c r="C125" i="26" s="1"/>
  <c r="O129" i="26"/>
  <c r="L129" i="26"/>
  <c r="I129" i="26"/>
  <c r="C129" i="26" s="1"/>
  <c r="F129" i="26"/>
  <c r="O128" i="26"/>
  <c r="L128" i="26"/>
  <c r="I128" i="26"/>
  <c r="F128" i="26"/>
  <c r="D128" i="26"/>
  <c r="C128" i="26"/>
  <c r="O127" i="26"/>
  <c r="L127" i="26"/>
  <c r="I127" i="26"/>
  <c r="F127" i="26"/>
  <c r="C127" i="26" s="1"/>
  <c r="O126" i="26"/>
  <c r="L126" i="26"/>
  <c r="I126" i="26"/>
  <c r="C126" i="26" s="1"/>
  <c r="F126" i="26"/>
  <c r="N125" i="26"/>
  <c r="M125" i="26"/>
  <c r="O125" i="26" s="1"/>
  <c r="K125" i="26"/>
  <c r="J125" i="26"/>
  <c r="L125" i="26" s="1"/>
  <c r="H125" i="26"/>
  <c r="I125" i="26" s="1"/>
  <c r="G125" i="26"/>
  <c r="E125" i="26"/>
  <c r="O124" i="26"/>
  <c r="L124" i="26"/>
  <c r="I124" i="26"/>
  <c r="F124" i="26"/>
  <c r="C124" i="26"/>
  <c r="O123" i="26"/>
  <c r="L123" i="26"/>
  <c r="I123" i="26"/>
  <c r="F123" i="26"/>
  <c r="C123" i="26" s="1"/>
  <c r="O122" i="26"/>
  <c r="L122" i="26"/>
  <c r="I122" i="26"/>
  <c r="D122" i="26"/>
  <c r="F122" i="26" s="1"/>
  <c r="O121" i="26"/>
  <c r="L121" i="26"/>
  <c r="I121" i="26"/>
  <c r="F121" i="26"/>
  <c r="C121" i="26"/>
  <c r="O120" i="26"/>
  <c r="L120" i="26"/>
  <c r="I120" i="26"/>
  <c r="F120" i="26"/>
  <c r="C120" i="26" s="1"/>
  <c r="D120" i="26"/>
  <c r="N119" i="26"/>
  <c r="M119" i="26"/>
  <c r="O119" i="26" s="1"/>
  <c r="L119" i="26"/>
  <c r="K119" i="26"/>
  <c r="J119" i="26"/>
  <c r="H119" i="26"/>
  <c r="I119" i="26" s="1"/>
  <c r="G119" i="26"/>
  <c r="E119" i="26"/>
  <c r="D119" i="26"/>
  <c r="F119" i="26" s="1"/>
  <c r="C119" i="26" s="1"/>
  <c r="O118" i="26"/>
  <c r="L118" i="26"/>
  <c r="I118" i="26"/>
  <c r="F118" i="26"/>
  <c r="C118" i="26"/>
  <c r="O117" i="26"/>
  <c r="L117" i="26"/>
  <c r="I117" i="26"/>
  <c r="F117" i="26"/>
  <c r="C117" i="26" s="1"/>
  <c r="O116" i="26"/>
  <c r="L116" i="26"/>
  <c r="I116" i="26"/>
  <c r="F116" i="26"/>
  <c r="C116" i="26" s="1"/>
  <c r="N115" i="26"/>
  <c r="M115" i="26"/>
  <c r="K115" i="26"/>
  <c r="J115" i="26"/>
  <c r="L115" i="26" s="1"/>
  <c r="I115" i="26"/>
  <c r="H115" i="26"/>
  <c r="G115" i="26"/>
  <c r="F115" i="26"/>
  <c r="E115" i="26"/>
  <c r="D115" i="26"/>
  <c r="O114" i="26"/>
  <c r="L114" i="26"/>
  <c r="I114" i="26"/>
  <c r="C114" i="26" s="1"/>
  <c r="F114" i="26"/>
  <c r="O113" i="26"/>
  <c r="L113" i="26"/>
  <c r="I113" i="26"/>
  <c r="F113" i="26"/>
  <c r="C113" i="26"/>
  <c r="O112" i="26"/>
  <c r="L112" i="26"/>
  <c r="I112" i="26"/>
  <c r="F112" i="26"/>
  <c r="C112" i="26" s="1"/>
  <c r="D112" i="26"/>
  <c r="D106" i="26" s="1"/>
  <c r="F106" i="26" s="1"/>
  <c r="O111" i="26"/>
  <c r="L111" i="26"/>
  <c r="I111" i="26"/>
  <c r="C111" i="26" s="1"/>
  <c r="F111" i="26"/>
  <c r="O110" i="26"/>
  <c r="L110" i="26"/>
  <c r="I110" i="26"/>
  <c r="F110" i="26"/>
  <c r="D110" i="26"/>
  <c r="C110" i="26"/>
  <c r="O109" i="26"/>
  <c r="L109" i="26"/>
  <c r="I109" i="26"/>
  <c r="F109" i="26"/>
  <c r="C109" i="26" s="1"/>
  <c r="O108" i="26"/>
  <c r="L108" i="26"/>
  <c r="I108" i="26"/>
  <c r="F108" i="26"/>
  <c r="C108" i="26"/>
  <c r="O107" i="26"/>
  <c r="L107" i="26"/>
  <c r="I107" i="26"/>
  <c r="F107" i="26"/>
  <c r="C107" i="26" s="1"/>
  <c r="D107" i="26"/>
  <c r="N106" i="26"/>
  <c r="M106" i="26"/>
  <c r="K106" i="26"/>
  <c r="J106" i="26"/>
  <c r="L106" i="26" s="1"/>
  <c r="I106" i="26"/>
  <c r="H106" i="26"/>
  <c r="G106" i="26"/>
  <c r="E106" i="26"/>
  <c r="O105" i="26"/>
  <c r="L105" i="26"/>
  <c r="I105" i="26"/>
  <c r="C105" i="26" s="1"/>
  <c r="F105" i="26"/>
  <c r="O104" i="26"/>
  <c r="L104" i="26"/>
  <c r="I104" i="26"/>
  <c r="F104" i="26"/>
  <c r="C104" i="26"/>
  <c r="O103" i="26"/>
  <c r="L103" i="26"/>
  <c r="I103" i="26"/>
  <c r="F103" i="26"/>
  <c r="C103" i="26" s="1"/>
  <c r="O102" i="26"/>
  <c r="L102" i="26"/>
  <c r="I102" i="26"/>
  <c r="F102" i="26"/>
  <c r="O101" i="26"/>
  <c r="L101" i="26"/>
  <c r="I101" i="26"/>
  <c r="C101" i="26" s="1"/>
  <c r="F101" i="26"/>
  <c r="O100" i="26"/>
  <c r="L100" i="26"/>
  <c r="I100" i="26"/>
  <c r="F100" i="26"/>
  <c r="C100" i="26" s="1"/>
  <c r="O99" i="26"/>
  <c r="L99" i="26"/>
  <c r="I99" i="26"/>
  <c r="F99" i="26"/>
  <c r="C99" i="26"/>
  <c r="N98" i="26"/>
  <c r="N86" i="26" s="1"/>
  <c r="M98" i="26"/>
  <c r="K98" i="26"/>
  <c r="J98" i="26"/>
  <c r="L98" i="26" s="1"/>
  <c r="I98" i="26"/>
  <c r="H98" i="26"/>
  <c r="G98" i="26"/>
  <c r="F98" i="26"/>
  <c r="E98" i="26"/>
  <c r="D98" i="26"/>
  <c r="O97" i="26"/>
  <c r="L97" i="26"/>
  <c r="I97" i="26"/>
  <c r="F97" i="26"/>
  <c r="C97" i="26"/>
  <c r="O96" i="26"/>
  <c r="L96" i="26"/>
  <c r="I96" i="26"/>
  <c r="F96" i="26"/>
  <c r="C96" i="26" s="1"/>
  <c r="O95" i="26"/>
  <c r="L95" i="26"/>
  <c r="I95" i="26"/>
  <c r="F95" i="26"/>
  <c r="C95" i="26" s="1"/>
  <c r="O94" i="26"/>
  <c r="L94" i="26"/>
  <c r="I94" i="26"/>
  <c r="F94" i="26"/>
  <c r="O93" i="26"/>
  <c r="L93" i="26"/>
  <c r="I93" i="26"/>
  <c r="D93" i="26"/>
  <c r="F93" i="26" s="1"/>
  <c r="C93" i="26" s="1"/>
  <c r="O92" i="26"/>
  <c r="N92" i="26"/>
  <c r="M92" i="26"/>
  <c r="K92" i="26"/>
  <c r="L92" i="26" s="1"/>
  <c r="J92" i="26"/>
  <c r="H92" i="26"/>
  <c r="G92" i="26"/>
  <c r="I92" i="26" s="1"/>
  <c r="E92" i="26"/>
  <c r="D92" i="26"/>
  <c r="O91" i="26"/>
  <c r="L91" i="26"/>
  <c r="I91" i="26"/>
  <c r="F91" i="26"/>
  <c r="O90" i="26"/>
  <c r="L90" i="26"/>
  <c r="I90" i="26"/>
  <c r="F90" i="26"/>
  <c r="C90" i="26"/>
  <c r="O89" i="26"/>
  <c r="L89" i="26"/>
  <c r="I89" i="26"/>
  <c r="F89" i="26"/>
  <c r="C89" i="26" s="1"/>
  <c r="O88" i="26"/>
  <c r="L88" i="26"/>
  <c r="I88" i="26"/>
  <c r="F88" i="26"/>
  <c r="C88" i="26" s="1"/>
  <c r="N87" i="26"/>
  <c r="M87" i="26"/>
  <c r="O87" i="26" s="1"/>
  <c r="L87" i="26"/>
  <c r="K87" i="26"/>
  <c r="J87" i="26"/>
  <c r="I87" i="26"/>
  <c r="H87" i="26"/>
  <c r="H86" i="26" s="1"/>
  <c r="G87" i="26"/>
  <c r="E87" i="26"/>
  <c r="E86" i="26" s="1"/>
  <c r="D87" i="26"/>
  <c r="F87" i="26" s="1"/>
  <c r="C87" i="26" s="1"/>
  <c r="M86" i="26"/>
  <c r="O86" i="26" s="1"/>
  <c r="K86" i="26"/>
  <c r="K78" i="26" s="1"/>
  <c r="J86" i="26"/>
  <c r="G86" i="26"/>
  <c r="G78" i="26" s="1"/>
  <c r="I78" i="26" s="1"/>
  <c r="O85" i="26"/>
  <c r="L85" i="26"/>
  <c r="I85" i="26"/>
  <c r="F85" i="26"/>
  <c r="C85" i="26"/>
  <c r="O84" i="26"/>
  <c r="L84" i="26"/>
  <c r="I84" i="26"/>
  <c r="F84" i="26"/>
  <c r="C84" i="26" s="1"/>
  <c r="N83" i="26"/>
  <c r="N79" i="26" s="1"/>
  <c r="N78" i="26" s="1"/>
  <c r="M83" i="26"/>
  <c r="L83" i="26"/>
  <c r="K83" i="26"/>
  <c r="J83" i="26"/>
  <c r="H83" i="26"/>
  <c r="I83" i="26" s="1"/>
  <c r="G83" i="26"/>
  <c r="E83" i="26"/>
  <c r="D83" i="26"/>
  <c r="F83" i="26" s="1"/>
  <c r="O82" i="26"/>
  <c r="L82" i="26"/>
  <c r="I82" i="26"/>
  <c r="F82" i="26"/>
  <c r="C82" i="26"/>
  <c r="O81" i="26"/>
  <c r="L81" i="26"/>
  <c r="I81" i="26"/>
  <c r="F81" i="26"/>
  <c r="C81" i="26" s="1"/>
  <c r="N80" i="26"/>
  <c r="M80" i="26"/>
  <c r="O80" i="26" s="1"/>
  <c r="L80" i="26"/>
  <c r="K80" i="26"/>
  <c r="K79" i="26" s="1"/>
  <c r="J80" i="26"/>
  <c r="I80" i="26"/>
  <c r="H80" i="26"/>
  <c r="G80" i="26"/>
  <c r="G79" i="26" s="1"/>
  <c r="E80" i="26"/>
  <c r="E79" i="26" s="1"/>
  <c r="D80" i="26"/>
  <c r="D79" i="26" s="1"/>
  <c r="M79" i="26"/>
  <c r="M78" i="26" s="1"/>
  <c r="O78" i="26" s="1"/>
  <c r="L79" i="26"/>
  <c r="J79" i="26"/>
  <c r="H79" i="26"/>
  <c r="H78" i="26" s="1"/>
  <c r="J78" i="26"/>
  <c r="O77" i="26"/>
  <c r="L77" i="26"/>
  <c r="I77" i="26"/>
  <c r="F77" i="26"/>
  <c r="C77" i="26" s="1"/>
  <c r="O76" i="26"/>
  <c r="L76" i="26"/>
  <c r="I76" i="26"/>
  <c r="F76" i="26"/>
  <c r="C76" i="26" s="1"/>
  <c r="O75" i="26"/>
  <c r="L75" i="26"/>
  <c r="I75" i="26"/>
  <c r="F75" i="26"/>
  <c r="O74" i="26"/>
  <c r="L74" i="26"/>
  <c r="I74" i="26"/>
  <c r="F74" i="26"/>
  <c r="C74" i="26"/>
  <c r="O73" i="26"/>
  <c r="L73" i="26"/>
  <c r="I73" i="26"/>
  <c r="F73" i="26"/>
  <c r="C73" i="26" s="1"/>
  <c r="N72" i="26"/>
  <c r="M72" i="26"/>
  <c r="O72" i="26" s="1"/>
  <c r="L72" i="26"/>
  <c r="K72" i="26"/>
  <c r="J72" i="26"/>
  <c r="I72" i="26"/>
  <c r="H72" i="26"/>
  <c r="H70" i="26" s="1"/>
  <c r="G72" i="26"/>
  <c r="E72" i="26"/>
  <c r="D72" i="26"/>
  <c r="O71" i="26"/>
  <c r="L71" i="26"/>
  <c r="I71" i="26"/>
  <c r="F71" i="26"/>
  <c r="N70" i="26"/>
  <c r="M70" i="26"/>
  <c r="O70" i="26" s="1"/>
  <c r="K70" i="26"/>
  <c r="J70" i="26"/>
  <c r="G70" i="26"/>
  <c r="I70" i="26" s="1"/>
  <c r="E70" i="26"/>
  <c r="O69" i="26"/>
  <c r="L69" i="26"/>
  <c r="I69" i="26"/>
  <c r="F69" i="26"/>
  <c r="C69" i="26"/>
  <c r="O68" i="26"/>
  <c r="L68" i="26"/>
  <c r="I68" i="26"/>
  <c r="F68" i="26"/>
  <c r="C68" i="26" s="1"/>
  <c r="O67" i="26"/>
  <c r="L67" i="26"/>
  <c r="I67" i="26"/>
  <c r="F67" i="26"/>
  <c r="O66" i="26"/>
  <c r="L66" i="26"/>
  <c r="I66" i="26"/>
  <c r="C66" i="26" s="1"/>
  <c r="F66" i="26"/>
  <c r="O65" i="26"/>
  <c r="L65" i="26"/>
  <c r="I65" i="26"/>
  <c r="F65" i="26"/>
  <c r="C65" i="26" s="1"/>
  <c r="O64" i="26"/>
  <c r="L64" i="26"/>
  <c r="I64" i="26"/>
  <c r="F64" i="26"/>
  <c r="C64" i="26"/>
  <c r="O63" i="26"/>
  <c r="L63" i="26"/>
  <c r="I63" i="26"/>
  <c r="F63" i="26"/>
  <c r="C63" i="26" s="1"/>
  <c r="O62" i="26"/>
  <c r="L62" i="26"/>
  <c r="I62" i="26"/>
  <c r="F62" i="26"/>
  <c r="C62" i="26"/>
  <c r="O61" i="26"/>
  <c r="N61" i="26"/>
  <c r="M61" i="26"/>
  <c r="L61" i="26"/>
  <c r="K61" i="26"/>
  <c r="J61" i="26"/>
  <c r="H61" i="26"/>
  <c r="G61" i="26"/>
  <c r="E61" i="26"/>
  <c r="D61" i="26"/>
  <c r="F61" i="26" s="1"/>
  <c r="O60" i="26"/>
  <c r="L60" i="26"/>
  <c r="I60" i="26"/>
  <c r="F60" i="26"/>
  <c r="C60" i="26" s="1"/>
  <c r="O59" i="26"/>
  <c r="L59" i="26"/>
  <c r="I59" i="26"/>
  <c r="F59" i="26"/>
  <c r="N58" i="26"/>
  <c r="M58" i="26"/>
  <c r="M57" i="26" s="1"/>
  <c r="M56" i="26" s="1"/>
  <c r="K58" i="26"/>
  <c r="J58" i="26"/>
  <c r="I58" i="26"/>
  <c r="H58" i="26"/>
  <c r="G58" i="26"/>
  <c r="E58" i="26"/>
  <c r="E57" i="26" s="1"/>
  <c r="D58" i="26"/>
  <c r="N57" i="26"/>
  <c r="N56" i="26" s="1"/>
  <c r="L57" i="26"/>
  <c r="K57" i="26"/>
  <c r="J57" i="26"/>
  <c r="H57" i="26"/>
  <c r="H56" i="26" s="1"/>
  <c r="G57" i="26"/>
  <c r="G56" i="26" s="1"/>
  <c r="K56" i="26"/>
  <c r="E56" i="26"/>
  <c r="O50" i="26"/>
  <c r="C50" i="26" s="1"/>
  <c r="O49" i="26"/>
  <c r="C49" i="26" s="1"/>
  <c r="N48" i="26"/>
  <c r="M48" i="26"/>
  <c r="O48" i="26" s="1"/>
  <c r="C48" i="26" s="1"/>
  <c r="L47" i="26"/>
  <c r="I47" i="26"/>
  <c r="F47" i="26"/>
  <c r="C47" i="26" s="1"/>
  <c r="K46" i="26"/>
  <c r="J46" i="26"/>
  <c r="L46" i="26" s="1"/>
  <c r="I46" i="26"/>
  <c r="H46" i="26"/>
  <c r="G46" i="26"/>
  <c r="F46" i="26"/>
  <c r="E46" i="26"/>
  <c r="D46" i="26"/>
  <c r="F45" i="26"/>
  <c r="C45" i="26" s="1"/>
  <c r="L44" i="26"/>
  <c r="C44" i="26" s="1"/>
  <c r="L43" i="26"/>
  <c r="C43" i="26"/>
  <c r="L42" i="26"/>
  <c r="C42" i="26" s="1"/>
  <c r="L41" i="26"/>
  <c r="C41" i="26" s="1"/>
  <c r="L40" i="26"/>
  <c r="C40" i="26" s="1"/>
  <c r="K40" i="26"/>
  <c r="J40" i="26"/>
  <c r="L39" i="26"/>
  <c r="C39" i="26" s="1"/>
  <c r="L38" i="26"/>
  <c r="C38" i="26" s="1"/>
  <c r="K37" i="26"/>
  <c r="J37" i="26"/>
  <c r="L37" i="26" s="1"/>
  <c r="C37" i="26" s="1"/>
  <c r="L36" i="26"/>
  <c r="C36" i="26" s="1"/>
  <c r="L35" i="26"/>
  <c r="C35" i="26" s="1"/>
  <c r="K35" i="26"/>
  <c r="K30" i="26" s="1"/>
  <c r="J35" i="26"/>
  <c r="L34" i="26"/>
  <c r="C34" i="26"/>
  <c r="L33" i="26"/>
  <c r="C33" i="26" s="1"/>
  <c r="L32" i="26"/>
  <c r="C32" i="26" s="1"/>
  <c r="L31" i="26"/>
  <c r="C31" i="26" s="1"/>
  <c r="K31" i="26"/>
  <c r="J31" i="26"/>
  <c r="L30" i="26"/>
  <c r="C30" i="26" s="1"/>
  <c r="J30" i="26"/>
  <c r="F29" i="26"/>
  <c r="C29" i="26" s="1"/>
  <c r="I28" i="26"/>
  <c r="O27" i="26"/>
  <c r="L27" i="26"/>
  <c r="I27" i="26"/>
  <c r="F27" i="26"/>
  <c r="C27" i="26"/>
  <c r="O26" i="26"/>
  <c r="L26" i="26"/>
  <c r="I26" i="26"/>
  <c r="F26" i="26"/>
  <c r="C26" i="26" s="1"/>
  <c r="N25" i="26"/>
  <c r="N290" i="26" s="1"/>
  <c r="N289" i="26" s="1"/>
  <c r="M25" i="26"/>
  <c r="M290" i="26" s="1"/>
  <c r="L25" i="26"/>
  <c r="K25" i="26"/>
  <c r="K290" i="26" s="1"/>
  <c r="K289" i="26" s="1"/>
  <c r="J25" i="26"/>
  <c r="J290" i="26" s="1"/>
  <c r="I25" i="26"/>
  <c r="H25" i="26"/>
  <c r="H290" i="26" s="1"/>
  <c r="H289" i="26" s="1"/>
  <c r="G25" i="26"/>
  <c r="G290" i="26" s="1"/>
  <c r="E25" i="26"/>
  <c r="E290" i="26" s="1"/>
  <c r="E289" i="26" s="1"/>
  <c r="D25" i="26"/>
  <c r="D290" i="26" s="1"/>
  <c r="N24" i="26"/>
  <c r="J24" i="26"/>
  <c r="O299" i="25"/>
  <c r="L299" i="25"/>
  <c r="I299" i="25"/>
  <c r="F299" i="25"/>
  <c r="C299" i="25"/>
  <c r="O298" i="25"/>
  <c r="L298" i="25"/>
  <c r="I298" i="25"/>
  <c r="F298" i="25"/>
  <c r="C298" i="25" s="1"/>
  <c r="O297" i="25"/>
  <c r="L297" i="25"/>
  <c r="I297" i="25"/>
  <c r="F297" i="25"/>
  <c r="C297" i="25" s="1"/>
  <c r="O296" i="25"/>
  <c r="L296" i="25"/>
  <c r="I296" i="25"/>
  <c r="F296" i="25"/>
  <c r="C296" i="25" s="1"/>
  <c r="O295" i="25"/>
  <c r="L295" i="25"/>
  <c r="I295" i="25"/>
  <c r="F295" i="25"/>
  <c r="C295" i="25"/>
  <c r="O294" i="25"/>
  <c r="L294" i="25"/>
  <c r="I294" i="25"/>
  <c r="F294" i="25"/>
  <c r="C294" i="25" s="1"/>
  <c r="O293" i="25"/>
  <c r="L293" i="25"/>
  <c r="I293" i="25"/>
  <c r="F293" i="25"/>
  <c r="C293" i="25" s="1"/>
  <c r="O292" i="25"/>
  <c r="L292" i="25"/>
  <c r="I292" i="25"/>
  <c r="F292" i="25"/>
  <c r="C292" i="25" s="1"/>
  <c r="C291" i="25" s="1"/>
  <c r="O291" i="25"/>
  <c r="N291" i="25"/>
  <c r="M291" i="25"/>
  <c r="K291" i="25"/>
  <c r="J291" i="25"/>
  <c r="L291" i="25" s="1"/>
  <c r="H291" i="25"/>
  <c r="G291" i="25"/>
  <c r="I291" i="25" s="1"/>
  <c r="F291" i="25"/>
  <c r="E291" i="25"/>
  <c r="D291" i="25"/>
  <c r="O286" i="25"/>
  <c r="L286" i="25"/>
  <c r="I286" i="25"/>
  <c r="F286" i="25"/>
  <c r="C286" i="25" s="1"/>
  <c r="O285" i="25"/>
  <c r="L285" i="25"/>
  <c r="I285" i="25"/>
  <c r="F285" i="25"/>
  <c r="C285" i="25" s="1"/>
  <c r="N284" i="25"/>
  <c r="M284" i="25"/>
  <c r="K284" i="25"/>
  <c r="J284" i="25"/>
  <c r="I284" i="25"/>
  <c r="H284" i="25"/>
  <c r="G284" i="25"/>
  <c r="F284" i="25"/>
  <c r="E284" i="25"/>
  <c r="D284" i="25"/>
  <c r="O283" i="25"/>
  <c r="L283" i="25"/>
  <c r="I283" i="25"/>
  <c r="F283" i="25"/>
  <c r="C283" i="25"/>
  <c r="O282" i="25"/>
  <c r="N282" i="25"/>
  <c r="M282" i="25"/>
  <c r="L282" i="25"/>
  <c r="K282" i="25"/>
  <c r="J282" i="25"/>
  <c r="H282" i="25"/>
  <c r="G282" i="25"/>
  <c r="I282" i="25" s="1"/>
  <c r="E282" i="25"/>
  <c r="D282" i="25"/>
  <c r="F282" i="25" s="1"/>
  <c r="C282" i="25" s="1"/>
  <c r="O281" i="25"/>
  <c r="L281" i="25"/>
  <c r="I281" i="25"/>
  <c r="F281" i="25"/>
  <c r="C281" i="25" s="1"/>
  <c r="O280" i="25"/>
  <c r="L280" i="25"/>
  <c r="I280" i="25"/>
  <c r="F280" i="25"/>
  <c r="C280" i="25" s="1"/>
  <c r="O279" i="25"/>
  <c r="O278" i="25" s="1"/>
  <c r="L279" i="25"/>
  <c r="I279" i="25"/>
  <c r="F279" i="25"/>
  <c r="C279" i="25"/>
  <c r="N278" i="25"/>
  <c r="M278" i="25"/>
  <c r="L278" i="25"/>
  <c r="K278" i="25"/>
  <c r="J278" i="25"/>
  <c r="H278" i="25"/>
  <c r="G278" i="25"/>
  <c r="I278" i="25" s="1"/>
  <c r="E278" i="25"/>
  <c r="D278" i="25"/>
  <c r="F278" i="25" s="1"/>
  <c r="O277" i="25"/>
  <c r="L277" i="25"/>
  <c r="I277" i="25"/>
  <c r="F277" i="25"/>
  <c r="C277" i="25" s="1"/>
  <c r="O276" i="25"/>
  <c r="L276" i="25"/>
  <c r="I276" i="25"/>
  <c r="F276" i="25"/>
  <c r="C276" i="25" s="1"/>
  <c r="O275" i="25"/>
  <c r="L275" i="25"/>
  <c r="I275" i="25"/>
  <c r="F275" i="25"/>
  <c r="C275" i="25"/>
  <c r="O274" i="25"/>
  <c r="N274" i="25"/>
  <c r="M274" i="25"/>
  <c r="L274" i="25"/>
  <c r="K274" i="25"/>
  <c r="K272" i="25" s="1"/>
  <c r="K271" i="25" s="1"/>
  <c r="J274" i="25"/>
  <c r="H274" i="25"/>
  <c r="H272" i="25" s="1"/>
  <c r="H271" i="25" s="1"/>
  <c r="G274" i="25"/>
  <c r="I274" i="25" s="1"/>
  <c r="E274" i="25"/>
  <c r="D274" i="25"/>
  <c r="F274" i="25" s="1"/>
  <c r="C274" i="25" s="1"/>
  <c r="O273" i="25"/>
  <c r="L273" i="25"/>
  <c r="I273" i="25"/>
  <c r="F273" i="25"/>
  <c r="C273" i="25" s="1"/>
  <c r="N272" i="25"/>
  <c r="N271" i="25" s="1"/>
  <c r="M272" i="25"/>
  <c r="M271" i="25" s="1"/>
  <c r="O271" i="25" s="1"/>
  <c r="J272" i="25"/>
  <c r="J271" i="25" s="1"/>
  <c r="L271" i="25" s="1"/>
  <c r="E272" i="25"/>
  <c r="E271" i="25" s="1"/>
  <c r="O270" i="25"/>
  <c r="L270" i="25"/>
  <c r="I270" i="25"/>
  <c r="F270" i="25"/>
  <c r="C270" i="25" s="1"/>
  <c r="O269" i="25"/>
  <c r="L269" i="25"/>
  <c r="I269" i="25"/>
  <c r="F269" i="25"/>
  <c r="C269" i="25" s="1"/>
  <c r="O268" i="25"/>
  <c r="L268" i="25"/>
  <c r="I268" i="25"/>
  <c r="F268" i="25"/>
  <c r="C268" i="25" s="1"/>
  <c r="O267" i="25"/>
  <c r="L267" i="25"/>
  <c r="I267" i="25"/>
  <c r="F267" i="25"/>
  <c r="C267" i="25"/>
  <c r="O266" i="25"/>
  <c r="N266" i="25"/>
  <c r="M266" i="25"/>
  <c r="L266" i="25"/>
  <c r="K266" i="25"/>
  <c r="J266" i="25"/>
  <c r="H266" i="25"/>
  <c r="G266" i="25"/>
  <c r="I266" i="25" s="1"/>
  <c r="E266" i="25"/>
  <c r="D266" i="25"/>
  <c r="F266" i="25" s="1"/>
  <c r="C266" i="25" s="1"/>
  <c r="O265" i="25"/>
  <c r="L265" i="25"/>
  <c r="I265" i="25"/>
  <c r="F265" i="25"/>
  <c r="C265" i="25" s="1"/>
  <c r="O264" i="25"/>
  <c r="L264" i="25"/>
  <c r="I264" i="25"/>
  <c r="F264" i="25"/>
  <c r="C264" i="25" s="1"/>
  <c r="O263" i="25"/>
  <c r="L263" i="25"/>
  <c r="I263" i="25"/>
  <c r="F263" i="25"/>
  <c r="C263" i="25"/>
  <c r="O262" i="25"/>
  <c r="N262" i="25"/>
  <c r="N261" i="25" s="1"/>
  <c r="M262" i="25"/>
  <c r="L262" i="25"/>
  <c r="K262" i="25"/>
  <c r="K261" i="25" s="1"/>
  <c r="J262" i="25"/>
  <c r="J261" i="25" s="1"/>
  <c r="L261" i="25" s="1"/>
  <c r="H262" i="25"/>
  <c r="H261" i="25" s="1"/>
  <c r="G262" i="25"/>
  <c r="G261" i="25" s="1"/>
  <c r="I261" i="25" s="1"/>
  <c r="E262" i="25"/>
  <c r="D262" i="25"/>
  <c r="D261" i="25" s="1"/>
  <c r="F261" i="25" s="1"/>
  <c r="M261" i="25"/>
  <c r="E261" i="25"/>
  <c r="O260" i="25"/>
  <c r="L260" i="25"/>
  <c r="I260" i="25"/>
  <c r="F260" i="25"/>
  <c r="C260" i="25" s="1"/>
  <c r="O259" i="25"/>
  <c r="L259" i="25"/>
  <c r="I259" i="25"/>
  <c r="F259" i="25"/>
  <c r="C259" i="25"/>
  <c r="O258" i="25"/>
  <c r="L258" i="25"/>
  <c r="I258" i="25"/>
  <c r="F258" i="25"/>
  <c r="C258" i="25" s="1"/>
  <c r="O257" i="25"/>
  <c r="L257" i="25"/>
  <c r="I257" i="25"/>
  <c r="F257" i="25"/>
  <c r="C257" i="25" s="1"/>
  <c r="O256" i="25"/>
  <c r="L256" i="25"/>
  <c r="I256" i="25"/>
  <c r="F256" i="25"/>
  <c r="C256" i="25" s="1"/>
  <c r="O255" i="25"/>
  <c r="N255" i="25"/>
  <c r="N254" i="25" s="1"/>
  <c r="M255" i="25"/>
  <c r="M254" i="25" s="1"/>
  <c r="O254" i="25" s="1"/>
  <c r="K255" i="25"/>
  <c r="K254" i="25" s="1"/>
  <c r="J255" i="25"/>
  <c r="J254" i="25" s="1"/>
  <c r="L254" i="25" s="1"/>
  <c r="H255" i="25"/>
  <c r="G255" i="25"/>
  <c r="G254" i="25" s="1"/>
  <c r="I254" i="25" s="1"/>
  <c r="F255" i="25"/>
  <c r="E255" i="25"/>
  <c r="E254" i="25" s="1"/>
  <c r="D255" i="25"/>
  <c r="H254" i="25"/>
  <c r="D254" i="25"/>
  <c r="O253" i="25"/>
  <c r="L253" i="25"/>
  <c r="I253" i="25"/>
  <c r="F253" i="25"/>
  <c r="C253" i="25" s="1"/>
  <c r="O252" i="25"/>
  <c r="L252" i="25"/>
  <c r="I252" i="25"/>
  <c r="F252" i="25"/>
  <c r="C252" i="25" s="1"/>
  <c r="O251" i="25"/>
  <c r="L251" i="25"/>
  <c r="I251" i="25"/>
  <c r="F251" i="25"/>
  <c r="C251" i="25"/>
  <c r="O250" i="25"/>
  <c r="L250" i="25"/>
  <c r="I250" i="25"/>
  <c r="F250" i="25"/>
  <c r="C250" i="25" s="1"/>
  <c r="N249" i="25"/>
  <c r="M249" i="25"/>
  <c r="O249" i="25" s="1"/>
  <c r="L249" i="25"/>
  <c r="K249" i="25"/>
  <c r="J249" i="25"/>
  <c r="I249" i="25"/>
  <c r="H249" i="25"/>
  <c r="G249" i="25"/>
  <c r="E249" i="25"/>
  <c r="D249" i="25"/>
  <c r="F249" i="25" s="1"/>
  <c r="C249" i="25" s="1"/>
  <c r="O248" i="25"/>
  <c r="L248" i="25"/>
  <c r="I248" i="25"/>
  <c r="F248" i="25"/>
  <c r="C248" i="25" s="1"/>
  <c r="O247" i="25"/>
  <c r="L247" i="25"/>
  <c r="I247" i="25"/>
  <c r="F247" i="25"/>
  <c r="C247" i="25"/>
  <c r="O246" i="25"/>
  <c r="L246" i="25"/>
  <c r="I246" i="25"/>
  <c r="F246" i="25"/>
  <c r="C246" i="25" s="1"/>
  <c r="O245" i="25"/>
  <c r="L245" i="25"/>
  <c r="I245" i="25"/>
  <c r="F245" i="25"/>
  <c r="C245" i="25" s="1"/>
  <c r="O244" i="25"/>
  <c r="L244" i="25"/>
  <c r="I244" i="25"/>
  <c r="F244" i="25"/>
  <c r="C244" i="25" s="1"/>
  <c r="O243" i="25"/>
  <c r="L243" i="25"/>
  <c r="I243" i="25"/>
  <c r="F243" i="25"/>
  <c r="C243" i="25"/>
  <c r="O242" i="25"/>
  <c r="L242" i="25"/>
  <c r="I242" i="25"/>
  <c r="F242" i="25"/>
  <c r="C242" i="25" s="1"/>
  <c r="N241" i="25"/>
  <c r="M241" i="25"/>
  <c r="O241" i="25" s="1"/>
  <c r="L241" i="25"/>
  <c r="K241" i="25"/>
  <c r="J241" i="25"/>
  <c r="I241" i="25"/>
  <c r="H241" i="25"/>
  <c r="G241" i="25"/>
  <c r="E241" i="25"/>
  <c r="D241" i="25"/>
  <c r="F241" i="25" s="1"/>
  <c r="C241" i="25" s="1"/>
  <c r="O240" i="25"/>
  <c r="L240" i="25"/>
  <c r="I240" i="25"/>
  <c r="F240" i="25"/>
  <c r="C240" i="25" s="1"/>
  <c r="O239" i="25"/>
  <c r="L239" i="25"/>
  <c r="I239" i="25"/>
  <c r="F239" i="25"/>
  <c r="C239" i="25"/>
  <c r="O238" i="25"/>
  <c r="N238" i="25"/>
  <c r="M238" i="25"/>
  <c r="L238" i="25"/>
  <c r="K238" i="25"/>
  <c r="J238" i="25"/>
  <c r="H238" i="25"/>
  <c r="G238" i="25"/>
  <c r="I238" i="25" s="1"/>
  <c r="E238" i="25"/>
  <c r="D238" i="25"/>
  <c r="F238" i="25" s="1"/>
  <c r="C238" i="25" s="1"/>
  <c r="O237" i="25"/>
  <c r="L237" i="25"/>
  <c r="I237" i="25"/>
  <c r="F237" i="25"/>
  <c r="C237" i="25" s="1"/>
  <c r="N236" i="25"/>
  <c r="N234" i="25" s="1"/>
  <c r="N233" i="25" s="1"/>
  <c r="M236" i="25"/>
  <c r="O236" i="25" s="1"/>
  <c r="K236" i="25"/>
  <c r="J236" i="25"/>
  <c r="L236" i="25" s="1"/>
  <c r="I236" i="25"/>
  <c r="H236" i="25"/>
  <c r="G236" i="25"/>
  <c r="F236" i="25"/>
  <c r="C236" i="25" s="1"/>
  <c r="E236" i="25"/>
  <c r="E234" i="25" s="1"/>
  <c r="E233" i="25" s="1"/>
  <c r="D236" i="25"/>
  <c r="O235" i="25"/>
  <c r="L235" i="25"/>
  <c r="I235" i="25"/>
  <c r="F235" i="25"/>
  <c r="C235" i="25"/>
  <c r="K234" i="25"/>
  <c r="K233" i="25" s="1"/>
  <c r="H234" i="25"/>
  <c r="H233" i="25" s="1"/>
  <c r="G234" i="25"/>
  <c r="D234" i="25"/>
  <c r="D233" i="25" s="1"/>
  <c r="O232" i="25"/>
  <c r="L232" i="25"/>
  <c r="I232" i="25"/>
  <c r="F232" i="25"/>
  <c r="C232" i="25" s="1"/>
  <c r="O231" i="25"/>
  <c r="L231" i="25"/>
  <c r="I231" i="25"/>
  <c r="F231" i="25"/>
  <c r="C231" i="25"/>
  <c r="O230" i="25"/>
  <c r="N230" i="25"/>
  <c r="M230" i="25"/>
  <c r="L230" i="25"/>
  <c r="K230" i="25"/>
  <c r="J230" i="25"/>
  <c r="H230" i="25"/>
  <c r="G230" i="25"/>
  <c r="I230" i="25" s="1"/>
  <c r="E230" i="25"/>
  <c r="D230" i="25"/>
  <c r="F230" i="25" s="1"/>
  <c r="O229" i="25"/>
  <c r="L229" i="25"/>
  <c r="I229" i="25"/>
  <c r="F229" i="25"/>
  <c r="C229" i="25" s="1"/>
  <c r="O228" i="25"/>
  <c r="L228" i="25"/>
  <c r="I228" i="25"/>
  <c r="F228" i="25"/>
  <c r="C228" i="25" s="1"/>
  <c r="O227" i="25"/>
  <c r="L227" i="25"/>
  <c r="I227" i="25"/>
  <c r="D227" i="25"/>
  <c r="D219" i="25" s="1"/>
  <c r="F219" i="25" s="1"/>
  <c r="O226" i="25"/>
  <c r="L226" i="25"/>
  <c r="I226" i="25"/>
  <c r="F226" i="25"/>
  <c r="C226" i="25" s="1"/>
  <c r="O225" i="25"/>
  <c r="L225" i="25"/>
  <c r="I225" i="25"/>
  <c r="F225" i="25"/>
  <c r="C225" i="25" s="1"/>
  <c r="O224" i="25"/>
  <c r="L224" i="25"/>
  <c r="I224" i="25"/>
  <c r="F224" i="25"/>
  <c r="C224" i="25"/>
  <c r="O223" i="25"/>
  <c r="L223" i="25"/>
  <c r="I223" i="25"/>
  <c r="F223" i="25"/>
  <c r="C223" i="25" s="1"/>
  <c r="O222" i="25"/>
  <c r="L222" i="25"/>
  <c r="I222" i="25"/>
  <c r="F222" i="25"/>
  <c r="C222" i="25" s="1"/>
  <c r="O221" i="25"/>
  <c r="L221" i="25"/>
  <c r="I221" i="25"/>
  <c r="F221" i="25"/>
  <c r="D221" i="25"/>
  <c r="C221" i="25"/>
  <c r="O220" i="25"/>
  <c r="L220" i="25"/>
  <c r="I220" i="25"/>
  <c r="F220" i="25"/>
  <c r="C220" i="25" s="1"/>
  <c r="N219" i="25"/>
  <c r="M219" i="25"/>
  <c r="O219" i="25" s="1"/>
  <c r="L219" i="25"/>
  <c r="K219" i="25"/>
  <c r="J219" i="25"/>
  <c r="I219" i="25"/>
  <c r="H219" i="25"/>
  <c r="G219" i="25"/>
  <c r="E219" i="25"/>
  <c r="O218" i="25"/>
  <c r="L218" i="25"/>
  <c r="I218" i="25"/>
  <c r="F218" i="25"/>
  <c r="C218" i="25" s="1"/>
  <c r="O217" i="25"/>
  <c r="L217" i="25"/>
  <c r="I217" i="25"/>
  <c r="F217" i="25"/>
  <c r="C217" i="25"/>
  <c r="O216" i="25"/>
  <c r="L216" i="25"/>
  <c r="I216" i="25"/>
  <c r="F216" i="25"/>
  <c r="C216" i="25" s="1"/>
  <c r="O215" i="25"/>
  <c r="L215" i="25"/>
  <c r="I215" i="25"/>
  <c r="F215" i="25"/>
  <c r="C215" i="25" s="1"/>
  <c r="O214" i="25"/>
  <c r="L214" i="25"/>
  <c r="I214" i="25"/>
  <c r="F214" i="25"/>
  <c r="C214" i="25" s="1"/>
  <c r="O213" i="25"/>
  <c r="L213" i="25"/>
  <c r="I213" i="25"/>
  <c r="F213" i="25"/>
  <c r="C213" i="25"/>
  <c r="O212" i="25"/>
  <c r="L212" i="25"/>
  <c r="I212" i="25"/>
  <c r="F212" i="25"/>
  <c r="C212" i="25" s="1"/>
  <c r="O211" i="25"/>
  <c r="L211" i="25"/>
  <c r="I211" i="25"/>
  <c r="F211" i="25"/>
  <c r="C211" i="25" s="1"/>
  <c r="O210" i="25"/>
  <c r="L210" i="25"/>
  <c r="I210" i="25"/>
  <c r="F210" i="25"/>
  <c r="C210" i="25" s="1"/>
  <c r="O209" i="25"/>
  <c r="L209" i="25"/>
  <c r="I209" i="25"/>
  <c r="F209" i="25"/>
  <c r="C209" i="25"/>
  <c r="O208" i="25"/>
  <c r="N208" i="25"/>
  <c r="N207" i="25" s="1"/>
  <c r="M208" i="25"/>
  <c r="L208" i="25"/>
  <c r="K208" i="25"/>
  <c r="K207" i="25" s="1"/>
  <c r="J208" i="25"/>
  <c r="J207" i="25" s="1"/>
  <c r="L207" i="25" s="1"/>
  <c r="H208" i="25"/>
  <c r="H207" i="25" s="1"/>
  <c r="G208" i="25"/>
  <c r="G207" i="25" s="1"/>
  <c r="I207" i="25" s="1"/>
  <c r="E208" i="25"/>
  <c r="D208" i="25"/>
  <c r="D207" i="25" s="1"/>
  <c r="F207" i="25" s="1"/>
  <c r="M207" i="25"/>
  <c r="E207" i="25"/>
  <c r="O206" i="25"/>
  <c r="L206" i="25"/>
  <c r="I206" i="25"/>
  <c r="F206" i="25"/>
  <c r="C206" i="25" s="1"/>
  <c r="O205" i="25"/>
  <c r="L205" i="25"/>
  <c r="I205" i="25"/>
  <c r="F205" i="25"/>
  <c r="C205" i="25"/>
  <c r="O204" i="25"/>
  <c r="L204" i="25"/>
  <c r="I204" i="25"/>
  <c r="F204" i="25"/>
  <c r="C204" i="25" s="1"/>
  <c r="O203" i="25"/>
  <c r="L203" i="25"/>
  <c r="I203" i="25"/>
  <c r="F203" i="25"/>
  <c r="C203" i="25" s="1"/>
  <c r="O202" i="25"/>
  <c r="L202" i="25"/>
  <c r="I202" i="25"/>
  <c r="F202" i="25"/>
  <c r="C202" i="25" s="1"/>
  <c r="O201" i="25"/>
  <c r="N201" i="25"/>
  <c r="N199" i="25" s="1"/>
  <c r="M201" i="25"/>
  <c r="K201" i="25"/>
  <c r="K199" i="25" s="1"/>
  <c r="K198" i="25" s="1"/>
  <c r="J201" i="25"/>
  <c r="L201" i="25" s="1"/>
  <c r="H201" i="25"/>
  <c r="G201" i="25"/>
  <c r="I201" i="25" s="1"/>
  <c r="C201" i="25" s="1"/>
  <c r="F201" i="25"/>
  <c r="E201" i="25"/>
  <c r="D201" i="25"/>
  <c r="O200" i="25"/>
  <c r="L200" i="25"/>
  <c r="I200" i="25"/>
  <c r="F200" i="25"/>
  <c r="C200" i="25" s="1"/>
  <c r="M199" i="25"/>
  <c r="M198" i="25" s="1"/>
  <c r="H199" i="25"/>
  <c r="E199" i="25"/>
  <c r="E198" i="25" s="1"/>
  <c r="D199" i="25"/>
  <c r="O196" i="25"/>
  <c r="L196" i="25"/>
  <c r="I196" i="25"/>
  <c r="F196" i="25"/>
  <c r="C196" i="25" s="1"/>
  <c r="N195" i="25"/>
  <c r="M195" i="25"/>
  <c r="L195" i="25"/>
  <c r="K195" i="25"/>
  <c r="K194" i="25" s="1"/>
  <c r="J195" i="25"/>
  <c r="I195" i="25"/>
  <c r="H195" i="25"/>
  <c r="H194" i="25" s="1"/>
  <c r="G195" i="25"/>
  <c r="G194" i="25" s="1"/>
  <c r="E195" i="25"/>
  <c r="E194" i="25" s="1"/>
  <c r="D195" i="25"/>
  <c r="D194" i="25" s="1"/>
  <c r="N194" i="25"/>
  <c r="J194" i="25"/>
  <c r="L194" i="25" s="1"/>
  <c r="F194" i="25"/>
  <c r="O193" i="25"/>
  <c r="L193" i="25"/>
  <c r="I193" i="25"/>
  <c r="F193" i="25"/>
  <c r="C193" i="25"/>
  <c r="O192" i="25"/>
  <c r="L192" i="25"/>
  <c r="I192" i="25"/>
  <c r="F192" i="25"/>
  <c r="C192" i="25" s="1"/>
  <c r="N191" i="25"/>
  <c r="M191" i="25"/>
  <c r="L191" i="25"/>
  <c r="K191" i="25"/>
  <c r="J191" i="25"/>
  <c r="I191" i="25"/>
  <c r="H191" i="25"/>
  <c r="H190" i="25" s="1"/>
  <c r="G191" i="25"/>
  <c r="E191" i="25"/>
  <c r="D191" i="25"/>
  <c r="D190" i="25" s="1"/>
  <c r="N190" i="25"/>
  <c r="O189" i="25"/>
  <c r="L189" i="25"/>
  <c r="I189" i="25"/>
  <c r="F189" i="25"/>
  <c r="C189" i="25"/>
  <c r="O188" i="25"/>
  <c r="L188" i="25"/>
  <c r="I188" i="25"/>
  <c r="F188" i="25"/>
  <c r="C188" i="25" s="1"/>
  <c r="N187" i="25"/>
  <c r="M187" i="25"/>
  <c r="O187" i="25" s="1"/>
  <c r="L187" i="25"/>
  <c r="K187" i="25"/>
  <c r="J187" i="25"/>
  <c r="I187" i="25"/>
  <c r="H187" i="25"/>
  <c r="G187" i="25"/>
  <c r="E187" i="25"/>
  <c r="D187" i="25"/>
  <c r="O186" i="25"/>
  <c r="L186" i="25"/>
  <c r="I186" i="25"/>
  <c r="F186" i="25"/>
  <c r="O185" i="25"/>
  <c r="L185" i="25"/>
  <c r="I185" i="25"/>
  <c r="F185" i="25"/>
  <c r="C185" i="25"/>
  <c r="O184" i="25"/>
  <c r="L184" i="25"/>
  <c r="I184" i="25"/>
  <c r="F184" i="25"/>
  <c r="C184" i="25" s="1"/>
  <c r="O183" i="25"/>
  <c r="L183" i="25"/>
  <c r="I183" i="25"/>
  <c r="F183" i="25"/>
  <c r="C183" i="25" s="1"/>
  <c r="N182" i="25"/>
  <c r="M182" i="25"/>
  <c r="O182" i="25" s="1"/>
  <c r="K182" i="25"/>
  <c r="J182" i="25"/>
  <c r="L182" i="25" s="1"/>
  <c r="I182" i="25"/>
  <c r="H182" i="25"/>
  <c r="G182" i="25"/>
  <c r="F182" i="25"/>
  <c r="E182" i="25"/>
  <c r="D182" i="25"/>
  <c r="O181" i="25"/>
  <c r="L181" i="25"/>
  <c r="C181" i="25" s="1"/>
  <c r="I181" i="25"/>
  <c r="F181" i="25"/>
  <c r="O180" i="25"/>
  <c r="L180" i="25"/>
  <c r="I180" i="25"/>
  <c r="F180" i="25"/>
  <c r="C180" i="25"/>
  <c r="O179" i="25"/>
  <c r="L179" i="25"/>
  <c r="I179" i="25"/>
  <c r="F179" i="25"/>
  <c r="C179" i="25" s="1"/>
  <c r="N178" i="25"/>
  <c r="M178" i="25"/>
  <c r="K178" i="25"/>
  <c r="J178" i="25"/>
  <c r="L178" i="25" s="1"/>
  <c r="I178" i="25"/>
  <c r="H178" i="25"/>
  <c r="H177" i="25" s="1"/>
  <c r="H176" i="25" s="1"/>
  <c r="G178" i="25"/>
  <c r="F178" i="25"/>
  <c r="E178" i="25"/>
  <c r="E177" i="25" s="1"/>
  <c r="D178" i="25"/>
  <c r="D177" i="25" s="1"/>
  <c r="F177" i="25" s="1"/>
  <c r="N177" i="25"/>
  <c r="N176" i="25" s="1"/>
  <c r="K177" i="25"/>
  <c r="J177" i="25"/>
  <c r="G177" i="25"/>
  <c r="K176" i="25"/>
  <c r="G176" i="25"/>
  <c r="O175" i="25"/>
  <c r="L175" i="25"/>
  <c r="I175" i="25"/>
  <c r="F175" i="25"/>
  <c r="C175" i="25" s="1"/>
  <c r="O174" i="25"/>
  <c r="L174" i="25"/>
  <c r="I174" i="25"/>
  <c r="F174" i="25"/>
  <c r="O173" i="25"/>
  <c r="L173" i="25"/>
  <c r="C173" i="25" s="1"/>
  <c r="I173" i="25"/>
  <c r="F173" i="25"/>
  <c r="O172" i="25"/>
  <c r="L172" i="25"/>
  <c r="I172" i="25"/>
  <c r="F172" i="25"/>
  <c r="C172" i="25"/>
  <c r="O171" i="25"/>
  <c r="L171" i="25"/>
  <c r="I171" i="25"/>
  <c r="F171" i="25"/>
  <c r="C171" i="25" s="1"/>
  <c r="O170" i="25"/>
  <c r="L170" i="25"/>
  <c r="I170" i="25"/>
  <c r="F170" i="25"/>
  <c r="C170" i="25" s="1"/>
  <c r="N169" i="25"/>
  <c r="M169" i="25"/>
  <c r="M168" i="25" s="1"/>
  <c r="O168" i="25" s="1"/>
  <c r="K169" i="25"/>
  <c r="J169" i="25"/>
  <c r="H169" i="25"/>
  <c r="G169" i="25"/>
  <c r="I169" i="25" s="1"/>
  <c r="E169" i="25"/>
  <c r="E168" i="25" s="1"/>
  <c r="D169" i="25"/>
  <c r="N168" i="25"/>
  <c r="K168" i="25"/>
  <c r="L168" i="25" s="1"/>
  <c r="J168" i="25"/>
  <c r="H168" i="25"/>
  <c r="F168" i="25"/>
  <c r="D168" i="25"/>
  <c r="O167" i="25"/>
  <c r="L167" i="25"/>
  <c r="I167" i="25"/>
  <c r="F167" i="25"/>
  <c r="C167" i="25" s="1"/>
  <c r="O166" i="25"/>
  <c r="L166" i="25"/>
  <c r="I166" i="25"/>
  <c r="F166" i="25"/>
  <c r="O165" i="25"/>
  <c r="L165" i="25"/>
  <c r="I165" i="25"/>
  <c r="F165" i="25"/>
  <c r="C165" i="25"/>
  <c r="O164" i="25"/>
  <c r="L164" i="25"/>
  <c r="I164" i="25"/>
  <c r="F164" i="25"/>
  <c r="C164" i="25" s="1"/>
  <c r="N163" i="25"/>
  <c r="M163" i="25"/>
  <c r="O163" i="25" s="1"/>
  <c r="K163" i="25"/>
  <c r="L163" i="25" s="1"/>
  <c r="J163" i="25"/>
  <c r="I163" i="25"/>
  <c r="H163" i="25"/>
  <c r="G163" i="25"/>
  <c r="E163" i="25"/>
  <c r="D163" i="25"/>
  <c r="F163" i="25" s="1"/>
  <c r="O162" i="25"/>
  <c r="L162" i="25"/>
  <c r="I162" i="25"/>
  <c r="F162" i="25"/>
  <c r="O161" i="25"/>
  <c r="L161" i="25"/>
  <c r="I161" i="25"/>
  <c r="C161" i="25" s="1"/>
  <c r="F161" i="25"/>
  <c r="O160" i="25"/>
  <c r="L160" i="25"/>
  <c r="I160" i="25"/>
  <c r="F160" i="25"/>
  <c r="C160" i="25" s="1"/>
  <c r="O159" i="25"/>
  <c r="L159" i="25"/>
  <c r="I159" i="25"/>
  <c r="F159" i="25"/>
  <c r="C159" i="25"/>
  <c r="O158" i="25"/>
  <c r="L158" i="25"/>
  <c r="I158" i="25"/>
  <c r="F158" i="25"/>
  <c r="C158" i="25" s="1"/>
  <c r="D158" i="25"/>
  <c r="O157" i="25"/>
  <c r="L157" i="25"/>
  <c r="I157" i="25"/>
  <c r="F157" i="25"/>
  <c r="C157" i="25" s="1"/>
  <c r="O156" i="25"/>
  <c r="L156" i="25"/>
  <c r="I156" i="25"/>
  <c r="F156" i="25"/>
  <c r="C156" i="25"/>
  <c r="O155" i="25"/>
  <c r="L155" i="25"/>
  <c r="I155" i="25"/>
  <c r="F155" i="25"/>
  <c r="C155" i="25" s="1"/>
  <c r="N154" i="25"/>
  <c r="M154" i="25"/>
  <c r="O154" i="25" s="1"/>
  <c r="K154" i="25"/>
  <c r="K133" i="25" s="1"/>
  <c r="J154" i="25"/>
  <c r="H154" i="25"/>
  <c r="G154" i="25"/>
  <c r="I154" i="25" s="1"/>
  <c r="E154" i="25"/>
  <c r="F154" i="25" s="1"/>
  <c r="D154" i="25"/>
  <c r="O153" i="25"/>
  <c r="L153" i="25"/>
  <c r="I153" i="25"/>
  <c r="F153" i="25"/>
  <c r="C153" i="25" s="1"/>
  <c r="O152" i="25"/>
  <c r="L152" i="25"/>
  <c r="I152" i="25"/>
  <c r="C152" i="25" s="1"/>
  <c r="F152" i="25"/>
  <c r="O151" i="25"/>
  <c r="L151" i="25"/>
  <c r="I151" i="25"/>
  <c r="F151" i="25"/>
  <c r="O150" i="25"/>
  <c r="L150" i="25"/>
  <c r="C150" i="25" s="1"/>
  <c r="I150" i="25"/>
  <c r="F150" i="25"/>
  <c r="O149" i="25"/>
  <c r="L149" i="25"/>
  <c r="I149" i="25"/>
  <c r="F149" i="25"/>
  <c r="C149" i="25"/>
  <c r="O148" i="25"/>
  <c r="L148" i="25"/>
  <c r="I148" i="25"/>
  <c r="F148" i="25"/>
  <c r="C148" i="25" s="1"/>
  <c r="N147" i="25"/>
  <c r="M147" i="25"/>
  <c r="L147" i="25"/>
  <c r="K147" i="25"/>
  <c r="J147" i="25"/>
  <c r="H147" i="25"/>
  <c r="I147" i="25" s="1"/>
  <c r="G147" i="25"/>
  <c r="E147" i="25"/>
  <c r="D147" i="25"/>
  <c r="F147" i="25" s="1"/>
  <c r="O146" i="25"/>
  <c r="L146" i="25"/>
  <c r="I146" i="25"/>
  <c r="C146" i="25" s="1"/>
  <c r="F146" i="25"/>
  <c r="O145" i="25"/>
  <c r="L145" i="25"/>
  <c r="I145" i="25"/>
  <c r="F145" i="25"/>
  <c r="C145" i="25"/>
  <c r="O144" i="25"/>
  <c r="N144" i="25"/>
  <c r="M144" i="25"/>
  <c r="L144" i="25"/>
  <c r="K144" i="25"/>
  <c r="J144" i="25"/>
  <c r="H144" i="25"/>
  <c r="G144" i="25"/>
  <c r="I144" i="25" s="1"/>
  <c r="E144" i="25"/>
  <c r="D144" i="25"/>
  <c r="O143" i="25"/>
  <c r="L143" i="25"/>
  <c r="I143" i="25"/>
  <c r="F143" i="25"/>
  <c r="O142" i="25"/>
  <c r="L142" i="25"/>
  <c r="C142" i="25" s="1"/>
  <c r="I142" i="25"/>
  <c r="F142" i="25"/>
  <c r="O141" i="25"/>
  <c r="L141" i="25"/>
  <c r="J141" i="25"/>
  <c r="I141" i="25"/>
  <c r="F141" i="25"/>
  <c r="C141" i="25" s="1"/>
  <c r="D141" i="25"/>
  <c r="O140" i="25"/>
  <c r="L140" i="25"/>
  <c r="I140" i="25"/>
  <c r="C140" i="25" s="1"/>
  <c r="F140" i="25"/>
  <c r="N139" i="25"/>
  <c r="O139" i="25" s="1"/>
  <c r="M139" i="25"/>
  <c r="K139" i="25"/>
  <c r="J139" i="25"/>
  <c r="L139" i="25" s="1"/>
  <c r="H139" i="25"/>
  <c r="G139" i="25"/>
  <c r="I139" i="25" s="1"/>
  <c r="F139" i="25"/>
  <c r="E139" i="25"/>
  <c r="D139" i="25"/>
  <c r="O138" i="25"/>
  <c r="L138" i="25"/>
  <c r="I138" i="25"/>
  <c r="F138" i="25"/>
  <c r="C138" i="25" s="1"/>
  <c r="O137" i="25"/>
  <c r="L137" i="25"/>
  <c r="I137" i="25"/>
  <c r="F137" i="25"/>
  <c r="C137" i="25"/>
  <c r="O136" i="25"/>
  <c r="L136" i="25"/>
  <c r="I136" i="25"/>
  <c r="F136" i="25"/>
  <c r="C136" i="25" s="1"/>
  <c r="D136" i="25"/>
  <c r="O135" i="25"/>
  <c r="L135" i="25"/>
  <c r="I135" i="25"/>
  <c r="F135" i="25"/>
  <c r="D135" i="25"/>
  <c r="C135" i="25"/>
  <c r="N134" i="25"/>
  <c r="N133" i="25" s="1"/>
  <c r="M134" i="25"/>
  <c r="O134" i="25" s="1"/>
  <c r="L134" i="25"/>
  <c r="K134" i="25"/>
  <c r="J134" i="25"/>
  <c r="J133" i="25" s="1"/>
  <c r="H134" i="25"/>
  <c r="I134" i="25" s="1"/>
  <c r="G134" i="25"/>
  <c r="E134" i="25"/>
  <c r="D134" i="25"/>
  <c r="F134" i="25" s="1"/>
  <c r="C134" i="25" s="1"/>
  <c r="M133" i="25"/>
  <c r="O133" i="25" s="1"/>
  <c r="E133" i="25"/>
  <c r="O132" i="25"/>
  <c r="L132" i="25"/>
  <c r="I132" i="25"/>
  <c r="F132" i="25"/>
  <c r="C132" i="25" s="1"/>
  <c r="O131" i="25"/>
  <c r="N131" i="25"/>
  <c r="M131" i="25"/>
  <c r="K131" i="25"/>
  <c r="L131" i="25" s="1"/>
  <c r="J131" i="25"/>
  <c r="H131" i="25"/>
  <c r="G131" i="25"/>
  <c r="I131" i="25" s="1"/>
  <c r="E131" i="25"/>
  <c r="D131" i="25"/>
  <c r="F131" i="25" s="1"/>
  <c r="C131" i="25" s="1"/>
  <c r="O130" i="25"/>
  <c r="L130" i="25"/>
  <c r="I130" i="25"/>
  <c r="F130" i="25"/>
  <c r="C130" i="25" s="1"/>
  <c r="O129" i="25"/>
  <c r="L129" i="25"/>
  <c r="I129" i="25"/>
  <c r="C129" i="25" s="1"/>
  <c r="F129" i="25"/>
  <c r="O128" i="25"/>
  <c r="L128" i="25"/>
  <c r="I128" i="25"/>
  <c r="F128" i="25"/>
  <c r="C128" i="25" s="1"/>
  <c r="O127" i="25"/>
  <c r="L127" i="25"/>
  <c r="I127" i="25"/>
  <c r="F127" i="25"/>
  <c r="C127" i="25"/>
  <c r="O126" i="25"/>
  <c r="L126" i="25"/>
  <c r="I126" i="25"/>
  <c r="F126" i="25"/>
  <c r="C126" i="25" s="1"/>
  <c r="N125" i="25"/>
  <c r="M125" i="25"/>
  <c r="O125" i="25" s="1"/>
  <c r="K125" i="25"/>
  <c r="J125" i="25"/>
  <c r="L125" i="25" s="1"/>
  <c r="I125" i="25"/>
  <c r="H125" i="25"/>
  <c r="G125" i="25"/>
  <c r="E125" i="25"/>
  <c r="F125" i="25" s="1"/>
  <c r="D125" i="25"/>
  <c r="O124" i="25"/>
  <c r="L124" i="25"/>
  <c r="I124" i="25"/>
  <c r="F124" i="25"/>
  <c r="C124" i="25" s="1"/>
  <c r="O123" i="25"/>
  <c r="L123" i="25"/>
  <c r="I123" i="25"/>
  <c r="F123" i="25"/>
  <c r="C123" i="25"/>
  <c r="O122" i="25"/>
  <c r="L122" i="25"/>
  <c r="I122" i="25"/>
  <c r="F122" i="25"/>
  <c r="C122" i="25" s="1"/>
  <c r="O121" i="25"/>
  <c r="L121" i="25"/>
  <c r="I121" i="25"/>
  <c r="C121" i="25" s="1"/>
  <c r="F121" i="25"/>
  <c r="O120" i="25"/>
  <c r="L120" i="25"/>
  <c r="I120" i="25"/>
  <c r="F120" i="25"/>
  <c r="C120" i="25" s="1"/>
  <c r="O119" i="25"/>
  <c r="N119" i="25"/>
  <c r="M119" i="25"/>
  <c r="K119" i="25"/>
  <c r="L119" i="25" s="1"/>
  <c r="J119" i="25"/>
  <c r="H119" i="25"/>
  <c r="G119" i="25"/>
  <c r="I119" i="25" s="1"/>
  <c r="E119" i="25"/>
  <c r="D119" i="25"/>
  <c r="F119" i="25" s="1"/>
  <c r="C119" i="25" s="1"/>
  <c r="O118" i="25"/>
  <c r="L118" i="25"/>
  <c r="I118" i="25"/>
  <c r="F118" i="25"/>
  <c r="C118" i="25" s="1"/>
  <c r="O117" i="25"/>
  <c r="L117" i="25"/>
  <c r="I117" i="25"/>
  <c r="C117" i="25" s="1"/>
  <c r="F117" i="25"/>
  <c r="O116" i="25"/>
  <c r="L116" i="25"/>
  <c r="I116" i="25"/>
  <c r="F116" i="25"/>
  <c r="C116" i="25" s="1"/>
  <c r="O115" i="25"/>
  <c r="N115" i="25"/>
  <c r="M115" i="25"/>
  <c r="K115" i="25"/>
  <c r="L115" i="25" s="1"/>
  <c r="J115" i="25"/>
  <c r="H115" i="25"/>
  <c r="G115" i="25"/>
  <c r="I115" i="25" s="1"/>
  <c r="E115" i="25"/>
  <c r="D115" i="25"/>
  <c r="F115" i="25" s="1"/>
  <c r="O114" i="25"/>
  <c r="L114" i="25"/>
  <c r="I114" i="25"/>
  <c r="F114" i="25"/>
  <c r="C114" i="25" s="1"/>
  <c r="O113" i="25"/>
  <c r="L113" i="25"/>
  <c r="I113" i="25"/>
  <c r="C113" i="25" s="1"/>
  <c r="F113" i="25"/>
  <c r="O112" i="25"/>
  <c r="L112" i="25"/>
  <c r="I112" i="25"/>
  <c r="F112" i="25"/>
  <c r="D112" i="25"/>
  <c r="C112" i="25"/>
  <c r="O111" i="25"/>
  <c r="L111" i="25"/>
  <c r="I111" i="25"/>
  <c r="F111" i="25"/>
  <c r="C111" i="25" s="1"/>
  <c r="O110" i="25"/>
  <c r="L110" i="25"/>
  <c r="I110" i="25"/>
  <c r="D110" i="25"/>
  <c r="F110" i="25" s="1"/>
  <c r="C110" i="25" s="1"/>
  <c r="O109" i="25"/>
  <c r="L109" i="25"/>
  <c r="I109" i="25"/>
  <c r="D109" i="25"/>
  <c r="F109" i="25" s="1"/>
  <c r="C109" i="25" s="1"/>
  <c r="O108" i="25"/>
  <c r="L108" i="25"/>
  <c r="I108" i="25"/>
  <c r="C108" i="25" s="1"/>
  <c r="F108" i="25"/>
  <c r="O107" i="25"/>
  <c r="L107" i="25"/>
  <c r="I107" i="25"/>
  <c r="F107" i="25"/>
  <c r="C107" i="25" s="1"/>
  <c r="O106" i="25"/>
  <c r="N106" i="25"/>
  <c r="M106" i="25"/>
  <c r="K106" i="25"/>
  <c r="L106" i="25" s="1"/>
  <c r="J106" i="25"/>
  <c r="H106" i="25"/>
  <c r="G106" i="25"/>
  <c r="I106" i="25" s="1"/>
  <c r="E106" i="25"/>
  <c r="O105" i="25"/>
  <c r="L105" i="25"/>
  <c r="I105" i="25"/>
  <c r="F105" i="25"/>
  <c r="C105" i="25" s="1"/>
  <c r="O104" i="25"/>
  <c r="L104" i="25"/>
  <c r="I104" i="25"/>
  <c r="C104" i="25" s="1"/>
  <c r="F104" i="25"/>
  <c r="O103" i="25"/>
  <c r="L103" i="25"/>
  <c r="I103" i="25"/>
  <c r="F103" i="25"/>
  <c r="C103" i="25" s="1"/>
  <c r="O102" i="25"/>
  <c r="L102" i="25"/>
  <c r="I102" i="25"/>
  <c r="F102" i="25"/>
  <c r="C102" i="25"/>
  <c r="O101" i="25"/>
  <c r="L101" i="25"/>
  <c r="I101" i="25"/>
  <c r="F101" i="25"/>
  <c r="C101" i="25" s="1"/>
  <c r="O100" i="25"/>
  <c r="L100" i="25"/>
  <c r="I100" i="25"/>
  <c r="C100" i="25" s="1"/>
  <c r="F100" i="25"/>
  <c r="O99" i="25"/>
  <c r="L99" i="25"/>
  <c r="I99" i="25"/>
  <c r="F99" i="25"/>
  <c r="C99" i="25" s="1"/>
  <c r="O98" i="25"/>
  <c r="N98" i="25"/>
  <c r="M98" i="25"/>
  <c r="K98" i="25"/>
  <c r="L98" i="25" s="1"/>
  <c r="J98" i="25"/>
  <c r="H98" i="25"/>
  <c r="G98" i="25"/>
  <c r="I98" i="25" s="1"/>
  <c r="E98" i="25"/>
  <c r="D98" i="25"/>
  <c r="F98" i="25" s="1"/>
  <c r="O97" i="25"/>
  <c r="L97" i="25"/>
  <c r="I97" i="25"/>
  <c r="F97" i="25"/>
  <c r="C97" i="25" s="1"/>
  <c r="O96" i="25"/>
  <c r="L96" i="25"/>
  <c r="I96" i="25"/>
  <c r="C96" i="25" s="1"/>
  <c r="F96" i="25"/>
  <c r="O95" i="25"/>
  <c r="L95" i="25"/>
  <c r="J95" i="25"/>
  <c r="I95" i="25"/>
  <c r="F95" i="25"/>
  <c r="C95" i="25"/>
  <c r="O94" i="25"/>
  <c r="L94" i="25"/>
  <c r="I94" i="25"/>
  <c r="F94" i="25"/>
  <c r="C94" i="25" s="1"/>
  <c r="O93" i="25"/>
  <c r="L93" i="25"/>
  <c r="I93" i="25"/>
  <c r="C93" i="25" s="1"/>
  <c r="F93" i="25"/>
  <c r="N92" i="25"/>
  <c r="O92" i="25" s="1"/>
  <c r="M92" i="25"/>
  <c r="K92" i="25"/>
  <c r="J92" i="25"/>
  <c r="L92" i="25" s="1"/>
  <c r="H92" i="25"/>
  <c r="G92" i="25"/>
  <c r="I92" i="25" s="1"/>
  <c r="F92" i="25"/>
  <c r="E92" i="25"/>
  <c r="D92" i="25"/>
  <c r="O91" i="25"/>
  <c r="L91" i="25"/>
  <c r="I91" i="25"/>
  <c r="F91" i="25"/>
  <c r="C91" i="25"/>
  <c r="O90" i="25"/>
  <c r="L90" i="25"/>
  <c r="J90" i="25"/>
  <c r="I90" i="25"/>
  <c r="D90" i="25"/>
  <c r="F90" i="25" s="1"/>
  <c r="C90" i="25" s="1"/>
  <c r="O89" i="25"/>
  <c r="J89" i="25"/>
  <c r="L89" i="25" s="1"/>
  <c r="I89" i="25"/>
  <c r="F89" i="25"/>
  <c r="O88" i="25"/>
  <c r="L88" i="25"/>
  <c r="I88" i="25"/>
  <c r="C88" i="25" s="1"/>
  <c r="F88" i="25"/>
  <c r="N87" i="25"/>
  <c r="O87" i="25" s="1"/>
  <c r="M87" i="25"/>
  <c r="K87" i="25"/>
  <c r="J87" i="25"/>
  <c r="L87" i="25" s="1"/>
  <c r="H87" i="25"/>
  <c r="H86" i="25" s="1"/>
  <c r="G87" i="25"/>
  <c r="I87" i="25" s="1"/>
  <c r="F87" i="25"/>
  <c r="E87" i="25"/>
  <c r="D87" i="25"/>
  <c r="M86" i="25"/>
  <c r="K86" i="25"/>
  <c r="G86" i="25"/>
  <c r="E86" i="25"/>
  <c r="O85" i="25"/>
  <c r="L85" i="25"/>
  <c r="I85" i="25"/>
  <c r="F85" i="25"/>
  <c r="C85" i="25" s="1"/>
  <c r="O84" i="25"/>
  <c r="L84" i="25"/>
  <c r="I84" i="25"/>
  <c r="C84" i="25" s="1"/>
  <c r="F84" i="25"/>
  <c r="N83" i="25"/>
  <c r="O83" i="25" s="1"/>
  <c r="M83" i="25"/>
  <c r="K83" i="25"/>
  <c r="J83" i="25"/>
  <c r="L83" i="25" s="1"/>
  <c r="H83" i="25"/>
  <c r="G83" i="25"/>
  <c r="I83" i="25" s="1"/>
  <c r="F83" i="25"/>
  <c r="E83" i="25"/>
  <c r="D83" i="25"/>
  <c r="O82" i="25"/>
  <c r="L82" i="25"/>
  <c r="I82" i="25"/>
  <c r="F82" i="25"/>
  <c r="C82" i="25"/>
  <c r="O81" i="25"/>
  <c r="L81" i="25"/>
  <c r="I81" i="25"/>
  <c r="F81" i="25"/>
  <c r="C81" i="25" s="1"/>
  <c r="N80" i="25"/>
  <c r="M80" i="25"/>
  <c r="O80" i="25" s="1"/>
  <c r="K80" i="25"/>
  <c r="K79" i="25" s="1"/>
  <c r="K78" i="25" s="1"/>
  <c r="J80" i="25"/>
  <c r="L80" i="25" s="1"/>
  <c r="I80" i="25"/>
  <c r="H80" i="25"/>
  <c r="G80" i="25"/>
  <c r="G79" i="25" s="1"/>
  <c r="E80" i="25"/>
  <c r="F80" i="25" s="1"/>
  <c r="D80" i="25"/>
  <c r="N79" i="25"/>
  <c r="J79" i="25"/>
  <c r="L79" i="25" s="1"/>
  <c r="H79" i="25"/>
  <c r="D79" i="25"/>
  <c r="O77" i="25"/>
  <c r="L77" i="25"/>
  <c r="I77" i="25"/>
  <c r="F77" i="25"/>
  <c r="C77" i="25" s="1"/>
  <c r="D77" i="25"/>
  <c r="O76" i="25"/>
  <c r="L76" i="25"/>
  <c r="I76" i="25"/>
  <c r="F76" i="25"/>
  <c r="D76" i="25"/>
  <c r="C76" i="25"/>
  <c r="O75" i="25"/>
  <c r="L75" i="25"/>
  <c r="I75" i="25"/>
  <c r="F75" i="25"/>
  <c r="C75" i="25" s="1"/>
  <c r="O74" i="25"/>
  <c r="L74" i="25"/>
  <c r="I74" i="25"/>
  <c r="C74" i="25" s="1"/>
  <c r="F74" i="25"/>
  <c r="O73" i="25"/>
  <c r="L73" i="25"/>
  <c r="I73" i="25"/>
  <c r="F73" i="25"/>
  <c r="D73" i="25"/>
  <c r="C73" i="25"/>
  <c r="N72" i="25"/>
  <c r="N70" i="25" s="1"/>
  <c r="O70" i="25" s="1"/>
  <c r="M72" i="25"/>
  <c r="O72" i="25" s="1"/>
  <c r="L72" i="25"/>
  <c r="K72" i="25"/>
  <c r="J72" i="25"/>
  <c r="J70" i="25" s="1"/>
  <c r="L70" i="25" s="1"/>
  <c r="H72" i="25"/>
  <c r="I72" i="25" s="1"/>
  <c r="G72" i="25"/>
  <c r="E72" i="25"/>
  <c r="D72" i="25"/>
  <c r="F72" i="25" s="1"/>
  <c r="C72" i="25" s="1"/>
  <c r="O71" i="25"/>
  <c r="L71" i="25"/>
  <c r="I71" i="25"/>
  <c r="D71" i="25"/>
  <c r="D70" i="25" s="1"/>
  <c r="F70" i="25" s="1"/>
  <c r="M70" i="25"/>
  <c r="K70" i="25"/>
  <c r="G70" i="25"/>
  <c r="E70" i="25"/>
  <c r="O69" i="25"/>
  <c r="L69" i="25"/>
  <c r="I69" i="25"/>
  <c r="F69" i="25"/>
  <c r="C69" i="25" s="1"/>
  <c r="D69" i="25"/>
  <c r="O68" i="25"/>
  <c r="L68" i="25"/>
  <c r="I68" i="25"/>
  <c r="F68" i="25"/>
  <c r="C68" i="25" s="1"/>
  <c r="O67" i="25"/>
  <c r="L67" i="25"/>
  <c r="I67" i="25"/>
  <c r="F67" i="25"/>
  <c r="C67" i="25"/>
  <c r="O66" i="25"/>
  <c r="L66" i="25"/>
  <c r="I66" i="25"/>
  <c r="F66" i="25"/>
  <c r="C66" i="25" s="1"/>
  <c r="D66" i="25"/>
  <c r="O65" i="25"/>
  <c r="L65" i="25"/>
  <c r="I65" i="25"/>
  <c r="F65" i="25"/>
  <c r="C65" i="25" s="1"/>
  <c r="O64" i="25"/>
  <c r="L64" i="25"/>
  <c r="I64" i="25"/>
  <c r="F64" i="25"/>
  <c r="C64" i="25"/>
  <c r="O63" i="25"/>
  <c r="L63" i="25"/>
  <c r="I63" i="25"/>
  <c r="F63" i="25"/>
  <c r="C63" i="25" s="1"/>
  <c r="D63" i="25"/>
  <c r="O62" i="25"/>
  <c r="L62" i="25"/>
  <c r="I62" i="25"/>
  <c r="F62" i="25"/>
  <c r="C62" i="25" s="1"/>
  <c r="O61" i="25"/>
  <c r="N61" i="25"/>
  <c r="M61" i="25"/>
  <c r="K61" i="25"/>
  <c r="J61" i="25"/>
  <c r="L61" i="25" s="1"/>
  <c r="H61" i="25"/>
  <c r="G61" i="25"/>
  <c r="I61" i="25" s="1"/>
  <c r="E61" i="25"/>
  <c r="D61" i="25"/>
  <c r="F61" i="25" s="1"/>
  <c r="O60" i="25"/>
  <c r="L60" i="25"/>
  <c r="I60" i="25"/>
  <c r="F60" i="25"/>
  <c r="C60" i="25" s="1"/>
  <c r="D60" i="25"/>
  <c r="O59" i="25"/>
  <c r="L59" i="25"/>
  <c r="I59" i="25"/>
  <c r="F59" i="25"/>
  <c r="C59" i="25" s="1"/>
  <c r="O58" i="25"/>
  <c r="N58" i="25"/>
  <c r="M58" i="25"/>
  <c r="M57" i="25" s="1"/>
  <c r="K58" i="25"/>
  <c r="L58" i="25" s="1"/>
  <c r="J58" i="25"/>
  <c r="H58" i="25"/>
  <c r="G58" i="25"/>
  <c r="I58" i="25" s="1"/>
  <c r="E58" i="25"/>
  <c r="E57" i="25" s="1"/>
  <c r="E56" i="25" s="1"/>
  <c r="D58" i="25"/>
  <c r="F58" i="25" s="1"/>
  <c r="C58" i="25" s="1"/>
  <c r="N57" i="25"/>
  <c r="J57" i="25"/>
  <c r="H57" i="25"/>
  <c r="D57" i="25"/>
  <c r="F57" i="25" s="1"/>
  <c r="O50" i="25"/>
  <c r="C50" i="25" s="1"/>
  <c r="O49" i="25"/>
  <c r="C49" i="25" s="1"/>
  <c r="N48" i="25"/>
  <c r="M48" i="25"/>
  <c r="L47" i="25"/>
  <c r="I47" i="25"/>
  <c r="F47" i="25"/>
  <c r="C47" i="25" s="1"/>
  <c r="K46" i="25"/>
  <c r="J46" i="25"/>
  <c r="L46" i="25" s="1"/>
  <c r="H46" i="25"/>
  <c r="G46" i="25"/>
  <c r="I46" i="25" s="1"/>
  <c r="F46" i="25"/>
  <c r="C46" i="25" s="1"/>
  <c r="E46" i="25"/>
  <c r="D46" i="25"/>
  <c r="F45" i="25"/>
  <c r="C45" i="25" s="1"/>
  <c r="L44" i="25"/>
  <c r="J44" i="25"/>
  <c r="C44" i="25"/>
  <c r="L43" i="25"/>
  <c r="C43" i="25"/>
  <c r="L42" i="25"/>
  <c r="C42" i="25"/>
  <c r="L41" i="25"/>
  <c r="C41" i="25"/>
  <c r="K40" i="25"/>
  <c r="L40" i="25" s="1"/>
  <c r="C40" i="25" s="1"/>
  <c r="J40" i="25"/>
  <c r="L39" i="25"/>
  <c r="C39" i="25"/>
  <c r="L38" i="25"/>
  <c r="C38" i="25"/>
  <c r="K37" i="25"/>
  <c r="L37" i="25" s="1"/>
  <c r="C37" i="25" s="1"/>
  <c r="J37" i="25"/>
  <c r="L36" i="25"/>
  <c r="C36" i="25"/>
  <c r="K35" i="25"/>
  <c r="J35" i="25"/>
  <c r="L35" i="25" s="1"/>
  <c r="C35" i="25" s="1"/>
  <c r="L34" i="25"/>
  <c r="C34" i="25"/>
  <c r="L33" i="25"/>
  <c r="C33" i="25"/>
  <c r="L32" i="25"/>
  <c r="C32" i="25"/>
  <c r="K31" i="25"/>
  <c r="J31" i="25"/>
  <c r="L31" i="25" s="1"/>
  <c r="C31" i="25" s="1"/>
  <c r="K30" i="25"/>
  <c r="J30" i="25"/>
  <c r="F29" i="25"/>
  <c r="C29" i="25"/>
  <c r="I28" i="25"/>
  <c r="O27" i="25"/>
  <c r="L27" i="25"/>
  <c r="J27" i="25"/>
  <c r="I27" i="25"/>
  <c r="C27" i="25" s="1"/>
  <c r="F27" i="25"/>
  <c r="O26" i="25"/>
  <c r="L26" i="25"/>
  <c r="I26" i="25"/>
  <c r="F26" i="25"/>
  <c r="C26" i="25" s="1"/>
  <c r="O25" i="25"/>
  <c r="N25" i="25"/>
  <c r="N290" i="25" s="1"/>
  <c r="N289" i="25" s="1"/>
  <c r="M25" i="25"/>
  <c r="M290" i="25" s="1"/>
  <c r="K25" i="25"/>
  <c r="K290" i="25" s="1"/>
  <c r="K289" i="25" s="1"/>
  <c r="J25" i="25"/>
  <c r="J290" i="25" s="1"/>
  <c r="H25" i="25"/>
  <c r="H290" i="25" s="1"/>
  <c r="H289" i="25" s="1"/>
  <c r="G25" i="25"/>
  <c r="G290" i="25" s="1"/>
  <c r="E25" i="25"/>
  <c r="E290" i="25" s="1"/>
  <c r="E289" i="25" s="1"/>
  <c r="D25" i="25"/>
  <c r="D290" i="25" s="1"/>
  <c r="N24" i="25"/>
  <c r="H24" i="25"/>
  <c r="O299" i="24"/>
  <c r="L299" i="24"/>
  <c r="I299" i="24"/>
  <c r="C299" i="24" s="1"/>
  <c r="F299" i="24"/>
  <c r="O298" i="24"/>
  <c r="L298" i="24"/>
  <c r="I298" i="24"/>
  <c r="F298" i="24"/>
  <c r="C298" i="24" s="1"/>
  <c r="O297" i="24"/>
  <c r="L297" i="24"/>
  <c r="I297" i="24"/>
  <c r="F297" i="24"/>
  <c r="C297" i="24"/>
  <c r="O296" i="24"/>
  <c r="L296" i="24"/>
  <c r="I296" i="24"/>
  <c r="F296" i="24"/>
  <c r="C296" i="24" s="1"/>
  <c r="O295" i="24"/>
  <c r="L295" i="24"/>
  <c r="I295" i="24"/>
  <c r="C295" i="24" s="1"/>
  <c r="F295" i="24"/>
  <c r="O294" i="24"/>
  <c r="L294" i="24"/>
  <c r="I294" i="24"/>
  <c r="F294" i="24"/>
  <c r="C294" i="24" s="1"/>
  <c r="O293" i="24"/>
  <c r="L293" i="24"/>
  <c r="I293" i="24"/>
  <c r="F293" i="24"/>
  <c r="C293" i="24"/>
  <c r="O292" i="24"/>
  <c r="L292" i="24"/>
  <c r="I292" i="24"/>
  <c r="F292" i="24"/>
  <c r="C292" i="24" s="1"/>
  <c r="C291" i="24" s="1"/>
  <c r="N291" i="24"/>
  <c r="M291" i="24"/>
  <c r="O291" i="24" s="1"/>
  <c r="K291" i="24"/>
  <c r="J291" i="24"/>
  <c r="L291" i="24" s="1"/>
  <c r="I291" i="24"/>
  <c r="H291" i="24"/>
  <c r="G291" i="24"/>
  <c r="E291" i="24"/>
  <c r="D291" i="24"/>
  <c r="F291" i="24" s="1"/>
  <c r="O286" i="24"/>
  <c r="L286" i="24"/>
  <c r="I286" i="24"/>
  <c r="F286" i="24"/>
  <c r="C286" i="24" s="1"/>
  <c r="O285" i="24"/>
  <c r="L285" i="24"/>
  <c r="I285" i="24"/>
  <c r="F285" i="24"/>
  <c r="C285" i="24"/>
  <c r="N284" i="24"/>
  <c r="M284" i="24"/>
  <c r="L284" i="24"/>
  <c r="K284" i="24"/>
  <c r="J284" i="24"/>
  <c r="H284" i="24"/>
  <c r="G284" i="24"/>
  <c r="E284" i="24"/>
  <c r="D284" i="24"/>
  <c r="F284" i="24" s="1"/>
  <c r="O283" i="24"/>
  <c r="L283" i="24"/>
  <c r="I283" i="24"/>
  <c r="C283" i="24" s="1"/>
  <c r="F283" i="24"/>
  <c r="N282" i="24"/>
  <c r="M282" i="24"/>
  <c r="O282" i="24" s="1"/>
  <c r="K282" i="24"/>
  <c r="J282" i="24"/>
  <c r="L282" i="24" s="1"/>
  <c r="H282" i="24"/>
  <c r="G282" i="24"/>
  <c r="I282" i="24" s="1"/>
  <c r="F282" i="24"/>
  <c r="E282" i="24"/>
  <c r="D282" i="24"/>
  <c r="O281" i="24"/>
  <c r="L281" i="24"/>
  <c r="I281" i="24"/>
  <c r="F281" i="24"/>
  <c r="C281" i="24"/>
  <c r="O280" i="24"/>
  <c r="L280" i="24"/>
  <c r="I280" i="24"/>
  <c r="F280" i="24"/>
  <c r="C280" i="24" s="1"/>
  <c r="O279" i="24"/>
  <c r="O278" i="24" s="1"/>
  <c r="L279" i="24"/>
  <c r="I279" i="24"/>
  <c r="C279" i="24" s="1"/>
  <c r="F279" i="24"/>
  <c r="N278" i="24"/>
  <c r="M278" i="24"/>
  <c r="K278" i="24"/>
  <c r="J278" i="24"/>
  <c r="L278" i="24" s="1"/>
  <c r="H278" i="24"/>
  <c r="G278" i="24"/>
  <c r="I278" i="24" s="1"/>
  <c r="F278" i="24"/>
  <c r="E278" i="24"/>
  <c r="D278" i="24"/>
  <c r="O277" i="24"/>
  <c r="L277" i="24"/>
  <c r="I277" i="24"/>
  <c r="F277" i="24"/>
  <c r="C277" i="24"/>
  <c r="O276" i="24"/>
  <c r="L276" i="24"/>
  <c r="I276" i="24"/>
  <c r="F276" i="24"/>
  <c r="C276" i="24" s="1"/>
  <c r="O275" i="24"/>
  <c r="L275" i="24"/>
  <c r="I275" i="24"/>
  <c r="C275" i="24" s="1"/>
  <c r="F275" i="24"/>
  <c r="N274" i="24"/>
  <c r="N272" i="24" s="1"/>
  <c r="N271" i="24" s="1"/>
  <c r="M274" i="24"/>
  <c r="O274" i="24" s="1"/>
  <c r="K274" i="24"/>
  <c r="J274" i="24"/>
  <c r="L274" i="24" s="1"/>
  <c r="H274" i="24"/>
  <c r="I274" i="24" s="1"/>
  <c r="G274" i="24"/>
  <c r="F274" i="24"/>
  <c r="E274" i="24"/>
  <c r="D274" i="24"/>
  <c r="O273" i="24"/>
  <c r="L273" i="24"/>
  <c r="I273" i="24"/>
  <c r="F273" i="24"/>
  <c r="C273" i="24"/>
  <c r="M272" i="24"/>
  <c r="K272" i="24"/>
  <c r="H272" i="24"/>
  <c r="H271" i="24" s="1"/>
  <c r="I271" i="24" s="1"/>
  <c r="G272" i="24"/>
  <c r="I272" i="24" s="1"/>
  <c r="E272" i="24"/>
  <c r="D272" i="24"/>
  <c r="F272" i="24" s="1"/>
  <c r="M271" i="24"/>
  <c r="O271" i="24" s="1"/>
  <c r="K271" i="24"/>
  <c r="G271" i="24"/>
  <c r="E271" i="24"/>
  <c r="O270" i="24"/>
  <c r="L270" i="24"/>
  <c r="I270" i="24"/>
  <c r="F270" i="24"/>
  <c r="C270" i="24" s="1"/>
  <c r="O269" i="24"/>
  <c r="L269" i="24"/>
  <c r="I269" i="24"/>
  <c r="F269" i="24"/>
  <c r="C269" i="24"/>
  <c r="O268" i="24"/>
  <c r="L268" i="24"/>
  <c r="I268" i="24"/>
  <c r="F268" i="24"/>
  <c r="C268" i="24" s="1"/>
  <c r="O267" i="24"/>
  <c r="L267" i="24"/>
  <c r="I267" i="24"/>
  <c r="C267" i="24" s="1"/>
  <c r="F267" i="24"/>
  <c r="N266" i="24"/>
  <c r="M266" i="24"/>
  <c r="O266" i="24" s="1"/>
  <c r="K266" i="24"/>
  <c r="J266" i="24"/>
  <c r="L266" i="24" s="1"/>
  <c r="H266" i="24"/>
  <c r="I266" i="24" s="1"/>
  <c r="G266" i="24"/>
  <c r="F266" i="24"/>
  <c r="E266" i="24"/>
  <c r="D266" i="24"/>
  <c r="O265" i="24"/>
  <c r="L265" i="24"/>
  <c r="I265" i="24"/>
  <c r="F265" i="24"/>
  <c r="C265" i="24"/>
  <c r="O264" i="24"/>
  <c r="L264" i="24"/>
  <c r="I264" i="24"/>
  <c r="F264" i="24"/>
  <c r="C264" i="24" s="1"/>
  <c r="O263" i="24"/>
  <c r="L263" i="24"/>
  <c r="I263" i="24"/>
  <c r="C263" i="24" s="1"/>
  <c r="F263" i="24"/>
  <c r="N262" i="24"/>
  <c r="N261" i="24" s="1"/>
  <c r="O261" i="24" s="1"/>
  <c r="M262" i="24"/>
  <c r="O262" i="24" s="1"/>
  <c r="K262" i="24"/>
  <c r="J262" i="24"/>
  <c r="L262" i="24" s="1"/>
  <c r="H262" i="24"/>
  <c r="I262" i="24" s="1"/>
  <c r="G262" i="24"/>
  <c r="F262" i="24"/>
  <c r="C262" i="24" s="1"/>
  <c r="E262" i="24"/>
  <c r="D262" i="24"/>
  <c r="M261" i="24"/>
  <c r="K261" i="24"/>
  <c r="H261" i="24"/>
  <c r="G261" i="24"/>
  <c r="I261" i="24" s="1"/>
  <c r="E261" i="24"/>
  <c r="F261" i="24" s="1"/>
  <c r="D261" i="24"/>
  <c r="O260" i="24"/>
  <c r="L260" i="24"/>
  <c r="I260" i="24"/>
  <c r="F260" i="24"/>
  <c r="C260" i="24" s="1"/>
  <c r="O259" i="24"/>
  <c r="L259" i="24"/>
  <c r="I259" i="24"/>
  <c r="C259" i="24" s="1"/>
  <c r="F259" i="24"/>
  <c r="O258" i="24"/>
  <c r="L258" i="24"/>
  <c r="I258" i="24"/>
  <c r="F258" i="24"/>
  <c r="C258" i="24" s="1"/>
  <c r="O257" i="24"/>
  <c r="L257" i="24"/>
  <c r="I257" i="24"/>
  <c r="F257" i="24"/>
  <c r="C257" i="24"/>
  <c r="O256" i="24"/>
  <c r="L256" i="24"/>
  <c r="I256" i="24"/>
  <c r="F256" i="24"/>
  <c r="C256" i="24" s="1"/>
  <c r="N255" i="24"/>
  <c r="M255" i="24"/>
  <c r="O255" i="24" s="1"/>
  <c r="K255" i="24"/>
  <c r="J255" i="24"/>
  <c r="L255" i="24" s="1"/>
  <c r="I255" i="24"/>
  <c r="H255" i="24"/>
  <c r="G255" i="24"/>
  <c r="E255" i="24"/>
  <c r="E254" i="24" s="1"/>
  <c r="D255" i="24"/>
  <c r="F255" i="24" s="1"/>
  <c r="N254" i="24"/>
  <c r="K254" i="24"/>
  <c r="J254" i="24"/>
  <c r="L254" i="24" s="1"/>
  <c r="H254" i="24"/>
  <c r="G254" i="24"/>
  <c r="I254" i="24" s="1"/>
  <c r="D254" i="24"/>
  <c r="O253" i="24"/>
  <c r="L253" i="24"/>
  <c r="I253" i="24"/>
  <c r="F253" i="24"/>
  <c r="C253" i="24"/>
  <c r="O252" i="24"/>
  <c r="L252" i="24"/>
  <c r="I252" i="24"/>
  <c r="F252" i="24"/>
  <c r="C252" i="24" s="1"/>
  <c r="O251" i="24"/>
  <c r="L251" i="24"/>
  <c r="I251" i="24"/>
  <c r="C251" i="24" s="1"/>
  <c r="F251" i="24"/>
  <c r="O250" i="24"/>
  <c r="L250" i="24"/>
  <c r="I250" i="24"/>
  <c r="F250" i="24"/>
  <c r="C250" i="24" s="1"/>
  <c r="O249" i="24"/>
  <c r="N249" i="24"/>
  <c r="M249" i="24"/>
  <c r="K249" i="24"/>
  <c r="L249" i="24" s="1"/>
  <c r="J249" i="24"/>
  <c r="H249" i="24"/>
  <c r="G249" i="24"/>
  <c r="I249" i="24" s="1"/>
  <c r="E249" i="24"/>
  <c r="D249" i="24"/>
  <c r="F249" i="24" s="1"/>
  <c r="O248" i="24"/>
  <c r="L248" i="24"/>
  <c r="I248" i="24"/>
  <c r="F248" i="24"/>
  <c r="C248" i="24" s="1"/>
  <c r="O247" i="24"/>
  <c r="L247" i="24"/>
  <c r="I247" i="24"/>
  <c r="C247" i="24" s="1"/>
  <c r="F247" i="24"/>
  <c r="O246" i="24"/>
  <c r="L246" i="24"/>
  <c r="I246" i="24"/>
  <c r="F246" i="24"/>
  <c r="C246" i="24" s="1"/>
  <c r="O245" i="24"/>
  <c r="L245" i="24"/>
  <c r="I245" i="24"/>
  <c r="F245" i="24"/>
  <c r="C245" i="24"/>
  <c r="O244" i="24"/>
  <c r="L244" i="24"/>
  <c r="I244" i="24"/>
  <c r="F244" i="24"/>
  <c r="C244" i="24" s="1"/>
  <c r="O243" i="24"/>
  <c r="L243" i="24"/>
  <c r="I243" i="24"/>
  <c r="C243" i="24" s="1"/>
  <c r="F243" i="24"/>
  <c r="O242" i="24"/>
  <c r="L242" i="24"/>
  <c r="I242" i="24"/>
  <c r="F242" i="24"/>
  <c r="C242" i="24" s="1"/>
  <c r="O241" i="24"/>
  <c r="N241" i="24"/>
  <c r="M241" i="24"/>
  <c r="K241" i="24"/>
  <c r="K234" i="24" s="1"/>
  <c r="K233" i="24" s="1"/>
  <c r="J241" i="24"/>
  <c r="L241" i="24" s="1"/>
  <c r="H241" i="24"/>
  <c r="G241" i="24"/>
  <c r="I241" i="24" s="1"/>
  <c r="F241" i="24"/>
  <c r="E241" i="24"/>
  <c r="D241" i="24"/>
  <c r="O240" i="24"/>
  <c r="L240" i="24"/>
  <c r="I240" i="24"/>
  <c r="F240" i="24"/>
  <c r="C240" i="24" s="1"/>
  <c r="O239" i="24"/>
  <c r="L239" i="24"/>
  <c r="I239" i="24"/>
  <c r="F239" i="24"/>
  <c r="C239" i="24" s="1"/>
  <c r="N238" i="24"/>
  <c r="M238" i="24"/>
  <c r="O238" i="24" s="1"/>
  <c r="K238" i="24"/>
  <c r="J238" i="24"/>
  <c r="L238" i="24" s="1"/>
  <c r="I238" i="24"/>
  <c r="H238" i="24"/>
  <c r="G238" i="24"/>
  <c r="F238" i="24"/>
  <c r="E238" i="24"/>
  <c r="D238" i="24"/>
  <c r="O237" i="24"/>
  <c r="L237" i="24"/>
  <c r="I237" i="24"/>
  <c r="F237" i="24"/>
  <c r="C237" i="24"/>
  <c r="O236" i="24"/>
  <c r="N236" i="24"/>
  <c r="M236" i="24"/>
  <c r="L236" i="24"/>
  <c r="K236" i="24"/>
  <c r="J236" i="24"/>
  <c r="H236" i="24"/>
  <c r="H234" i="24" s="1"/>
  <c r="H233" i="24" s="1"/>
  <c r="G236" i="24"/>
  <c r="I236" i="24" s="1"/>
  <c r="E236" i="24"/>
  <c r="D236" i="24"/>
  <c r="F236" i="24" s="1"/>
  <c r="O235" i="24"/>
  <c r="L235" i="24"/>
  <c r="I235" i="24"/>
  <c r="F235" i="24"/>
  <c r="C235" i="24" s="1"/>
  <c r="N234" i="24"/>
  <c r="N233" i="24" s="1"/>
  <c r="N197" i="24" s="1"/>
  <c r="M234" i="24"/>
  <c r="O234" i="24" s="1"/>
  <c r="J234" i="24"/>
  <c r="E234" i="24"/>
  <c r="O232" i="24"/>
  <c r="L232" i="24"/>
  <c r="I232" i="24"/>
  <c r="F232" i="24"/>
  <c r="C232" i="24" s="1"/>
  <c r="O231" i="24"/>
  <c r="L231" i="24"/>
  <c r="I231" i="24"/>
  <c r="F231" i="24"/>
  <c r="C231" i="24" s="1"/>
  <c r="N230" i="24"/>
  <c r="M230" i="24"/>
  <c r="O230" i="24" s="1"/>
  <c r="K230" i="24"/>
  <c r="J230" i="24"/>
  <c r="L230" i="24" s="1"/>
  <c r="H230" i="24"/>
  <c r="G230" i="24"/>
  <c r="I230" i="24" s="1"/>
  <c r="F230" i="24"/>
  <c r="E230" i="24"/>
  <c r="D230" i="24"/>
  <c r="O229" i="24"/>
  <c r="L229" i="24"/>
  <c r="I229" i="24"/>
  <c r="F229" i="24"/>
  <c r="C229" i="24"/>
  <c r="O228" i="24"/>
  <c r="L228" i="24"/>
  <c r="I228" i="24"/>
  <c r="F228" i="24"/>
  <c r="C228" i="24" s="1"/>
  <c r="O227" i="24"/>
  <c r="L227" i="24"/>
  <c r="I227" i="24"/>
  <c r="C227" i="24" s="1"/>
  <c r="F227" i="24"/>
  <c r="O226" i="24"/>
  <c r="L226" i="24"/>
  <c r="I226" i="24"/>
  <c r="F226" i="24"/>
  <c r="C226" i="24" s="1"/>
  <c r="O225" i="24"/>
  <c r="L225" i="24"/>
  <c r="I225" i="24"/>
  <c r="F225" i="24"/>
  <c r="C225" i="24"/>
  <c r="O224" i="24"/>
  <c r="L224" i="24"/>
  <c r="I224" i="24"/>
  <c r="F224" i="24"/>
  <c r="C224" i="24" s="1"/>
  <c r="O223" i="24"/>
  <c r="L223" i="24"/>
  <c r="I223" i="24"/>
  <c r="C223" i="24" s="1"/>
  <c r="F223" i="24"/>
  <c r="O222" i="24"/>
  <c r="L222" i="24"/>
  <c r="I222" i="24"/>
  <c r="F222" i="24"/>
  <c r="C222" i="24" s="1"/>
  <c r="O221" i="24"/>
  <c r="L221" i="24"/>
  <c r="I221" i="24"/>
  <c r="F221" i="24"/>
  <c r="C221" i="24"/>
  <c r="O220" i="24"/>
  <c r="L220" i="24"/>
  <c r="I220" i="24"/>
  <c r="F220" i="24"/>
  <c r="C220" i="24" s="1"/>
  <c r="N219" i="24"/>
  <c r="M219" i="24"/>
  <c r="O219" i="24" s="1"/>
  <c r="K219" i="24"/>
  <c r="J219" i="24"/>
  <c r="L219" i="24" s="1"/>
  <c r="I219" i="24"/>
  <c r="H219" i="24"/>
  <c r="G219" i="24"/>
  <c r="E219" i="24"/>
  <c r="D219" i="24"/>
  <c r="F219" i="24" s="1"/>
  <c r="O218" i="24"/>
  <c r="L218" i="24"/>
  <c r="I218" i="24"/>
  <c r="F218" i="24"/>
  <c r="C218" i="24" s="1"/>
  <c r="O217" i="24"/>
  <c r="L217" i="24"/>
  <c r="I217" i="24"/>
  <c r="F217" i="24"/>
  <c r="C217" i="24"/>
  <c r="O216" i="24"/>
  <c r="L216" i="24"/>
  <c r="I216" i="24"/>
  <c r="F216" i="24"/>
  <c r="C216" i="24" s="1"/>
  <c r="O215" i="24"/>
  <c r="L215" i="24"/>
  <c r="I215" i="24"/>
  <c r="C215" i="24" s="1"/>
  <c r="F215" i="24"/>
  <c r="O214" i="24"/>
  <c r="L214" i="24"/>
  <c r="C214" i="24" s="1"/>
  <c r="I214" i="24"/>
  <c r="F214" i="24"/>
  <c r="O213" i="24"/>
  <c r="L213" i="24"/>
  <c r="I213" i="24"/>
  <c r="F213" i="24"/>
  <c r="C213" i="24"/>
  <c r="O212" i="24"/>
  <c r="L212" i="24"/>
  <c r="I212" i="24"/>
  <c r="F212" i="24"/>
  <c r="C212" i="24" s="1"/>
  <c r="O211" i="24"/>
  <c r="L211" i="24"/>
  <c r="I211" i="24"/>
  <c r="C211" i="24" s="1"/>
  <c r="F211" i="24"/>
  <c r="O210" i="24"/>
  <c r="L210" i="24"/>
  <c r="I210" i="24"/>
  <c r="F210" i="24"/>
  <c r="C210" i="24" s="1"/>
  <c r="O209" i="24"/>
  <c r="L209" i="24"/>
  <c r="I209" i="24"/>
  <c r="F209" i="24"/>
  <c r="C209" i="24"/>
  <c r="N208" i="24"/>
  <c r="M208" i="24"/>
  <c r="O208" i="24" s="1"/>
  <c r="L208" i="24"/>
  <c r="K208" i="24"/>
  <c r="J208" i="24"/>
  <c r="H208" i="24"/>
  <c r="H207" i="24" s="1"/>
  <c r="G208" i="24"/>
  <c r="I208" i="24" s="1"/>
  <c r="E208" i="24"/>
  <c r="D208" i="24"/>
  <c r="F208" i="24" s="1"/>
  <c r="N207" i="24"/>
  <c r="M207" i="24"/>
  <c r="O207" i="24" s="1"/>
  <c r="K207" i="24"/>
  <c r="J207" i="24"/>
  <c r="L207" i="24" s="1"/>
  <c r="G207" i="24"/>
  <c r="E207" i="24"/>
  <c r="O206" i="24"/>
  <c r="L206" i="24"/>
  <c r="C206" i="24" s="1"/>
  <c r="I206" i="24"/>
  <c r="F206" i="24"/>
  <c r="O205" i="24"/>
  <c r="L205" i="24"/>
  <c r="I205" i="24"/>
  <c r="F205" i="24"/>
  <c r="C205" i="24"/>
  <c r="O204" i="24"/>
  <c r="L204" i="24"/>
  <c r="I204" i="24"/>
  <c r="F204" i="24"/>
  <c r="C204" i="24" s="1"/>
  <c r="O203" i="24"/>
  <c r="L203" i="24"/>
  <c r="I203" i="24"/>
  <c r="C203" i="24" s="1"/>
  <c r="F203" i="24"/>
  <c r="O202" i="24"/>
  <c r="L202" i="24"/>
  <c r="C202" i="24" s="1"/>
  <c r="I202" i="24"/>
  <c r="F202" i="24"/>
  <c r="O201" i="24"/>
  <c r="N201" i="24"/>
  <c r="M201" i="24"/>
  <c r="K201" i="24"/>
  <c r="J201" i="24"/>
  <c r="H201" i="24"/>
  <c r="G201" i="24"/>
  <c r="E201" i="24"/>
  <c r="D201" i="24"/>
  <c r="F201" i="24" s="1"/>
  <c r="O200" i="24"/>
  <c r="L200" i="24"/>
  <c r="I200" i="24"/>
  <c r="F200" i="24"/>
  <c r="C200" i="24" s="1"/>
  <c r="N199" i="24"/>
  <c r="M199" i="24"/>
  <c r="J199" i="24"/>
  <c r="H199" i="24"/>
  <c r="E199" i="24"/>
  <c r="D199" i="24"/>
  <c r="N198" i="24"/>
  <c r="J198" i="24"/>
  <c r="O196" i="24"/>
  <c r="L196" i="24"/>
  <c r="I196" i="24"/>
  <c r="F196" i="24"/>
  <c r="C196" i="24" s="1"/>
  <c r="N195" i="24"/>
  <c r="M195" i="24"/>
  <c r="M194" i="24" s="1"/>
  <c r="O194" i="24" s="1"/>
  <c r="K195" i="24"/>
  <c r="J195" i="24"/>
  <c r="L195" i="24" s="1"/>
  <c r="I195" i="24"/>
  <c r="H195" i="24"/>
  <c r="H194" i="24" s="1"/>
  <c r="H190" i="24" s="1"/>
  <c r="G195" i="24"/>
  <c r="E195" i="24"/>
  <c r="F195" i="24" s="1"/>
  <c r="D195" i="24"/>
  <c r="D194" i="24" s="1"/>
  <c r="N194" i="24"/>
  <c r="K194" i="24"/>
  <c r="J194" i="24"/>
  <c r="L194" i="24" s="1"/>
  <c r="G194" i="24"/>
  <c r="I194" i="24" s="1"/>
  <c r="O193" i="24"/>
  <c r="L193" i="24"/>
  <c r="I193" i="24"/>
  <c r="F193" i="24"/>
  <c r="C193" i="24"/>
  <c r="O192" i="24"/>
  <c r="L192" i="24"/>
  <c r="I192" i="24"/>
  <c r="F192" i="24"/>
  <c r="C192" i="24" s="1"/>
  <c r="N191" i="24"/>
  <c r="M191" i="24"/>
  <c r="K191" i="24"/>
  <c r="J191" i="24"/>
  <c r="L191" i="24" s="1"/>
  <c r="I191" i="24"/>
  <c r="H191" i="24"/>
  <c r="G191" i="24"/>
  <c r="E191" i="24"/>
  <c r="F191" i="24" s="1"/>
  <c r="D191" i="24"/>
  <c r="N190" i="24"/>
  <c r="K190" i="24"/>
  <c r="J190" i="24"/>
  <c r="L190" i="24" s="1"/>
  <c r="G190" i="24"/>
  <c r="O189" i="24"/>
  <c r="L189" i="24"/>
  <c r="I189" i="24"/>
  <c r="F189" i="24"/>
  <c r="C189" i="24"/>
  <c r="O188" i="24"/>
  <c r="L188" i="24"/>
  <c r="I188" i="24"/>
  <c r="F188" i="24"/>
  <c r="C188" i="24" s="1"/>
  <c r="N187" i="24"/>
  <c r="M187" i="24"/>
  <c r="M176" i="24" s="1"/>
  <c r="K187" i="24"/>
  <c r="J187" i="24"/>
  <c r="L187" i="24" s="1"/>
  <c r="I187" i="24"/>
  <c r="H187" i="24"/>
  <c r="G187" i="24"/>
  <c r="E187" i="24"/>
  <c r="F187" i="24" s="1"/>
  <c r="D187" i="24"/>
  <c r="O186" i="24"/>
  <c r="L186" i="24"/>
  <c r="C186" i="24" s="1"/>
  <c r="I186" i="24"/>
  <c r="F186" i="24"/>
  <c r="O185" i="24"/>
  <c r="L185" i="24"/>
  <c r="I185" i="24"/>
  <c r="F185" i="24"/>
  <c r="C185" i="24"/>
  <c r="O184" i="24"/>
  <c r="L184" i="24"/>
  <c r="I184" i="24"/>
  <c r="F184" i="24"/>
  <c r="C184" i="24" s="1"/>
  <c r="O183" i="24"/>
  <c r="L183" i="24"/>
  <c r="I183" i="24"/>
  <c r="F183" i="24"/>
  <c r="C183" i="24" s="1"/>
  <c r="N182" i="24"/>
  <c r="O182" i="24" s="1"/>
  <c r="M182" i="24"/>
  <c r="K182" i="24"/>
  <c r="J182" i="24"/>
  <c r="L182" i="24" s="1"/>
  <c r="H182" i="24"/>
  <c r="G182" i="24"/>
  <c r="I182" i="24" s="1"/>
  <c r="F182" i="24"/>
  <c r="E182" i="24"/>
  <c r="D182" i="24"/>
  <c r="O181" i="24"/>
  <c r="L181" i="24"/>
  <c r="I181" i="24"/>
  <c r="F181" i="24"/>
  <c r="C181" i="24"/>
  <c r="O180" i="24"/>
  <c r="L180" i="24"/>
  <c r="I180" i="24"/>
  <c r="F180" i="24"/>
  <c r="C180" i="24" s="1"/>
  <c r="O179" i="24"/>
  <c r="L179" i="24"/>
  <c r="I179" i="24"/>
  <c r="F179" i="24"/>
  <c r="C179" i="24" s="1"/>
  <c r="N178" i="24"/>
  <c r="O178" i="24" s="1"/>
  <c r="M178" i="24"/>
  <c r="K178" i="24"/>
  <c r="J178" i="24"/>
  <c r="J177" i="24" s="1"/>
  <c r="H178" i="24"/>
  <c r="G178" i="24"/>
  <c r="I178" i="24" s="1"/>
  <c r="F178" i="24"/>
  <c r="E178" i="24"/>
  <c r="D178" i="24"/>
  <c r="M177" i="24"/>
  <c r="K177" i="24"/>
  <c r="K176" i="24" s="1"/>
  <c r="H177" i="24"/>
  <c r="G177" i="24"/>
  <c r="G176" i="24" s="1"/>
  <c r="I176" i="24" s="1"/>
  <c r="E177" i="24"/>
  <c r="D177" i="24"/>
  <c r="F177" i="24" s="1"/>
  <c r="H176" i="24"/>
  <c r="D176" i="24"/>
  <c r="O175" i="24"/>
  <c r="L175" i="24"/>
  <c r="I175" i="24"/>
  <c r="F175" i="24"/>
  <c r="C175" i="24" s="1"/>
  <c r="O174" i="24"/>
  <c r="L174" i="24"/>
  <c r="C174" i="24" s="1"/>
  <c r="I174" i="24"/>
  <c r="F174" i="24"/>
  <c r="O173" i="24"/>
  <c r="L173" i="24"/>
  <c r="I173" i="24"/>
  <c r="F173" i="24"/>
  <c r="C173" i="24"/>
  <c r="O172" i="24"/>
  <c r="L172" i="24"/>
  <c r="I172" i="24"/>
  <c r="F172" i="24"/>
  <c r="C172" i="24" s="1"/>
  <c r="O171" i="24"/>
  <c r="L171" i="24"/>
  <c r="I171" i="24"/>
  <c r="F171" i="24"/>
  <c r="C171" i="24" s="1"/>
  <c r="O170" i="24"/>
  <c r="L170" i="24"/>
  <c r="C170" i="24" s="1"/>
  <c r="I170" i="24"/>
  <c r="F170" i="24"/>
  <c r="O169" i="24"/>
  <c r="N169" i="24"/>
  <c r="M169" i="24"/>
  <c r="K169" i="24"/>
  <c r="L169" i="24" s="1"/>
  <c r="J169" i="24"/>
  <c r="H169" i="24"/>
  <c r="G169" i="24"/>
  <c r="G168" i="24" s="1"/>
  <c r="E169" i="24"/>
  <c r="D169" i="24"/>
  <c r="F169" i="24" s="1"/>
  <c r="N168" i="24"/>
  <c r="M168" i="24"/>
  <c r="O168" i="24" s="1"/>
  <c r="J168" i="24"/>
  <c r="H168" i="24"/>
  <c r="E168" i="24"/>
  <c r="D168" i="24"/>
  <c r="F168" i="24" s="1"/>
  <c r="O167" i="24"/>
  <c r="L167" i="24"/>
  <c r="I167" i="24"/>
  <c r="C167" i="24" s="1"/>
  <c r="F167" i="24"/>
  <c r="O166" i="24"/>
  <c r="L166" i="24"/>
  <c r="C166" i="24" s="1"/>
  <c r="I166" i="24"/>
  <c r="F166" i="24"/>
  <c r="O165" i="24"/>
  <c r="L165" i="24"/>
  <c r="I165" i="24"/>
  <c r="F165" i="24"/>
  <c r="C165" i="24"/>
  <c r="O164" i="24"/>
  <c r="L164" i="24"/>
  <c r="I164" i="24"/>
  <c r="F164" i="24"/>
  <c r="C164" i="24" s="1"/>
  <c r="N163" i="24"/>
  <c r="M163" i="24"/>
  <c r="O163" i="24" s="1"/>
  <c r="K163" i="24"/>
  <c r="J163" i="24"/>
  <c r="L163" i="24" s="1"/>
  <c r="I163" i="24"/>
  <c r="H163" i="24"/>
  <c r="G163" i="24"/>
  <c r="E163" i="24"/>
  <c r="F163" i="24" s="1"/>
  <c r="C163" i="24" s="1"/>
  <c r="D163" i="24"/>
  <c r="O162" i="24"/>
  <c r="L162" i="24"/>
  <c r="C162" i="24" s="1"/>
  <c r="I162" i="24"/>
  <c r="F162" i="24"/>
  <c r="O161" i="24"/>
  <c r="L161" i="24"/>
  <c r="I161" i="24"/>
  <c r="F161" i="24"/>
  <c r="C161" i="24"/>
  <c r="O160" i="24"/>
  <c r="L160" i="24"/>
  <c r="I160" i="24"/>
  <c r="F160" i="24"/>
  <c r="C160" i="24" s="1"/>
  <c r="O159" i="24"/>
  <c r="L159" i="24"/>
  <c r="I159" i="24"/>
  <c r="F159" i="24"/>
  <c r="C159" i="24" s="1"/>
  <c r="O158" i="24"/>
  <c r="L158" i="24"/>
  <c r="C158" i="24" s="1"/>
  <c r="I158" i="24"/>
  <c r="F158" i="24"/>
  <c r="O157" i="24"/>
  <c r="L157" i="24"/>
  <c r="I157" i="24"/>
  <c r="F157" i="24"/>
  <c r="C157" i="24"/>
  <c r="O156" i="24"/>
  <c r="L156" i="24"/>
  <c r="I156" i="24"/>
  <c r="F156" i="24"/>
  <c r="C156" i="24" s="1"/>
  <c r="O155" i="24"/>
  <c r="L155" i="24"/>
  <c r="I155" i="24"/>
  <c r="F155" i="24"/>
  <c r="C155" i="24" s="1"/>
  <c r="N154" i="24"/>
  <c r="O154" i="24" s="1"/>
  <c r="M154" i="24"/>
  <c r="K154" i="24"/>
  <c r="J154" i="24"/>
  <c r="L154" i="24" s="1"/>
  <c r="H154" i="24"/>
  <c r="G154" i="24"/>
  <c r="I154" i="24" s="1"/>
  <c r="F154" i="24"/>
  <c r="E154" i="24"/>
  <c r="D154" i="24"/>
  <c r="O153" i="24"/>
  <c r="L153" i="24"/>
  <c r="I153" i="24"/>
  <c r="F153" i="24"/>
  <c r="C153" i="24"/>
  <c r="O152" i="24"/>
  <c r="L152" i="24"/>
  <c r="I152" i="24"/>
  <c r="F152" i="24"/>
  <c r="C152" i="24" s="1"/>
  <c r="O151" i="24"/>
  <c r="L151" i="24"/>
  <c r="I151" i="24"/>
  <c r="F151" i="24"/>
  <c r="C151" i="24" s="1"/>
  <c r="O150" i="24"/>
  <c r="L150" i="24"/>
  <c r="C150" i="24" s="1"/>
  <c r="I150" i="24"/>
  <c r="F150" i="24"/>
  <c r="O149" i="24"/>
  <c r="L149" i="24"/>
  <c r="I149" i="24"/>
  <c r="F149" i="24"/>
  <c r="C149" i="24"/>
  <c r="O148" i="24"/>
  <c r="L148" i="24"/>
  <c r="I148" i="24"/>
  <c r="F148" i="24"/>
  <c r="C148" i="24" s="1"/>
  <c r="N147" i="24"/>
  <c r="M147" i="24"/>
  <c r="O147" i="24" s="1"/>
  <c r="K147" i="24"/>
  <c r="J147" i="24"/>
  <c r="L147" i="24" s="1"/>
  <c r="I147" i="24"/>
  <c r="H147" i="24"/>
  <c r="G147" i="24"/>
  <c r="E147" i="24"/>
  <c r="F147" i="24" s="1"/>
  <c r="D147" i="24"/>
  <c r="O146" i="24"/>
  <c r="L146" i="24"/>
  <c r="C146" i="24" s="1"/>
  <c r="I146" i="24"/>
  <c r="F146" i="24"/>
  <c r="O145" i="24"/>
  <c r="L145" i="24"/>
  <c r="I145" i="24"/>
  <c r="F145" i="24"/>
  <c r="C145" i="24"/>
  <c r="N144" i="24"/>
  <c r="M144" i="24"/>
  <c r="O144" i="24" s="1"/>
  <c r="L144" i="24"/>
  <c r="K144" i="24"/>
  <c r="J144" i="24"/>
  <c r="H144" i="24"/>
  <c r="I144" i="24" s="1"/>
  <c r="G144" i="24"/>
  <c r="E144" i="24"/>
  <c r="D144" i="24"/>
  <c r="D133" i="24" s="1"/>
  <c r="O143" i="24"/>
  <c r="L143" i="24"/>
  <c r="I143" i="24"/>
  <c r="C143" i="24" s="1"/>
  <c r="F143" i="24"/>
  <c r="O142" i="24"/>
  <c r="L142" i="24"/>
  <c r="C142" i="24" s="1"/>
  <c r="I142" i="24"/>
  <c r="F142" i="24"/>
  <c r="O141" i="24"/>
  <c r="L141" i="24"/>
  <c r="I141" i="24"/>
  <c r="F141" i="24"/>
  <c r="C141" i="24"/>
  <c r="O140" i="24"/>
  <c r="L140" i="24"/>
  <c r="I140" i="24"/>
  <c r="F140" i="24"/>
  <c r="C140" i="24" s="1"/>
  <c r="N139" i="24"/>
  <c r="M139" i="24"/>
  <c r="O139" i="24" s="1"/>
  <c r="K139" i="24"/>
  <c r="J139" i="24"/>
  <c r="L139" i="24" s="1"/>
  <c r="I139" i="24"/>
  <c r="H139" i="24"/>
  <c r="G139" i="24"/>
  <c r="E139" i="24"/>
  <c r="F139" i="24" s="1"/>
  <c r="D139" i="24"/>
  <c r="O138" i="24"/>
  <c r="L138" i="24"/>
  <c r="C138" i="24" s="1"/>
  <c r="I138" i="24"/>
  <c r="F138" i="24"/>
  <c r="O137" i="24"/>
  <c r="L137" i="24"/>
  <c r="I137" i="24"/>
  <c r="F137" i="24"/>
  <c r="C137" i="24"/>
  <c r="O136" i="24"/>
  <c r="L136" i="24"/>
  <c r="I136" i="24"/>
  <c r="F136" i="24"/>
  <c r="C136" i="24" s="1"/>
  <c r="O135" i="24"/>
  <c r="L135" i="24"/>
  <c r="I135" i="24"/>
  <c r="C135" i="24" s="1"/>
  <c r="F135" i="24"/>
  <c r="N134" i="24"/>
  <c r="O134" i="24" s="1"/>
  <c r="M134" i="24"/>
  <c r="K134" i="24"/>
  <c r="J134" i="24"/>
  <c r="J133" i="24" s="1"/>
  <c r="L133" i="24" s="1"/>
  <c r="H134" i="24"/>
  <c r="G134" i="24"/>
  <c r="I134" i="24" s="1"/>
  <c r="F134" i="24"/>
  <c r="E134" i="24"/>
  <c r="D134" i="24"/>
  <c r="K133" i="24"/>
  <c r="G133" i="24"/>
  <c r="O132" i="24"/>
  <c r="L132" i="24"/>
  <c r="I132" i="24"/>
  <c r="F132" i="24"/>
  <c r="C132" i="24" s="1"/>
  <c r="N131" i="24"/>
  <c r="M131" i="24"/>
  <c r="O131" i="24" s="1"/>
  <c r="K131" i="24"/>
  <c r="J131" i="24"/>
  <c r="L131" i="24" s="1"/>
  <c r="I131" i="24"/>
  <c r="H131" i="24"/>
  <c r="G131" i="24"/>
  <c r="E131" i="24"/>
  <c r="F131" i="24" s="1"/>
  <c r="C131" i="24" s="1"/>
  <c r="D131" i="24"/>
  <c r="O130" i="24"/>
  <c r="L130" i="24"/>
  <c r="I130" i="24"/>
  <c r="D130" i="24"/>
  <c r="F130" i="24" s="1"/>
  <c r="C130" i="24" s="1"/>
  <c r="O129" i="24"/>
  <c r="L129" i="24"/>
  <c r="I129" i="24"/>
  <c r="F129" i="24"/>
  <c r="C129" i="24" s="1"/>
  <c r="O128" i="24"/>
  <c r="L128" i="24"/>
  <c r="I128" i="24"/>
  <c r="C128" i="24" s="1"/>
  <c r="F128" i="24"/>
  <c r="O127" i="24"/>
  <c r="L127" i="24"/>
  <c r="C127" i="24" s="1"/>
  <c r="I127" i="24"/>
  <c r="F127" i="24"/>
  <c r="O126" i="24"/>
  <c r="L126" i="24"/>
  <c r="I126" i="24"/>
  <c r="F126" i="24"/>
  <c r="C126" i="24"/>
  <c r="N125" i="24"/>
  <c r="M125" i="24"/>
  <c r="O125" i="24" s="1"/>
  <c r="L125" i="24"/>
  <c r="K125" i="24"/>
  <c r="J125" i="24"/>
  <c r="H125" i="24"/>
  <c r="I125" i="24" s="1"/>
  <c r="G125" i="24"/>
  <c r="E125" i="24"/>
  <c r="D125" i="24"/>
  <c r="F125" i="24" s="1"/>
  <c r="O124" i="24"/>
  <c r="L124" i="24"/>
  <c r="I124" i="24"/>
  <c r="C124" i="24" s="1"/>
  <c r="F124" i="24"/>
  <c r="O123" i="24"/>
  <c r="L123" i="24"/>
  <c r="C123" i="24" s="1"/>
  <c r="I123" i="24"/>
  <c r="F123" i="24"/>
  <c r="O122" i="24"/>
  <c r="L122" i="24"/>
  <c r="I122" i="24"/>
  <c r="F122" i="24"/>
  <c r="C122" i="24"/>
  <c r="O121" i="24"/>
  <c r="L121" i="24"/>
  <c r="I121" i="24"/>
  <c r="F121" i="24"/>
  <c r="C121" i="24" s="1"/>
  <c r="O120" i="24"/>
  <c r="L120" i="24"/>
  <c r="I120" i="24"/>
  <c r="C120" i="24" s="1"/>
  <c r="F120" i="24"/>
  <c r="N119" i="24"/>
  <c r="O119" i="24" s="1"/>
  <c r="M119" i="24"/>
  <c r="K119" i="24"/>
  <c r="J119" i="24"/>
  <c r="L119" i="24" s="1"/>
  <c r="H119" i="24"/>
  <c r="G119" i="24"/>
  <c r="I119" i="24" s="1"/>
  <c r="F119" i="24"/>
  <c r="E119" i="24"/>
  <c r="D119" i="24"/>
  <c r="O118" i="24"/>
  <c r="L118" i="24"/>
  <c r="I118" i="24"/>
  <c r="F118" i="24"/>
  <c r="C118" i="24"/>
  <c r="O117" i="24"/>
  <c r="L117" i="24"/>
  <c r="I117" i="24"/>
  <c r="F117" i="24"/>
  <c r="C117" i="24" s="1"/>
  <c r="O116" i="24"/>
  <c r="L116" i="24"/>
  <c r="I116" i="24"/>
  <c r="F116" i="24"/>
  <c r="C116" i="24" s="1"/>
  <c r="N115" i="24"/>
  <c r="O115" i="24" s="1"/>
  <c r="M115" i="24"/>
  <c r="K115" i="24"/>
  <c r="J115" i="24"/>
  <c r="L115" i="24" s="1"/>
  <c r="H115" i="24"/>
  <c r="G115" i="24"/>
  <c r="I115" i="24" s="1"/>
  <c r="F115" i="24"/>
  <c r="C115" i="24" s="1"/>
  <c r="E115" i="24"/>
  <c r="D115" i="24"/>
  <c r="O114" i="24"/>
  <c r="L114" i="24"/>
  <c r="I114" i="24"/>
  <c r="F114" i="24"/>
  <c r="C114" i="24"/>
  <c r="O113" i="24"/>
  <c r="L113" i="24"/>
  <c r="I113" i="24"/>
  <c r="F113" i="24"/>
  <c r="C113" i="24" s="1"/>
  <c r="O112" i="24"/>
  <c r="L112" i="24"/>
  <c r="I112" i="24"/>
  <c r="C112" i="24" s="1"/>
  <c r="F112" i="24"/>
  <c r="O111" i="24"/>
  <c r="L111" i="24"/>
  <c r="I111" i="24"/>
  <c r="F111" i="24"/>
  <c r="C111" i="24" s="1"/>
  <c r="O110" i="24"/>
  <c r="L110" i="24"/>
  <c r="I110" i="24"/>
  <c r="F110" i="24"/>
  <c r="C110" i="24"/>
  <c r="O109" i="24"/>
  <c r="L109" i="24"/>
  <c r="I109" i="24"/>
  <c r="F109" i="24"/>
  <c r="C109" i="24" s="1"/>
  <c r="O108" i="24"/>
  <c r="L108" i="24"/>
  <c r="I108" i="24"/>
  <c r="F108" i="24"/>
  <c r="C108" i="24" s="1"/>
  <c r="O107" i="24"/>
  <c r="L107" i="24"/>
  <c r="I107" i="24"/>
  <c r="F107" i="24"/>
  <c r="C107" i="24" s="1"/>
  <c r="O106" i="24"/>
  <c r="N106" i="24"/>
  <c r="M106" i="24"/>
  <c r="K106" i="24"/>
  <c r="J106" i="24"/>
  <c r="L106" i="24" s="1"/>
  <c r="H106" i="24"/>
  <c r="G106" i="24"/>
  <c r="I106" i="24" s="1"/>
  <c r="E106" i="24"/>
  <c r="F106" i="24" s="1"/>
  <c r="C106" i="24" s="1"/>
  <c r="D106" i="24"/>
  <c r="O105" i="24"/>
  <c r="L105" i="24"/>
  <c r="I105" i="24"/>
  <c r="F105" i="24"/>
  <c r="C105" i="24" s="1"/>
  <c r="O104" i="24"/>
  <c r="L104" i="24"/>
  <c r="I104" i="24"/>
  <c r="F104" i="24"/>
  <c r="C104" i="24" s="1"/>
  <c r="O103" i="24"/>
  <c r="L103" i="24"/>
  <c r="I103" i="24"/>
  <c r="F103" i="24"/>
  <c r="C103" i="24" s="1"/>
  <c r="O102" i="24"/>
  <c r="L102" i="24"/>
  <c r="I102" i="24"/>
  <c r="F102" i="24"/>
  <c r="C102" i="24"/>
  <c r="O101" i="24"/>
  <c r="L101" i="24"/>
  <c r="I101" i="24"/>
  <c r="F101" i="24"/>
  <c r="C101" i="24" s="1"/>
  <c r="O100" i="24"/>
  <c r="L100" i="24"/>
  <c r="I100" i="24"/>
  <c r="F100" i="24"/>
  <c r="C100" i="24" s="1"/>
  <c r="O99" i="24"/>
  <c r="L99" i="24"/>
  <c r="I99" i="24"/>
  <c r="F99" i="24"/>
  <c r="C99" i="24" s="1"/>
  <c r="O98" i="24"/>
  <c r="N98" i="24"/>
  <c r="M98" i="24"/>
  <c r="K98" i="24"/>
  <c r="J98" i="24"/>
  <c r="L98" i="24" s="1"/>
  <c r="H98" i="24"/>
  <c r="G98" i="24"/>
  <c r="I98" i="24" s="1"/>
  <c r="F98" i="24"/>
  <c r="E98" i="24"/>
  <c r="D98" i="24"/>
  <c r="O97" i="24"/>
  <c r="L97" i="24"/>
  <c r="I97" i="24"/>
  <c r="F97" i="24"/>
  <c r="C97" i="24" s="1"/>
  <c r="O96" i="24"/>
  <c r="L96" i="24"/>
  <c r="I96" i="24"/>
  <c r="F96" i="24"/>
  <c r="C96" i="24" s="1"/>
  <c r="O95" i="24"/>
  <c r="L95" i="24"/>
  <c r="I95" i="24"/>
  <c r="F95" i="24"/>
  <c r="C95" i="24" s="1"/>
  <c r="O94" i="24"/>
  <c r="L94" i="24"/>
  <c r="I94" i="24"/>
  <c r="F94" i="24"/>
  <c r="C94" i="24"/>
  <c r="O93" i="24"/>
  <c r="L93" i="24"/>
  <c r="I93" i="24"/>
  <c r="F93" i="24"/>
  <c r="C93" i="24" s="1"/>
  <c r="N92" i="24"/>
  <c r="M92" i="24"/>
  <c r="O92" i="24" s="1"/>
  <c r="L92" i="24"/>
  <c r="K92" i="24"/>
  <c r="J92" i="24"/>
  <c r="I92" i="24"/>
  <c r="H92" i="24"/>
  <c r="G92" i="24"/>
  <c r="E92" i="24"/>
  <c r="E86" i="24" s="1"/>
  <c r="F86" i="24" s="1"/>
  <c r="D92" i="24"/>
  <c r="F92" i="24" s="1"/>
  <c r="C92" i="24" s="1"/>
  <c r="O91" i="24"/>
  <c r="L91" i="24"/>
  <c r="I91" i="24"/>
  <c r="F91" i="24"/>
  <c r="C91" i="24" s="1"/>
  <c r="O90" i="24"/>
  <c r="L90" i="24"/>
  <c r="I90" i="24"/>
  <c r="F90" i="24"/>
  <c r="C90" i="24"/>
  <c r="O89" i="24"/>
  <c r="L89" i="24"/>
  <c r="I89" i="24"/>
  <c r="F89" i="24"/>
  <c r="C89" i="24" s="1"/>
  <c r="O88" i="24"/>
  <c r="L88" i="24"/>
  <c r="I88" i="24"/>
  <c r="F88" i="24"/>
  <c r="C88" i="24" s="1"/>
  <c r="N87" i="24"/>
  <c r="N86" i="24" s="1"/>
  <c r="M87" i="24"/>
  <c r="O87" i="24" s="1"/>
  <c r="K87" i="24"/>
  <c r="J87" i="24"/>
  <c r="J86" i="24" s="1"/>
  <c r="L86" i="24" s="1"/>
  <c r="I87" i="24"/>
  <c r="H87" i="24"/>
  <c r="G87" i="24"/>
  <c r="F87" i="24"/>
  <c r="E87" i="24"/>
  <c r="D87" i="24"/>
  <c r="K86" i="24"/>
  <c r="H86" i="24"/>
  <c r="G86" i="24"/>
  <c r="I86" i="24" s="1"/>
  <c r="D86" i="24"/>
  <c r="O85" i="24"/>
  <c r="L85" i="24"/>
  <c r="I85" i="24"/>
  <c r="F85" i="24"/>
  <c r="C85" i="24" s="1"/>
  <c r="O84" i="24"/>
  <c r="L84" i="24"/>
  <c r="I84" i="24"/>
  <c r="F84" i="24"/>
  <c r="C84" i="24" s="1"/>
  <c r="N83" i="24"/>
  <c r="M83" i="24"/>
  <c r="O83" i="24" s="1"/>
  <c r="K83" i="24"/>
  <c r="J83" i="24"/>
  <c r="L83" i="24" s="1"/>
  <c r="H83" i="24"/>
  <c r="G83" i="24"/>
  <c r="I83" i="24" s="1"/>
  <c r="F83" i="24"/>
  <c r="E83" i="24"/>
  <c r="D83" i="24"/>
  <c r="O82" i="24"/>
  <c r="L82" i="24"/>
  <c r="I82" i="24"/>
  <c r="F82" i="24"/>
  <c r="C82" i="24"/>
  <c r="O81" i="24"/>
  <c r="L81" i="24"/>
  <c r="I81" i="24"/>
  <c r="F81" i="24"/>
  <c r="C81" i="24" s="1"/>
  <c r="N80" i="24"/>
  <c r="M80" i="24"/>
  <c r="M79" i="24" s="1"/>
  <c r="K80" i="24"/>
  <c r="L80" i="24" s="1"/>
  <c r="J80" i="24"/>
  <c r="I80" i="24"/>
  <c r="H80" i="24"/>
  <c r="G80" i="24"/>
  <c r="E80" i="24"/>
  <c r="E79" i="24" s="1"/>
  <c r="D80" i="24"/>
  <c r="F80" i="24" s="1"/>
  <c r="N79" i="24"/>
  <c r="K79" i="24"/>
  <c r="J79" i="24"/>
  <c r="J78" i="24" s="1"/>
  <c r="I79" i="24"/>
  <c r="H79" i="24"/>
  <c r="G79" i="24"/>
  <c r="D79" i="24"/>
  <c r="O77" i="24"/>
  <c r="L77" i="24"/>
  <c r="I77" i="24"/>
  <c r="F77" i="24"/>
  <c r="C77" i="24" s="1"/>
  <c r="O76" i="24"/>
  <c r="L76" i="24"/>
  <c r="I76" i="24"/>
  <c r="F76" i="24"/>
  <c r="C76" i="24" s="1"/>
  <c r="O75" i="24"/>
  <c r="L75" i="24"/>
  <c r="C75" i="24" s="1"/>
  <c r="I75" i="24"/>
  <c r="F75" i="24"/>
  <c r="O74" i="24"/>
  <c r="L74" i="24"/>
  <c r="I74" i="24"/>
  <c r="F74" i="24"/>
  <c r="C74" i="24"/>
  <c r="O73" i="24"/>
  <c r="L73" i="24"/>
  <c r="I73" i="24"/>
  <c r="F73" i="24"/>
  <c r="C73" i="24" s="1"/>
  <c r="N72" i="24"/>
  <c r="M72" i="24"/>
  <c r="O72" i="24" s="1"/>
  <c r="K72" i="24"/>
  <c r="J72" i="24"/>
  <c r="L72" i="24" s="1"/>
  <c r="I72" i="24"/>
  <c r="H72" i="24"/>
  <c r="G72" i="24"/>
  <c r="E72" i="24"/>
  <c r="E70" i="24" s="1"/>
  <c r="D72" i="24"/>
  <c r="F72" i="24" s="1"/>
  <c r="O71" i="24"/>
  <c r="L71" i="24"/>
  <c r="I71" i="24"/>
  <c r="F71" i="24"/>
  <c r="C71" i="24" s="1"/>
  <c r="N70" i="24"/>
  <c r="K70" i="24"/>
  <c r="J70" i="24"/>
  <c r="L70" i="24" s="1"/>
  <c r="H70" i="24"/>
  <c r="G70" i="24"/>
  <c r="I70" i="24" s="1"/>
  <c r="D70" i="24"/>
  <c r="O69" i="24"/>
  <c r="L69" i="24"/>
  <c r="I69" i="24"/>
  <c r="F69" i="24"/>
  <c r="C69" i="24" s="1"/>
  <c r="O68" i="24"/>
  <c r="L68" i="24"/>
  <c r="I68" i="24"/>
  <c r="C68" i="24" s="1"/>
  <c r="F68" i="24"/>
  <c r="O67" i="24"/>
  <c r="L67" i="24"/>
  <c r="I67" i="24"/>
  <c r="F67" i="24"/>
  <c r="C67" i="24" s="1"/>
  <c r="O66" i="24"/>
  <c r="L66" i="24"/>
  <c r="I66" i="24"/>
  <c r="F66" i="24"/>
  <c r="C66" i="24"/>
  <c r="O65" i="24"/>
  <c r="L65" i="24"/>
  <c r="I65" i="24"/>
  <c r="F65" i="24"/>
  <c r="C65" i="24" s="1"/>
  <c r="O64" i="24"/>
  <c r="L64" i="24"/>
  <c r="I64" i="24"/>
  <c r="C64" i="24" s="1"/>
  <c r="F64" i="24"/>
  <c r="O63" i="24"/>
  <c r="L63" i="24"/>
  <c r="I63" i="24"/>
  <c r="F63" i="24"/>
  <c r="C63" i="24" s="1"/>
  <c r="O62" i="24"/>
  <c r="L62" i="24"/>
  <c r="I62" i="24"/>
  <c r="F62" i="24"/>
  <c r="C62" i="24"/>
  <c r="N61" i="24"/>
  <c r="M61" i="24"/>
  <c r="O61" i="24" s="1"/>
  <c r="L61" i="24"/>
  <c r="K61" i="24"/>
  <c r="J61" i="24"/>
  <c r="H61" i="24"/>
  <c r="I61" i="24" s="1"/>
  <c r="G61" i="24"/>
  <c r="E61" i="24"/>
  <c r="D61" i="24"/>
  <c r="F61" i="24" s="1"/>
  <c r="O60" i="24"/>
  <c r="L60" i="24"/>
  <c r="I60" i="24"/>
  <c r="C60" i="24" s="1"/>
  <c r="F60" i="24"/>
  <c r="O59" i="24"/>
  <c r="L59" i="24"/>
  <c r="C59" i="24" s="1"/>
  <c r="I59" i="24"/>
  <c r="F59" i="24"/>
  <c r="O58" i="24"/>
  <c r="N58" i="24"/>
  <c r="M58" i="24"/>
  <c r="K58" i="24"/>
  <c r="L58" i="24" s="1"/>
  <c r="J58" i="24"/>
  <c r="H58" i="24"/>
  <c r="G58" i="24"/>
  <c r="G57" i="24" s="1"/>
  <c r="E58" i="24"/>
  <c r="D58" i="24"/>
  <c r="F58" i="24" s="1"/>
  <c r="N57" i="24"/>
  <c r="M57" i="24"/>
  <c r="O57" i="24" s="1"/>
  <c r="J57" i="24"/>
  <c r="H57" i="24"/>
  <c r="H56" i="24" s="1"/>
  <c r="E57" i="24"/>
  <c r="D57" i="24"/>
  <c r="D56" i="24" s="1"/>
  <c r="N56" i="24"/>
  <c r="J56" i="24"/>
  <c r="O50" i="24"/>
  <c r="C50" i="24" s="1"/>
  <c r="O49" i="24"/>
  <c r="C49" i="24" s="1"/>
  <c r="N48" i="24"/>
  <c r="M48" i="24"/>
  <c r="O48" i="24" s="1"/>
  <c r="C48" i="24" s="1"/>
  <c r="L47" i="24"/>
  <c r="I47" i="24"/>
  <c r="F47" i="24"/>
  <c r="C47" i="24" s="1"/>
  <c r="K46" i="24"/>
  <c r="J46" i="24"/>
  <c r="L46" i="24" s="1"/>
  <c r="H46" i="24"/>
  <c r="G46" i="24"/>
  <c r="I46" i="24" s="1"/>
  <c r="F46" i="24"/>
  <c r="C46" i="24" s="1"/>
  <c r="E46" i="24"/>
  <c r="D46" i="24"/>
  <c r="F45" i="24"/>
  <c r="C45" i="24" s="1"/>
  <c r="L44" i="24"/>
  <c r="C44" i="24" s="1"/>
  <c r="L43" i="24"/>
  <c r="C43" i="24" s="1"/>
  <c r="L42" i="24"/>
  <c r="C42" i="24" s="1"/>
  <c r="L41" i="24"/>
  <c r="C41" i="24" s="1"/>
  <c r="K40" i="24"/>
  <c r="J40" i="24"/>
  <c r="L40" i="24" s="1"/>
  <c r="C40" i="24" s="1"/>
  <c r="L39" i="24"/>
  <c r="C39" i="24" s="1"/>
  <c r="L38" i="24"/>
  <c r="C38" i="24" s="1"/>
  <c r="K37" i="24"/>
  <c r="J37" i="24"/>
  <c r="L37" i="24" s="1"/>
  <c r="C37" i="24" s="1"/>
  <c r="L36" i="24"/>
  <c r="C36" i="24" s="1"/>
  <c r="L35" i="24"/>
  <c r="C35" i="24" s="1"/>
  <c r="K35" i="24"/>
  <c r="J35" i="24"/>
  <c r="L34" i="24"/>
  <c r="C34" i="24" s="1"/>
  <c r="L33" i="24"/>
  <c r="C33" i="24" s="1"/>
  <c r="L32" i="24"/>
  <c r="C32" i="24" s="1"/>
  <c r="K31" i="24"/>
  <c r="J31" i="24"/>
  <c r="L31" i="24" s="1"/>
  <c r="C31" i="24" s="1"/>
  <c r="K30" i="24"/>
  <c r="J30" i="24"/>
  <c r="L30" i="24" s="1"/>
  <c r="C30" i="24" s="1"/>
  <c r="F29" i="24"/>
  <c r="C29" i="24"/>
  <c r="I28" i="24"/>
  <c r="E28" i="24"/>
  <c r="F28" i="24" s="1"/>
  <c r="C28" i="24" s="1"/>
  <c r="O27" i="24"/>
  <c r="L27" i="24"/>
  <c r="I27" i="24"/>
  <c r="F27" i="24"/>
  <c r="C27" i="24"/>
  <c r="O26" i="24"/>
  <c r="L26" i="24"/>
  <c r="I26" i="24"/>
  <c r="F26" i="24"/>
  <c r="C26" i="24" s="1"/>
  <c r="N25" i="24"/>
  <c r="N290" i="24" s="1"/>
  <c r="N289" i="24" s="1"/>
  <c r="M25" i="24"/>
  <c r="M290" i="24" s="1"/>
  <c r="K25" i="24"/>
  <c r="K290" i="24" s="1"/>
  <c r="K289" i="24" s="1"/>
  <c r="J25" i="24"/>
  <c r="J290" i="24" s="1"/>
  <c r="I25" i="24"/>
  <c r="H25" i="24"/>
  <c r="H290" i="24" s="1"/>
  <c r="H289" i="24" s="1"/>
  <c r="G25" i="24"/>
  <c r="G290" i="24" s="1"/>
  <c r="E25" i="24"/>
  <c r="E290" i="24" s="1"/>
  <c r="E289" i="24" s="1"/>
  <c r="D25" i="24"/>
  <c r="D290" i="24" s="1"/>
  <c r="N24" i="24"/>
  <c r="K24" i="24"/>
  <c r="J24" i="24"/>
  <c r="L24" i="24" s="1"/>
  <c r="H24" i="24"/>
  <c r="G24" i="24"/>
  <c r="I24" i="24" s="1"/>
  <c r="D24" i="24"/>
  <c r="O299" i="23"/>
  <c r="L299" i="23"/>
  <c r="I299" i="23"/>
  <c r="F299" i="23"/>
  <c r="C299" i="23"/>
  <c r="O298" i="23"/>
  <c r="L298" i="23"/>
  <c r="I298" i="23"/>
  <c r="F298" i="23"/>
  <c r="C298" i="23" s="1"/>
  <c r="O297" i="23"/>
  <c r="L297" i="23"/>
  <c r="I297" i="23"/>
  <c r="C297" i="23" s="1"/>
  <c r="F297" i="23"/>
  <c r="O296" i="23"/>
  <c r="L296" i="23"/>
  <c r="C296" i="23" s="1"/>
  <c r="I296" i="23"/>
  <c r="F296" i="23"/>
  <c r="O295" i="23"/>
  <c r="L295" i="23"/>
  <c r="I295" i="23"/>
  <c r="F295" i="23"/>
  <c r="C295" i="23"/>
  <c r="O294" i="23"/>
  <c r="L294" i="23"/>
  <c r="I294" i="23"/>
  <c r="F294" i="23"/>
  <c r="C294" i="23" s="1"/>
  <c r="O293" i="23"/>
  <c r="L293" i="23"/>
  <c r="I293" i="23"/>
  <c r="C293" i="23" s="1"/>
  <c r="F293" i="23"/>
  <c r="O292" i="23"/>
  <c r="L292" i="23"/>
  <c r="C292" i="23" s="1"/>
  <c r="C291" i="23" s="1"/>
  <c r="I292" i="23"/>
  <c r="F292" i="23"/>
  <c r="O291" i="23"/>
  <c r="N291" i="23"/>
  <c r="M291" i="23"/>
  <c r="K291" i="23"/>
  <c r="J291" i="23"/>
  <c r="L291" i="23" s="1"/>
  <c r="H291" i="23"/>
  <c r="G291" i="23"/>
  <c r="I291" i="23" s="1"/>
  <c r="E291" i="23"/>
  <c r="D291" i="23"/>
  <c r="F291" i="23" s="1"/>
  <c r="O286" i="23"/>
  <c r="L286" i="23"/>
  <c r="I286" i="23"/>
  <c r="F286" i="23"/>
  <c r="C286" i="23" s="1"/>
  <c r="O285" i="23"/>
  <c r="J285" i="23"/>
  <c r="L285" i="23" s="1"/>
  <c r="I285" i="23"/>
  <c r="F285" i="23"/>
  <c r="C285" i="23" s="1"/>
  <c r="O284" i="23"/>
  <c r="N284" i="23"/>
  <c r="M284" i="23"/>
  <c r="K284" i="23"/>
  <c r="H284" i="23"/>
  <c r="G284" i="23"/>
  <c r="F284" i="23"/>
  <c r="E284" i="23"/>
  <c r="D284" i="23"/>
  <c r="O283" i="23"/>
  <c r="L283" i="23"/>
  <c r="I283" i="23"/>
  <c r="F283" i="23"/>
  <c r="C283" i="23" s="1"/>
  <c r="N282" i="23"/>
  <c r="M282" i="23"/>
  <c r="O282" i="23" s="1"/>
  <c r="K282" i="23"/>
  <c r="L282" i="23" s="1"/>
  <c r="J282" i="23"/>
  <c r="I282" i="23"/>
  <c r="H282" i="23"/>
  <c r="G282" i="23"/>
  <c r="E282" i="23"/>
  <c r="D282" i="23"/>
  <c r="F282" i="23" s="1"/>
  <c r="O281" i="23"/>
  <c r="L281" i="23"/>
  <c r="I281" i="23"/>
  <c r="F281" i="23"/>
  <c r="C281" i="23" s="1"/>
  <c r="O280" i="23"/>
  <c r="O278" i="23" s="1"/>
  <c r="L280" i="23"/>
  <c r="I280" i="23"/>
  <c r="F280" i="23"/>
  <c r="C280" i="23"/>
  <c r="O279" i="23"/>
  <c r="L279" i="23"/>
  <c r="I279" i="23"/>
  <c r="F279" i="23"/>
  <c r="C279" i="23" s="1"/>
  <c r="N278" i="23"/>
  <c r="M278" i="23"/>
  <c r="K278" i="23"/>
  <c r="L278" i="23" s="1"/>
  <c r="J278" i="23"/>
  <c r="I278" i="23"/>
  <c r="H278" i="23"/>
  <c r="G278" i="23"/>
  <c r="E278" i="23"/>
  <c r="D278" i="23"/>
  <c r="F278" i="23" s="1"/>
  <c r="C278" i="23" s="1"/>
  <c r="O277" i="23"/>
  <c r="L277" i="23"/>
  <c r="I277" i="23"/>
  <c r="F277" i="23"/>
  <c r="C277" i="23" s="1"/>
  <c r="O276" i="23"/>
  <c r="L276" i="23"/>
  <c r="I276" i="23"/>
  <c r="F276" i="23"/>
  <c r="C276" i="23"/>
  <c r="O275" i="23"/>
  <c r="L275" i="23"/>
  <c r="I275" i="23"/>
  <c r="F275" i="23"/>
  <c r="C275" i="23" s="1"/>
  <c r="N274" i="23"/>
  <c r="M274" i="23"/>
  <c r="O274" i="23" s="1"/>
  <c r="K274" i="23"/>
  <c r="L274" i="23" s="1"/>
  <c r="J274" i="23"/>
  <c r="I274" i="23"/>
  <c r="H274" i="23"/>
  <c r="G274" i="23"/>
  <c r="E274" i="23"/>
  <c r="E272" i="23" s="1"/>
  <c r="D274" i="23"/>
  <c r="F274" i="23" s="1"/>
  <c r="O273" i="23"/>
  <c r="L273" i="23"/>
  <c r="I273" i="23"/>
  <c r="F273" i="23"/>
  <c r="C273" i="23" s="1"/>
  <c r="N272" i="23"/>
  <c r="K272" i="23"/>
  <c r="K271" i="23" s="1"/>
  <c r="J272" i="23"/>
  <c r="L272" i="23" s="1"/>
  <c r="H272" i="23"/>
  <c r="G272" i="23"/>
  <c r="G271" i="23" s="1"/>
  <c r="D272" i="23"/>
  <c r="N271" i="23"/>
  <c r="J271" i="23"/>
  <c r="H271" i="23"/>
  <c r="D271" i="23"/>
  <c r="O270" i="23"/>
  <c r="L270" i="23"/>
  <c r="I270" i="23"/>
  <c r="C270" i="23" s="1"/>
  <c r="F270" i="23"/>
  <c r="O269" i="23"/>
  <c r="L269" i="23"/>
  <c r="I269" i="23"/>
  <c r="F269" i="23"/>
  <c r="C269" i="23" s="1"/>
  <c r="O268" i="23"/>
  <c r="L268" i="23"/>
  <c r="I268" i="23"/>
  <c r="F268" i="23"/>
  <c r="C268" i="23"/>
  <c r="O267" i="23"/>
  <c r="L267" i="23"/>
  <c r="I267" i="23"/>
  <c r="F267" i="23"/>
  <c r="C267" i="23" s="1"/>
  <c r="N266" i="23"/>
  <c r="M266" i="23"/>
  <c r="O266" i="23" s="1"/>
  <c r="K266" i="23"/>
  <c r="J266" i="23"/>
  <c r="L266" i="23" s="1"/>
  <c r="I266" i="23"/>
  <c r="H266" i="23"/>
  <c r="G266" i="23"/>
  <c r="E266" i="23"/>
  <c r="D266" i="23"/>
  <c r="F266" i="23" s="1"/>
  <c r="O265" i="23"/>
  <c r="L265" i="23"/>
  <c r="I265" i="23"/>
  <c r="F265" i="23"/>
  <c r="C265" i="23" s="1"/>
  <c r="O264" i="23"/>
  <c r="L264" i="23"/>
  <c r="I264" i="23"/>
  <c r="F264" i="23"/>
  <c r="C264" i="23"/>
  <c r="O263" i="23"/>
  <c r="L263" i="23"/>
  <c r="I263" i="23"/>
  <c r="F263" i="23"/>
  <c r="C263" i="23" s="1"/>
  <c r="N262" i="23"/>
  <c r="M262" i="23"/>
  <c r="O262" i="23" s="1"/>
  <c r="K262" i="23"/>
  <c r="J262" i="23"/>
  <c r="L262" i="23" s="1"/>
  <c r="I262" i="23"/>
  <c r="H262" i="23"/>
  <c r="G262" i="23"/>
  <c r="E262" i="23"/>
  <c r="D262" i="23"/>
  <c r="F262" i="23" s="1"/>
  <c r="N261" i="23"/>
  <c r="M261" i="23"/>
  <c r="O261" i="23" s="1"/>
  <c r="K261" i="23"/>
  <c r="J261" i="23"/>
  <c r="L261" i="23" s="1"/>
  <c r="I261" i="23"/>
  <c r="H261" i="23"/>
  <c r="G261" i="23"/>
  <c r="F261" i="23"/>
  <c r="C261" i="23" s="1"/>
  <c r="E261" i="23"/>
  <c r="D261" i="23"/>
  <c r="O260" i="23"/>
  <c r="L260" i="23"/>
  <c r="I260" i="23"/>
  <c r="F260" i="23"/>
  <c r="C260" i="23"/>
  <c r="O259" i="23"/>
  <c r="L259" i="23"/>
  <c r="I259" i="23"/>
  <c r="F259" i="23"/>
  <c r="C259" i="23" s="1"/>
  <c r="O258" i="23"/>
  <c r="L258" i="23"/>
  <c r="I258" i="23"/>
  <c r="F258" i="23"/>
  <c r="C258" i="23" s="1"/>
  <c r="O257" i="23"/>
  <c r="L257" i="23"/>
  <c r="I257" i="23"/>
  <c r="F257" i="23"/>
  <c r="C257" i="23" s="1"/>
  <c r="O256" i="23"/>
  <c r="L256" i="23"/>
  <c r="I256" i="23"/>
  <c r="F256" i="23"/>
  <c r="C256" i="23"/>
  <c r="N255" i="23"/>
  <c r="O255" i="23" s="1"/>
  <c r="M255" i="23"/>
  <c r="K255" i="23"/>
  <c r="J255" i="23"/>
  <c r="L255" i="23" s="1"/>
  <c r="H255" i="23"/>
  <c r="G255" i="23"/>
  <c r="I255" i="23" s="1"/>
  <c r="E255" i="23"/>
  <c r="D255" i="23"/>
  <c r="F255" i="23" s="1"/>
  <c r="N254" i="23"/>
  <c r="M254" i="23"/>
  <c r="O254" i="23" s="1"/>
  <c r="K254" i="23"/>
  <c r="J254" i="23"/>
  <c r="L254" i="23" s="1"/>
  <c r="H254" i="23"/>
  <c r="I254" i="23" s="1"/>
  <c r="G254" i="23"/>
  <c r="E254" i="23"/>
  <c r="D254" i="23"/>
  <c r="F254" i="23" s="1"/>
  <c r="O253" i="23"/>
  <c r="L253" i="23"/>
  <c r="I253" i="23"/>
  <c r="C253" i="23" s="1"/>
  <c r="F253" i="23"/>
  <c r="O252" i="23"/>
  <c r="L252" i="23"/>
  <c r="I252" i="23"/>
  <c r="F252" i="23"/>
  <c r="C252" i="23"/>
  <c r="O251" i="23"/>
  <c r="L251" i="23"/>
  <c r="I251" i="23"/>
  <c r="F251" i="23"/>
  <c r="C251" i="23" s="1"/>
  <c r="O250" i="23"/>
  <c r="L250" i="23"/>
  <c r="I250" i="23"/>
  <c r="F250" i="23"/>
  <c r="C250" i="23" s="1"/>
  <c r="N249" i="23"/>
  <c r="M249" i="23"/>
  <c r="O249" i="23" s="1"/>
  <c r="K249" i="23"/>
  <c r="J249" i="23"/>
  <c r="L249" i="23" s="1"/>
  <c r="H249" i="23"/>
  <c r="G249" i="23"/>
  <c r="I249" i="23" s="1"/>
  <c r="F249" i="23"/>
  <c r="E249" i="23"/>
  <c r="D249" i="23"/>
  <c r="O248" i="23"/>
  <c r="L248" i="23"/>
  <c r="I248" i="23"/>
  <c r="F248" i="23"/>
  <c r="C248" i="23"/>
  <c r="O247" i="23"/>
  <c r="L247" i="23"/>
  <c r="I247" i="23"/>
  <c r="F247" i="23"/>
  <c r="C247" i="23" s="1"/>
  <c r="O246" i="23"/>
  <c r="L246" i="23"/>
  <c r="I246" i="23"/>
  <c r="F246" i="23"/>
  <c r="C246" i="23"/>
  <c r="O245" i="23"/>
  <c r="L245" i="23"/>
  <c r="I245" i="23"/>
  <c r="F245" i="23"/>
  <c r="C245" i="23" s="1"/>
  <c r="O244" i="23"/>
  <c r="L244" i="23"/>
  <c r="I244" i="23"/>
  <c r="F244" i="23"/>
  <c r="C244" i="23" s="1"/>
  <c r="O243" i="23"/>
  <c r="L243" i="23"/>
  <c r="I243" i="23"/>
  <c r="F243" i="23"/>
  <c r="C243" i="23" s="1"/>
  <c r="O242" i="23"/>
  <c r="L242" i="23"/>
  <c r="I242" i="23"/>
  <c r="C242" i="23" s="1"/>
  <c r="F242" i="23"/>
  <c r="N241" i="23"/>
  <c r="M241" i="23"/>
  <c r="O241" i="23" s="1"/>
  <c r="K241" i="23"/>
  <c r="J241" i="23"/>
  <c r="L241" i="23" s="1"/>
  <c r="I241" i="23"/>
  <c r="H241" i="23"/>
  <c r="G241" i="23"/>
  <c r="E241" i="23"/>
  <c r="D241" i="23"/>
  <c r="F241" i="23" s="1"/>
  <c r="C241" i="23" s="1"/>
  <c r="O240" i="23"/>
  <c r="L240" i="23"/>
  <c r="I240" i="23"/>
  <c r="F240" i="23"/>
  <c r="C240" i="23"/>
  <c r="O239" i="23"/>
  <c r="L239" i="23"/>
  <c r="I239" i="23"/>
  <c r="F239" i="23"/>
  <c r="C239" i="23" s="1"/>
  <c r="N238" i="23"/>
  <c r="M238" i="23"/>
  <c r="O238" i="23" s="1"/>
  <c r="K238" i="23"/>
  <c r="L238" i="23" s="1"/>
  <c r="J238" i="23"/>
  <c r="H238" i="23"/>
  <c r="G238" i="23"/>
  <c r="I238" i="23" s="1"/>
  <c r="E238" i="23"/>
  <c r="D238" i="23"/>
  <c r="F238" i="23" s="1"/>
  <c r="O237" i="23"/>
  <c r="L237" i="23"/>
  <c r="I237" i="23"/>
  <c r="F237" i="23"/>
  <c r="C237" i="23" s="1"/>
  <c r="N236" i="23"/>
  <c r="M236" i="23"/>
  <c r="O236" i="23" s="1"/>
  <c r="K236" i="23"/>
  <c r="J236" i="23"/>
  <c r="L236" i="23" s="1"/>
  <c r="I236" i="23"/>
  <c r="H236" i="23"/>
  <c r="G236" i="23"/>
  <c r="E236" i="23"/>
  <c r="F236" i="23" s="1"/>
  <c r="D236" i="23"/>
  <c r="O235" i="23"/>
  <c r="L235" i="23"/>
  <c r="I235" i="23"/>
  <c r="F235" i="23"/>
  <c r="C235" i="23" s="1"/>
  <c r="N234" i="23"/>
  <c r="M234" i="23"/>
  <c r="O234" i="23" s="1"/>
  <c r="K234" i="23"/>
  <c r="J234" i="23"/>
  <c r="L234" i="23" s="1"/>
  <c r="H234" i="23"/>
  <c r="G234" i="23"/>
  <c r="I234" i="23" s="1"/>
  <c r="E234" i="23"/>
  <c r="D234" i="23"/>
  <c r="F234" i="23" s="1"/>
  <c r="N233" i="23"/>
  <c r="M233" i="23"/>
  <c r="O233" i="23" s="1"/>
  <c r="K233" i="23"/>
  <c r="J233" i="23"/>
  <c r="L233" i="23" s="1"/>
  <c r="I233" i="23"/>
  <c r="H233" i="23"/>
  <c r="G233" i="23"/>
  <c r="E233" i="23"/>
  <c r="D233" i="23"/>
  <c r="F233" i="23" s="1"/>
  <c r="O232" i="23"/>
  <c r="L232" i="23"/>
  <c r="I232" i="23"/>
  <c r="C232" i="23" s="1"/>
  <c r="F232" i="23"/>
  <c r="O231" i="23"/>
  <c r="L231" i="23"/>
  <c r="I231" i="23"/>
  <c r="F231" i="23"/>
  <c r="C231" i="23"/>
  <c r="O230" i="23"/>
  <c r="N230" i="23"/>
  <c r="M230" i="23"/>
  <c r="L230" i="23"/>
  <c r="K230" i="23"/>
  <c r="J230" i="23"/>
  <c r="H230" i="23"/>
  <c r="G230" i="23"/>
  <c r="I230" i="23" s="1"/>
  <c r="E230" i="23"/>
  <c r="D230" i="23"/>
  <c r="F230" i="23" s="1"/>
  <c r="O229" i="23"/>
  <c r="L229" i="23"/>
  <c r="I229" i="23"/>
  <c r="F229" i="23"/>
  <c r="C229" i="23" s="1"/>
  <c r="O228" i="23"/>
  <c r="L228" i="23"/>
  <c r="I228" i="23"/>
  <c r="C228" i="23" s="1"/>
  <c r="F228" i="23"/>
  <c r="O227" i="23"/>
  <c r="L227" i="23"/>
  <c r="I227" i="23"/>
  <c r="F227" i="23"/>
  <c r="C227" i="23"/>
  <c r="O226" i="23"/>
  <c r="L226" i="23"/>
  <c r="I226" i="23"/>
  <c r="F226" i="23"/>
  <c r="C226" i="23" s="1"/>
  <c r="O225" i="23"/>
  <c r="L225" i="23"/>
  <c r="I225" i="23"/>
  <c r="F225" i="23"/>
  <c r="C225" i="23" s="1"/>
  <c r="O224" i="23"/>
  <c r="L224" i="23"/>
  <c r="I224" i="23"/>
  <c r="C224" i="23" s="1"/>
  <c r="F224" i="23"/>
  <c r="O223" i="23"/>
  <c r="L223" i="23"/>
  <c r="I223" i="23"/>
  <c r="F223" i="23"/>
  <c r="C223" i="23"/>
  <c r="O222" i="23"/>
  <c r="L222" i="23"/>
  <c r="I222" i="23"/>
  <c r="F222" i="23"/>
  <c r="C222" i="23" s="1"/>
  <c r="O221" i="23"/>
  <c r="L221" i="23"/>
  <c r="I221" i="23"/>
  <c r="F221" i="23"/>
  <c r="C221" i="23" s="1"/>
  <c r="O220" i="23"/>
  <c r="L220" i="23"/>
  <c r="C220" i="23" s="1"/>
  <c r="I220" i="23"/>
  <c r="F220" i="23"/>
  <c r="O219" i="23"/>
  <c r="N219" i="23"/>
  <c r="M219" i="23"/>
  <c r="K219" i="23"/>
  <c r="J219" i="23"/>
  <c r="L219" i="23" s="1"/>
  <c r="H219" i="23"/>
  <c r="G219" i="23"/>
  <c r="I219" i="23" s="1"/>
  <c r="E219" i="23"/>
  <c r="D219" i="23"/>
  <c r="F219" i="23" s="1"/>
  <c r="O218" i="23"/>
  <c r="L218" i="23"/>
  <c r="I218" i="23"/>
  <c r="F218" i="23"/>
  <c r="C218" i="23" s="1"/>
  <c r="O217" i="23"/>
  <c r="L217" i="23"/>
  <c r="I217" i="23"/>
  <c r="F217" i="23"/>
  <c r="C217" i="23" s="1"/>
  <c r="O216" i="23"/>
  <c r="L216" i="23"/>
  <c r="I216" i="23"/>
  <c r="F216" i="23"/>
  <c r="C216" i="23"/>
  <c r="O215" i="23"/>
  <c r="L215" i="23"/>
  <c r="I215" i="23"/>
  <c r="F215" i="23"/>
  <c r="C215" i="23" s="1"/>
  <c r="O214" i="23"/>
  <c r="L214" i="23"/>
  <c r="I214" i="23"/>
  <c r="F214" i="23"/>
  <c r="C214" i="23" s="1"/>
  <c r="O213" i="23"/>
  <c r="L213" i="23"/>
  <c r="I213" i="23"/>
  <c r="F213" i="23"/>
  <c r="C213" i="23" s="1"/>
  <c r="O212" i="23"/>
  <c r="L212" i="23"/>
  <c r="I212" i="23"/>
  <c r="F212" i="23"/>
  <c r="C212" i="23"/>
  <c r="O211" i="23"/>
  <c r="L211" i="23"/>
  <c r="I211" i="23"/>
  <c r="F211" i="23"/>
  <c r="C211" i="23" s="1"/>
  <c r="O210" i="23"/>
  <c r="L210" i="23"/>
  <c r="I210" i="23"/>
  <c r="F210" i="23"/>
  <c r="C210" i="23" s="1"/>
  <c r="O209" i="23"/>
  <c r="L209" i="23"/>
  <c r="I209" i="23"/>
  <c r="F209" i="23"/>
  <c r="C209" i="23" s="1"/>
  <c r="O208" i="23"/>
  <c r="N208" i="23"/>
  <c r="M208" i="23"/>
  <c r="K208" i="23"/>
  <c r="J208" i="23"/>
  <c r="L208" i="23" s="1"/>
  <c r="H208" i="23"/>
  <c r="G208" i="23"/>
  <c r="I208" i="23" s="1"/>
  <c r="F208" i="23"/>
  <c r="E208" i="23"/>
  <c r="D208" i="23"/>
  <c r="N207" i="23"/>
  <c r="M207" i="23"/>
  <c r="O207" i="23" s="1"/>
  <c r="K207" i="23"/>
  <c r="J207" i="23"/>
  <c r="L207" i="23" s="1"/>
  <c r="H207" i="23"/>
  <c r="G207" i="23"/>
  <c r="I207" i="23" s="1"/>
  <c r="E207" i="23"/>
  <c r="D207" i="23"/>
  <c r="F207" i="23" s="1"/>
  <c r="O206" i="23"/>
  <c r="L206" i="23"/>
  <c r="I206" i="23"/>
  <c r="C206" i="23" s="1"/>
  <c r="F206" i="23"/>
  <c r="O205" i="23"/>
  <c r="L205" i="23"/>
  <c r="I205" i="23"/>
  <c r="F205" i="23"/>
  <c r="C205" i="23" s="1"/>
  <c r="O204" i="23"/>
  <c r="L204" i="23"/>
  <c r="I204" i="23"/>
  <c r="F204" i="23"/>
  <c r="C204" i="23"/>
  <c r="O203" i="23"/>
  <c r="L203" i="23"/>
  <c r="I203" i="23"/>
  <c r="F203" i="23"/>
  <c r="C203" i="23" s="1"/>
  <c r="O202" i="23"/>
  <c r="L202" i="23"/>
  <c r="I202" i="23"/>
  <c r="C202" i="23" s="1"/>
  <c r="F202" i="23"/>
  <c r="N201" i="23"/>
  <c r="M201" i="23"/>
  <c r="O201" i="23" s="1"/>
  <c r="K201" i="23"/>
  <c r="J201" i="23"/>
  <c r="L201" i="23" s="1"/>
  <c r="H201" i="23"/>
  <c r="G201" i="23"/>
  <c r="I201" i="23" s="1"/>
  <c r="F201" i="23"/>
  <c r="E201" i="23"/>
  <c r="D201" i="23"/>
  <c r="O200" i="23"/>
  <c r="L200" i="23"/>
  <c r="I200" i="23"/>
  <c r="F200" i="23"/>
  <c r="C200" i="23"/>
  <c r="N199" i="23"/>
  <c r="M199" i="23"/>
  <c r="O199" i="23" s="1"/>
  <c r="K199" i="23"/>
  <c r="J199" i="23"/>
  <c r="L199" i="23" s="1"/>
  <c r="H199" i="23"/>
  <c r="H198" i="23" s="1"/>
  <c r="G199" i="23"/>
  <c r="I199" i="23" s="1"/>
  <c r="E199" i="23"/>
  <c r="D199" i="23"/>
  <c r="D198" i="23" s="1"/>
  <c r="N198" i="23"/>
  <c r="M198" i="23"/>
  <c r="K198" i="23"/>
  <c r="J198" i="23"/>
  <c r="L198" i="23" s="1"/>
  <c r="G198" i="23"/>
  <c r="E198" i="23"/>
  <c r="N197" i="23"/>
  <c r="J197" i="23"/>
  <c r="O196" i="23"/>
  <c r="L196" i="23"/>
  <c r="I196" i="23"/>
  <c r="F196" i="23"/>
  <c r="C196" i="23"/>
  <c r="N195" i="23"/>
  <c r="M195" i="23"/>
  <c r="O195" i="23" s="1"/>
  <c r="L195" i="23"/>
  <c r="K195" i="23"/>
  <c r="J195" i="23"/>
  <c r="H195" i="23"/>
  <c r="I195" i="23" s="1"/>
  <c r="G195" i="23"/>
  <c r="E195" i="23"/>
  <c r="D195" i="23"/>
  <c r="D194" i="23" s="1"/>
  <c r="F194" i="23" s="1"/>
  <c r="N194" i="23"/>
  <c r="M194" i="23"/>
  <c r="O194" i="23" s="1"/>
  <c r="K194" i="23"/>
  <c r="J194" i="23"/>
  <c r="L194" i="23" s="1"/>
  <c r="G194" i="23"/>
  <c r="E194" i="23"/>
  <c r="O193" i="23"/>
  <c r="L193" i="23"/>
  <c r="I193" i="23"/>
  <c r="F193" i="23"/>
  <c r="C193" i="23"/>
  <c r="O192" i="23"/>
  <c r="L192" i="23"/>
  <c r="I192" i="23"/>
  <c r="F192" i="23"/>
  <c r="C192" i="23" s="1"/>
  <c r="N191" i="23"/>
  <c r="M191" i="23"/>
  <c r="O191" i="23" s="1"/>
  <c r="K191" i="23"/>
  <c r="J191" i="23"/>
  <c r="L191" i="23" s="1"/>
  <c r="I191" i="23"/>
  <c r="H191" i="23"/>
  <c r="G191" i="23"/>
  <c r="E191" i="23"/>
  <c r="D191" i="23"/>
  <c r="D190" i="23" s="1"/>
  <c r="F190" i="23" s="1"/>
  <c r="N190" i="23"/>
  <c r="M190" i="23"/>
  <c r="O190" i="23" s="1"/>
  <c r="K190" i="23"/>
  <c r="J190" i="23"/>
  <c r="L190" i="23" s="1"/>
  <c r="G190" i="23"/>
  <c r="E190" i="23"/>
  <c r="O189" i="23"/>
  <c r="L189" i="23"/>
  <c r="I189" i="23"/>
  <c r="F189" i="23"/>
  <c r="C189" i="23"/>
  <c r="O188" i="23"/>
  <c r="L188" i="23"/>
  <c r="I188" i="23"/>
  <c r="F188" i="23"/>
  <c r="C188" i="23" s="1"/>
  <c r="N187" i="23"/>
  <c r="M187" i="23"/>
  <c r="O187" i="23" s="1"/>
  <c r="K187" i="23"/>
  <c r="J187" i="23"/>
  <c r="L187" i="23" s="1"/>
  <c r="I187" i="23"/>
  <c r="H187" i="23"/>
  <c r="G187" i="23"/>
  <c r="E187" i="23"/>
  <c r="D187" i="23"/>
  <c r="F187" i="23" s="1"/>
  <c r="O186" i="23"/>
  <c r="L186" i="23"/>
  <c r="I186" i="23"/>
  <c r="C186" i="23" s="1"/>
  <c r="F186" i="23"/>
  <c r="O185" i="23"/>
  <c r="L185" i="23"/>
  <c r="I185" i="23"/>
  <c r="F185" i="23"/>
  <c r="C185" i="23"/>
  <c r="O184" i="23"/>
  <c r="L184" i="23"/>
  <c r="I184" i="23"/>
  <c r="F184" i="23"/>
  <c r="C184" i="23" s="1"/>
  <c r="O183" i="23"/>
  <c r="L183" i="23"/>
  <c r="I183" i="23"/>
  <c r="F183" i="23"/>
  <c r="C183" i="23" s="1"/>
  <c r="N182" i="23"/>
  <c r="M182" i="23"/>
  <c r="O182" i="23" s="1"/>
  <c r="K182" i="23"/>
  <c r="J182" i="23"/>
  <c r="L182" i="23" s="1"/>
  <c r="H182" i="23"/>
  <c r="G182" i="23"/>
  <c r="I182" i="23" s="1"/>
  <c r="F182" i="23"/>
  <c r="E182" i="23"/>
  <c r="D182" i="23"/>
  <c r="O181" i="23"/>
  <c r="L181" i="23"/>
  <c r="I181" i="23"/>
  <c r="F181" i="23"/>
  <c r="C181" i="23"/>
  <c r="O180" i="23"/>
  <c r="L180" i="23"/>
  <c r="I180" i="23"/>
  <c r="F180" i="23"/>
  <c r="C180" i="23" s="1"/>
  <c r="O179" i="23"/>
  <c r="L179" i="23"/>
  <c r="I179" i="23"/>
  <c r="F179" i="23"/>
  <c r="C179" i="23" s="1"/>
  <c r="N178" i="23"/>
  <c r="M178" i="23"/>
  <c r="M177" i="23" s="1"/>
  <c r="K178" i="23"/>
  <c r="J178" i="23"/>
  <c r="L178" i="23" s="1"/>
  <c r="H178" i="23"/>
  <c r="G178" i="23"/>
  <c r="I178" i="23" s="1"/>
  <c r="F178" i="23"/>
  <c r="E178" i="23"/>
  <c r="E177" i="23" s="1"/>
  <c r="E176" i="23" s="1"/>
  <c r="D178" i="23"/>
  <c r="N177" i="23"/>
  <c r="N176" i="23" s="1"/>
  <c r="K177" i="23"/>
  <c r="J177" i="23"/>
  <c r="J176" i="23" s="1"/>
  <c r="L176" i="23" s="1"/>
  <c r="H177" i="23"/>
  <c r="G177" i="23"/>
  <c r="I177" i="23" s="1"/>
  <c r="D177" i="23"/>
  <c r="F177" i="23" s="1"/>
  <c r="K176" i="23"/>
  <c r="H176" i="23"/>
  <c r="G176" i="23"/>
  <c r="I176" i="23" s="1"/>
  <c r="D176" i="23"/>
  <c r="F176" i="23" s="1"/>
  <c r="O175" i="23"/>
  <c r="L175" i="23"/>
  <c r="I175" i="23"/>
  <c r="F175" i="23"/>
  <c r="C175" i="23" s="1"/>
  <c r="O174" i="23"/>
  <c r="L174" i="23"/>
  <c r="I174" i="23"/>
  <c r="C174" i="23" s="1"/>
  <c r="F174" i="23"/>
  <c r="O173" i="23"/>
  <c r="L173" i="23"/>
  <c r="I173" i="23"/>
  <c r="F173" i="23"/>
  <c r="C173" i="23"/>
  <c r="O172" i="23"/>
  <c r="L172" i="23"/>
  <c r="I172" i="23"/>
  <c r="F172" i="23"/>
  <c r="C172" i="23" s="1"/>
  <c r="O171" i="23"/>
  <c r="L171" i="23"/>
  <c r="I171" i="23"/>
  <c r="F171" i="23"/>
  <c r="C171" i="23" s="1"/>
  <c r="O170" i="23"/>
  <c r="L170" i="23"/>
  <c r="I170" i="23"/>
  <c r="C170" i="23" s="1"/>
  <c r="F170" i="23"/>
  <c r="N169" i="23"/>
  <c r="O169" i="23" s="1"/>
  <c r="M169" i="23"/>
  <c r="K169" i="23"/>
  <c r="J169" i="23"/>
  <c r="J168" i="23" s="1"/>
  <c r="H169" i="23"/>
  <c r="G169" i="23"/>
  <c r="I169" i="23" s="1"/>
  <c r="E169" i="23"/>
  <c r="D169" i="23"/>
  <c r="F169" i="23" s="1"/>
  <c r="M168" i="23"/>
  <c r="K168" i="23"/>
  <c r="H168" i="23"/>
  <c r="G168" i="23"/>
  <c r="I168" i="23" s="1"/>
  <c r="E168" i="23"/>
  <c r="D168" i="23"/>
  <c r="F168" i="23" s="1"/>
  <c r="O167" i="23"/>
  <c r="L167" i="23"/>
  <c r="I167" i="23"/>
  <c r="F167" i="23"/>
  <c r="C167" i="23" s="1"/>
  <c r="O166" i="23"/>
  <c r="L166" i="23"/>
  <c r="I166" i="23"/>
  <c r="C166" i="23" s="1"/>
  <c r="F166" i="23"/>
  <c r="O165" i="23"/>
  <c r="L165" i="23"/>
  <c r="C165" i="23" s="1"/>
  <c r="I165" i="23"/>
  <c r="F165" i="23"/>
  <c r="O164" i="23"/>
  <c r="L164" i="23"/>
  <c r="I164" i="23"/>
  <c r="F164" i="23"/>
  <c r="C164" i="23"/>
  <c r="N163" i="23"/>
  <c r="M163" i="23"/>
  <c r="O163" i="23" s="1"/>
  <c r="L163" i="23"/>
  <c r="K163" i="23"/>
  <c r="J163" i="23"/>
  <c r="H163" i="23"/>
  <c r="I163" i="23" s="1"/>
  <c r="G163" i="23"/>
  <c r="E163" i="23"/>
  <c r="D163" i="23"/>
  <c r="F163" i="23" s="1"/>
  <c r="O162" i="23"/>
  <c r="L162" i="23"/>
  <c r="I162" i="23"/>
  <c r="C162" i="23" s="1"/>
  <c r="F162" i="23"/>
  <c r="O161" i="23"/>
  <c r="L161" i="23"/>
  <c r="C161" i="23" s="1"/>
  <c r="I161" i="23"/>
  <c r="F161" i="23"/>
  <c r="O160" i="23"/>
  <c r="L160" i="23"/>
  <c r="I160" i="23"/>
  <c r="F160" i="23"/>
  <c r="C160" i="23"/>
  <c r="O159" i="23"/>
  <c r="L159" i="23"/>
  <c r="I159" i="23"/>
  <c r="F159" i="23"/>
  <c r="C159" i="23" s="1"/>
  <c r="O158" i="23"/>
  <c r="L158" i="23"/>
  <c r="I158" i="23"/>
  <c r="C158" i="23" s="1"/>
  <c r="F158" i="23"/>
  <c r="O157" i="23"/>
  <c r="L157" i="23"/>
  <c r="C157" i="23" s="1"/>
  <c r="I157" i="23"/>
  <c r="F157" i="23"/>
  <c r="O156" i="23"/>
  <c r="L156" i="23"/>
  <c r="I156" i="23"/>
  <c r="F156" i="23"/>
  <c r="C156" i="23"/>
  <c r="O155" i="23"/>
  <c r="L155" i="23"/>
  <c r="I155" i="23"/>
  <c r="F155" i="23"/>
  <c r="C155" i="23" s="1"/>
  <c r="N154" i="23"/>
  <c r="M154" i="23"/>
  <c r="O154" i="23" s="1"/>
  <c r="K154" i="23"/>
  <c r="J154" i="23"/>
  <c r="L154" i="23" s="1"/>
  <c r="I154" i="23"/>
  <c r="H154" i="23"/>
  <c r="G154" i="23"/>
  <c r="E154" i="23"/>
  <c r="F154" i="23" s="1"/>
  <c r="C154" i="23" s="1"/>
  <c r="D154" i="23"/>
  <c r="O153" i="23"/>
  <c r="L153" i="23"/>
  <c r="C153" i="23" s="1"/>
  <c r="I153" i="23"/>
  <c r="F153" i="23"/>
  <c r="O152" i="23"/>
  <c r="L152" i="23"/>
  <c r="I152" i="23"/>
  <c r="F152" i="23"/>
  <c r="C152" i="23"/>
  <c r="O151" i="23"/>
  <c r="L151" i="23"/>
  <c r="I151" i="23"/>
  <c r="F151" i="23"/>
  <c r="C151" i="23" s="1"/>
  <c r="O150" i="23"/>
  <c r="L150" i="23"/>
  <c r="I150" i="23"/>
  <c r="C150" i="23" s="1"/>
  <c r="F150" i="23"/>
  <c r="O149" i="23"/>
  <c r="L149" i="23"/>
  <c r="C149" i="23" s="1"/>
  <c r="I149" i="23"/>
  <c r="F149" i="23"/>
  <c r="O148" i="23"/>
  <c r="L148" i="23"/>
  <c r="I148" i="23"/>
  <c r="F148" i="23"/>
  <c r="C148" i="23"/>
  <c r="N147" i="23"/>
  <c r="M147" i="23"/>
  <c r="O147" i="23" s="1"/>
  <c r="L147" i="23"/>
  <c r="K147" i="23"/>
  <c r="J147" i="23"/>
  <c r="H147" i="23"/>
  <c r="I147" i="23" s="1"/>
  <c r="G147" i="23"/>
  <c r="E147" i="23"/>
  <c r="D147" i="23"/>
  <c r="F147" i="23" s="1"/>
  <c r="O146" i="23"/>
  <c r="L146" i="23"/>
  <c r="I146" i="23"/>
  <c r="C146" i="23" s="1"/>
  <c r="F146" i="23"/>
  <c r="O145" i="23"/>
  <c r="L145" i="23"/>
  <c r="C145" i="23" s="1"/>
  <c r="I145" i="23"/>
  <c r="F145" i="23"/>
  <c r="O144" i="23"/>
  <c r="N144" i="23"/>
  <c r="M144" i="23"/>
  <c r="K144" i="23"/>
  <c r="L144" i="23" s="1"/>
  <c r="J144" i="23"/>
  <c r="H144" i="23"/>
  <c r="G144" i="23"/>
  <c r="I144" i="23" s="1"/>
  <c r="E144" i="23"/>
  <c r="D144" i="23"/>
  <c r="F144" i="23" s="1"/>
  <c r="C144" i="23" s="1"/>
  <c r="O143" i="23"/>
  <c r="L143" i="23"/>
  <c r="I143" i="23"/>
  <c r="F143" i="23"/>
  <c r="C143" i="23" s="1"/>
  <c r="O142" i="23"/>
  <c r="L142" i="23"/>
  <c r="I142" i="23"/>
  <c r="C142" i="23" s="1"/>
  <c r="F142" i="23"/>
  <c r="O141" i="23"/>
  <c r="L141" i="23"/>
  <c r="C141" i="23" s="1"/>
  <c r="I141" i="23"/>
  <c r="F141" i="23"/>
  <c r="O140" i="23"/>
  <c r="L140" i="23"/>
  <c r="I140" i="23"/>
  <c r="F140" i="23"/>
  <c r="C140" i="23"/>
  <c r="N139" i="23"/>
  <c r="M139" i="23"/>
  <c r="O139" i="23" s="1"/>
  <c r="L139" i="23"/>
  <c r="K139" i="23"/>
  <c r="J139" i="23"/>
  <c r="H139" i="23"/>
  <c r="I139" i="23" s="1"/>
  <c r="G139" i="23"/>
  <c r="E139" i="23"/>
  <c r="D139" i="23"/>
  <c r="F139" i="23" s="1"/>
  <c r="O138" i="23"/>
  <c r="L138" i="23"/>
  <c r="I138" i="23"/>
  <c r="C138" i="23" s="1"/>
  <c r="F138" i="23"/>
  <c r="O137" i="23"/>
  <c r="L137" i="23"/>
  <c r="C137" i="23" s="1"/>
  <c r="I137" i="23"/>
  <c r="F137" i="23"/>
  <c r="O136" i="23"/>
  <c r="L136" i="23"/>
  <c r="I136" i="23"/>
  <c r="F136" i="23"/>
  <c r="C136" i="23"/>
  <c r="O135" i="23"/>
  <c r="L135" i="23"/>
  <c r="I135" i="23"/>
  <c r="F135" i="23"/>
  <c r="C135" i="23" s="1"/>
  <c r="N134" i="23"/>
  <c r="M134" i="23"/>
  <c r="M133" i="23" s="1"/>
  <c r="O133" i="23" s="1"/>
  <c r="K134" i="23"/>
  <c r="J134" i="23"/>
  <c r="L134" i="23" s="1"/>
  <c r="I134" i="23"/>
  <c r="H134" i="23"/>
  <c r="G134" i="23"/>
  <c r="E134" i="23"/>
  <c r="F134" i="23" s="1"/>
  <c r="D134" i="23"/>
  <c r="N133" i="23"/>
  <c r="K133" i="23"/>
  <c r="J133" i="23"/>
  <c r="L133" i="23" s="1"/>
  <c r="H133" i="23"/>
  <c r="G133" i="23"/>
  <c r="I133" i="23" s="1"/>
  <c r="D133" i="23"/>
  <c r="O132" i="23"/>
  <c r="L132" i="23"/>
  <c r="I132" i="23"/>
  <c r="F132" i="23"/>
  <c r="C132" i="23"/>
  <c r="N131" i="23"/>
  <c r="M131" i="23"/>
  <c r="O131" i="23" s="1"/>
  <c r="L131" i="23"/>
  <c r="K131" i="23"/>
  <c r="J131" i="23"/>
  <c r="H131" i="23"/>
  <c r="I131" i="23" s="1"/>
  <c r="G131" i="23"/>
  <c r="E131" i="23"/>
  <c r="D131" i="23"/>
  <c r="F131" i="23" s="1"/>
  <c r="C131" i="23" s="1"/>
  <c r="O130" i="23"/>
  <c r="L130" i="23"/>
  <c r="I130" i="23"/>
  <c r="C130" i="23" s="1"/>
  <c r="F130" i="23"/>
  <c r="O129" i="23"/>
  <c r="L129" i="23"/>
  <c r="C129" i="23" s="1"/>
  <c r="I129" i="23"/>
  <c r="F129" i="23"/>
  <c r="O128" i="23"/>
  <c r="L128" i="23"/>
  <c r="I128" i="23"/>
  <c r="F128" i="23"/>
  <c r="C128" i="23"/>
  <c r="O127" i="23"/>
  <c r="L127" i="23"/>
  <c r="I127" i="23"/>
  <c r="F127" i="23"/>
  <c r="C127" i="23" s="1"/>
  <c r="D127" i="23"/>
  <c r="O126" i="23"/>
  <c r="L126" i="23"/>
  <c r="C126" i="23" s="1"/>
  <c r="I126" i="23"/>
  <c r="F126" i="23"/>
  <c r="O125" i="23"/>
  <c r="N125" i="23"/>
  <c r="M125" i="23"/>
  <c r="K125" i="23"/>
  <c r="L125" i="23" s="1"/>
  <c r="J125" i="23"/>
  <c r="H125" i="23"/>
  <c r="G125" i="23"/>
  <c r="I125" i="23" s="1"/>
  <c r="E125" i="23"/>
  <c r="D125" i="23"/>
  <c r="F125" i="23" s="1"/>
  <c r="C125" i="23" s="1"/>
  <c r="O124" i="23"/>
  <c r="L124" i="23"/>
  <c r="I124" i="23"/>
  <c r="F124" i="23"/>
  <c r="C124" i="23" s="1"/>
  <c r="O123" i="23"/>
  <c r="L123" i="23"/>
  <c r="I123" i="23"/>
  <c r="C123" i="23" s="1"/>
  <c r="F123" i="23"/>
  <c r="O122" i="23"/>
  <c r="L122" i="23"/>
  <c r="C122" i="23" s="1"/>
  <c r="I122" i="23"/>
  <c r="F122" i="23"/>
  <c r="O121" i="23"/>
  <c r="L121" i="23"/>
  <c r="I121" i="23"/>
  <c r="F121" i="23"/>
  <c r="C121" i="23"/>
  <c r="O120" i="23"/>
  <c r="L120" i="23"/>
  <c r="I120" i="23"/>
  <c r="F120" i="23"/>
  <c r="C120" i="23" s="1"/>
  <c r="N119" i="23"/>
  <c r="M119" i="23"/>
  <c r="O119" i="23" s="1"/>
  <c r="K119" i="23"/>
  <c r="J119" i="23"/>
  <c r="L119" i="23" s="1"/>
  <c r="I119" i="23"/>
  <c r="H119" i="23"/>
  <c r="G119" i="23"/>
  <c r="E119" i="23"/>
  <c r="F119" i="23" s="1"/>
  <c r="C119" i="23" s="1"/>
  <c r="D119" i="23"/>
  <c r="O118" i="23"/>
  <c r="L118" i="23"/>
  <c r="C118" i="23" s="1"/>
  <c r="I118" i="23"/>
  <c r="F118" i="23"/>
  <c r="O117" i="23"/>
  <c r="L117" i="23"/>
  <c r="I117" i="23"/>
  <c r="F117" i="23"/>
  <c r="C117" i="23"/>
  <c r="O116" i="23"/>
  <c r="L116" i="23"/>
  <c r="I116" i="23"/>
  <c r="F116" i="23"/>
  <c r="C116" i="23" s="1"/>
  <c r="N115" i="23"/>
  <c r="M115" i="23"/>
  <c r="O115" i="23" s="1"/>
  <c r="K115" i="23"/>
  <c r="J115" i="23"/>
  <c r="L115" i="23" s="1"/>
  <c r="I115" i="23"/>
  <c r="H115" i="23"/>
  <c r="G115" i="23"/>
  <c r="E115" i="23"/>
  <c r="F115" i="23" s="1"/>
  <c r="D115" i="23"/>
  <c r="O114" i="23"/>
  <c r="L114" i="23"/>
  <c r="C114" i="23" s="1"/>
  <c r="I114" i="23"/>
  <c r="F114" i="23"/>
  <c r="O113" i="23"/>
  <c r="L113" i="23"/>
  <c r="I113" i="23"/>
  <c r="F113" i="23"/>
  <c r="C113" i="23"/>
  <c r="O112" i="23"/>
  <c r="L112" i="23"/>
  <c r="I112" i="23"/>
  <c r="F112" i="23"/>
  <c r="C112" i="23" s="1"/>
  <c r="O111" i="23"/>
  <c r="L111" i="23"/>
  <c r="I111" i="23"/>
  <c r="C111" i="23" s="1"/>
  <c r="F111" i="23"/>
  <c r="O110" i="23"/>
  <c r="L110" i="23"/>
  <c r="C110" i="23" s="1"/>
  <c r="I110" i="23"/>
  <c r="F110" i="23"/>
  <c r="O109" i="23"/>
  <c r="L109" i="23"/>
  <c r="I109" i="23"/>
  <c r="F109" i="23"/>
  <c r="C109" i="23"/>
  <c r="O108" i="23"/>
  <c r="L108" i="23"/>
  <c r="I108" i="23"/>
  <c r="F108" i="23"/>
  <c r="C108" i="23" s="1"/>
  <c r="O107" i="23"/>
  <c r="L107" i="23"/>
  <c r="I107" i="23"/>
  <c r="C107" i="23" s="1"/>
  <c r="F107" i="23"/>
  <c r="N106" i="23"/>
  <c r="O106" i="23" s="1"/>
  <c r="M106" i="23"/>
  <c r="K106" i="23"/>
  <c r="J106" i="23"/>
  <c r="L106" i="23" s="1"/>
  <c r="H106" i="23"/>
  <c r="G106" i="23"/>
  <c r="I106" i="23" s="1"/>
  <c r="F106" i="23"/>
  <c r="C106" i="23" s="1"/>
  <c r="E106" i="23"/>
  <c r="D106" i="23"/>
  <c r="O105" i="23"/>
  <c r="L105" i="23"/>
  <c r="I105" i="23"/>
  <c r="F105" i="23"/>
  <c r="C105" i="23"/>
  <c r="O104" i="23"/>
  <c r="L104" i="23"/>
  <c r="I104" i="23"/>
  <c r="F104" i="23"/>
  <c r="C104" i="23" s="1"/>
  <c r="O103" i="23"/>
  <c r="L103" i="23"/>
  <c r="I103" i="23"/>
  <c r="C103" i="23" s="1"/>
  <c r="F103" i="23"/>
  <c r="O102" i="23"/>
  <c r="L102" i="23"/>
  <c r="C102" i="23" s="1"/>
  <c r="I102" i="23"/>
  <c r="F102" i="23"/>
  <c r="O101" i="23"/>
  <c r="L101" i="23"/>
  <c r="I101" i="23"/>
  <c r="F101" i="23"/>
  <c r="C101" i="23"/>
  <c r="O100" i="23"/>
  <c r="L100" i="23"/>
  <c r="I100" i="23"/>
  <c r="F100" i="23"/>
  <c r="C100" i="23" s="1"/>
  <c r="O99" i="23"/>
  <c r="L99" i="23"/>
  <c r="I99" i="23"/>
  <c r="C99" i="23" s="1"/>
  <c r="F99" i="23"/>
  <c r="N98" i="23"/>
  <c r="O98" i="23" s="1"/>
  <c r="M98" i="23"/>
  <c r="K98" i="23"/>
  <c r="J98" i="23"/>
  <c r="L98" i="23" s="1"/>
  <c r="H98" i="23"/>
  <c r="G98" i="23"/>
  <c r="I98" i="23" s="1"/>
  <c r="F98" i="23"/>
  <c r="E98" i="23"/>
  <c r="D98" i="23"/>
  <c r="O97" i="23"/>
  <c r="L97" i="23"/>
  <c r="I97" i="23"/>
  <c r="F97" i="23"/>
  <c r="C97" i="23"/>
  <c r="O96" i="23"/>
  <c r="L96" i="23"/>
  <c r="I96" i="23"/>
  <c r="F96" i="23"/>
  <c r="C96" i="23" s="1"/>
  <c r="O95" i="23"/>
  <c r="L95" i="23"/>
  <c r="I95" i="23"/>
  <c r="C95" i="23" s="1"/>
  <c r="F95" i="23"/>
  <c r="O94" i="23"/>
  <c r="L94" i="23"/>
  <c r="C94" i="23" s="1"/>
  <c r="I94" i="23"/>
  <c r="F94" i="23"/>
  <c r="O93" i="23"/>
  <c r="L93" i="23"/>
  <c r="I93" i="23"/>
  <c r="F93" i="23"/>
  <c r="C93" i="23"/>
  <c r="N92" i="23"/>
  <c r="M92" i="23"/>
  <c r="O92" i="23" s="1"/>
  <c r="L92" i="23"/>
  <c r="K92" i="23"/>
  <c r="J92" i="23"/>
  <c r="H92" i="23"/>
  <c r="I92" i="23" s="1"/>
  <c r="G92" i="23"/>
  <c r="E92" i="23"/>
  <c r="D92" i="23"/>
  <c r="F92" i="23" s="1"/>
  <c r="C92" i="23" s="1"/>
  <c r="O91" i="23"/>
  <c r="L91" i="23"/>
  <c r="I91" i="23"/>
  <c r="C91" i="23" s="1"/>
  <c r="F91" i="23"/>
  <c r="O90" i="23"/>
  <c r="L90" i="23"/>
  <c r="C90" i="23" s="1"/>
  <c r="I90" i="23"/>
  <c r="F90" i="23"/>
  <c r="O89" i="23"/>
  <c r="L89" i="23"/>
  <c r="I89" i="23"/>
  <c r="F89" i="23"/>
  <c r="C89" i="23"/>
  <c r="O88" i="23"/>
  <c r="L88" i="23"/>
  <c r="I88" i="23"/>
  <c r="F88" i="23"/>
  <c r="C88" i="23" s="1"/>
  <c r="N87" i="23"/>
  <c r="M87" i="23"/>
  <c r="M86" i="23" s="1"/>
  <c r="O86" i="23" s="1"/>
  <c r="K87" i="23"/>
  <c r="J87" i="23"/>
  <c r="L87" i="23" s="1"/>
  <c r="I87" i="23"/>
  <c r="H87" i="23"/>
  <c r="G87" i="23"/>
  <c r="E87" i="23"/>
  <c r="F87" i="23" s="1"/>
  <c r="D87" i="23"/>
  <c r="N86" i="23"/>
  <c r="K86" i="23"/>
  <c r="J86" i="23"/>
  <c r="L86" i="23" s="1"/>
  <c r="H86" i="23"/>
  <c r="G86" i="23"/>
  <c r="I86" i="23" s="1"/>
  <c r="D86" i="23"/>
  <c r="O85" i="23"/>
  <c r="L85" i="23"/>
  <c r="I85" i="23"/>
  <c r="F85" i="23"/>
  <c r="C85" i="23"/>
  <c r="O84" i="23"/>
  <c r="L84" i="23"/>
  <c r="I84" i="23"/>
  <c r="F84" i="23"/>
  <c r="C84" i="23" s="1"/>
  <c r="N83" i="23"/>
  <c r="M83" i="23"/>
  <c r="O83" i="23" s="1"/>
  <c r="K83" i="23"/>
  <c r="J83" i="23"/>
  <c r="L83" i="23" s="1"/>
  <c r="I83" i="23"/>
  <c r="H83" i="23"/>
  <c r="G83" i="23"/>
  <c r="E83" i="23"/>
  <c r="F83" i="23" s="1"/>
  <c r="D83" i="23"/>
  <c r="O82" i="23"/>
  <c r="L82" i="23"/>
  <c r="C82" i="23" s="1"/>
  <c r="I82" i="23"/>
  <c r="F82" i="23"/>
  <c r="O81" i="23"/>
  <c r="L81" i="23"/>
  <c r="I81" i="23"/>
  <c r="F81" i="23"/>
  <c r="C81" i="23"/>
  <c r="N80" i="23"/>
  <c r="M80" i="23"/>
  <c r="O80" i="23" s="1"/>
  <c r="L80" i="23"/>
  <c r="K80" i="23"/>
  <c r="J80" i="23"/>
  <c r="H80" i="23"/>
  <c r="I80" i="23" s="1"/>
  <c r="G80" i="23"/>
  <c r="E80" i="23"/>
  <c r="D80" i="23"/>
  <c r="D79" i="23" s="1"/>
  <c r="N79" i="23"/>
  <c r="M79" i="23"/>
  <c r="K79" i="23"/>
  <c r="J79" i="23"/>
  <c r="L79" i="23" s="1"/>
  <c r="G79" i="23"/>
  <c r="E79" i="23"/>
  <c r="K78" i="23"/>
  <c r="G78" i="23"/>
  <c r="O77" i="23"/>
  <c r="L77" i="23"/>
  <c r="I77" i="23"/>
  <c r="F77" i="23"/>
  <c r="C77" i="23"/>
  <c r="O76" i="23"/>
  <c r="L76" i="23"/>
  <c r="I76" i="23"/>
  <c r="F76" i="23"/>
  <c r="C76" i="23" s="1"/>
  <c r="O75" i="23"/>
  <c r="L75" i="23"/>
  <c r="I75" i="23"/>
  <c r="C75" i="23" s="1"/>
  <c r="F75" i="23"/>
  <c r="O74" i="23"/>
  <c r="L74" i="23"/>
  <c r="C74" i="23" s="1"/>
  <c r="I74" i="23"/>
  <c r="F74" i="23"/>
  <c r="O73" i="23"/>
  <c r="L73" i="23"/>
  <c r="I73" i="23"/>
  <c r="F73" i="23"/>
  <c r="C73" i="23"/>
  <c r="N72" i="23"/>
  <c r="M72" i="23"/>
  <c r="O72" i="23" s="1"/>
  <c r="L72" i="23"/>
  <c r="K72" i="23"/>
  <c r="J72" i="23"/>
  <c r="H72" i="23"/>
  <c r="I72" i="23" s="1"/>
  <c r="G72" i="23"/>
  <c r="E72" i="23"/>
  <c r="D72" i="23"/>
  <c r="F72" i="23" s="1"/>
  <c r="O71" i="23"/>
  <c r="L71" i="23"/>
  <c r="I71" i="23"/>
  <c r="C71" i="23" s="1"/>
  <c r="F71" i="23"/>
  <c r="N70" i="23"/>
  <c r="O70" i="23" s="1"/>
  <c r="M70" i="23"/>
  <c r="K70" i="23"/>
  <c r="J70" i="23"/>
  <c r="L70" i="23" s="1"/>
  <c r="G70" i="23"/>
  <c r="E70" i="23"/>
  <c r="O69" i="23"/>
  <c r="L69" i="23"/>
  <c r="I69" i="23"/>
  <c r="F69" i="23"/>
  <c r="C69" i="23"/>
  <c r="O68" i="23"/>
  <c r="L68" i="23"/>
  <c r="I68" i="23"/>
  <c r="F68" i="23"/>
  <c r="C68" i="23" s="1"/>
  <c r="O67" i="23"/>
  <c r="L67" i="23"/>
  <c r="I67" i="23"/>
  <c r="C67" i="23" s="1"/>
  <c r="F67" i="23"/>
  <c r="O66" i="23"/>
  <c r="L66" i="23"/>
  <c r="C66" i="23" s="1"/>
  <c r="I66" i="23"/>
  <c r="F66" i="23"/>
  <c r="O65" i="23"/>
  <c r="L65" i="23"/>
  <c r="I65" i="23"/>
  <c r="F65" i="23"/>
  <c r="C65" i="23"/>
  <c r="O64" i="23"/>
  <c r="L64" i="23"/>
  <c r="I64" i="23"/>
  <c r="F64" i="23"/>
  <c r="C64" i="23" s="1"/>
  <c r="O63" i="23"/>
  <c r="L63" i="23"/>
  <c r="I63" i="23"/>
  <c r="C63" i="23" s="1"/>
  <c r="F63" i="23"/>
  <c r="O62" i="23"/>
  <c r="L62" i="23"/>
  <c r="C62" i="23" s="1"/>
  <c r="I62" i="23"/>
  <c r="F62" i="23"/>
  <c r="O61" i="23"/>
  <c r="N61" i="23"/>
  <c r="M61" i="23"/>
  <c r="K61" i="23"/>
  <c r="J61" i="23"/>
  <c r="L61" i="23" s="1"/>
  <c r="H61" i="23"/>
  <c r="G61" i="23"/>
  <c r="I61" i="23" s="1"/>
  <c r="E61" i="23"/>
  <c r="D61" i="23"/>
  <c r="F61" i="23" s="1"/>
  <c r="C61" i="23" s="1"/>
  <c r="O60" i="23"/>
  <c r="L60" i="23"/>
  <c r="I60" i="23"/>
  <c r="F60" i="23"/>
  <c r="C60" i="23" s="1"/>
  <c r="O59" i="23"/>
  <c r="L59" i="23"/>
  <c r="I59" i="23"/>
  <c r="C59" i="23" s="1"/>
  <c r="F59" i="23"/>
  <c r="N58" i="23"/>
  <c r="O58" i="23" s="1"/>
  <c r="M58" i="23"/>
  <c r="K58" i="23"/>
  <c r="J58" i="23"/>
  <c r="L58" i="23" s="1"/>
  <c r="H58" i="23"/>
  <c r="G58" i="23"/>
  <c r="I58" i="23" s="1"/>
  <c r="F58" i="23"/>
  <c r="E58" i="23"/>
  <c r="D58" i="23"/>
  <c r="O57" i="23"/>
  <c r="N57" i="23"/>
  <c r="M57" i="23"/>
  <c r="K57" i="23"/>
  <c r="J57" i="23"/>
  <c r="L57" i="23" s="1"/>
  <c r="H57" i="23"/>
  <c r="G57" i="23"/>
  <c r="I57" i="23" s="1"/>
  <c r="E57" i="23"/>
  <c r="D57" i="23"/>
  <c r="F57" i="23" s="1"/>
  <c r="N56" i="23"/>
  <c r="M56" i="23"/>
  <c r="O56" i="23" s="1"/>
  <c r="L56" i="23"/>
  <c r="K56" i="23"/>
  <c r="J56" i="23"/>
  <c r="G56" i="23"/>
  <c r="E56" i="23"/>
  <c r="K55" i="23"/>
  <c r="G55" i="23"/>
  <c r="O50" i="23"/>
  <c r="C50" i="23" s="1"/>
  <c r="O49" i="23"/>
  <c r="C49" i="23"/>
  <c r="N48" i="23"/>
  <c r="M48" i="23"/>
  <c r="L47" i="23"/>
  <c r="I47" i="23"/>
  <c r="F47" i="23"/>
  <c r="C47" i="23"/>
  <c r="K46" i="23"/>
  <c r="J46" i="23"/>
  <c r="L46" i="23" s="1"/>
  <c r="I46" i="23"/>
  <c r="H46" i="23"/>
  <c r="G46" i="23"/>
  <c r="E46" i="23"/>
  <c r="F46" i="23" s="1"/>
  <c r="C46" i="23" s="1"/>
  <c r="D46" i="23"/>
  <c r="F45" i="23"/>
  <c r="C45" i="23"/>
  <c r="L44" i="23"/>
  <c r="C44" i="23"/>
  <c r="L43" i="23"/>
  <c r="C43" i="23"/>
  <c r="L42" i="23"/>
  <c r="C42" i="23"/>
  <c r="L41" i="23"/>
  <c r="C41" i="23"/>
  <c r="K40" i="23"/>
  <c r="J40" i="23"/>
  <c r="L40" i="23" s="1"/>
  <c r="C40" i="23" s="1"/>
  <c r="L39" i="23"/>
  <c r="C39" i="23"/>
  <c r="L38" i="23"/>
  <c r="C38" i="23"/>
  <c r="K37" i="23"/>
  <c r="J37" i="23"/>
  <c r="L37" i="23" s="1"/>
  <c r="C37" i="23" s="1"/>
  <c r="L36" i="23"/>
  <c r="C36" i="23"/>
  <c r="K35" i="23"/>
  <c r="L35" i="23" s="1"/>
  <c r="C35" i="23" s="1"/>
  <c r="J35" i="23"/>
  <c r="L34" i="23"/>
  <c r="C34" i="23"/>
  <c r="L33" i="23"/>
  <c r="C33" i="23"/>
  <c r="L32" i="23"/>
  <c r="C32" i="23"/>
  <c r="K31" i="23"/>
  <c r="J31" i="23"/>
  <c r="L31" i="23" s="1"/>
  <c r="C31" i="23" s="1"/>
  <c r="K30" i="23"/>
  <c r="J30" i="23"/>
  <c r="F29" i="23"/>
  <c r="C29" i="23"/>
  <c r="I28" i="23"/>
  <c r="O27" i="23"/>
  <c r="L27" i="23"/>
  <c r="J27" i="23"/>
  <c r="I27" i="23"/>
  <c r="F27" i="23"/>
  <c r="C27" i="23" s="1"/>
  <c r="O26" i="23"/>
  <c r="L26" i="23"/>
  <c r="I26" i="23"/>
  <c r="F26" i="23"/>
  <c r="C26" i="23" s="1"/>
  <c r="N25" i="23"/>
  <c r="N290" i="23" s="1"/>
  <c r="N289" i="23" s="1"/>
  <c r="M25" i="23"/>
  <c r="M290" i="23" s="1"/>
  <c r="K25" i="23"/>
  <c r="K290" i="23" s="1"/>
  <c r="K289" i="23" s="1"/>
  <c r="J25" i="23"/>
  <c r="L25" i="23" s="1"/>
  <c r="I25" i="23"/>
  <c r="H25" i="23"/>
  <c r="H290" i="23" s="1"/>
  <c r="H289" i="23" s="1"/>
  <c r="G25" i="23"/>
  <c r="G290" i="23" s="1"/>
  <c r="E25" i="23"/>
  <c r="E290" i="23" s="1"/>
  <c r="E289" i="23" s="1"/>
  <c r="D25" i="23"/>
  <c r="D290" i="23" s="1"/>
  <c r="N24" i="23"/>
  <c r="O24" i="23" s="1"/>
  <c r="M24" i="23"/>
  <c r="K24" i="23"/>
  <c r="J24" i="23"/>
  <c r="L24" i="23" s="1"/>
  <c r="H24" i="23"/>
  <c r="G24" i="23"/>
  <c r="I24" i="23" s="1"/>
  <c r="E24" i="23"/>
  <c r="O299" i="22"/>
  <c r="L299" i="22"/>
  <c r="I299" i="22"/>
  <c r="F299" i="22"/>
  <c r="C299" i="22" s="1"/>
  <c r="O298" i="22"/>
  <c r="L298" i="22"/>
  <c r="I298" i="22"/>
  <c r="F298" i="22"/>
  <c r="C298" i="22" s="1"/>
  <c r="O297" i="22"/>
  <c r="L297" i="22"/>
  <c r="I297" i="22"/>
  <c r="F297" i="22"/>
  <c r="C297" i="22" s="1"/>
  <c r="O296" i="22"/>
  <c r="L296" i="22"/>
  <c r="I296" i="22"/>
  <c r="F296" i="22"/>
  <c r="C296" i="22"/>
  <c r="O295" i="22"/>
  <c r="L295" i="22"/>
  <c r="I295" i="22"/>
  <c r="F295" i="22"/>
  <c r="C295" i="22" s="1"/>
  <c r="O294" i="22"/>
  <c r="L294" i="22"/>
  <c r="I294" i="22"/>
  <c r="F294" i="22"/>
  <c r="C294" i="22" s="1"/>
  <c r="O293" i="22"/>
  <c r="L293" i="22"/>
  <c r="I293" i="22"/>
  <c r="F293" i="22"/>
  <c r="C293" i="22" s="1"/>
  <c r="O292" i="22"/>
  <c r="L292" i="22"/>
  <c r="I292" i="22"/>
  <c r="F292" i="22"/>
  <c r="C292" i="22"/>
  <c r="N291" i="22"/>
  <c r="M291" i="22"/>
  <c r="O291" i="22" s="1"/>
  <c r="K291" i="22"/>
  <c r="J291" i="22"/>
  <c r="L291" i="22" s="1"/>
  <c r="H291" i="22"/>
  <c r="G291" i="22"/>
  <c r="I291" i="22" s="1"/>
  <c r="E291" i="22"/>
  <c r="D291" i="22"/>
  <c r="F291" i="22" s="1"/>
  <c r="O286" i="22"/>
  <c r="L286" i="22"/>
  <c r="I286" i="22"/>
  <c r="F286" i="22"/>
  <c r="C286" i="22"/>
  <c r="O285" i="22"/>
  <c r="L285" i="22"/>
  <c r="I285" i="22"/>
  <c r="F285" i="22"/>
  <c r="C285" i="22" s="1"/>
  <c r="N284" i="22"/>
  <c r="M284" i="22"/>
  <c r="O284" i="22" s="1"/>
  <c r="K284" i="22"/>
  <c r="J284" i="22"/>
  <c r="I284" i="22"/>
  <c r="H284" i="22"/>
  <c r="G284" i="22"/>
  <c r="E284" i="22"/>
  <c r="D284" i="22"/>
  <c r="O283" i="22"/>
  <c r="L283" i="22"/>
  <c r="I283" i="22"/>
  <c r="F283" i="22"/>
  <c r="C283" i="22" s="1"/>
  <c r="O282" i="22"/>
  <c r="N282" i="22"/>
  <c r="M282" i="22"/>
  <c r="K282" i="22"/>
  <c r="J282" i="22"/>
  <c r="L282" i="22" s="1"/>
  <c r="H282" i="22"/>
  <c r="G282" i="22"/>
  <c r="I282" i="22" s="1"/>
  <c r="E282" i="22"/>
  <c r="F282" i="22" s="1"/>
  <c r="D282" i="22"/>
  <c r="O281" i="22"/>
  <c r="L281" i="22"/>
  <c r="I281" i="22"/>
  <c r="F281" i="22"/>
  <c r="C281" i="22" s="1"/>
  <c r="O280" i="22"/>
  <c r="L280" i="22"/>
  <c r="I280" i="22"/>
  <c r="C280" i="22" s="1"/>
  <c r="F280" i="22"/>
  <c r="O279" i="22"/>
  <c r="L279" i="22"/>
  <c r="I279" i="22"/>
  <c r="F279" i="22"/>
  <c r="C279" i="22" s="1"/>
  <c r="O278" i="22"/>
  <c r="N278" i="22"/>
  <c r="M278" i="22"/>
  <c r="K278" i="22"/>
  <c r="J278" i="22"/>
  <c r="L278" i="22" s="1"/>
  <c r="H278" i="22"/>
  <c r="G278" i="22"/>
  <c r="I278" i="22" s="1"/>
  <c r="E278" i="22"/>
  <c r="F278" i="22" s="1"/>
  <c r="C278" i="22" s="1"/>
  <c r="D278" i="22"/>
  <c r="O277" i="22"/>
  <c r="L277" i="22"/>
  <c r="I277" i="22"/>
  <c r="F277" i="22"/>
  <c r="C277" i="22" s="1"/>
  <c r="O276" i="22"/>
  <c r="L276" i="22"/>
  <c r="I276" i="22"/>
  <c r="C276" i="22" s="1"/>
  <c r="F276" i="22"/>
  <c r="O275" i="22"/>
  <c r="L275" i="22"/>
  <c r="I275" i="22"/>
  <c r="F275" i="22"/>
  <c r="C275" i="22" s="1"/>
  <c r="O274" i="22"/>
  <c r="N274" i="22"/>
  <c r="M274" i="22"/>
  <c r="K274" i="22"/>
  <c r="J274" i="22"/>
  <c r="L274" i="22" s="1"/>
  <c r="H274" i="22"/>
  <c r="G274" i="22"/>
  <c r="I274" i="22" s="1"/>
  <c r="E274" i="22"/>
  <c r="F274" i="22" s="1"/>
  <c r="D274" i="22"/>
  <c r="O273" i="22"/>
  <c r="L273" i="22"/>
  <c r="I273" i="22"/>
  <c r="F273" i="22"/>
  <c r="C273" i="22" s="1"/>
  <c r="N272" i="22"/>
  <c r="M272" i="22"/>
  <c r="O272" i="22" s="1"/>
  <c r="K272" i="22"/>
  <c r="J272" i="22"/>
  <c r="L272" i="22" s="1"/>
  <c r="H272" i="22"/>
  <c r="G272" i="22"/>
  <c r="I272" i="22" s="1"/>
  <c r="E272" i="22"/>
  <c r="D272" i="22"/>
  <c r="F272" i="22" s="1"/>
  <c r="N271" i="22"/>
  <c r="M271" i="22"/>
  <c r="O271" i="22" s="1"/>
  <c r="K271" i="22"/>
  <c r="J271" i="22"/>
  <c r="L271" i="22" s="1"/>
  <c r="I271" i="22"/>
  <c r="H271" i="22"/>
  <c r="G271" i="22"/>
  <c r="E271" i="22"/>
  <c r="D271" i="22"/>
  <c r="F271" i="22" s="1"/>
  <c r="O270" i="22"/>
  <c r="L270" i="22"/>
  <c r="I270" i="22"/>
  <c r="C270" i="22" s="1"/>
  <c r="F270" i="22"/>
  <c r="O269" i="22"/>
  <c r="L269" i="22"/>
  <c r="I269" i="22"/>
  <c r="F269" i="22"/>
  <c r="C269" i="22"/>
  <c r="O268" i="22"/>
  <c r="L268" i="22"/>
  <c r="I268" i="22"/>
  <c r="F268" i="22"/>
  <c r="C268" i="22" s="1"/>
  <c r="O267" i="22"/>
  <c r="L267" i="22"/>
  <c r="I267" i="22"/>
  <c r="F267" i="22"/>
  <c r="C267" i="22" s="1"/>
  <c r="N266" i="22"/>
  <c r="M266" i="22"/>
  <c r="O266" i="22" s="1"/>
  <c r="K266" i="22"/>
  <c r="J266" i="22"/>
  <c r="L266" i="22" s="1"/>
  <c r="I266" i="22"/>
  <c r="H266" i="22"/>
  <c r="G266" i="22"/>
  <c r="E266" i="22"/>
  <c r="F266" i="22" s="1"/>
  <c r="C266" i="22" s="1"/>
  <c r="D266" i="22"/>
  <c r="O265" i="22"/>
  <c r="L265" i="22"/>
  <c r="C265" i="22" s="1"/>
  <c r="I265" i="22"/>
  <c r="F265" i="22"/>
  <c r="O264" i="22"/>
  <c r="L264" i="22"/>
  <c r="I264" i="22"/>
  <c r="F264" i="22"/>
  <c r="C264" i="22"/>
  <c r="O263" i="22"/>
  <c r="L263" i="22"/>
  <c r="I263" i="22"/>
  <c r="F263" i="22"/>
  <c r="C263" i="22" s="1"/>
  <c r="N262" i="22"/>
  <c r="M262" i="22"/>
  <c r="O262" i="22" s="1"/>
  <c r="K262" i="22"/>
  <c r="J262" i="22"/>
  <c r="L262" i="22" s="1"/>
  <c r="I262" i="22"/>
  <c r="H262" i="22"/>
  <c r="G262" i="22"/>
  <c r="E262" i="22"/>
  <c r="F262" i="22" s="1"/>
  <c r="D262" i="22"/>
  <c r="N261" i="22"/>
  <c r="O261" i="22" s="1"/>
  <c r="M261" i="22"/>
  <c r="K261" i="22"/>
  <c r="J261" i="22"/>
  <c r="L261" i="22" s="1"/>
  <c r="H261" i="22"/>
  <c r="G261" i="22"/>
  <c r="I261" i="22" s="1"/>
  <c r="E261" i="22"/>
  <c r="D261" i="22"/>
  <c r="F261" i="22" s="1"/>
  <c r="O260" i="22"/>
  <c r="L260" i="22"/>
  <c r="I260" i="22"/>
  <c r="F260" i="22"/>
  <c r="C260" i="22"/>
  <c r="O259" i="22"/>
  <c r="L259" i="22"/>
  <c r="I259" i="22"/>
  <c r="F259" i="22"/>
  <c r="C259" i="22" s="1"/>
  <c r="O258" i="22"/>
  <c r="L258" i="22"/>
  <c r="I258" i="22"/>
  <c r="F258" i="22"/>
  <c r="C258" i="22"/>
  <c r="O257" i="22"/>
  <c r="L257" i="22"/>
  <c r="I257" i="22"/>
  <c r="F257" i="22"/>
  <c r="C257" i="22" s="1"/>
  <c r="O256" i="22"/>
  <c r="L256" i="22"/>
  <c r="I256" i="22"/>
  <c r="C256" i="22" s="1"/>
  <c r="F256" i="22"/>
  <c r="N255" i="22"/>
  <c r="M255" i="22"/>
  <c r="O255" i="22" s="1"/>
  <c r="K255" i="22"/>
  <c r="J255" i="22"/>
  <c r="L255" i="22" s="1"/>
  <c r="H255" i="22"/>
  <c r="I255" i="22" s="1"/>
  <c r="G255" i="22"/>
  <c r="E255" i="22"/>
  <c r="D255" i="22"/>
  <c r="F255" i="22" s="1"/>
  <c r="N254" i="22"/>
  <c r="M254" i="22"/>
  <c r="O254" i="22" s="1"/>
  <c r="K254" i="22"/>
  <c r="J254" i="22"/>
  <c r="L254" i="22" s="1"/>
  <c r="H254" i="22"/>
  <c r="I254" i="22" s="1"/>
  <c r="G254" i="22"/>
  <c r="E254" i="22"/>
  <c r="D254" i="22"/>
  <c r="F254" i="22" s="1"/>
  <c r="O253" i="22"/>
  <c r="L253" i="22"/>
  <c r="I253" i="22"/>
  <c r="C253" i="22" s="1"/>
  <c r="F253" i="22"/>
  <c r="O252" i="22"/>
  <c r="L252" i="22"/>
  <c r="C252" i="22" s="1"/>
  <c r="I252" i="22"/>
  <c r="F252" i="22"/>
  <c r="O251" i="22"/>
  <c r="L251" i="22"/>
  <c r="I251" i="22"/>
  <c r="F251" i="22"/>
  <c r="C251" i="22"/>
  <c r="O250" i="22"/>
  <c r="L250" i="22"/>
  <c r="I250" i="22"/>
  <c r="F250" i="22"/>
  <c r="C250" i="22" s="1"/>
  <c r="N249" i="22"/>
  <c r="M249" i="22"/>
  <c r="O249" i="22" s="1"/>
  <c r="K249" i="22"/>
  <c r="J249" i="22"/>
  <c r="L249" i="22" s="1"/>
  <c r="I249" i="22"/>
  <c r="H249" i="22"/>
  <c r="G249" i="22"/>
  <c r="E249" i="22"/>
  <c r="F249" i="22" s="1"/>
  <c r="D249" i="22"/>
  <c r="O248" i="22"/>
  <c r="L248" i="22"/>
  <c r="C248" i="22" s="1"/>
  <c r="I248" i="22"/>
  <c r="F248" i="22"/>
  <c r="O247" i="22"/>
  <c r="L247" i="22"/>
  <c r="I247" i="22"/>
  <c r="F247" i="22"/>
  <c r="C247" i="22"/>
  <c r="O246" i="22"/>
  <c r="L246" i="22"/>
  <c r="I246" i="22"/>
  <c r="F246" i="22"/>
  <c r="C246" i="22" s="1"/>
  <c r="O245" i="22"/>
  <c r="L245" i="22"/>
  <c r="I245" i="22"/>
  <c r="C245" i="22" s="1"/>
  <c r="F245" i="22"/>
  <c r="O244" i="22"/>
  <c r="L244" i="22"/>
  <c r="C244" i="22" s="1"/>
  <c r="I244" i="22"/>
  <c r="F244" i="22"/>
  <c r="O243" i="22"/>
  <c r="L243" i="22"/>
  <c r="I243" i="22"/>
  <c r="F243" i="22"/>
  <c r="C243" i="22"/>
  <c r="O242" i="22"/>
  <c r="L242" i="22"/>
  <c r="I242" i="22"/>
  <c r="F242" i="22"/>
  <c r="C242" i="22" s="1"/>
  <c r="N241" i="22"/>
  <c r="M241" i="22"/>
  <c r="O241" i="22" s="1"/>
  <c r="K241" i="22"/>
  <c r="J241" i="22"/>
  <c r="L241" i="22" s="1"/>
  <c r="I241" i="22"/>
  <c r="H241" i="22"/>
  <c r="G241" i="22"/>
  <c r="E241" i="22"/>
  <c r="F241" i="22" s="1"/>
  <c r="C241" i="22" s="1"/>
  <c r="D241" i="22"/>
  <c r="O240" i="22"/>
  <c r="L240" i="22"/>
  <c r="C240" i="22" s="1"/>
  <c r="I240" i="22"/>
  <c r="F240" i="22"/>
  <c r="O239" i="22"/>
  <c r="L239" i="22"/>
  <c r="I239" i="22"/>
  <c r="F239" i="22"/>
  <c r="C239" i="22"/>
  <c r="N238" i="22"/>
  <c r="M238" i="22"/>
  <c r="O238" i="22" s="1"/>
  <c r="L238" i="22"/>
  <c r="K238" i="22"/>
  <c r="J238" i="22"/>
  <c r="H238" i="22"/>
  <c r="I238" i="22" s="1"/>
  <c r="G238" i="22"/>
  <c r="E238" i="22"/>
  <c r="D238" i="22"/>
  <c r="F238" i="22" s="1"/>
  <c r="C238" i="22" s="1"/>
  <c r="O237" i="22"/>
  <c r="L237" i="22"/>
  <c r="I237" i="22"/>
  <c r="C237" i="22" s="1"/>
  <c r="F237" i="22"/>
  <c r="N236" i="22"/>
  <c r="N234" i="22" s="1"/>
  <c r="N233" i="22" s="1"/>
  <c r="M236" i="22"/>
  <c r="K236" i="22"/>
  <c r="K234" i="22" s="1"/>
  <c r="K233" i="22" s="1"/>
  <c r="J236" i="22"/>
  <c r="L236" i="22" s="1"/>
  <c r="H236" i="22"/>
  <c r="G236" i="22"/>
  <c r="I236" i="22" s="1"/>
  <c r="F236" i="22"/>
  <c r="E236" i="22"/>
  <c r="D236" i="22"/>
  <c r="O235" i="22"/>
  <c r="L235" i="22"/>
  <c r="I235" i="22"/>
  <c r="F235" i="22"/>
  <c r="C235" i="22"/>
  <c r="H234" i="22"/>
  <c r="H233" i="22" s="1"/>
  <c r="D234" i="22"/>
  <c r="O232" i="22"/>
  <c r="L232" i="22"/>
  <c r="C232" i="22" s="1"/>
  <c r="I232" i="22"/>
  <c r="F232" i="22"/>
  <c r="O231" i="22"/>
  <c r="L231" i="22"/>
  <c r="I231" i="22"/>
  <c r="F231" i="22"/>
  <c r="C231" i="22"/>
  <c r="N230" i="22"/>
  <c r="M230" i="22"/>
  <c r="O230" i="22" s="1"/>
  <c r="L230" i="22"/>
  <c r="K230" i="22"/>
  <c r="J230" i="22"/>
  <c r="H230" i="22"/>
  <c r="I230" i="22" s="1"/>
  <c r="G230" i="22"/>
  <c r="E230" i="22"/>
  <c r="D230" i="22"/>
  <c r="F230" i="22" s="1"/>
  <c r="C230" i="22" s="1"/>
  <c r="O229" i="22"/>
  <c r="L229" i="22"/>
  <c r="I229" i="22"/>
  <c r="C229" i="22" s="1"/>
  <c r="F229" i="22"/>
  <c r="O228" i="22"/>
  <c r="L228" i="22"/>
  <c r="I228" i="22"/>
  <c r="D228" i="22"/>
  <c r="F228" i="22" s="1"/>
  <c r="C228" i="22" s="1"/>
  <c r="O227" i="22"/>
  <c r="L227" i="22"/>
  <c r="I227" i="22"/>
  <c r="F227" i="22"/>
  <c r="C227" i="22" s="1"/>
  <c r="O226" i="22"/>
  <c r="L226" i="22"/>
  <c r="I226" i="22"/>
  <c r="C226" i="22" s="1"/>
  <c r="F226" i="22"/>
  <c r="O225" i="22"/>
  <c r="L225" i="22"/>
  <c r="C225" i="22" s="1"/>
  <c r="I225" i="22"/>
  <c r="F225" i="22"/>
  <c r="O224" i="22"/>
  <c r="L224" i="22"/>
  <c r="I224" i="22"/>
  <c r="F224" i="22"/>
  <c r="C224" i="22"/>
  <c r="O223" i="22"/>
  <c r="L223" i="22"/>
  <c r="I223" i="22"/>
  <c r="F223" i="22"/>
  <c r="C223" i="22" s="1"/>
  <c r="D223" i="22"/>
  <c r="O222" i="22"/>
  <c r="L222" i="22"/>
  <c r="C222" i="22" s="1"/>
  <c r="I222" i="22"/>
  <c r="F222" i="22"/>
  <c r="O221" i="22"/>
  <c r="L221" i="22"/>
  <c r="I221" i="22"/>
  <c r="F221" i="22"/>
  <c r="C221" i="22"/>
  <c r="O220" i="22"/>
  <c r="L220" i="22"/>
  <c r="I220" i="22"/>
  <c r="F220" i="22"/>
  <c r="C220" i="22" s="1"/>
  <c r="N219" i="22"/>
  <c r="M219" i="22"/>
  <c r="O219" i="22" s="1"/>
  <c r="K219" i="22"/>
  <c r="J219" i="22"/>
  <c r="L219" i="22" s="1"/>
  <c r="I219" i="22"/>
  <c r="H219" i="22"/>
  <c r="G219" i="22"/>
  <c r="E219" i="22"/>
  <c r="F219" i="22" s="1"/>
  <c r="C219" i="22" s="1"/>
  <c r="D219" i="22"/>
  <c r="O218" i="22"/>
  <c r="L218" i="22"/>
  <c r="C218" i="22" s="1"/>
  <c r="I218" i="22"/>
  <c r="F218" i="22"/>
  <c r="O217" i="22"/>
  <c r="L217" i="22"/>
  <c r="I217" i="22"/>
  <c r="F217" i="22"/>
  <c r="C217" i="22"/>
  <c r="O216" i="22"/>
  <c r="L216" i="22"/>
  <c r="I216" i="22"/>
  <c r="F216" i="22"/>
  <c r="C216" i="22" s="1"/>
  <c r="O215" i="22"/>
  <c r="L215" i="22"/>
  <c r="I215" i="22"/>
  <c r="C215" i="22" s="1"/>
  <c r="F215" i="22"/>
  <c r="O214" i="22"/>
  <c r="L214" i="22"/>
  <c r="C214" i="22" s="1"/>
  <c r="I214" i="22"/>
  <c r="F214" i="22"/>
  <c r="O213" i="22"/>
  <c r="L213" i="22"/>
  <c r="I213" i="22"/>
  <c r="F213" i="22"/>
  <c r="C213" i="22"/>
  <c r="O212" i="22"/>
  <c r="L212" i="22"/>
  <c r="I212" i="22"/>
  <c r="F212" i="22"/>
  <c r="C212" i="22" s="1"/>
  <c r="O211" i="22"/>
  <c r="L211" i="22"/>
  <c r="I211" i="22"/>
  <c r="C211" i="22" s="1"/>
  <c r="F211" i="22"/>
  <c r="O210" i="22"/>
  <c r="L210" i="22"/>
  <c r="C210" i="22" s="1"/>
  <c r="I210" i="22"/>
  <c r="F210" i="22"/>
  <c r="O209" i="22"/>
  <c r="L209" i="22"/>
  <c r="I209" i="22"/>
  <c r="F209" i="22"/>
  <c r="C209" i="22"/>
  <c r="N208" i="22"/>
  <c r="M208" i="22"/>
  <c r="O208" i="22" s="1"/>
  <c r="L208" i="22"/>
  <c r="K208" i="22"/>
  <c r="J208" i="22"/>
  <c r="H208" i="22"/>
  <c r="I208" i="22" s="1"/>
  <c r="G208" i="22"/>
  <c r="E208" i="22"/>
  <c r="D208" i="22"/>
  <c r="F208" i="22" s="1"/>
  <c r="C208" i="22" s="1"/>
  <c r="N207" i="22"/>
  <c r="M207" i="22"/>
  <c r="O207" i="22" s="1"/>
  <c r="K207" i="22"/>
  <c r="J207" i="22"/>
  <c r="L207" i="22" s="1"/>
  <c r="G207" i="22"/>
  <c r="E207" i="22"/>
  <c r="O206" i="22"/>
  <c r="L206" i="22"/>
  <c r="C206" i="22" s="1"/>
  <c r="I206" i="22"/>
  <c r="F206" i="22"/>
  <c r="O205" i="22"/>
  <c r="L205" i="22"/>
  <c r="I205" i="22"/>
  <c r="F205" i="22"/>
  <c r="C205" i="22"/>
  <c r="O204" i="22"/>
  <c r="L204" i="22"/>
  <c r="I204" i="22"/>
  <c r="F204" i="22"/>
  <c r="C204" i="22" s="1"/>
  <c r="O203" i="22"/>
  <c r="L203" i="22"/>
  <c r="I203" i="22"/>
  <c r="C203" i="22" s="1"/>
  <c r="F203" i="22"/>
  <c r="O202" i="22"/>
  <c r="L202" i="22"/>
  <c r="C202" i="22" s="1"/>
  <c r="I202" i="22"/>
  <c r="F202" i="22"/>
  <c r="O201" i="22"/>
  <c r="N201" i="22"/>
  <c r="M201" i="22"/>
  <c r="M199" i="22" s="1"/>
  <c r="K201" i="22"/>
  <c r="L201" i="22" s="1"/>
  <c r="J201" i="22"/>
  <c r="H201" i="22"/>
  <c r="H199" i="22" s="1"/>
  <c r="G201" i="22"/>
  <c r="I201" i="22" s="1"/>
  <c r="E201" i="22"/>
  <c r="E199" i="22" s="1"/>
  <c r="E198" i="22" s="1"/>
  <c r="D201" i="22"/>
  <c r="D199" i="22" s="1"/>
  <c r="O200" i="22"/>
  <c r="L200" i="22"/>
  <c r="I200" i="22"/>
  <c r="F200" i="22"/>
  <c r="C200" i="22" s="1"/>
  <c r="D200" i="22"/>
  <c r="N199" i="22"/>
  <c r="N198" i="22" s="1"/>
  <c r="N197" i="22" s="1"/>
  <c r="J199" i="22"/>
  <c r="O196" i="22"/>
  <c r="L196" i="22"/>
  <c r="I196" i="22"/>
  <c r="C196" i="22" s="1"/>
  <c r="F196" i="22"/>
  <c r="N195" i="22"/>
  <c r="O195" i="22" s="1"/>
  <c r="M195" i="22"/>
  <c r="K195" i="22"/>
  <c r="J195" i="22"/>
  <c r="L195" i="22" s="1"/>
  <c r="H195" i="22"/>
  <c r="G195" i="22"/>
  <c r="I195" i="22" s="1"/>
  <c r="F195" i="22"/>
  <c r="C195" i="22" s="1"/>
  <c r="E195" i="22"/>
  <c r="D195" i="22"/>
  <c r="M194" i="22"/>
  <c r="K194" i="22"/>
  <c r="H194" i="22"/>
  <c r="G194" i="22"/>
  <c r="I194" i="22" s="1"/>
  <c r="E194" i="22"/>
  <c r="D194" i="22"/>
  <c r="F194" i="22" s="1"/>
  <c r="O193" i="22"/>
  <c r="L193" i="22"/>
  <c r="I193" i="22"/>
  <c r="F193" i="22"/>
  <c r="C193" i="22" s="1"/>
  <c r="O192" i="22"/>
  <c r="L192" i="22"/>
  <c r="I192" i="22"/>
  <c r="C192" i="22" s="1"/>
  <c r="F192" i="22"/>
  <c r="N191" i="22"/>
  <c r="O191" i="22" s="1"/>
  <c r="M191" i="22"/>
  <c r="K191" i="22"/>
  <c r="J191" i="22"/>
  <c r="L191" i="22" s="1"/>
  <c r="H191" i="22"/>
  <c r="G191" i="22"/>
  <c r="I191" i="22" s="1"/>
  <c r="F191" i="22"/>
  <c r="E191" i="22"/>
  <c r="D191" i="22"/>
  <c r="M190" i="22"/>
  <c r="K190" i="22"/>
  <c r="H190" i="22"/>
  <c r="G190" i="22"/>
  <c r="I190" i="22" s="1"/>
  <c r="E190" i="22"/>
  <c r="D190" i="22"/>
  <c r="F190" i="22" s="1"/>
  <c r="O189" i="22"/>
  <c r="L189" i="22"/>
  <c r="I189" i="22"/>
  <c r="F189" i="22"/>
  <c r="C189" i="22" s="1"/>
  <c r="O188" i="22"/>
  <c r="L188" i="22"/>
  <c r="I188" i="22"/>
  <c r="C188" i="22" s="1"/>
  <c r="F188" i="22"/>
  <c r="N187" i="22"/>
  <c r="O187" i="22" s="1"/>
  <c r="M187" i="22"/>
  <c r="K187" i="22"/>
  <c r="J187" i="22"/>
  <c r="L187" i="22" s="1"/>
  <c r="H187" i="22"/>
  <c r="G187" i="22"/>
  <c r="I187" i="22" s="1"/>
  <c r="F187" i="22"/>
  <c r="E187" i="22"/>
  <c r="D187" i="22"/>
  <c r="O186" i="22"/>
  <c r="L186" i="22"/>
  <c r="I186" i="22"/>
  <c r="F186" i="22"/>
  <c r="C186" i="22"/>
  <c r="O185" i="22"/>
  <c r="L185" i="22"/>
  <c r="I185" i="22"/>
  <c r="F185" i="22"/>
  <c r="C185" i="22" s="1"/>
  <c r="O184" i="22"/>
  <c r="L184" i="22"/>
  <c r="I184" i="22"/>
  <c r="C184" i="22" s="1"/>
  <c r="F184" i="22"/>
  <c r="O183" i="22"/>
  <c r="L183" i="22"/>
  <c r="C183" i="22" s="1"/>
  <c r="I183" i="22"/>
  <c r="F183" i="22"/>
  <c r="O182" i="22"/>
  <c r="N182" i="22"/>
  <c r="M182" i="22"/>
  <c r="K182" i="22"/>
  <c r="L182" i="22" s="1"/>
  <c r="J182" i="22"/>
  <c r="H182" i="22"/>
  <c r="G182" i="22"/>
  <c r="I182" i="22" s="1"/>
  <c r="E182" i="22"/>
  <c r="D182" i="22"/>
  <c r="F182" i="22" s="1"/>
  <c r="O181" i="22"/>
  <c r="L181" i="22"/>
  <c r="I181" i="22"/>
  <c r="F181" i="22"/>
  <c r="C181" i="22" s="1"/>
  <c r="O180" i="22"/>
  <c r="L180" i="22"/>
  <c r="I180" i="22"/>
  <c r="C180" i="22" s="1"/>
  <c r="F180" i="22"/>
  <c r="O179" i="22"/>
  <c r="L179" i="22"/>
  <c r="C179" i="22" s="1"/>
  <c r="I179" i="22"/>
  <c r="F179" i="22"/>
  <c r="O178" i="22"/>
  <c r="N178" i="22"/>
  <c r="M178" i="22"/>
  <c r="K178" i="22"/>
  <c r="L178" i="22" s="1"/>
  <c r="J178" i="22"/>
  <c r="H178" i="22"/>
  <c r="G178" i="22"/>
  <c r="I178" i="22" s="1"/>
  <c r="E178" i="22"/>
  <c r="D178" i="22"/>
  <c r="F178" i="22" s="1"/>
  <c r="N177" i="22"/>
  <c r="M177" i="22"/>
  <c r="O177" i="22" s="1"/>
  <c r="J177" i="22"/>
  <c r="H177" i="22"/>
  <c r="H176" i="22" s="1"/>
  <c r="E177" i="22"/>
  <c r="D177" i="22"/>
  <c r="F177" i="22" s="1"/>
  <c r="M176" i="22"/>
  <c r="E176" i="22"/>
  <c r="O175" i="22"/>
  <c r="L175" i="22"/>
  <c r="C175" i="22" s="1"/>
  <c r="I175" i="22"/>
  <c r="F175" i="22"/>
  <c r="O174" i="22"/>
  <c r="L174" i="22"/>
  <c r="I174" i="22"/>
  <c r="F174" i="22"/>
  <c r="C174" i="22"/>
  <c r="O173" i="22"/>
  <c r="L173" i="22"/>
  <c r="I173" i="22"/>
  <c r="F173" i="22"/>
  <c r="C173" i="22" s="1"/>
  <c r="O172" i="22"/>
  <c r="L172" i="22"/>
  <c r="I172" i="22"/>
  <c r="C172" i="22" s="1"/>
  <c r="F172" i="22"/>
  <c r="O171" i="22"/>
  <c r="L171" i="22"/>
  <c r="C171" i="22" s="1"/>
  <c r="I171" i="22"/>
  <c r="F171" i="22"/>
  <c r="O170" i="22"/>
  <c r="L170" i="22"/>
  <c r="I170" i="22"/>
  <c r="F170" i="22"/>
  <c r="C170" i="22"/>
  <c r="N169" i="22"/>
  <c r="M169" i="22"/>
  <c r="O169" i="22" s="1"/>
  <c r="L169" i="22"/>
  <c r="K169" i="22"/>
  <c r="J169" i="22"/>
  <c r="H169" i="22"/>
  <c r="I169" i="22" s="1"/>
  <c r="G169" i="22"/>
  <c r="E169" i="22"/>
  <c r="D169" i="22"/>
  <c r="F169" i="22" s="1"/>
  <c r="C169" i="22" s="1"/>
  <c r="N168" i="22"/>
  <c r="M168" i="22"/>
  <c r="O168" i="22" s="1"/>
  <c r="K168" i="22"/>
  <c r="J168" i="22"/>
  <c r="L168" i="22" s="1"/>
  <c r="G168" i="22"/>
  <c r="E168" i="22"/>
  <c r="O167" i="22"/>
  <c r="L167" i="22"/>
  <c r="C167" i="22" s="1"/>
  <c r="I167" i="22"/>
  <c r="F167" i="22"/>
  <c r="O166" i="22"/>
  <c r="L166" i="22"/>
  <c r="I166" i="22"/>
  <c r="F166" i="22"/>
  <c r="C166" i="22"/>
  <c r="O165" i="22"/>
  <c r="L165" i="22"/>
  <c r="I165" i="22"/>
  <c r="F165" i="22"/>
  <c r="C165" i="22" s="1"/>
  <c r="O164" i="22"/>
  <c r="L164" i="22"/>
  <c r="I164" i="22"/>
  <c r="C164" i="22" s="1"/>
  <c r="F164" i="22"/>
  <c r="N163" i="22"/>
  <c r="O163" i="22" s="1"/>
  <c r="M163" i="22"/>
  <c r="K163" i="22"/>
  <c r="J163" i="22"/>
  <c r="L163" i="22" s="1"/>
  <c r="H163" i="22"/>
  <c r="G163" i="22"/>
  <c r="I163" i="22" s="1"/>
  <c r="F163" i="22"/>
  <c r="C163" i="22" s="1"/>
  <c r="E163" i="22"/>
  <c r="D163" i="22"/>
  <c r="O162" i="22"/>
  <c r="L162" i="22"/>
  <c r="I162" i="22"/>
  <c r="F162" i="22"/>
  <c r="C162" i="22"/>
  <c r="O161" i="22"/>
  <c r="L161" i="22"/>
  <c r="I161" i="22"/>
  <c r="F161" i="22"/>
  <c r="C161" i="22" s="1"/>
  <c r="O160" i="22"/>
  <c r="L160" i="22"/>
  <c r="I160" i="22"/>
  <c r="C160" i="22" s="1"/>
  <c r="F160" i="22"/>
  <c r="O159" i="22"/>
  <c r="L159" i="22"/>
  <c r="C159" i="22" s="1"/>
  <c r="I159" i="22"/>
  <c r="F159" i="22"/>
  <c r="O158" i="22"/>
  <c r="L158" i="22"/>
  <c r="I158" i="22"/>
  <c r="F158" i="22"/>
  <c r="C158" i="22"/>
  <c r="O157" i="22"/>
  <c r="L157" i="22"/>
  <c r="I157" i="22"/>
  <c r="F157" i="22"/>
  <c r="C157" i="22" s="1"/>
  <c r="O156" i="22"/>
  <c r="L156" i="22"/>
  <c r="I156" i="22"/>
  <c r="C156" i="22" s="1"/>
  <c r="F156" i="22"/>
  <c r="O155" i="22"/>
  <c r="L155" i="22"/>
  <c r="C155" i="22" s="1"/>
  <c r="I155" i="22"/>
  <c r="F155" i="22"/>
  <c r="O154" i="22"/>
  <c r="N154" i="22"/>
  <c r="M154" i="22"/>
  <c r="K154" i="22"/>
  <c r="L154" i="22" s="1"/>
  <c r="J154" i="22"/>
  <c r="H154" i="22"/>
  <c r="G154" i="22"/>
  <c r="I154" i="22" s="1"/>
  <c r="E154" i="22"/>
  <c r="D154" i="22"/>
  <c r="F154" i="22" s="1"/>
  <c r="O153" i="22"/>
  <c r="L153" i="22"/>
  <c r="I153" i="22"/>
  <c r="F153" i="22"/>
  <c r="C153" i="22" s="1"/>
  <c r="O152" i="22"/>
  <c r="L152" i="22"/>
  <c r="I152" i="22"/>
  <c r="C152" i="22" s="1"/>
  <c r="F152" i="22"/>
  <c r="O151" i="22"/>
  <c r="L151" i="22"/>
  <c r="C151" i="22" s="1"/>
  <c r="I151" i="22"/>
  <c r="F151" i="22"/>
  <c r="O150" i="22"/>
  <c r="L150" i="22"/>
  <c r="I150" i="22"/>
  <c r="F150" i="22"/>
  <c r="C150" i="22"/>
  <c r="O149" i="22"/>
  <c r="L149" i="22"/>
  <c r="I149" i="22"/>
  <c r="F149" i="22"/>
  <c r="C149" i="22" s="1"/>
  <c r="O148" i="22"/>
  <c r="L148" i="22"/>
  <c r="I148" i="22"/>
  <c r="C148" i="22" s="1"/>
  <c r="F148" i="22"/>
  <c r="N147" i="22"/>
  <c r="O147" i="22" s="1"/>
  <c r="M147" i="22"/>
  <c r="K147" i="22"/>
  <c r="J147" i="22"/>
  <c r="L147" i="22" s="1"/>
  <c r="H147" i="22"/>
  <c r="G147" i="22"/>
  <c r="I147" i="22" s="1"/>
  <c r="F147" i="22"/>
  <c r="E147" i="22"/>
  <c r="D147" i="22"/>
  <c r="O146" i="22"/>
  <c r="L146" i="22"/>
  <c r="I146" i="22"/>
  <c r="F146" i="22"/>
  <c r="C146" i="22"/>
  <c r="O145" i="22"/>
  <c r="L145" i="22"/>
  <c r="I145" i="22"/>
  <c r="F145" i="22"/>
  <c r="C145" i="22" s="1"/>
  <c r="N144" i="22"/>
  <c r="M144" i="22"/>
  <c r="O144" i="22" s="1"/>
  <c r="K144" i="22"/>
  <c r="J144" i="22"/>
  <c r="L144" i="22" s="1"/>
  <c r="I144" i="22"/>
  <c r="H144" i="22"/>
  <c r="G144" i="22"/>
  <c r="E144" i="22"/>
  <c r="F144" i="22" s="1"/>
  <c r="D144" i="22"/>
  <c r="O143" i="22"/>
  <c r="L143" i="22"/>
  <c r="C143" i="22" s="1"/>
  <c r="I143" i="22"/>
  <c r="F143" i="22"/>
  <c r="O142" i="22"/>
  <c r="L142" i="22"/>
  <c r="I142" i="22"/>
  <c r="F142" i="22"/>
  <c r="C142" i="22"/>
  <c r="O141" i="22"/>
  <c r="L141" i="22"/>
  <c r="I141" i="22"/>
  <c r="F141" i="22"/>
  <c r="C141" i="22" s="1"/>
  <c r="O140" i="22"/>
  <c r="L140" i="22"/>
  <c r="I140" i="22"/>
  <c r="C140" i="22" s="1"/>
  <c r="F140" i="22"/>
  <c r="N139" i="22"/>
  <c r="O139" i="22" s="1"/>
  <c r="M139" i="22"/>
  <c r="K139" i="22"/>
  <c r="K133" i="22" s="1"/>
  <c r="J139" i="22"/>
  <c r="L139" i="22" s="1"/>
  <c r="H139" i="22"/>
  <c r="G139" i="22"/>
  <c r="G133" i="22" s="1"/>
  <c r="F139" i="22"/>
  <c r="E139" i="22"/>
  <c r="D139" i="22"/>
  <c r="O138" i="22"/>
  <c r="L138" i="22"/>
  <c r="I138" i="22"/>
  <c r="D138" i="22"/>
  <c r="F138" i="22" s="1"/>
  <c r="C138" i="22" s="1"/>
  <c r="O137" i="22"/>
  <c r="L137" i="22"/>
  <c r="I137" i="22"/>
  <c r="C137" i="22" s="1"/>
  <c r="F137" i="22"/>
  <c r="O136" i="22"/>
  <c r="L136" i="22"/>
  <c r="C136" i="22" s="1"/>
  <c r="I136" i="22"/>
  <c r="F136" i="22"/>
  <c r="O135" i="22"/>
  <c r="L135" i="22"/>
  <c r="I135" i="22"/>
  <c r="F135" i="22"/>
  <c r="C135" i="22"/>
  <c r="N134" i="22"/>
  <c r="M134" i="22"/>
  <c r="O134" i="22" s="1"/>
  <c r="L134" i="22"/>
  <c r="K134" i="22"/>
  <c r="J134" i="22"/>
  <c r="H134" i="22"/>
  <c r="I134" i="22" s="1"/>
  <c r="G134" i="22"/>
  <c r="E134" i="22"/>
  <c r="D134" i="22"/>
  <c r="F134" i="22" s="1"/>
  <c r="M133" i="22"/>
  <c r="E133" i="22"/>
  <c r="O132" i="22"/>
  <c r="L132" i="22"/>
  <c r="C132" i="22" s="1"/>
  <c r="I132" i="22"/>
  <c r="F132" i="22"/>
  <c r="O131" i="22"/>
  <c r="N131" i="22"/>
  <c r="M131" i="22"/>
  <c r="K131" i="22"/>
  <c r="L131" i="22" s="1"/>
  <c r="J131" i="22"/>
  <c r="H131" i="22"/>
  <c r="G131" i="22"/>
  <c r="I131" i="22" s="1"/>
  <c r="E131" i="22"/>
  <c r="D131" i="22"/>
  <c r="F131" i="22" s="1"/>
  <c r="C131" i="22" s="1"/>
  <c r="O130" i="22"/>
  <c r="L130" i="22"/>
  <c r="I130" i="22"/>
  <c r="F130" i="22"/>
  <c r="C130" i="22" s="1"/>
  <c r="E130" i="22"/>
  <c r="D130" i="22"/>
  <c r="O129" i="22"/>
  <c r="L129" i="22"/>
  <c r="I129" i="22"/>
  <c r="F129" i="22"/>
  <c r="C129" i="22"/>
  <c r="O128" i="22"/>
  <c r="L128" i="22"/>
  <c r="I128" i="22"/>
  <c r="F128" i="22"/>
  <c r="C128" i="22" s="1"/>
  <c r="O127" i="22"/>
  <c r="L127" i="22"/>
  <c r="I127" i="22"/>
  <c r="C127" i="22" s="1"/>
  <c r="F127" i="22"/>
  <c r="O126" i="22"/>
  <c r="L126" i="22"/>
  <c r="C126" i="22" s="1"/>
  <c r="I126" i="22"/>
  <c r="F126" i="22"/>
  <c r="O125" i="22"/>
  <c r="N125" i="22"/>
  <c r="M125" i="22"/>
  <c r="K125" i="22"/>
  <c r="L125" i="22" s="1"/>
  <c r="J125" i="22"/>
  <c r="H125" i="22"/>
  <c r="G125" i="22"/>
  <c r="I125" i="22" s="1"/>
  <c r="E125" i="22"/>
  <c r="D125" i="22"/>
  <c r="F125" i="22" s="1"/>
  <c r="C125" i="22" s="1"/>
  <c r="O124" i="22"/>
  <c r="L124" i="22"/>
  <c r="I124" i="22"/>
  <c r="F124" i="22"/>
  <c r="C124" i="22" s="1"/>
  <c r="O123" i="22"/>
  <c r="L123" i="22"/>
  <c r="I123" i="22"/>
  <c r="C123" i="22" s="1"/>
  <c r="F123" i="22"/>
  <c r="O122" i="22"/>
  <c r="L122" i="22"/>
  <c r="C122" i="22" s="1"/>
  <c r="I122" i="22"/>
  <c r="F122" i="22"/>
  <c r="O121" i="22"/>
  <c r="L121" i="22"/>
  <c r="I121" i="22"/>
  <c r="F121" i="22"/>
  <c r="C121" i="22"/>
  <c r="O120" i="22"/>
  <c r="L120" i="22"/>
  <c r="I120" i="22"/>
  <c r="F120" i="22"/>
  <c r="C120" i="22" s="1"/>
  <c r="N119" i="22"/>
  <c r="M119" i="22"/>
  <c r="O119" i="22" s="1"/>
  <c r="K119" i="22"/>
  <c r="J119" i="22"/>
  <c r="L119" i="22" s="1"/>
  <c r="I119" i="22"/>
  <c r="H119" i="22"/>
  <c r="G119" i="22"/>
  <c r="E119" i="22"/>
  <c r="F119" i="22" s="1"/>
  <c r="C119" i="22" s="1"/>
  <c r="D119" i="22"/>
  <c r="O118" i="22"/>
  <c r="L118" i="22"/>
  <c r="C118" i="22" s="1"/>
  <c r="I118" i="22"/>
  <c r="F118" i="22"/>
  <c r="O117" i="22"/>
  <c r="L117" i="22"/>
  <c r="I117" i="22"/>
  <c r="F117" i="22"/>
  <c r="C117" i="22"/>
  <c r="O116" i="22"/>
  <c r="L116" i="22"/>
  <c r="I116" i="22"/>
  <c r="F116" i="22"/>
  <c r="C116" i="22" s="1"/>
  <c r="N115" i="22"/>
  <c r="M115" i="22"/>
  <c r="O115" i="22" s="1"/>
  <c r="K115" i="22"/>
  <c r="J115" i="22"/>
  <c r="L115" i="22" s="1"/>
  <c r="I115" i="22"/>
  <c r="H115" i="22"/>
  <c r="G115" i="22"/>
  <c r="E115" i="22"/>
  <c r="F115" i="22" s="1"/>
  <c r="D115" i="22"/>
  <c r="O114" i="22"/>
  <c r="L114" i="22"/>
  <c r="C114" i="22" s="1"/>
  <c r="I114" i="22"/>
  <c r="F114" i="22"/>
  <c r="O113" i="22"/>
  <c r="L113" i="22"/>
  <c r="I113" i="22"/>
  <c r="F113" i="22"/>
  <c r="C113" i="22"/>
  <c r="O112" i="22"/>
  <c r="L112" i="22"/>
  <c r="I112" i="22"/>
  <c r="F112" i="22"/>
  <c r="C112" i="22" s="1"/>
  <c r="O111" i="22"/>
  <c r="L111" i="22"/>
  <c r="I111" i="22"/>
  <c r="C111" i="22" s="1"/>
  <c r="F111" i="22"/>
  <c r="O110" i="22"/>
  <c r="L110" i="22"/>
  <c r="C110" i="22" s="1"/>
  <c r="I110" i="22"/>
  <c r="F110" i="22"/>
  <c r="O109" i="22"/>
  <c r="L109" i="22"/>
  <c r="I109" i="22"/>
  <c r="F109" i="22"/>
  <c r="C109" i="22"/>
  <c r="O108" i="22"/>
  <c r="L108" i="22"/>
  <c r="I108" i="22"/>
  <c r="F108" i="22"/>
  <c r="C108" i="22" s="1"/>
  <c r="O107" i="22"/>
  <c r="L107" i="22"/>
  <c r="I107" i="22"/>
  <c r="C107" i="22" s="1"/>
  <c r="F107" i="22"/>
  <c r="N106" i="22"/>
  <c r="O106" i="22" s="1"/>
  <c r="M106" i="22"/>
  <c r="K106" i="22"/>
  <c r="J106" i="22"/>
  <c r="L106" i="22" s="1"/>
  <c r="H106" i="22"/>
  <c r="G106" i="22"/>
  <c r="I106" i="22" s="1"/>
  <c r="F106" i="22"/>
  <c r="E106" i="22"/>
  <c r="D106" i="22"/>
  <c r="O105" i="22"/>
  <c r="L105" i="22"/>
  <c r="I105" i="22"/>
  <c r="D105" i="22"/>
  <c r="F105" i="22" s="1"/>
  <c r="C105" i="22" s="1"/>
  <c r="O104" i="22"/>
  <c r="L104" i="22"/>
  <c r="I104" i="22"/>
  <c r="C104" i="22" s="1"/>
  <c r="F104" i="22"/>
  <c r="O103" i="22"/>
  <c r="L103" i="22"/>
  <c r="C103" i="22" s="1"/>
  <c r="I103" i="22"/>
  <c r="F103" i="22"/>
  <c r="O102" i="22"/>
  <c r="L102" i="22"/>
  <c r="I102" i="22"/>
  <c r="F102" i="22"/>
  <c r="C102" i="22"/>
  <c r="O101" i="22"/>
  <c r="L101" i="22"/>
  <c r="I101" i="22"/>
  <c r="F101" i="22"/>
  <c r="C101" i="22" s="1"/>
  <c r="O100" i="22"/>
  <c r="L100" i="22"/>
  <c r="I100" i="22"/>
  <c r="C100" i="22" s="1"/>
  <c r="F100" i="22"/>
  <c r="O99" i="22"/>
  <c r="L99" i="22"/>
  <c r="I99" i="22"/>
  <c r="D99" i="22"/>
  <c r="F99" i="22" s="1"/>
  <c r="C99" i="22" s="1"/>
  <c r="N98" i="22"/>
  <c r="M98" i="22"/>
  <c r="O98" i="22" s="1"/>
  <c r="L98" i="22"/>
  <c r="K98" i="22"/>
  <c r="J98" i="22"/>
  <c r="H98" i="22"/>
  <c r="I98" i="22" s="1"/>
  <c r="G98" i="22"/>
  <c r="E98" i="22"/>
  <c r="D98" i="22"/>
  <c r="F98" i="22" s="1"/>
  <c r="O97" i="22"/>
  <c r="L97" i="22"/>
  <c r="I97" i="22"/>
  <c r="C97" i="22" s="1"/>
  <c r="F97" i="22"/>
  <c r="O96" i="22"/>
  <c r="L96" i="22"/>
  <c r="C96" i="22" s="1"/>
  <c r="I96" i="22"/>
  <c r="F96" i="22"/>
  <c r="O95" i="22"/>
  <c r="L95" i="22"/>
  <c r="I95" i="22"/>
  <c r="F95" i="22"/>
  <c r="C95" i="22"/>
  <c r="O94" i="22"/>
  <c r="L94" i="22"/>
  <c r="I94" i="22"/>
  <c r="F94" i="22"/>
  <c r="C94" i="22" s="1"/>
  <c r="O93" i="22"/>
  <c r="L93" i="22"/>
  <c r="I93" i="22"/>
  <c r="C93" i="22" s="1"/>
  <c r="F93" i="22"/>
  <c r="N92" i="22"/>
  <c r="N86" i="22" s="1"/>
  <c r="M92" i="22"/>
  <c r="K92" i="22"/>
  <c r="J92" i="22"/>
  <c r="L92" i="22" s="1"/>
  <c r="H92" i="22"/>
  <c r="G92" i="22"/>
  <c r="I92" i="22" s="1"/>
  <c r="F92" i="22"/>
  <c r="E92" i="22"/>
  <c r="D92" i="22"/>
  <c r="O91" i="22"/>
  <c r="L91" i="22"/>
  <c r="I91" i="22"/>
  <c r="F91" i="22"/>
  <c r="C91" i="22"/>
  <c r="O90" i="22"/>
  <c r="L90" i="22"/>
  <c r="I90" i="22"/>
  <c r="F90" i="22"/>
  <c r="C90" i="22" s="1"/>
  <c r="O89" i="22"/>
  <c r="L89" i="22"/>
  <c r="I89" i="22"/>
  <c r="C89" i="22" s="1"/>
  <c r="F89" i="22"/>
  <c r="O88" i="22"/>
  <c r="L88" i="22"/>
  <c r="C88" i="22" s="1"/>
  <c r="I88" i="22"/>
  <c r="F88" i="22"/>
  <c r="O87" i="22"/>
  <c r="N87" i="22"/>
  <c r="M87" i="22"/>
  <c r="K87" i="22"/>
  <c r="L87" i="22" s="1"/>
  <c r="J87" i="22"/>
  <c r="H87" i="22"/>
  <c r="G87" i="22"/>
  <c r="I87" i="22" s="1"/>
  <c r="E87" i="22"/>
  <c r="D87" i="22"/>
  <c r="F87" i="22" s="1"/>
  <c r="M86" i="22"/>
  <c r="O86" i="22" s="1"/>
  <c r="H86" i="22"/>
  <c r="E86" i="22"/>
  <c r="D86" i="22"/>
  <c r="F86" i="22" s="1"/>
  <c r="O85" i="22"/>
  <c r="L85" i="22"/>
  <c r="I85" i="22"/>
  <c r="C85" i="22" s="1"/>
  <c r="F85" i="22"/>
  <c r="O84" i="22"/>
  <c r="L84" i="22"/>
  <c r="C84" i="22" s="1"/>
  <c r="I84" i="22"/>
  <c r="F84" i="22"/>
  <c r="O83" i="22"/>
  <c r="N83" i="22"/>
  <c r="M83" i="22"/>
  <c r="K83" i="22"/>
  <c r="L83" i="22" s="1"/>
  <c r="J83" i="22"/>
  <c r="H83" i="22"/>
  <c r="G83" i="22"/>
  <c r="I83" i="22" s="1"/>
  <c r="E83" i="22"/>
  <c r="D83" i="22"/>
  <c r="F83" i="22" s="1"/>
  <c r="O82" i="22"/>
  <c r="L82" i="22"/>
  <c r="I82" i="22"/>
  <c r="F82" i="22"/>
  <c r="C82" i="22" s="1"/>
  <c r="O81" i="22"/>
  <c r="L81" i="22"/>
  <c r="I81" i="22"/>
  <c r="C81" i="22" s="1"/>
  <c r="F81" i="22"/>
  <c r="N80" i="22"/>
  <c r="O80" i="22" s="1"/>
  <c r="M80" i="22"/>
  <c r="K80" i="22"/>
  <c r="J80" i="22"/>
  <c r="L80" i="22" s="1"/>
  <c r="H80" i="22"/>
  <c r="G80" i="22"/>
  <c r="I80" i="22" s="1"/>
  <c r="F80" i="22"/>
  <c r="E80" i="22"/>
  <c r="D80" i="22"/>
  <c r="M79" i="22"/>
  <c r="K79" i="22"/>
  <c r="H79" i="22"/>
  <c r="G79" i="22"/>
  <c r="I79" i="22" s="1"/>
  <c r="E79" i="22"/>
  <c r="D79" i="22"/>
  <c r="F79" i="22" s="1"/>
  <c r="M78" i="22"/>
  <c r="E78" i="22"/>
  <c r="O77" i="22"/>
  <c r="L77" i="22"/>
  <c r="I77" i="22"/>
  <c r="C77" i="22" s="1"/>
  <c r="F77" i="22"/>
  <c r="O76" i="22"/>
  <c r="L76" i="22"/>
  <c r="C76" i="22" s="1"/>
  <c r="I76" i="22"/>
  <c r="F76" i="22"/>
  <c r="O75" i="22"/>
  <c r="L75" i="22"/>
  <c r="I75" i="22"/>
  <c r="F75" i="22"/>
  <c r="C75" i="22"/>
  <c r="O74" i="22"/>
  <c r="L74" i="22"/>
  <c r="I74" i="22"/>
  <c r="F74" i="22"/>
  <c r="C74" i="22" s="1"/>
  <c r="O73" i="22"/>
  <c r="L73" i="22"/>
  <c r="I73" i="22"/>
  <c r="C73" i="22" s="1"/>
  <c r="F73" i="22"/>
  <c r="N72" i="22"/>
  <c r="N70" i="22" s="1"/>
  <c r="M72" i="22"/>
  <c r="K72" i="22"/>
  <c r="K70" i="22" s="1"/>
  <c r="K56" i="22" s="1"/>
  <c r="J72" i="22"/>
  <c r="L72" i="22" s="1"/>
  <c r="H72" i="22"/>
  <c r="G72" i="22"/>
  <c r="I72" i="22" s="1"/>
  <c r="F72" i="22"/>
  <c r="E72" i="22"/>
  <c r="D72" i="22"/>
  <c r="O71" i="22"/>
  <c r="L71" i="22"/>
  <c r="I71" i="22"/>
  <c r="F71" i="22"/>
  <c r="C71" i="22"/>
  <c r="M70" i="22"/>
  <c r="H70" i="22"/>
  <c r="H56" i="22" s="1"/>
  <c r="E70" i="22"/>
  <c r="D70" i="22"/>
  <c r="F70" i="22" s="1"/>
  <c r="O69" i="22"/>
  <c r="L69" i="22"/>
  <c r="I69" i="22"/>
  <c r="D69" i="22"/>
  <c r="F69" i="22" s="1"/>
  <c r="C69" i="22" s="1"/>
  <c r="O68" i="22"/>
  <c r="L68" i="22"/>
  <c r="I68" i="22"/>
  <c r="F68" i="22"/>
  <c r="C68" i="22"/>
  <c r="O67" i="22"/>
  <c r="L67" i="22"/>
  <c r="I67" i="22"/>
  <c r="F67" i="22"/>
  <c r="C67" i="22" s="1"/>
  <c r="O66" i="22"/>
  <c r="L66" i="22"/>
  <c r="I66" i="22"/>
  <c r="C66" i="22" s="1"/>
  <c r="F66" i="22"/>
  <c r="O65" i="22"/>
  <c r="L65" i="22"/>
  <c r="C65" i="22" s="1"/>
  <c r="I65" i="22"/>
  <c r="F65" i="22"/>
  <c r="O64" i="22"/>
  <c r="L64" i="22"/>
  <c r="I64" i="22"/>
  <c r="F64" i="22"/>
  <c r="C64" i="22"/>
  <c r="O63" i="22"/>
  <c r="L63" i="22"/>
  <c r="I63" i="22"/>
  <c r="F63" i="22"/>
  <c r="C63" i="22" s="1"/>
  <c r="O62" i="22"/>
  <c r="L62" i="22"/>
  <c r="I62" i="22"/>
  <c r="C62" i="22" s="1"/>
  <c r="F62" i="22"/>
  <c r="N61" i="22"/>
  <c r="O61" i="22" s="1"/>
  <c r="M61" i="22"/>
  <c r="K61" i="22"/>
  <c r="J61" i="22"/>
  <c r="L61" i="22" s="1"/>
  <c r="H61" i="22"/>
  <c r="G61" i="22"/>
  <c r="I61" i="22" s="1"/>
  <c r="F61" i="22"/>
  <c r="E61" i="22"/>
  <c r="D61" i="22"/>
  <c r="O60" i="22"/>
  <c r="L60" i="22"/>
  <c r="I60" i="22"/>
  <c r="F60" i="22"/>
  <c r="C60" i="22"/>
  <c r="O59" i="22"/>
  <c r="L59" i="22"/>
  <c r="I59" i="22"/>
  <c r="F59" i="22"/>
  <c r="C59" i="22" s="1"/>
  <c r="N58" i="22"/>
  <c r="M58" i="22"/>
  <c r="O58" i="22" s="1"/>
  <c r="K58" i="22"/>
  <c r="J58" i="22"/>
  <c r="L58" i="22" s="1"/>
  <c r="I58" i="22"/>
  <c r="H58" i="22"/>
  <c r="G58" i="22"/>
  <c r="E58" i="22"/>
  <c r="F58" i="22" s="1"/>
  <c r="D58" i="22"/>
  <c r="N57" i="22"/>
  <c r="N56" i="22" s="1"/>
  <c r="K57" i="22"/>
  <c r="J57" i="22"/>
  <c r="L57" i="22" s="1"/>
  <c r="H57" i="22"/>
  <c r="G57" i="22"/>
  <c r="I57" i="22" s="1"/>
  <c r="D57" i="22"/>
  <c r="O50" i="22"/>
  <c r="C50" i="22" s="1"/>
  <c r="O49" i="22"/>
  <c r="C49" i="22"/>
  <c r="O48" i="22"/>
  <c r="C48" i="22" s="1"/>
  <c r="N48" i="22"/>
  <c r="M48" i="22"/>
  <c r="L47" i="22"/>
  <c r="C47" i="22" s="1"/>
  <c r="I47" i="22"/>
  <c r="F47" i="22"/>
  <c r="L46" i="22"/>
  <c r="K46" i="22"/>
  <c r="J46" i="22"/>
  <c r="H46" i="22"/>
  <c r="I46" i="22" s="1"/>
  <c r="G46" i="22"/>
  <c r="E46" i="22"/>
  <c r="D46" i="22"/>
  <c r="F46" i="22" s="1"/>
  <c r="F45" i="22"/>
  <c r="C45" i="22"/>
  <c r="L44" i="22"/>
  <c r="C44" i="22" s="1"/>
  <c r="L43" i="22"/>
  <c r="C43" i="22"/>
  <c r="L42" i="22"/>
  <c r="C42" i="22" s="1"/>
  <c r="L41" i="22"/>
  <c r="C41" i="22"/>
  <c r="L40" i="22"/>
  <c r="C40" i="22" s="1"/>
  <c r="K40" i="22"/>
  <c r="J40" i="22"/>
  <c r="L39" i="22"/>
  <c r="C39" i="22" s="1"/>
  <c r="L38" i="22"/>
  <c r="C38" i="22"/>
  <c r="L37" i="22"/>
  <c r="C37" i="22" s="1"/>
  <c r="K37" i="22"/>
  <c r="J37" i="22"/>
  <c r="L36" i="22"/>
  <c r="C36" i="22" s="1"/>
  <c r="K35" i="22"/>
  <c r="K30" i="22" s="1"/>
  <c r="J35" i="22"/>
  <c r="L35" i="22" s="1"/>
  <c r="C35" i="22" s="1"/>
  <c r="L34" i="22"/>
  <c r="C34" i="22"/>
  <c r="L33" i="22"/>
  <c r="C33" i="22" s="1"/>
  <c r="L32" i="22"/>
  <c r="C32" i="22"/>
  <c r="L31" i="22"/>
  <c r="C31" i="22" s="1"/>
  <c r="K31" i="22"/>
  <c r="J31" i="22"/>
  <c r="F29" i="22"/>
  <c r="C29" i="22" s="1"/>
  <c r="I28" i="22"/>
  <c r="O27" i="22"/>
  <c r="L27" i="22"/>
  <c r="I27" i="22"/>
  <c r="C27" i="22" s="1"/>
  <c r="F27" i="22"/>
  <c r="O26" i="22"/>
  <c r="L26" i="22"/>
  <c r="C26" i="22" s="1"/>
  <c r="I26" i="22"/>
  <c r="F26" i="22"/>
  <c r="O25" i="22"/>
  <c r="N25" i="22"/>
  <c r="N290" i="22" s="1"/>
  <c r="N289" i="22" s="1"/>
  <c r="M25" i="22"/>
  <c r="M290" i="22" s="1"/>
  <c r="K25" i="22"/>
  <c r="K290" i="22" s="1"/>
  <c r="K289" i="22" s="1"/>
  <c r="J25" i="22"/>
  <c r="J290" i="22" s="1"/>
  <c r="H25" i="22"/>
  <c r="H290" i="22" s="1"/>
  <c r="H289" i="22" s="1"/>
  <c r="G25" i="22"/>
  <c r="G290" i="22" s="1"/>
  <c r="E25" i="22"/>
  <c r="E290" i="22" s="1"/>
  <c r="E289" i="22" s="1"/>
  <c r="D25" i="22"/>
  <c r="D290" i="22" s="1"/>
  <c r="N24" i="22"/>
  <c r="M24" i="22"/>
  <c r="O24" i="22" s="1"/>
  <c r="H24" i="22"/>
  <c r="E24" i="22"/>
  <c r="I45" i="21"/>
  <c r="D45" i="21"/>
  <c r="H45" i="21" s="1"/>
  <c r="I44" i="21"/>
  <c r="H44" i="21"/>
  <c r="D44" i="21"/>
  <c r="I43" i="21"/>
  <c r="H43" i="21"/>
  <c r="I42" i="21"/>
  <c r="D42" i="21"/>
  <c r="H42" i="21" s="1"/>
  <c r="I41" i="21"/>
  <c r="H41" i="21"/>
  <c r="D41" i="21"/>
  <c r="I40" i="21"/>
  <c r="H40" i="21"/>
  <c r="D40" i="21"/>
  <c r="I39" i="21"/>
  <c r="D39" i="21"/>
  <c r="H39" i="21" s="1"/>
  <c r="I38" i="21"/>
  <c r="H38" i="21"/>
  <c r="I37" i="21"/>
  <c r="H37" i="21"/>
  <c r="D37" i="21"/>
  <c r="H36" i="21"/>
  <c r="H35" i="21"/>
  <c r="I34" i="21"/>
  <c r="H34" i="21"/>
  <c r="D34" i="21"/>
  <c r="I33" i="21"/>
  <c r="H33" i="21"/>
  <c r="I32" i="21"/>
  <c r="H32" i="21"/>
  <c r="I31" i="21"/>
  <c r="H31" i="21"/>
  <c r="D31" i="21"/>
  <c r="I30" i="21"/>
  <c r="D30" i="21"/>
  <c r="H30" i="21" s="1"/>
  <c r="I29" i="21"/>
  <c r="H29" i="21"/>
  <c r="I28" i="21"/>
  <c r="H28" i="21"/>
  <c r="D28" i="21"/>
  <c r="I27" i="21"/>
  <c r="D27" i="21"/>
  <c r="H27" i="21" s="1"/>
  <c r="I26" i="21"/>
  <c r="H26" i="21"/>
  <c r="I25" i="21"/>
  <c r="I24" i="21" s="1"/>
  <c r="H25" i="21"/>
  <c r="D25" i="21"/>
  <c r="G24" i="21"/>
  <c r="F24" i="21"/>
  <c r="E24" i="21"/>
  <c r="H17" i="21"/>
  <c r="H16" i="21"/>
  <c r="H15" i="21"/>
  <c r="F14" i="21"/>
  <c r="D14" i="21"/>
  <c r="H14" i="21" s="1"/>
  <c r="C58" i="22" l="1"/>
  <c r="C46" i="22"/>
  <c r="C80" i="22"/>
  <c r="C87" i="22"/>
  <c r="C98" i="22"/>
  <c r="C106" i="22"/>
  <c r="C134" i="22"/>
  <c r="C147" i="22"/>
  <c r="C154" i="22"/>
  <c r="C254" i="22"/>
  <c r="C144" i="22"/>
  <c r="M198" i="22"/>
  <c r="O199" i="22"/>
  <c r="C61" i="22"/>
  <c r="O70" i="22"/>
  <c r="C115" i="22"/>
  <c r="C178" i="22"/>
  <c r="C191" i="22"/>
  <c r="H198" i="22"/>
  <c r="H197" i="22" s="1"/>
  <c r="C83" i="22"/>
  <c r="C182" i="22"/>
  <c r="C187" i="22"/>
  <c r="F199" i="22"/>
  <c r="C249" i="22"/>
  <c r="I290" i="22"/>
  <c r="G289" i="22"/>
  <c r="I289" i="22" s="1"/>
  <c r="G24" i="22"/>
  <c r="I24" i="22" s="1"/>
  <c r="K24" i="22"/>
  <c r="F25" i="22"/>
  <c r="J289" i="22"/>
  <c r="L289" i="22" s="1"/>
  <c r="L290" i="22"/>
  <c r="E57" i="22"/>
  <c r="M57" i="22"/>
  <c r="G70" i="22"/>
  <c r="J79" i="22"/>
  <c r="N79" i="22"/>
  <c r="G86" i="22"/>
  <c r="I86" i="22" s="1"/>
  <c r="C86" i="22" s="1"/>
  <c r="K86" i="22"/>
  <c r="K78" i="22" s="1"/>
  <c r="D133" i="22"/>
  <c r="H133" i="22"/>
  <c r="I139" i="22"/>
  <c r="C139" i="22" s="1"/>
  <c r="D168" i="22"/>
  <c r="F168" i="22" s="1"/>
  <c r="H168" i="22"/>
  <c r="I168" i="22" s="1"/>
  <c r="D176" i="22"/>
  <c r="F176" i="22" s="1"/>
  <c r="G177" i="22"/>
  <c r="K177" i="22"/>
  <c r="N190" i="22"/>
  <c r="O190" i="22" s="1"/>
  <c r="J194" i="22"/>
  <c r="L194" i="22" s="1"/>
  <c r="C194" i="22" s="1"/>
  <c r="N194" i="22"/>
  <c r="O194" i="22" s="1"/>
  <c r="J198" i="22"/>
  <c r="F201" i="22"/>
  <c r="C201" i="22" s="1"/>
  <c r="D207" i="22"/>
  <c r="F207" i="22" s="1"/>
  <c r="C207" i="22" s="1"/>
  <c r="H207" i="22"/>
  <c r="I207" i="22" s="1"/>
  <c r="D233" i="22"/>
  <c r="G234" i="22"/>
  <c r="C255" i="22"/>
  <c r="C274" i="22"/>
  <c r="M289" i="23"/>
  <c r="O289" i="23" s="1"/>
  <c r="O290" i="23"/>
  <c r="C83" i="23"/>
  <c r="C163" i="23"/>
  <c r="L168" i="23"/>
  <c r="J78" i="23"/>
  <c r="I198" i="23"/>
  <c r="H197" i="23"/>
  <c r="C201" i="23"/>
  <c r="C207" i="23"/>
  <c r="C219" i="23"/>
  <c r="C236" i="23"/>
  <c r="C238" i="23"/>
  <c r="C266" i="23"/>
  <c r="C274" i="23"/>
  <c r="C282" i="23"/>
  <c r="G287" i="23"/>
  <c r="E56" i="24"/>
  <c r="F70" i="24"/>
  <c r="C83" i="24"/>
  <c r="C98" i="24"/>
  <c r="D78" i="24"/>
  <c r="I190" i="24"/>
  <c r="C291" i="22"/>
  <c r="D289" i="23"/>
  <c r="F289" i="23" s="1"/>
  <c r="F290" i="23"/>
  <c r="F79" i="23"/>
  <c r="D78" i="23"/>
  <c r="F198" i="23"/>
  <c r="D197" i="23"/>
  <c r="E271" i="23"/>
  <c r="F271" i="23" s="1"/>
  <c r="F272" i="23"/>
  <c r="F79" i="24"/>
  <c r="D56" i="22"/>
  <c r="O72" i="22"/>
  <c r="C72" i="22" s="1"/>
  <c r="O92" i="22"/>
  <c r="C92" i="22" s="1"/>
  <c r="J133" i="22"/>
  <c r="L133" i="22" s="1"/>
  <c r="N133" i="22"/>
  <c r="O133" i="22" s="1"/>
  <c r="J176" i="22"/>
  <c r="N176" i="22"/>
  <c r="O176" i="22" s="1"/>
  <c r="G199" i="22"/>
  <c r="K199" i="22"/>
  <c r="K198" i="22" s="1"/>
  <c r="K197" i="22" s="1"/>
  <c r="E234" i="22"/>
  <c r="E233" i="22" s="1"/>
  <c r="E197" i="22" s="1"/>
  <c r="M234" i="22"/>
  <c r="O236" i="22"/>
  <c r="C236" i="22" s="1"/>
  <c r="C261" i="22"/>
  <c r="C271" i="22"/>
  <c r="C282" i="22"/>
  <c r="C58" i="23"/>
  <c r="C72" i="23"/>
  <c r="C98" i="23"/>
  <c r="C147" i="23"/>
  <c r="O177" i="23"/>
  <c r="M176" i="23"/>
  <c r="O176" i="23" s="1"/>
  <c r="C176" i="23" s="1"/>
  <c r="C233" i="23"/>
  <c r="C249" i="23"/>
  <c r="C254" i="23"/>
  <c r="C255" i="23"/>
  <c r="C262" i="23"/>
  <c r="K197" i="23"/>
  <c r="K54" i="23" s="1"/>
  <c r="K53" i="23" s="1"/>
  <c r="L271" i="23"/>
  <c r="K287" i="23"/>
  <c r="C61" i="24"/>
  <c r="I168" i="24"/>
  <c r="G78" i="24"/>
  <c r="C182" i="24"/>
  <c r="D190" i="24"/>
  <c r="D289" i="22"/>
  <c r="F289" i="22" s="1"/>
  <c r="F290" i="22"/>
  <c r="L25" i="22"/>
  <c r="I25" i="22"/>
  <c r="M289" i="22"/>
  <c r="O289" i="22" s="1"/>
  <c r="O290" i="22"/>
  <c r="J30" i="22"/>
  <c r="J70" i="22"/>
  <c r="L70" i="22" s="1"/>
  <c r="J86" i="22"/>
  <c r="L86" i="22" s="1"/>
  <c r="J234" i="22"/>
  <c r="C262" i="22"/>
  <c r="C272" i="22"/>
  <c r="I290" i="23"/>
  <c r="G289" i="23"/>
  <c r="I289" i="23" s="1"/>
  <c r="C57" i="23"/>
  <c r="M78" i="23"/>
  <c r="C115" i="23"/>
  <c r="C139" i="23"/>
  <c r="C182" i="23"/>
  <c r="C187" i="23"/>
  <c r="E197" i="23"/>
  <c r="C208" i="23"/>
  <c r="C230" i="23"/>
  <c r="C234" i="23"/>
  <c r="I271" i="23"/>
  <c r="G197" i="23"/>
  <c r="F56" i="24"/>
  <c r="D55" i="24"/>
  <c r="I57" i="24"/>
  <c r="G56" i="24"/>
  <c r="C72" i="24"/>
  <c r="O79" i="24"/>
  <c r="C119" i="24"/>
  <c r="C125" i="24"/>
  <c r="C139" i="24"/>
  <c r="C147" i="24"/>
  <c r="C154" i="24"/>
  <c r="L177" i="24"/>
  <c r="J176" i="24"/>
  <c r="L176" i="24" s="1"/>
  <c r="C187" i="24"/>
  <c r="M190" i="24"/>
  <c r="O190" i="24" s="1"/>
  <c r="C195" i="24"/>
  <c r="L284" i="22"/>
  <c r="O25" i="23"/>
  <c r="D70" i="23"/>
  <c r="H70" i="23"/>
  <c r="H56" i="23" s="1"/>
  <c r="I56" i="23" s="1"/>
  <c r="O79" i="23"/>
  <c r="F80" i="23"/>
  <c r="C80" i="23" s="1"/>
  <c r="O87" i="23"/>
  <c r="C87" i="23" s="1"/>
  <c r="O134" i="23"/>
  <c r="C134" i="23" s="1"/>
  <c r="L169" i="23"/>
  <c r="C169" i="23" s="1"/>
  <c r="L177" i="23"/>
  <c r="C177" i="23" s="1"/>
  <c r="O178" i="23"/>
  <c r="C178" i="23" s="1"/>
  <c r="F191" i="23"/>
  <c r="C191" i="23" s="1"/>
  <c r="F195" i="23"/>
  <c r="C195" i="23" s="1"/>
  <c r="O198" i="23"/>
  <c r="F199" i="23"/>
  <c r="C199" i="23" s="1"/>
  <c r="I272" i="23"/>
  <c r="M272" i="23"/>
  <c r="I284" i="23"/>
  <c r="G289" i="24"/>
  <c r="I289" i="24" s="1"/>
  <c r="I290" i="24"/>
  <c r="O25" i="24"/>
  <c r="F57" i="24"/>
  <c r="I58" i="24"/>
  <c r="C58" i="24" s="1"/>
  <c r="M70" i="24"/>
  <c r="L79" i="24"/>
  <c r="O80" i="24"/>
  <c r="C80" i="24" s="1"/>
  <c r="M86" i="24"/>
  <c r="O86" i="24" s="1"/>
  <c r="C86" i="24" s="1"/>
  <c r="L87" i="24"/>
  <c r="C87" i="24" s="1"/>
  <c r="E133" i="24"/>
  <c r="E78" i="24" s="1"/>
  <c r="M133" i="24"/>
  <c r="L134" i="24"/>
  <c r="C134" i="24" s="1"/>
  <c r="F144" i="24"/>
  <c r="C144" i="24" s="1"/>
  <c r="I169" i="24"/>
  <c r="C169" i="24" s="1"/>
  <c r="I177" i="24"/>
  <c r="L178" i="24"/>
  <c r="C178" i="24" s="1"/>
  <c r="O187" i="24"/>
  <c r="O191" i="24"/>
  <c r="C191" i="24" s="1"/>
  <c r="O195" i="24"/>
  <c r="F199" i="24"/>
  <c r="E198" i="24"/>
  <c r="O199" i="24"/>
  <c r="M198" i="24"/>
  <c r="K199" i="24"/>
  <c r="K198" i="24" s="1"/>
  <c r="K197" i="24" s="1"/>
  <c r="L201" i="24"/>
  <c r="C236" i="24"/>
  <c r="C241" i="24"/>
  <c r="C249" i="24"/>
  <c r="C255" i="24"/>
  <c r="C266" i="24"/>
  <c r="J56" i="25"/>
  <c r="M56" i="25"/>
  <c r="O57" i="25"/>
  <c r="C61" i="25"/>
  <c r="C83" i="25"/>
  <c r="I86" i="25"/>
  <c r="C89" i="25"/>
  <c r="C92" i="25"/>
  <c r="L30" i="23"/>
  <c r="C30" i="23" s="1"/>
  <c r="O48" i="23"/>
  <c r="C48" i="23" s="1"/>
  <c r="H79" i="23"/>
  <c r="E86" i="23"/>
  <c r="F86" i="23" s="1"/>
  <c r="C86" i="23" s="1"/>
  <c r="E133" i="23"/>
  <c r="F133" i="23" s="1"/>
  <c r="C133" i="23" s="1"/>
  <c r="N168" i="23"/>
  <c r="N78" i="23" s="1"/>
  <c r="N55" i="23" s="1"/>
  <c r="N54" i="23" s="1"/>
  <c r="N53" i="23" s="1"/>
  <c r="H194" i="23"/>
  <c r="H190" i="23" s="1"/>
  <c r="J284" i="23"/>
  <c r="E24" i="24"/>
  <c r="F24" i="24" s="1"/>
  <c r="C24" i="24" s="1"/>
  <c r="M24" i="24"/>
  <c r="O24" i="24" s="1"/>
  <c r="D289" i="24"/>
  <c r="F289" i="24" s="1"/>
  <c r="F290" i="24"/>
  <c r="L25" i="24"/>
  <c r="K57" i="24"/>
  <c r="N133" i="24"/>
  <c r="N78" i="24" s="1"/>
  <c r="K168" i="24"/>
  <c r="N177" i="24"/>
  <c r="E194" i="24"/>
  <c r="E190" i="24" s="1"/>
  <c r="I201" i="24"/>
  <c r="C201" i="24" s="1"/>
  <c r="G199" i="24"/>
  <c r="C230" i="24"/>
  <c r="L234" i="24"/>
  <c r="C238" i="24"/>
  <c r="E233" i="24"/>
  <c r="E287" i="24" s="1"/>
  <c r="F254" i="24"/>
  <c r="O272" i="24"/>
  <c r="C274" i="24"/>
  <c r="C282" i="24"/>
  <c r="N56" i="25"/>
  <c r="H78" i="25"/>
  <c r="C80" i="25"/>
  <c r="C87" i="25"/>
  <c r="C98" i="25"/>
  <c r="C115" i="25"/>
  <c r="C125" i="25"/>
  <c r="L133" i="25"/>
  <c r="C163" i="25"/>
  <c r="F284" i="22"/>
  <c r="C284" i="22" s="1"/>
  <c r="M289" i="24"/>
  <c r="O289" i="24" s="1"/>
  <c r="O290" i="24"/>
  <c r="H198" i="24"/>
  <c r="H197" i="24" s="1"/>
  <c r="I207" i="24"/>
  <c r="I79" i="25"/>
  <c r="F25" i="23"/>
  <c r="C25" i="23" s="1"/>
  <c r="F25" i="24"/>
  <c r="L290" i="24"/>
  <c r="J289" i="24"/>
  <c r="L289" i="24" s="1"/>
  <c r="H133" i="24"/>
  <c r="H78" i="24" s="1"/>
  <c r="H55" i="24" s="1"/>
  <c r="H54" i="24" s="1"/>
  <c r="E176" i="24"/>
  <c r="F176" i="24" s="1"/>
  <c r="L198" i="24"/>
  <c r="L199" i="24"/>
  <c r="C208" i="24"/>
  <c r="C219" i="24"/>
  <c r="C261" i="24"/>
  <c r="C278" i="24"/>
  <c r="H287" i="24"/>
  <c r="N78" i="25"/>
  <c r="C139" i="25"/>
  <c r="C154" i="25"/>
  <c r="D207" i="24"/>
  <c r="M254" i="24"/>
  <c r="J261" i="24"/>
  <c r="L261" i="24" s="1"/>
  <c r="D271" i="24"/>
  <c r="F271" i="24" s="1"/>
  <c r="O284" i="24"/>
  <c r="G24" i="25"/>
  <c r="I24" i="25" s="1"/>
  <c r="K24" i="25"/>
  <c r="F25" i="25"/>
  <c r="L290" i="25"/>
  <c r="J289" i="25"/>
  <c r="L289" i="25" s="1"/>
  <c r="D56" i="25"/>
  <c r="G57" i="25"/>
  <c r="K57" i="25"/>
  <c r="F71" i="25"/>
  <c r="C71" i="25" s="1"/>
  <c r="E79" i="25"/>
  <c r="M79" i="25"/>
  <c r="J86" i="25"/>
  <c r="L86" i="25" s="1"/>
  <c r="N86" i="25"/>
  <c r="O86" i="25" s="1"/>
  <c r="D133" i="25"/>
  <c r="F133" i="25" s="1"/>
  <c r="C133" i="25" s="1"/>
  <c r="H133" i="25"/>
  <c r="F144" i="25"/>
  <c r="C144" i="25" s="1"/>
  <c r="L154" i="25"/>
  <c r="C162" i="25"/>
  <c r="F169" i="25"/>
  <c r="L169" i="25"/>
  <c r="O169" i="25"/>
  <c r="D176" i="25"/>
  <c r="F176" i="25" s="1"/>
  <c r="I177" i="25"/>
  <c r="C186" i="25"/>
  <c r="F187" i="25"/>
  <c r="C187" i="25" s="1"/>
  <c r="J190" i="25"/>
  <c r="L190" i="25" s="1"/>
  <c r="G190" i="25"/>
  <c r="I190" i="25" s="1"/>
  <c r="K190" i="25"/>
  <c r="M194" i="25"/>
  <c r="O194" i="25" s="1"/>
  <c r="O195" i="25"/>
  <c r="H198" i="25"/>
  <c r="H197" i="25" s="1"/>
  <c r="K197" i="25"/>
  <c r="C219" i="25"/>
  <c r="C230" i="25"/>
  <c r="G233" i="25"/>
  <c r="I233" i="25" s="1"/>
  <c r="F254" i="25"/>
  <c r="C254" i="25" s="1"/>
  <c r="C278" i="25"/>
  <c r="G289" i="25"/>
  <c r="I289" i="25" s="1"/>
  <c r="I290" i="25"/>
  <c r="I176" i="25"/>
  <c r="J176" i="25"/>
  <c r="L176" i="25" s="1"/>
  <c r="L177" i="25"/>
  <c r="M177" i="25"/>
  <c r="O178" i="25"/>
  <c r="G55" i="26"/>
  <c r="I56" i="26"/>
  <c r="G234" i="24"/>
  <c r="I284" i="24"/>
  <c r="C284" i="24" s="1"/>
  <c r="E24" i="25"/>
  <c r="M24" i="25"/>
  <c r="O24" i="25" s="1"/>
  <c r="D289" i="25"/>
  <c r="F289" i="25" s="1"/>
  <c r="F290" i="25"/>
  <c r="L25" i="25"/>
  <c r="L30" i="25"/>
  <c r="C30" i="25" s="1"/>
  <c r="H70" i="25"/>
  <c r="I70" i="25" s="1"/>
  <c r="C70" i="25" s="1"/>
  <c r="D106" i="25"/>
  <c r="F106" i="25" s="1"/>
  <c r="C106" i="25" s="1"/>
  <c r="O147" i="25"/>
  <c r="C147" i="25" s="1"/>
  <c r="C166" i="25"/>
  <c r="G168" i="25"/>
  <c r="I168" i="25" s="1"/>
  <c r="C168" i="25" s="1"/>
  <c r="E176" i="25"/>
  <c r="M190" i="25"/>
  <c r="O190" i="25" s="1"/>
  <c r="O191" i="25"/>
  <c r="I194" i="25"/>
  <c r="C194" i="25" s="1"/>
  <c r="D198" i="25"/>
  <c r="N198" i="25"/>
  <c r="N197" i="25" s="1"/>
  <c r="O207" i="25"/>
  <c r="C207" i="25" s="1"/>
  <c r="O261" i="25"/>
  <c r="C261" i="25" s="1"/>
  <c r="M55" i="26"/>
  <c r="O56" i="26"/>
  <c r="D234" i="24"/>
  <c r="J272" i="24"/>
  <c r="J24" i="25"/>
  <c r="L24" i="25" s="1"/>
  <c r="I25" i="25"/>
  <c r="M289" i="25"/>
  <c r="O289" i="25" s="1"/>
  <c r="O290" i="25"/>
  <c r="O48" i="25"/>
  <c r="C48" i="25" s="1"/>
  <c r="G133" i="25"/>
  <c r="I133" i="25" s="1"/>
  <c r="C143" i="25"/>
  <c r="C151" i="25"/>
  <c r="C174" i="25"/>
  <c r="C178" i="25"/>
  <c r="C182" i="25"/>
  <c r="E190" i="25"/>
  <c r="F190" i="25" s="1"/>
  <c r="E197" i="25"/>
  <c r="F233" i="25"/>
  <c r="L24" i="26"/>
  <c r="F79" i="26"/>
  <c r="F191" i="25"/>
  <c r="C191" i="25" s="1"/>
  <c r="F195" i="25"/>
  <c r="C195" i="25" s="1"/>
  <c r="F199" i="25"/>
  <c r="J199" i="25"/>
  <c r="I208" i="25"/>
  <c r="F227" i="25"/>
  <c r="C227" i="25" s="1"/>
  <c r="I234" i="25"/>
  <c r="M234" i="25"/>
  <c r="L255" i="25"/>
  <c r="I262" i="25"/>
  <c r="G272" i="25"/>
  <c r="O272" i="25"/>
  <c r="O284" i="25"/>
  <c r="G24" i="26"/>
  <c r="K24" i="26"/>
  <c r="F25" i="26"/>
  <c r="J289" i="26"/>
  <c r="L289" i="26" s="1"/>
  <c r="L290" i="26"/>
  <c r="D57" i="26"/>
  <c r="J56" i="26"/>
  <c r="O57" i="26"/>
  <c r="F58" i="26"/>
  <c r="L58" i="26"/>
  <c r="O58" i="26"/>
  <c r="C75" i="26"/>
  <c r="I79" i="26"/>
  <c r="O83" i="26"/>
  <c r="C83" i="26" s="1"/>
  <c r="I86" i="26"/>
  <c r="C91" i="26"/>
  <c r="C122" i="26"/>
  <c r="J176" i="26"/>
  <c r="L176" i="26" s="1"/>
  <c r="L177" i="26"/>
  <c r="C201" i="26"/>
  <c r="G199" i="25"/>
  <c r="O199" i="25"/>
  <c r="F208" i="25"/>
  <c r="F234" i="25"/>
  <c r="J234" i="25"/>
  <c r="I255" i="25"/>
  <c r="F262" i="25"/>
  <c r="D272" i="25"/>
  <c r="L272" i="25"/>
  <c r="L284" i="25"/>
  <c r="C284" i="25" s="1"/>
  <c r="H24" i="26"/>
  <c r="G289" i="26"/>
  <c r="I289" i="26" s="1"/>
  <c r="I290" i="26"/>
  <c r="O25" i="26"/>
  <c r="C59" i="26"/>
  <c r="L70" i="26"/>
  <c r="L86" i="26"/>
  <c r="F92" i="26"/>
  <c r="C92" i="26" s="1"/>
  <c r="C94" i="26"/>
  <c r="O98" i="26"/>
  <c r="C98" i="26" s="1"/>
  <c r="C131" i="26"/>
  <c r="C139" i="26"/>
  <c r="C147" i="26"/>
  <c r="C194" i="26"/>
  <c r="E24" i="26"/>
  <c r="M24" i="26"/>
  <c r="O24" i="26" s="1"/>
  <c r="F290" i="26"/>
  <c r="D289" i="26"/>
  <c r="F289" i="26" s="1"/>
  <c r="C46" i="26"/>
  <c r="I57" i="26"/>
  <c r="I61" i="26"/>
  <c r="C61" i="26" s="1"/>
  <c r="C67" i="26"/>
  <c r="C71" i="26"/>
  <c r="F80" i="26"/>
  <c r="C80" i="26" s="1"/>
  <c r="D86" i="26"/>
  <c r="F86" i="26" s="1"/>
  <c r="C86" i="26" s="1"/>
  <c r="C102" i="26"/>
  <c r="O106" i="26"/>
  <c r="C106" i="26" s="1"/>
  <c r="O115" i="26"/>
  <c r="C115" i="26" s="1"/>
  <c r="M197" i="26"/>
  <c r="M289" i="26"/>
  <c r="O289" i="26" s="1"/>
  <c r="O290" i="26"/>
  <c r="K55" i="26"/>
  <c r="F72" i="26"/>
  <c r="C72" i="26" s="1"/>
  <c r="D70" i="26"/>
  <c r="F70" i="26" s="1"/>
  <c r="C70" i="26" s="1"/>
  <c r="L78" i="26"/>
  <c r="O79" i="26"/>
  <c r="D133" i="26"/>
  <c r="F133" i="26" s="1"/>
  <c r="C133" i="26" s="1"/>
  <c r="F134" i="26"/>
  <c r="C163" i="26"/>
  <c r="D176" i="26"/>
  <c r="F176" i="26" s="1"/>
  <c r="F177" i="26"/>
  <c r="O177" i="26"/>
  <c r="N176" i="26"/>
  <c r="N55" i="26" s="1"/>
  <c r="C182" i="26"/>
  <c r="C187" i="26"/>
  <c r="F198" i="26"/>
  <c r="D197" i="26"/>
  <c r="C249" i="26"/>
  <c r="F130" i="26"/>
  <c r="C130" i="26" s="1"/>
  <c r="E168" i="26"/>
  <c r="E78" i="26" s="1"/>
  <c r="E55" i="26" s="1"/>
  <c r="H177" i="26"/>
  <c r="H176" i="26" s="1"/>
  <c r="I176" i="26" s="1"/>
  <c r="F199" i="26"/>
  <c r="J199" i="26"/>
  <c r="C216" i="26"/>
  <c r="C220" i="26"/>
  <c r="C228" i="26"/>
  <c r="I230" i="26"/>
  <c r="C230" i="26" s="1"/>
  <c r="C232" i="26"/>
  <c r="O238" i="26"/>
  <c r="K234" i="26"/>
  <c r="C242" i="26"/>
  <c r="O254" i="26"/>
  <c r="I261" i="26"/>
  <c r="O272" i="26"/>
  <c r="C282" i="26"/>
  <c r="F79" i="27"/>
  <c r="J78" i="27"/>
  <c r="L79" i="27"/>
  <c r="N78" i="27"/>
  <c r="I86" i="27"/>
  <c r="C115" i="27"/>
  <c r="C139" i="27"/>
  <c r="I134" i="26"/>
  <c r="I169" i="26"/>
  <c r="C169" i="26" s="1"/>
  <c r="I177" i="26"/>
  <c r="L178" i="26"/>
  <c r="C178" i="26" s="1"/>
  <c r="O191" i="26"/>
  <c r="C191" i="26" s="1"/>
  <c r="O195" i="26"/>
  <c r="C195" i="26" s="1"/>
  <c r="G199" i="26"/>
  <c r="O199" i="26"/>
  <c r="L208" i="26"/>
  <c r="C208" i="26" s="1"/>
  <c r="C210" i="26"/>
  <c r="C218" i="26"/>
  <c r="C222" i="26"/>
  <c r="I236" i="26"/>
  <c r="C236" i="26" s="1"/>
  <c r="I241" i="26"/>
  <c r="C241" i="26" s="1"/>
  <c r="G234" i="26"/>
  <c r="O234" i="26"/>
  <c r="C246" i="26"/>
  <c r="D56" i="27"/>
  <c r="F57" i="27"/>
  <c r="O57" i="27"/>
  <c r="N56" i="27"/>
  <c r="I78" i="27"/>
  <c r="C119" i="27"/>
  <c r="C163" i="27"/>
  <c r="F207" i="26"/>
  <c r="F219" i="26"/>
  <c r="C219" i="26" s="1"/>
  <c r="L249" i="26"/>
  <c r="E254" i="26"/>
  <c r="F254" i="26" s="1"/>
  <c r="C254" i="26" s="1"/>
  <c r="F255" i="26"/>
  <c r="C255" i="26" s="1"/>
  <c r="M287" i="26"/>
  <c r="C278" i="26"/>
  <c r="H287" i="26"/>
  <c r="C291" i="26"/>
  <c r="I56" i="27"/>
  <c r="J56" i="27"/>
  <c r="L57" i="27"/>
  <c r="C61" i="27"/>
  <c r="L207" i="26"/>
  <c r="O208" i="26"/>
  <c r="N207" i="26"/>
  <c r="O207" i="26" s="1"/>
  <c r="C238" i="26"/>
  <c r="C261" i="26"/>
  <c r="I79" i="27"/>
  <c r="H78" i="27"/>
  <c r="I272" i="26"/>
  <c r="O274" i="26"/>
  <c r="C274" i="26" s="1"/>
  <c r="I284" i="26"/>
  <c r="E24" i="27"/>
  <c r="F24" i="27" s="1"/>
  <c r="C24" i="27" s="1"/>
  <c r="M24" i="27"/>
  <c r="O24" i="27" s="1"/>
  <c r="D289" i="27"/>
  <c r="F289" i="27" s="1"/>
  <c r="F290" i="27"/>
  <c r="L25" i="27"/>
  <c r="L35" i="27"/>
  <c r="C35" i="27" s="1"/>
  <c r="O58" i="27"/>
  <c r="I72" i="27"/>
  <c r="C72" i="27" s="1"/>
  <c r="I80" i="27"/>
  <c r="F87" i="27"/>
  <c r="C87" i="27" s="1"/>
  <c r="C102" i="27"/>
  <c r="O106" i="27"/>
  <c r="C106" i="27" s="1"/>
  <c r="C114" i="27"/>
  <c r="C122" i="27"/>
  <c r="K133" i="27"/>
  <c r="K78" i="27" s="1"/>
  <c r="D133" i="27"/>
  <c r="F133" i="27" s="1"/>
  <c r="C142" i="27"/>
  <c r="O144" i="27"/>
  <c r="C144" i="27" s="1"/>
  <c r="G176" i="27"/>
  <c r="G55" i="27" s="1"/>
  <c r="C182" i="27"/>
  <c r="F187" i="27"/>
  <c r="C187" i="27" s="1"/>
  <c r="D198" i="27"/>
  <c r="F207" i="27"/>
  <c r="C219" i="27"/>
  <c r="M233" i="27"/>
  <c r="O233" i="27" s="1"/>
  <c r="O234" i="27"/>
  <c r="C266" i="27"/>
  <c r="O255" i="26"/>
  <c r="L262" i="26"/>
  <c r="C262" i="26" s="1"/>
  <c r="O271" i="26"/>
  <c r="F272" i="26"/>
  <c r="J272" i="26"/>
  <c r="F284" i="26"/>
  <c r="C284" i="26" s="1"/>
  <c r="I25" i="27"/>
  <c r="O290" i="27"/>
  <c r="M289" i="27"/>
  <c r="O289" i="27" s="1"/>
  <c r="I57" i="27"/>
  <c r="L58" i="27"/>
  <c r="C58" i="27" s="1"/>
  <c r="D70" i="27"/>
  <c r="F70" i="27" s="1"/>
  <c r="O79" i="27"/>
  <c r="F80" i="27"/>
  <c r="C80" i="27" s="1"/>
  <c r="D86" i="27"/>
  <c r="F86" i="27" s="1"/>
  <c r="C86" i="27" s="1"/>
  <c r="O87" i="27"/>
  <c r="C110" i="27"/>
  <c r="C130" i="27"/>
  <c r="M133" i="27"/>
  <c r="O133" i="27" s="1"/>
  <c r="C152" i="27"/>
  <c r="C156" i="27"/>
  <c r="F169" i="27"/>
  <c r="C169" i="27" s="1"/>
  <c r="E168" i="27"/>
  <c r="E78" i="27" s="1"/>
  <c r="E55" i="27" s="1"/>
  <c r="O169" i="27"/>
  <c r="J177" i="27"/>
  <c r="L178" i="27"/>
  <c r="G190" i="27"/>
  <c r="I190" i="27" s="1"/>
  <c r="C195" i="27"/>
  <c r="E234" i="26"/>
  <c r="G24" i="27"/>
  <c r="I24" i="27" s="1"/>
  <c r="K24" i="27"/>
  <c r="L24" i="27" s="1"/>
  <c r="F25" i="27"/>
  <c r="C25" i="27" s="1"/>
  <c r="J289" i="27"/>
  <c r="L289" i="27" s="1"/>
  <c r="L290" i="27"/>
  <c r="L30" i="27"/>
  <c r="C30" i="27" s="1"/>
  <c r="O48" i="27"/>
  <c r="C48" i="27" s="1"/>
  <c r="M70" i="27"/>
  <c r="O70" i="27" s="1"/>
  <c r="I92" i="27"/>
  <c r="C92" i="27" s="1"/>
  <c r="C118" i="27"/>
  <c r="C126" i="27"/>
  <c r="F131" i="27"/>
  <c r="C131" i="27" s="1"/>
  <c r="F134" i="27"/>
  <c r="C134" i="27" s="1"/>
  <c r="C138" i="27"/>
  <c r="C146" i="27"/>
  <c r="O154" i="27"/>
  <c r="C154" i="27" s="1"/>
  <c r="C158" i="27"/>
  <c r="I168" i="27"/>
  <c r="C170" i="27"/>
  <c r="M176" i="27"/>
  <c r="O176" i="27" s="1"/>
  <c r="C178" i="27"/>
  <c r="M190" i="27"/>
  <c r="O190" i="27" s="1"/>
  <c r="C230" i="27"/>
  <c r="C255" i="27"/>
  <c r="J271" i="27"/>
  <c r="L271" i="27" s="1"/>
  <c r="L272" i="27"/>
  <c r="I290" i="27"/>
  <c r="G289" i="27"/>
  <c r="I289" i="27" s="1"/>
  <c r="L133" i="27"/>
  <c r="I207" i="27"/>
  <c r="H198" i="27"/>
  <c r="H177" i="27"/>
  <c r="H176" i="27" s="1"/>
  <c r="H55" i="27" s="1"/>
  <c r="K194" i="27"/>
  <c r="L194" i="27" s="1"/>
  <c r="C194" i="27" s="1"/>
  <c r="J199" i="27"/>
  <c r="N207" i="27"/>
  <c r="O207" i="27" s="1"/>
  <c r="G234" i="27"/>
  <c r="K254" i="27"/>
  <c r="L254" i="27" s="1"/>
  <c r="C254" i="27" s="1"/>
  <c r="H261" i="27"/>
  <c r="I261" i="27" s="1"/>
  <c r="C261" i="27" s="1"/>
  <c r="C294" i="27"/>
  <c r="C291" i="27" s="1"/>
  <c r="G290" i="28"/>
  <c r="G289" i="28" s="1"/>
  <c r="M290" i="28"/>
  <c r="M289" i="28" s="1"/>
  <c r="M24" i="28"/>
  <c r="C38" i="28"/>
  <c r="L37" i="28"/>
  <c r="C37" i="28" s="1"/>
  <c r="C41" i="28"/>
  <c r="L40" i="28"/>
  <c r="C40" i="28" s="1"/>
  <c r="D56" i="28"/>
  <c r="L79" i="28"/>
  <c r="O191" i="27"/>
  <c r="C191" i="27" s="1"/>
  <c r="O195" i="27"/>
  <c r="G199" i="27"/>
  <c r="O199" i="27"/>
  <c r="F208" i="27"/>
  <c r="C208" i="27" s="1"/>
  <c r="D234" i="27"/>
  <c r="L234" i="27"/>
  <c r="O255" i="27"/>
  <c r="L262" i="27"/>
  <c r="C262" i="27" s="1"/>
  <c r="H271" i="27"/>
  <c r="I271" i="27" s="1"/>
  <c r="I272" i="27"/>
  <c r="C296" i="27"/>
  <c r="E234" i="27"/>
  <c r="E233" i="27" s="1"/>
  <c r="N272" i="27"/>
  <c r="N271" i="27" s="1"/>
  <c r="C274" i="27"/>
  <c r="C278" i="27"/>
  <c r="C282" i="27"/>
  <c r="L291" i="27"/>
  <c r="J24" i="28"/>
  <c r="I290" i="28"/>
  <c r="I289" i="28" s="1"/>
  <c r="O290" i="28"/>
  <c r="O289" i="28" s="1"/>
  <c r="O24" i="28"/>
  <c r="K55" i="28"/>
  <c r="K54" i="28" s="1"/>
  <c r="K53" i="28" s="1"/>
  <c r="H56" i="28"/>
  <c r="I284" i="27"/>
  <c r="C284" i="27" s="1"/>
  <c r="E290" i="28"/>
  <c r="E289" i="28" s="1"/>
  <c r="E24" i="28"/>
  <c r="K290" i="28"/>
  <c r="K289" i="28" s="1"/>
  <c r="K24" i="28"/>
  <c r="F25" i="28"/>
  <c r="C26" i="28"/>
  <c r="C32" i="28"/>
  <c r="L31" i="28"/>
  <c r="K288" i="28"/>
  <c r="M288" i="28"/>
  <c r="F60" i="28"/>
  <c r="C69" i="28"/>
  <c r="I70" i="28"/>
  <c r="I56" i="28" s="1"/>
  <c r="H78" i="28"/>
  <c r="C83" i="28"/>
  <c r="C98" i="28"/>
  <c r="N288" i="28"/>
  <c r="C59" i="28"/>
  <c r="C62" i="28"/>
  <c r="C72" i="28"/>
  <c r="C85" i="28"/>
  <c r="O86" i="28"/>
  <c r="O78" i="28" s="1"/>
  <c r="C94" i="28"/>
  <c r="I92" i="28"/>
  <c r="I86" i="28" s="1"/>
  <c r="F70" i="28"/>
  <c r="C71" i="28"/>
  <c r="O70" i="28"/>
  <c r="O56" i="28" s="1"/>
  <c r="C74" i="28"/>
  <c r="K78" i="28"/>
  <c r="C81" i="28"/>
  <c r="C89" i="28"/>
  <c r="F87" i="28"/>
  <c r="C91" i="28"/>
  <c r="L92" i="28"/>
  <c r="L86" i="28" s="1"/>
  <c r="C144" i="28"/>
  <c r="C178" i="28"/>
  <c r="F177" i="28"/>
  <c r="C82" i="28"/>
  <c r="I80" i="28"/>
  <c r="I79" i="28" s="1"/>
  <c r="F80" i="28"/>
  <c r="F92" i="28"/>
  <c r="C102" i="28"/>
  <c r="C110" i="28"/>
  <c r="F115" i="28"/>
  <c r="F119" i="28"/>
  <c r="D125" i="28"/>
  <c r="D86" i="28" s="1"/>
  <c r="D78" i="28" s="1"/>
  <c r="D287" i="28" s="1"/>
  <c r="C126" i="28"/>
  <c r="I131" i="28"/>
  <c r="C131" i="28" s="1"/>
  <c r="F134" i="28"/>
  <c r="I139" i="28"/>
  <c r="C148" i="28"/>
  <c r="I154" i="28"/>
  <c r="C154" i="28" s="1"/>
  <c r="F168" i="28"/>
  <c r="C168" i="28" s="1"/>
  <c r="I169" i="28"/>
  <c r="I168" i="28" s="1"/>
  <c r="C179" i="28"/>
  <c r="O178" i="28"/>
  <c r="I182" i="28"/>
  <c r="I177" i="28" s="1"/>
  <c r="I176" i="28" s="1"/>
  <c r="C186" i="28"/>
  <c r="C194" i="28"/>
  <c r="G197" i="28"/>
  <c r="G54" i="28" s="1"/>
  <c r="C208" i="28"/>
  <c r="C219" i="28"/>
  <c r="O234" i="28"/>
  <c r="O233" i="28" s="1"/>
  <c r="O197" i="28" s="1"/>
  <c r="I254" i="28"/>
  <c r="C255" i="28"/>
  <c r="J287" i="28"/>
  <c r="N287" i="28"/>
  <c r="C189" i="28"/>
  <c r="I187" i="28"/>
  <c r="C187" i="28" s="1"/>
  <c r="C230" i="28"/>
  <c r="F207" i="28"/>
  <c r="C207" i="28" s="1"/>
  <c r="F233" i="28"/>
  <c r="G287" i="28"/>
  <c r="K287" i="28"/>
  <c r="F141" i="28"/>
  <c r="O182" i="28"/>
  <c r="C190" i="28"/>
  <c r="J197" i="28"/>
  <c r="J54" i="28" s="1"/>
  <c r="E198" i="28"/>
  <c r="E197" i="28" s="1"/>
  <c r="E54" i="28" s="1"/>
  <c r="C236" i="28"/>
  <c r="L234" i="28"/>
  <c r="L233" i="28" s="1"/>
  <c r="C249" i="28"/>
  <c r="C261" i="28"/>
  <c r="H287" i="28"/>
  <c r="I115" i="28"/>
  <c r="I119" i="28"/>
  <c r="I134" i="28"/>
  <c r="I133" i="28" s="1"/>
  <c r="L198" i="28"/>
  <c r="L197" i="28" s="1"/>
  <c r="C201" i="28"/>
  <c r="F199" i="28"/>
  <c r="M287" i="28"/>
  <c r="C202" i="28"/>
  <c r="G39" i="29"/>
  <c r="G35" i="29" s="1"/>
  <c r="G35" i="30"/>
  <c r="G12" i="30" s="1"/>
  <c r="G51" i="30"/>
  <c r="G48" i="30" s="1"/>
  <c r="C200" i="28"/>
  <c r="C220" i="28"/>
  <c r="H24" i="21"/>
  <c r="D24" i="21"/>
  <c r="G28" i="28" l="1"/>
  <c r="G53" i="28"/>
  <c r="E288" i="28"/>
  <c r="E53" i="28"/>
  <c r="J53" i="28"/>
  <c r="J288" i="28"/>
  <c r="I55" i="27"/>
  <c r="H288" i="24"/>
  <c r="H53" i="24"/>
  <c r="H287" i="23"/>
  <c r="I190" i="23"/>
  <c r="C190" i="23" s="1"/>
  <c r="C168" i="24"/>
  <c r="C182" i="28"/>
  <c r="C169" i="28"/>
  <c r="C70" i="28"/>
  <c r="H55" i="28"/>
  <c r="H54" i="28" s="1"/>
  <c r="E287" i="27"/>
  <c r="F234" i="27"/>
  <c r="C234" i="27" s="1"/>
  <c r="D233" i="27"/>
  <c r="D55" i="28"/>
  <c r="D54" i="28" s="1"/>
  <c r="G233" i="27"/>
  <c r="I234" i="27"/>
  <c r="K190" i="27"/>
  <c r="L190" i="27" s="1"/>
  <c r="C190" i="27" s="1"/>
  <c r="E197" i="27"/>
  <c r="E54" i="27" s="1"/>
  <c r="E233" i="26"/>
  <c r="N198" i="27"/>
  <c r="C70" i="27"/>
  <c r="L272" i="26"/>
  <c r="C272" i="26" s="1"/>
  <c r="J271" i="26"/>
  <c r="K233" i="27"/>
  <c r="F168" i="27"/>
  <c r="C168" i="27" s="1"/>
  <c r="M78" i="27"/>
  <c r="O78" i="27" s="1"/>
  <c r="C57" i="27"/>
  <c r="C134" i="26"/>
  <c r="N198" i="26"/>
  <c r="C262" i="25"/>
  <c r="C208" i="25"/>
  <c r="J55" i="26"/>
  <c r="L56" i="26"/>
  <c r="C25" i="26"/>
  <c r="C290" i="26" s="1"/>
  <c r="C289" i="26" s="1"/>
  <c r="M233" i="25"/>
  <c r="O234" i="25"/>
  <c r="J198" i="25"/>
  <c r="L199" i="25"/>
  <c r="C79" i="26"/>
  <c r="H55" i="26"/>
  <c r="H54" i="26" s="1"/>
  <c r="F198" i="25"/>
  <c r="J78" i="25"/>
  <c r="L78" i="25" s="1"/>
  <c r="F56" i="25"/>
  <c r="C25" i="25"/>
  <c r="C290" i="25" s="1"/>
  <c r="C289" i="25" s="1"/>
  <c r="J233" i="24"/>
  <c r="D86" i="25"/>
  <c r="H56" i="25"/>
  <c r="N55" i="25"/>
  <c r="N54" i="25" s="1"/>
  <c r="L168" i="24"/>
  <c r="K78" i="24"/>
  <c r="L78" i="24" s="1"/>
  <c r="L284" i="23"/>
  <c r="J287" i="23"/>
  <c r="L287" i="23" s="1"/>
  <c r="O198" i="24"/>
  <c r="O133" i="24"/>
  <c r="C57" i="24"/>
  <c r="J290" i="23"/>
  <c r="F70" i="23"/>
  <c r="D56" i="23"/>
  <c r="M78" i="24"/>
  <c r="O78" i="24" s="1"/>
  <c r="G55" i="24"/>
  <c r="I56" i="24"/>
  <c r="O168" i="23"/>
  <c r="C168" i="23" s="1"/>
  <c r="E78" i="23"/>
  <c r="F78" i="23" s="1"/>
  <c r="C78" i="23" s="1"/>
  <c r="F190" i="24"/>
  <c r="C190" i="24" s="1"/>
  <c r="I78" i="24"/>
  <c r="I133" i="24"/>
  <c r="I194" i="23"/>
  <c r="C194" i="23" s="1"/>
  <c r="N288" i="23"/>
  <c r="G198" i="22"/>
  <c r="I199" i="22"/>
  <c r="C79" i="24"/>
  <c r="L197" i="23"/>
  <c r="E55" i="24"/>
  <c r="E54" i="24" s="1"/>
  <c r="K176" i="22"/>
  <c r="K55" i="22" s="1"/>
  <c r="K54" i="22" s="1"/>
  <c r="L177" i="22"/>
  <c r="C168" i="22"/>
  <c r="G78" i="22"/>
  <c r="J56" i="22"/>
  <c r="C25" i="22"/>
  <c r="C290" i="22" s="1"/>
  <c r="C289" i="22" s="1"/>
  <c r="L199" i="22"/>
  <c r="L287" i="28"/>
  <c r="C134" i="28"/>
  <c r="C119" i="28"/>
  <c r="C92" i="28"/>
  <c r="F86" i="28"/>
  <c r="C86" i="28" s="1"/>
  <c r="C87" i="28"/>
  <c r="F58" i="28"/>
  <c r="C60" i="28"/>
  <c r="O271" i="27"/>
  <c r="C271" i="27" s="1"/>
  <c r="C290" i="27"/>
  <c r="C289" i="27" s="1"/>
  <c r="N55" i="27"/>
  <c r="F56" i="27"/>
  <c r="L78" i="27"/>
  <c r="M56" i="27"/>
  <c r="F234" i="26"/>
  <c r="C177" i="26"/>
  <c r="C255" i="25"/>
  <c r="D56" i="26"/>
  <c r="F57" i="26"/>
  <c r="C57" i="26" s="1"/>
  <c r="G271" i="25"/>
  <c r="I272" i="25"/>
  <c r="D78" i="26"/>
  <c r="I55" i="26"/>
  <c r="O198" i="25"/>
  <c r="M176" i="25"/>
  <c r="O176" i="25" s="1"/>
  <c r="O177" i="25"/>
  <c r="C177" i="25" s="1"/>
  <c r="F207" i="24"/>
  <c r="C207" i="24" s="1"/>
  <c r="D198" i="24"/>
  <c r="G78" i="25"/>
  <c r="I78" i="25" s="1"/>
  <c r="I79" i="23"/>
  <c r="C79" i="23" s="1"/>
  <c r="H78" i="23"/>
  <c r="I78" i="23" s="1"/>
  <c r="C284" i="23"/>
  <c r="G54" i="23"/>
  <c r="I197" i="23"/>
  <c r="J233" i="22"/>
  <c r="L234" i="22"/>
  <c r="J24" i="22"/>
  <c r="L24" i="22" s="1"/>
  <c r="L30" i="22"/>
  <c r="C30" i="22" s="1"/>
  <c r="F194" i="24"/>
  <c r="C194" i="24" s="1"/>
  <c r="M233" i="22"/>
  <c r="O234" i="22"/>
  <c r="J55" i="24"/>
  <c r="G176" i="22"/>
  <c r="I176" i="22" s="1"/>
  <c r="I177" i="22"/>
  <c r="C177" i="22" s="1"/>
  <c r="G56" i="22"/>
  <c r="I70" i="22"/>
  <c r="C70" i="22" s="1"/>
  <c r="F234" i="22"/>
  <c r="E287" i="28"/>
  <c r="F139" i="28"/>
  <c r="C139" i="28" s="1"/>
  <c r="C141" i="28"/>
  <c r="C234" i="28"/>
  <c r="I233" i="28"/>
  <c r="C233" i="28" s="1"/>
  <c r="C254" i="28"/>
  <c r="O177" i="28"/>
  <c r="O176" i="28" s="1"/>
  <c r="O287" i="28" s="1"/>
  <c r="C115" i="28"/>
  <c r="F79" i="28"/>
  <c r="C80" i="28"/>
  <c r="C177" i="28"/>
  <c r="F176" i="28"/>
  <c r="O272" i="27"/>
  <c r="C272" i="27" s="1"/>
  <c r="J198" i="27"/>
  <c r="L199" i="27"/>
  <c r="H233" i="27"/>
  <c r="H287" i="27" s="1"/>
  <c r="M197" i="27"/>
  <c r="M287" i="27"/>
  <c r="C207" i="27"/>
  <c r="I177" i="27"/>
  <c r="C79" i="27"/>
  <c r="F168" i="26"/>
  <c r="C168" i="26" s="1"/>
  <c r="L234" i="25"/>
  <c r="C234" i="25" s="1"/>
  <c r="J233" i="25"/>
  <c r="I199" i="25"/>
  <c r="C199" i="25" s="1"/>
  <c r="G198" i="25"/>
  <c r="C58" i="26"/>
  <c r="I24" i="26"/>
  <c r="C190" i="25"/>
  <c r="J271" i="24"/>
  <c r="L272" i="24"/>
  <c r="C272" i="24" s="1"/>
  <c r="O55" i="26"/>
  <c r="M54" i="26"/>
  <c r="N287" i="25"/>
  <c r="G233" i="24"/>
  <c r="I234" i="24"/>
  <c r="C169" i="25"/>
  <c r="M78" i="25"/>
  <c r="O78" i="25" s="1"/>
  <c r="O79" i="25"/>
  <c r="K56" i="25"/>
  <c r="K55" i="25" s="1"/>
  <c r="K54" i="25" s="1"/>
  <c r="L57" i="25"/>
  <c r="C25" i="24"/>
  <c r="C290" i="24" s="1"/>
  <c r="C289" i="24" s="1"/>
  <c r="K287" i="24"/>
  <c r="L57" i="24"/>
  <c r="K56" i="24"/>
  <c r="O56" i="25"/>
  <c r="M55" i="25"/>
  <c r="E197" i="24"/>
  <c r="O70" i="24"/>
  <c r="M56" i="24"/>
  <c r="M271" i="23"/>
  <c r="O272" i="23"/>
  <c r="C272" i="23" s="1"/>
  <c r="F55" i="24"/>
  <c r="K288" i="23"/>
  <c r="L176" i="22"/>
  <c r="C176" i="22" s="1"/>
  <c r="F197" i="23"/>
  <c r="F133" i="24"/>
  <c r="C133" i="24" s="1"/>
  <c r="N287" i="23"/>
  <c r="J55" i="23"/>
  <c r="L78" i="23"/>
  <c r="K287" i="22"/>
  <c r="G233" i="22"/>
  <c r="I234" i="22"/>
  <c r="H78" i="22"/>
  <c r="N78" i="22"/>
  <c r="O79" i="22"/>
  <c r="M56" i="22"/>
  <c r="O57" i="22"/>
  <c r="C199" i="22"/>
  <c r="I133" i="22"/>
  <c r="F198" i="28"/>
  <c r="C199" i="28"/>
  <c r="I78" i="28"/>
  <c r="I55" i="28" s="1"/>
  <c r="C31" i="28"/>
  <c r="L30" i="28"/>
  <c r="F290" i="28"/>
  <c r="C25" i="28"/>
  <c r="I199" i="27"/>
  <c r="C199" i="27" s="1"/>
  <c r="G198" i="27"/>
  <c r="L78" i="28"/>
  <c r="L55" i="28" s="1"/>
  <c r="L54" i="28" s="1"/>
  <c r="L53" i="28" s="1"/>
  <c r="J176" i="27"/>
  <c r="L176" i="27" s="1"/>
  <c r="L177" i="27"/>
  <c r="F198" i="27"/>
  <c r="D197" i="27"/>
  <c r="F197" i="27" s="1"/>
  <c r="I176" i="27"/>
  <c r="C176" i="27" s="1"/>
  <c r="C133" i="27"/>
  <c r="L56" i="27"/>
  <c r="J55" i="27"/>
  <c r="C207" i="26"/>
  <c r="I234" i="26"/>
  <c r="G233" i="26"/>
  <c r="I199" i="26"/>
  <c r="G198" i="26"/>
  <c r="D78" i="27"/>
  <c r="F78" i="27" s="1"/>
  <c r="L234" i="26"/>
  <c r="K233" i="26"/>
  <c r="J198" i="26"/>
  <c r="L199" i="26"/>
  <c r="C199" i="26" s="1"/>
  <c r="O176" i="26"/>
  <c r="C176" i="26" s="1"/>
  <c r="F272" i="25"/>
  <c r="D271" i="25"/>
  <c r="D233" i="24"/>
  <c r="F234" i="24"/>
  <c r="C234" i="24" s="1"/>
  <c r="C176" i="25"/>
  <c r="E78" i="25"/>
  <c r="F79" i="25"/>
  <c r="G56" i="25"/>
  <c r="I57" i="25"/>
  <c r="M233" i="24"/>
  <c r="O254" i="24"/>
  <c r="C254" i="24" s="1"/>
  <c r="C290" i="23"/>
  <c r="C289" i="23" s="1"/>
  <c r="I199" i="24"/>
  <c r="C199" i="24" s="1"/>
  <c r="G198" i="24"/>
  <c r="O177" i="24"/>
  <c r="C177" i="24" s="1"/>
  <c r="N176" i="24"/>
  <c r="J55" i="25"/>
  <c r="L56" i="25"/>
  <c r="H55" i="23"/>
  <c r="O78" i="23"/>
  <c r="M55" i="23"/>
  <c r="F56" i="22"/>
  <c r="C198" i="23"/>
  <c r="I70" i="23"/>
  <c r="F78" i="24"/>
  <c r="C70" i="24"/>
  <c r="I287" i="23"/>
  <c r="F233" i="22"/>
  <c r="J197" i="22"/>
  <c r="L197" i="22" s="1"/>
  <c r="L198" i="22"/>
  <c r="J190" i="22"/>
  <c r="L190" i="22" s="1"/>
  <c r="C190" i="22" s="1"/>
  <c r="F133" i="22"/>
  <c r="C133" i="22" s="1"/>
  <c r="D78" i="22"/>
  <c r="F78" i="22" s="1"/>
  <c r="J78" i="22"/>
  <c r="L78" i="22" s="1"/>
  <c r="L79" i="22"/>
  <c r="C79" i="22" s="1"/>
  <c r="E56" i="22"/>
  <c r="F57" i="22"/>
  <c r="D198" i="22"/>
  <c r="M197" i="22"/>
  <c r="O197" i="22" s="1"/>
  <c r="O198" i="22"/>
  <c r="K53" i="22" l="1"/>
  <c r="K288" i="22"/>
  <c r="E288" i="27"/>
  <c r="E53" i="27"/>
  <c r="L55" i="25"/>
  <c r="O233" i="24"/>
  <c r="M287" i="24"/>
  <c r="J197" i="26"/>
  <c r="L198" i="26"/>
  <c r="M55" i="24"/>
  <c r="O56" i="24"/>
  <c r="I233" i="24"/>
  <c r="G287" i="24"/>
  <c r="I287" i="24" s="1"/>
  <c r="C79" i="28"/>
  <c r="I78" i="22"/>
  <c r="C57" i="22"/>
  <c r="C78" i="24"/>
  <c r="D55" i="22"/>
  <c r="H54" i="23"/>
  <c r="I55" i="23"/>
  <c r="O176" i="24"/>
  <c r="C176" i="24" s="1"/>
  <c r="N287" i="24"/>
  <c r="C57" i="25"/>
  <c r="K197" i="26"/>
  <c r="K54" i="26" s="1"/>
  <c r="K287" i="26"/>
  <c r="L233" i="26"/>
  <c r="F197" i="28"/>
  <c r="C198" i="28"/>
  <c r="M55" i="22"/>
  <c r="O56" i="22"/>
  <c r="K55" i="24"/>
  <c r="K54" i="24" s="1"/>
  <c r="L56" i="24"/>
  <c r="C56" i="24" s="1"/>
  <c r="L271" i="24"/>
  <c r="C271" i="24" s="1"/>
  <c r="J287" i="24"/>
  <c r="L287" i="24" s="1"/>
  <c r="G197" i="25"/>
  <c r="I197" i="25" s="1"/>
  <c r="I198" i="25"/>
  <c r="C177" i="27"/>
  <c r="C176" i="28"/>
  <c r="C234" i="22"/>
  <c r="O233" i="22"/>
  <c r="M287" i="22"/>
  <c r="O287" i="22" s="1"/>
  <c r="G288" i="23"/>
  <c r="G53" i="23"/>
  <c r="I54" i="23"/>
  <c r="G287" i="25"/>
  <c r="I287" i="25" s="1"/>
  <c r="I271" i="25"/>
  <c r="F57" i="28"/>
  <c r="C58" i="28"/>
  <c r="D55" i="23"/>
  <c r="F56" i="23"/>
  <c r="C56" i="23" s="1"/>
  <c r="D287" i="23"/>
  <c r="H55" i="25"/>
  <c r="H54" i="25" s="1"/>
  <c r="H287" i="25"/>
  <c r="J197" i="25"/>
  <c r="L197" i="25" s="1"/>
  <c r="L198" i="25"/>
  <c r="C198" i="25" s="1"/>
  <c r="N197" i="26"/>
  <c r="O198" i="26"/>
  <c r="N287" i="26"/>
  <c r="O287" i="26" s="1"/>
  <c r="L271" i="26"/>
  <c r="C271" i="26" s="1"/>
  <c r="J287" i="26"/>
  <c r="F233" i="26"/>
  <c r="E197" i="26"/>
  <c r="E287" i="26"/>
  <c r="F233" i="27"/>
  <c r="D287" i="27"/>
  <c r="F287" i="27" s="1"/>
  <c r="N55" i="24"/>
  <c r="N54" i="24" s="1"/>
  <c r="O55" i="28"/>
  <c r="O54" i="28" s="1"/>
  <c r="E55" i="22"/>
  <c r="E54" i="22" s="1"/>
  <c r="E287" i="22"/>
  <c r="O55" i="23"/>
  <c r="G55" i="25"/>
  <c r="I56" i="25"/>
  <c r="C56" i="25" s="1"/>
  <c r="F271" i="25"/>
  <c r="C271" i="25" s="1"/>
  <c r="I233" i="26"/>
  <c r="G287" i="26"/>
  <c r="I287" i="26" s="1"/>
  <c r="J54" i="23"/>
  <c r="L55" i="23"/>
  <c r="M53" i="26"/>
  <c r="M288" i="26"/>
  <c r="D197" i="24"/>
  <c r="F198" i="24"/>
  <c r="F78" i="26"/>
  <c r="C78" i="26" s="1"/>
  <c r="D287" i="26"/>
  <c r="C234" i="26"/>
  <c r="D55" i="27"/>
  <c r="I198" i="22"/>
  <c r="G197" i="22"/>
  <c r="I197" i="22" s="1"/>
  <c r="C70" i="23"/>
  <c r="M197" i="24"/>
  <c r="O197" i="24" s="1"/>
  <c r="F86" i="25"/>
  <c r="C86" i="25" s="1"/>
  <c r="D78" i="25"/>
  <c r="H288" i="26"/>
  <c r="H53" i="26"/>
  <c r="J54" i="26"/>
  <c r="L55" i="26"/>
  <c r="I233" i="27"/>
  <c r="G287" i="27"/>
  <c r="I287" i="27" s="1"/>
  <c r="I28" i="28"/>
  <c r="I24" i="28" s="1"/>
  <c r="G24" i="28"/>
  <c r="D197" i="22"/>
  <c r="F197" i="22" s="1"/>
  <c r="C197" i="22" s="1"/>
  <c r="F198" i="22"/>
  <c r="C198" i="22" s="1"/>
  <c r="D287" i="22"/>
  <c r="F287" i="22" s="1"/>
  <c r="G197" i="26"/>
  <c r="I198" i="26"/>
  <c r="I198" i="24"/>
  <c r="G197" i="24"/>
  <c r="I197" i="24" s="1"/>
  <c r="C79" i="25"/>
  <c r="F233" i="24"/>
  <c r="D287" i="24"/>
  <c r="F287" i="24" s="1"/>
  <c r="C272" i="25"/>
  <c r="C78" i="27"/>
  <c r="G197" i="27"/>
  <c r="I198" i="27"/>
  <c r="C198" i="27" s="1"/>
  <c r="F289" i="28"/>
  <c r="C289" i="28" s="1"/>
  <c r="C290" i="28"/>
  <c r="N287" i="22"/>
  <c r="O78" i="22"/>
  <c r="C78" i="22" s="1"/>
  <c r="N55" i="22"/>
  <c r="N54" i="22" s="1"/>
  <c r="I233" i="22"/>
  <c r="C233" i="22" s="1"/>
  <c r="C287" i="22" s="1"/>
  <c r="G287" i="22"/>
  <c r="O271" i="23"/>
  <c r="C271" i="23" s="1"/>
  <c r="C287" i="23" s="1"/>
  <c r="M197" i="23"/>
  <c r="O197" i="23" s="1"/>
  <c r="C197" i="23" s="1"/>
  <c r="M287" i="23"/>
  <c r="O287" i="23" s="1"/>
  <c r="M54" i="25"/>
  <c r="O55" i="25"/>
  <c r="K53" i="25"/>
  <c r="K288" i="25"/>
  <c r="L233" i="25"/>
  <c r="J287" i="25"/>
  <c r="J197" i="27"/>
  <c r="L197" i="27" s="1"/>
  <c r="L198" i="27"/>
  <c r="I56" i="22"/>
  <c r="C56" i="22" s="1"/>
  <c r="G55" i="22"/>
  <c r="J54" i="24"/>
  <c r="L55" i="24"/>
  <c r="L233" i="22"/>
  <c r="J287" i="22"/>
  <c r="L287" i="22" s="1"/>
  <c r="F56" i="26"/>
  <c r="C56" i="26" s="1"/>
  <c r="D55" i="26"/>
  <c r="M55" i="27"/>
  <c r="O56" i="27"/>
  <c r="C56" i="27" s="1"/>
  <c r="F133" i="28"/>
  <c r="C133" i="28" s="1"/>
  <c r="J55" i="22"/>
  <c r="L56" i="22"/>
  <c r="G54" i="24"/>
  <c r="I55" i="24"/>
  <c r="J289" i="23"/>
  <c r="L289" i="23" s="1"/>
  <c r="L290" i="23"/>
  <c r="L233" i="24"/>
  <c r="J197" i="24"/>
  <c r="L197" i="24" s="1"/>
  <c r="O233" i="25"/>
  <c r="M197" i="25"/>
  <c r="O197" i="25" s="1"/>
  <c r="M287" i="25"/>
  <c r="O287" i="25" s="1"/>
  <c r="H197" i="27"/>
  <c r="H54" i="27" s="1"/>
  <c r="J287" i="27"/>
  <c r="K55" i="27"/>
  <c r="G288" i="28"/>
  <c r="E55" i="25"/>
  <c r="E54" i="25" s="1"/>
  <c r="E287" i="25"/>
  <c r="L288" i="28"/>
  <c r="C30" i="28"/>
  <c r="L24" i="28"/>
  <c r="H55" i="22"/>
  <c r="H54" i="22" s="1"/>
  <c r="H287" i="22"/>
  <c r="I197" i="28"/>
  <c r="I54" i="28" s="1"/>
  <c r="I287" i="28"/>
  <c r="E288" i="24"/>
  <c r="E53" i="24"/>
  <c r="E55" i="23"/>
  <c r="E54" i="23" s="1"/>
  <c r="E287" i="23"/>
  <c r="N53" i="25"/>
  <c r="N288" i="25"/>
  <c r="D197" i="25"/>
  <c r="F197" i="25" s="1"/>
  <c r="C197" i="25" s="1"/>
  <c r="L233" i="27"/>
  <c r="K197" i="27"/>
  <c r="K287" i="27"/>
  <c r="N197" i="27"/>
  <c r="O197" i="27" s="1"/>
  <c r="O198" i="27"/>
  <c r="D53" i="28"/>
  <c r="D28" i="28"/>
  <c r="H288" i="28"/>
  <c r="H53" i="28"/>
  <c r="N287" i="27"/>
  <c r="O287" i="27" s="1"/>
  <c r="K287" i="25"/>
  <c r="I288" i="28" l="1"/>
  <c r="I53" i="28"/>
  <c r="E288" i="23"/>
  <c r="E53" i="23"/>
  <c r="G288" i="24"/>
  <c r="I288" i="24" s="1"/>
  <c r="G53" i="24"/>
  <c r="I53" i="24" s="1"/>
  <c r="I54" i="24"/>
  <c r="E288" i="25"/>
  <c r="E53" i="25"/>
  <c r="H288" i="27"/>
  <c r="H53" i="27"/>
  <c r="D54" i="26"/>
  <c r="F55" i="26"/>
  <c r="C55" i="26" s="1"/>
  <c r="C233" i="25"/>
  <c r="M53" i="25"/>
  <c r="O53" i="25" s="1"/>
  <c r="O54" i="25"/>
  <c r="M288" i="25"/>
  <c r="O288" i="25" s="1"/>
  <c r="I287" i="22"/>
  <c r="I197" i="27"/>
  <c r="C197" i="27" s="1"/>
  <c r="G54" i="27"/>
  <c r="C233" i="24"/>
  <c r="C198" i="26"/>
  <c r="D54" i="27"/>
  <c r="F55" i="27"/>
  <c r="C198" i="24"/>
  <c r="C287" i="25"/>
  <c r="M54" i="23"/>
  <c r="O53" i="28"/>
  <c r="O288" i="28"/>
  <c r="C287" i="26"/>
  <c r="F55" i="23"/>
  <c r="C55" i="23" s="1"/>
  <c r="D54" i="23"/>
  <c r="C197" i="28"/>
  <c r="F55" i="22"/>
  <c r="D54" i="22"/>
  <c r="E54" i="26"/>
  <c r="F197" i="26"/>
  <c r="C287" i="24"/>
  <c r="J54" i="25"/>
  <c r="F28" i="28"/>
  <c r="D24" i="28"/>
  <c r="H288" i="25"/>
  <c r="H53" i="25"/>
  <c r="K54" i="27"/>
  <c r="G54" i="22"/>
  <c r="I55" i="22"/>
  <c r="N53" i="22"/>
  <c r="N288" i="22"/>
  <c r="F78" i="25"/>
  <c r="C78" i="25" s="1"/>
  <c r="D55" i="25"/>
  <c r="F287" i="26"/>
  <c r="G54" i="25"/>
  <c r="I55" i="25"/>
  <c r="C233" i="26"/>
  <c r="F287" i="23"/>
  <c r="C57" i="28"/>
  <c r="F56" i="28"/>
  <c r="O55" i="22"/>
  <c r="M54" i="22"/>
  <c r="L55" i="27"/>
  <c r="K53" i="26"/>
  <c r="K288" i="26"/>
  <c r="F78" i="28"/>
  <c r="L197" i="26"/>
  <c r="N54" i="27"/>
  <c r="L54" i="24"/>
  <c r="J53" i="24"/>
  <c r="J288" i="24"/>
  <c r="I197" i="26"/>
  <c r="G54" i="26"/>
  <c r="F197" i="24"/>
  <c r="C197" i="24" s="1"/>
  <c r="D54" i="24"/>
  <c r="N53" i="24"/>
  <c r="N288" i="24"/>
  <c r="D288" i="28"/>
  <c r="H288" i="22"/>
  <c r="H53" i="22"/>
  <c r="L287" i="27"/>
  <c r="J54" i="22"/>
  <c r="L55" i="22"/>
  <c r="M54" i="27"/>
  <c r="O55" i="27"/>
  <c r="L287" i="25"/>
  <c r="L54" i="26"/>
  <c r="J53" i="26"/>
  <c r="L53" i="26" s="1"/>
  <c r="J288" i="26"/>
  <c r="L288" i="26" s="1"/>
  <c r="J53" i="23"/>
  <c r="L53" i="23" s="1"/>
  <c r="L54" i="23"/>
  <c r="J288" i="23"/>
  <c r="L288" i="23" s="1"/>
  <c r="D287" i="25"/>
  <c r="F287" i="25" s="1"/>
  <c r="E288" i="22"/>
  <c r="E53" i="22"/>
  <c r="C233" i="27"/>
  <c r="C287" i="27" s="1"/>
  <c r="L287" i="26"/>
  <c r="N54" i="26"/>
  <c r="O197" i="26"/>
  <c r="K53" i="24"/>
  <c r="K288" i="24"/>
  <c r="J54" i="27"/>
  <c r="H53" i="23"/>
  <c r="I53" i="23" s="1"/>
  <c r="H288" i="23"/>
  <c r="I288" i="23" s="1"/>
  <c r="O55" i="24"/>
  <c r="C55" i="24" s="1"/>
  <c r="M54" i="24"/>
  <c r="O287" i="24"/>
  <c r="K53" i="27" l="1"/>
  <c r="K288" i="27"/>
  <c r="M53" i="24"/>
  <c r="O53" i="24" s="1"/>
  <c r="O54" i="24"/>
  <c r="M288" i="24"/>
  <c r="O288" i="24" s="1"/>
  <c r="J53" i="27"/>
  <c r="L53" i="27" s="1"/>
  <c r="L54" i="27"/>
  <c r="J288" i="27"/>
  <c r="L288" i="27" s="1"/>
  <c r="M53" i="27"/>
  <c r="O54" i="27"/>
  <c r="M288" i="27"/>
  <c r="O288" i="27" s="1"/>
  <c r="N53" i="27"/>
  <c r="N288" i="27"/>
  <c r="C56" i="28"/>
  <c r="F55" i="28"/>
  <c r="G288" i="22"/>
  <c r="I288" i="22" s="1"/>
  <c r="I54" i="22"/>
  <c r="G53" i="22"/>
  <c r="I53" i="22" s="1"/>
  <c r="C197" i="26"/>
  <c r="C55" i="22"/>
  <c r="O54" i="23"/>
  <c r="M53" i="23"/>
  <c r="O53" i="23" s="1"/>
  <c r="M288" i="23"/>
  <c r="O288" i="23" s="1"/>
  <c r="D288" i="27"/>
  <c r="F288" i="27" s="1"/>
  <c r="F54" i="27"/>
  <c r="D53" i="27"/>
  <c r="F53" i="27" s="1"/>
  <c r="N53" i="26"/>
  <c r="O53" i="26" s="1"/>
  <c r="N288" i="26"/>
  <c r="O288" i="26" s="1"/>
  <c r="O54" i="26"/>
  <c r="L288" i="24"/>
  <c r="E288" i="26"/>
  <c r="E53" i="26"/>
  <c r="J53" i="22"/>
  <c r="L53" i="22" s="1"/>
  <c r="L54" i="22"/>
  <c r="J288" i="22"/>
  <c r="L288" i="22" s="1"/>
  <c r="L53" i="24"/>
  <c r="C78" i="28"/>
  <c r="F287" i="28"/>
  <c r="C287" i="28" s="1"/>
  <c r="O54" i="22"/>
  <c r="M53" i="22"/>
  <c r="O53" i="22" s="1"/>
  <c r="M288" i="22"/>
  <c r="O288" i="22" s="1"/>
  <c r="J53" i="25"/>
  <c r="L53" i="25" s="1"/>
  <c r="L54" i="25"/>
  <c r="J288" i="25"/>
  <c r="L288" i="25" s="1"/>
  <c r="D288" i="24"/>
  <c r="F288" i="24" s="1"/>
  <c r="C288" i="24" s="1"/>
  <c r="D53" i="24"/>
  <c r="F53" i="24" s="1"/>
  <c r="F54" i="24"/>
  <c r="C54" i="24" s="1"/>
  <c r="G288" i="25"/>
  <c r="I288" i="25" s="1"/>
  <c r="I54" i="25"/>
  <c r="G53" i="25"/>
  <c r="I53" i="25" s="1"/>
  <c r="C28" i="28"/>
  <c r="F24" i="28"/>
  <c r="C24" i="28" s="1"/>
  <c r="G288" i="26"/>
  <c r="I288" i="26" s="1"/>
  <c r="G53" i="26"/>
  <c r="I53" i="26" s="1"/>
  <c r="I54" i="26"/>
  <c r="D54" i="25"/>
  <c r="F55" i="25"/>
  <c r="C55" i="25" s="1"/>
  <c r="D53" i="22"/>
  <c r="F53" i="22" s="1"/>
  <c r="C53" i="22" s="1"/>
  <c r="D28" i="22"/>
  <c r="F54" i="22"/>
  <c r="D53" i="23"/>
  <c r="F53" i="23" s="1"/>
  <c r="C53" i="23" s="1"/>
  <c r="F54" i="23"/>
  <c r="C54" i="23" s="1"/>
  <c r="D28" i="23"/>
  <c r="C55" i="27"/>
  <c r="G288" i="27"/>
  <c r="I288" i="27" s="1"/>
  <c r="G53" i="27"/>
  <c r="I53" i="27" s="1"/>
  <c r="I54" i="27"/>
  <c r="D53" i="26"/>
  <c r="F53" i="26" s="1"/>
  <c r="C53" i="26" s="1"/>
  <c r="D28" i="26"/>
  <c r="F54" i="26"/>
  <c r="F28" i="26" l="1"/>
  <c r="C28" i="26" s="1"/>
  <c r="D24" i="26"/>
  <c r="F24" i="26" s="1"/>
  <c r="C24" i="26" s="1"/>
  <c r="F28" i="23"/>
  <c r="C28" i="23" s="1"/>
  <c r="D24" i="23"/>
  <c r="F24" i="23" s="1"/>
  <c r="C24" i="23" s="1"/>
  <c r="F28" i="22"/>
  <c r="C28" i="22" s="1"/>
  <c r="D24" i="22"/>
  <c r="F24" i="22" s="1"/>
  <c r="C24" i="22" s="1"/>
  <c r="D28" i="25"/>
  <c r="D53" i="25"/>
  <c r="F53" i="25" s="1"/>
  <c r="C53" i="25" s="1"/>
  <c r="F54" i="25"/>
  <c r="C54" i="25" s="1"/>
  <c r="C288" i="27"/>
  <c r="D288" i="22"/>
  <c r="F288" i="22" s="1"/>
  <c r="C288" i="22" s="1"/>
  <c r="C53" i="24"/>
  <c r="F54" i="28"/>
  <c r="C55" i="28"/>
  <c r="D288" i="26"/>
  <c r="F288" i="26" s="1"/>
  <c r="C288" i="26" s="1"/>
  <c r="C54" i="26"/>
  <c r="D288" i="23"/>
  <c r="F288" i="23" s="1"/>
  <c r="C288" i="23" s="1"/>
  <c r="C54" i="22"/>
  <c r="C54" i="27"/>
  <c r="O53" i="27"/>
  <c r="C53" i="27" s="1"/>
  <c r="F28" i="25" l="1"/>
  <c r="C28" i="25" s="1"/>
  <c r="D24" i="25"/>
  <c r="F24" i="25" s="1"/>
  <c r="C24" i="25" s="1"/>
  <c r="F288" i="28"/>
  <c r="C288" i="28" s="1"/>
  <c r="F53" i="28"/>
  <c r="C53" i="28" s="1"/>
  <c r="C54" i="28"/>
  <c r="D288" i="25"/>
  <c r="F288" i="25" s="1"/>
  <c r="C288" i="25" s="1"/>
  <c r="O299" i="19" l="1"/>
  <c r="L299" i="19"/>
  <c r="I299" i="19"/>
  <c r="F299" i="19"/>
  <c r="O298" i="19"/>
  <c r="L298" i="19"/>
  <c r="I298" i="19"/>
  <c r="F298" i="19"/>
  <c r="O297" i="19"/>
  <c r="L297" i="19"/>
  <c r="I297" i="19"/>
  <c r="F297" i="19"/>
  <c r="O296" i="19"/>
  <c r="L296" i="19"/>
  <c r="I296" i="19"/>
  <c r="C296" i="19" s="1"/>
  <c r="F296" i="19"/>
  <c r="O295" i="19"/>
  <c r="L295" i="19"/>
  <c r="I295" i="19"/>
  <c r="F295" i="19"/>
  <c r="O294" i="19"/>
  <c r="L294" i="19"/>
  <c r="I294" i="19"/>
  <c r="F294" i="19"/>
  <c r="O293" i="19"/>
  <c r="L293" i="19"/>
  <c r="C293" i="19" s="1"/>
  <c r="I293" i="19"/>
  <c r="F293" i="19"/>
  <c r="O292" i="19"/>
  <c r="L292" i="19"/>
  <c r="I292" i="19"/>
  <c r="F292" i="19"/>
  <c r="C292" i="19" s="1"/>
  <c r="N291" i="19"/>
  <c r="M291" i="19"/>
  <c r="K291" i="19"/>
  <c r="J291" i="19"/>
  <c r="L291" i="19" s="1"/>
  <c r="H291" i="19"/>
  <c r="I291" i="19" s="1"/>
  <c r="G291" i="19"/>
  <c r="E291" i="19"/>
  <c r="D291" i="19"/>
  <c r="O286" i="19"/>
  <c r="L286" i="19"/>
  <c r="I286" i="19"/>
  <c r="F286" i="19"/>
  <c r="O285" i="19"/>
  <c r="L285" i="19"/>
  <c r="I285" i="19"/>
  <c r="F285" i="19"/>
  <c r="N284" i="19"/>
  <c r="M284" i="19"/>
  <c r="O284" i="19" s="1"/>
  <c r="K284" i="19"/>
  <c r="J284" i="19"/>
  <c r="H284" i="19"/>
  <c r="G284" i="19"/>
  <c r="E284" i="19"/>
  <c r="D284" i="19"/>
  <c r="F284" i="19" s="1"/>
  <c r="O283" i="19"/>
  <c r="L283" i="19"/>
  <c r="I283" i="19"/>
  <c r="F283" i="19"/>
  <c r="N282" i="19"/>
  <c r="M282" i="19"/>
  <c r="O282" i="19" s="1"/>
  <c r="K282" i="19"/>
  <c r="J282" i="19"/>
  <c r="L282" i="19" s="1"/>
  <c r="H282" i="19"/>
  <c r="G282" i="19"/>
  <c r="E282" i="19"/>
  <c r="D282" i="19"/>
  <c r="F282" i="19" s="1"/>
  <c r="O281" i="19"/>
  <c r="L281" i="19"/>
  <c r="I281" i="19"/>
  <c r="F281" i="19"/>
  <c r="O280" i="19"/>
  <c r="L280" i="19"/>
  <c r="I280" i="19"/>
  <c r="F280" i="19"/>
  <c r="C280" i="19" s="1"/>
  <c r="O279" i="19"/>
  <c r="L279" i="19"/>
  <c r="I279" i="19"/>
  <c r="F279" i="19"/>
  <c r="N278" i="19"/>
  <c r="M278" i="19"/>
  <c r="K278" i="19"/>
  <c r="K272" i="19" s="1"/>
  <c r="K271" i="19" s="1"/>
  <c r="J278" i="19"/>
  <c r="H278" i="19"/>
  <c r="G278" i="19"/>
  <c r="E278" i="19"/>
  <c r="F278" i="19" s="1"/>
  <c r="D278" i="19"/>
  <c r="O277" i="19"/>
  <c r="L277" i="19"/>
  <c r="I277" i="19"/>
  <c r="F277" i="19"/>
  <c r="O276" i="19"/>
  <c r="L276" i="19"/>
  <c r="I276" i="19"/>
  <c r="F276" i="19"/>
  <c r="C276" i="19"/>
  <c r="O275" i="19"/>
  <c r="L275" i="19"/>
  <c r="I275" i="19"/>
  <c r="F275" i="19"/>
  <c r="C275" i="19" s="1"/>
  <c r="N274" i="19"/>
  <c r="M274" i="19"/>
  <c r="K274" i="19"/>
  <c r="J274" i="19"/>
  <c r="H274" i="19"/>
  <c r="I274" i="19" s="1"/>
  <c r="G274" i="19"/>
  <c r="F274" i="19"/>
  <c r="E274" i="19"/>
  <c r="D274" i="19"/>
  <c r="O273" i="19"/>
  <c r="L273" i="19"/>
  <c r="C273" i="19" s="1"/>
  <c r="I273" i="19"/>
  <c r="F273" i="19"/>
  <c r="H272" i="19"/>
  <c r="H271" i="19" s="1"/>
  <c r="D272" i="19"/>
  <c r="D271" i="19"/>
  <c r="O270" i="19"/>
  <c r="L270" i="19"/>
  <c r="I270" i="19"/>
  <c r="F270" i="19"/>
  <c r="O269" i="19"/>
  <c r="L269" i="19"/>
  <c r="I269" i="19"/>
  <c r="F269" i="19"/>
  <c r="O268" i="19"/>
  <c r="L268" i="19"/>
  <c r="I268" i="19"/>
  <c r="F268" i="19"/>
  <c r="C268" i="19" s="1"/>
  <c r="O267" i="19"/>
  <c r="L267" i="19"/>
  <c r="I267" i="19"/>
  <c r="F267" i="19"/>
  <c r="N266" i="19"/>
  <c r="M266" i="19"/>
  <c r="K266" i="19"/>
  <c r="J266" i="19"/>
  <c r="H266" i="19"/>
  <c r="G266" i="19"/>
  <c r="E266" i="19"/>
  <c r="F266" i="19" s="1"/>
  <c r="D266" i="19"/>
  <c r="O265" i="19"/>
  <c r="L265" i="19"/>
  <c r="I265" i="19"/>
  <c r="F265" i="19"/>
  <c r="O264" i="19"/>
  <c r="L264" i="19"/>
  <c r="I264" i="19"/>
  <c r="F264" i="19"/>
  <c r="C264" i="19"/>
  <c r="O263" i="19"/>
  <c r="L263" i="19"/>
  <c r="I263" i="19"/>
  <c r="F263" i="19"/>
  <c r="C263" i="19" s="1"/>
  <c r="N262" i="19"/>
  <c r="N261" i="19" s="1"/>
  <c r="M262" i="19"/>
  <c r="K262" i="19"/>
  <c r="J262" i="19"/>
  <c r="L262" i="19" s="1"/>
  <c r="H262" i="19"/>
  <c r="I262" i="19" s="1"/>
  <c r="G262" i="19"/>
  <c r="F262" i="19"/>
  <c r="E262" i="19"/>
  <c r="D262" i="19"/>
  <c r="K261" i="19"/>
  <c r="D261" i="19"/>
  <c r="O260" i="19"/>
  <c r="L260" i="19"/>
  <c r="I260" i="19"/>
  <c r="F260" i="19"/>
  <c r="C260" i="19" s="1"/>
  <c r="O259" i="19"/>
  <c r="L259" i="19"/>
  <c r="I259" i="19"/>
  <c r="F259" i="19"/>
  <c r="O258" i="19"/>
  <c r="L258" i="19"/>
  <c r="I258" i="19"/>
  <c r="F258" i="19"/>
  <c r="O257" i="19"/>
  <c r="L257" i="19"/>
  <c r="I257" i="19"/>
  <c r="F257" i="19"/>
  <c r="O256" i="19"/>
  <c r="L256" i="19"/>
  <c r="I256" i="19"/>
  <c r="C256" i="19" s="1"/>
  <c r="F256" i="19"/>
  <c r="N255" i="19"/>
  <c r="M255" i="19"/>
  <c r="O255" i="19" s="1"/>
  <c r="K255" i="19"/>
  <c r="L255" i="19" s="1"/>
  <c r="J255" i="19"/>
  <c r="I255" i="19"/>
  <c r="H255" i="19"/>
  <c r="H254" i="19" s="1"/>
  <c r="G255" i="19"/>
  <c r="G254" i="19" s="1"/>
  <c r="I254" i="19" s="1"/>
  <c r="E255" i="19"/>
  <c r="D255" i="19"/>
  <c r="N254" i="19"/>
  <c r="K254" i="19"/>
  <c r="J254" i="19"/>
  <c r="E254" i="19"/>
  <c r="O253" i="19"/>
  <c r="L253" i="19"/>
  <c r="C253" i="19" s="1"/>
  <c r="I253" i="19"/>
  <c r="F253" i="19"/>
  <c r="O252" i="19"/>
  <c r="L252" i="19"/>
  <c r="I252" i="19"/>
  <c r="F252" i="19"/>
  <c r="C252" i="19" s="1"/>
  <c r="O251" i="19"/>
  <c r="L251" i="19"/>
  <c r="I251" i="19"/>
  <c r="F251" i="19"/>
  <c r="O250" i="19"/>
  <c r="L250" i="19"/>
  <c r="I250" i="19"/>
  <c r="F250" i="19"/>
  <c r="N249" i="19"/>
  <c r="O249" i="19" s="1"/>
  <c r="M249" i="19"/>
  <c r="K249" i="19"/>
  <c r="J249" i="19"/>
  <c r="H249" i="19"/>
  <c r="G249" i="19"/>
  <c r="E249" i="19"/>
  <c r="D249" i="19"/>
  <c r="F249" i="19" s="1"/>
  <c r="O248" i="19"/>
  <c r="L248" i="19"/>
  <c r="I248" i="19"/>
  <c r="F248" i="19"/>
  <c r="C248" i="19" s="1"/>
  <c r="O247" i="19"/>
  <c r="L247" i="19"/>
  <c r="I247" i="19"/>
  <c r="F247" i="19"/>
  <c r="O246" i="19"/>
  <c r="L246" i="19"/>
  <c r="I246" i="19"/>
  <c r="F246" i="19"/>
  <c r="O245" i="19"/>
  <c r="L245" i="19"/>
  <c r="I245" i="19"/>
  <c r="F245" i="19"/>
  <c r="O244" i="19"/>
  <c r="L244" i="19"/>
  <c r="I244" i="19"/>
  <c r="C244" i="19" s="1"/>
  <c r="F244" i="19"/>
  <c r="O243" i="19"/>
  <c r="L243" i="19"/>
  <c r="I243" i="19"/>
  <c r="F243" i="19"/>
  <c r="O242" i="19"/>
  <c r="L242" i="19"/>
  <c r="I242" i="19"/>
  <c r="F242" i="19"/>
  <c r="N241" i="19"/>
  <c r="M241" i="19"/>
  <c r="M234" i="19" s="1"/>
  <c r="K241" i="19"/>
  <c r="J241" i="19"/>
  <c r="H241" i="19"/>
  <c r="G241" i="19"/>
  <c r="I241" i="19" s="1"/>
  <c r="E241" i="19"/>
  <c r="D241" i="19"/>
  <c r="F241" i="19" s="1"/>
  <c r="O240" i="19"/>
  <c r="L240" i="19"/>
  <c r="I240" i="19"/>
  <c r="F240" i="19"/>
  <c r="C240" i="19"/>
  <c r="O239" i="19"/>
  <c r="L239" i="19"/>
  <c r="I239" i="19"/>
  <c r="F239" i="19"/>
  <c r="C239" i="19" s="1"/>
  <c r="N238" i="19"/>
  <c r="M238" i="19"/>
  <c r="O238" i="19" s="1"/>
  <c r="K238" i="19"/>
  <c r="J238" i="19"/>
  <c r="L238" i="19" s="1"/>
  <c r="H238" i="19"/>
  <c r="G238" i="19"/>
  <c r="I238" i="19" s="1"/>
  <c r="F238" i="19"/>
  <c r="C238" i="19" s="1"/>
  <c r="E238" i="19"/>
  <c r="D238" i="19"/>
  <c r="O237" i="19"/>
  <c r="L237" i="19"/>
  <c r="C237" i="19" s="1"/>
  <c r="I237" i="19"/>
  <c r="F237" i="19"/>
  <c r="N236" i="19"/>
  <c r="O236" i="19" s="1"/>
  <c r="M236" i="19"/>
  <c r="K236" i="19"/>
  <c r="K234" i="19" s="1"/>
  <c r="J236" i="19"/>
  <c r="H236" i="19"/>
  <c r="G236" i="19"/>
  <c r="E236" i="19"/>
  <c r="E234" i="19" s="1"/>
  <c r="D236" i="19"/>
  <c r="O235" i="19"/>
  <c r="L235" i="19"/>
  <c r="I235" i="19"/>
  <c r="F235" i="19"/>
  <c r="O232" i="19"/>
  <c r="L232" i="19"/>
  <c r="I232" i="19"/>
  <c r="C232" i="19" s="1"/>
  <c r="F232" i="19"/>
  <c r="O231" i="19"/>
  <c r="L231" i="19"/>
  <c r="I231" i="19"/>
  <c r="F231" i="19"/>
  <c r="N230" i="19"/>
  <c r="M230" i="19"/>
  <c r="O230" i="19" s="1"/>
  <c r="K230" i="19"/>
  <c r="J230" i="19"/>
  <c r="H230" i="19"/>
  <c r="G230" i="19"/>
  <c r="E230" i="19"/>
  <c r="D230" i="19"/>
  <c r="F230" i="19" s="1"/>
  <c r="O229" i="19"/>
  <c r="L229" i="19"/>
  <c r="I229" i="19"/>
  <c r="F229" i="19"/>
  <c r="O228" i="19"/>
  <c r="L228" i="19"/>
  <c r="I228" i="19"/>
  <c r="F228" i="19"/>
  <c r="C228" i="19" s="1"/>
  <c r="O227" i="19"/>
  <c r="L227" i="19"/>
  <c r="I227" i="19"/>
  <c r="F227" i="19"/>
  <c r="O226" i="19"/>
  <c r="L226" i="19"/>
  <c r="I226" i="19"/>
  <c r="F226" i="19"/>
  <c r="O225" i="19"/>
  <c r="L225" i="19"/>
  <c r="I225" i="19"/>
  <c r="F225" i="19"/>
  <c r="O224" i="19"/>
  <c r="L224" i="19"/>
  <c r="I224" i="19"/>
  <c r="C224" i="19" s="1"/>
  <c r="F224" i="19"/>
  <c r="O223" i="19"/>
  <c r="L223" i="19"/>
  <c r="I223" i="19"/>
  <c r="F223" i="19"/>
  <c r="O222" i="19"/>
  <c r="L222" i="19"/>
  <c r="I222" i="19"/>
  <c r="F222" i="19"/>
  <c r="O221" i="19"/>
  <c r="L221" i="19"/>
  <c r="C221" i="19" s="1"/>
  <c r="I221" i="19"/>
  <c r="F221" i="19"/>
  <c r="O220" i="19"/>
  <c r="L220" i="19"/>
  <c r="I220" i="19"/>
  <c r="F220" i="19"/>
  <c r="N219" i="19"/>
  <c r="M219" i="19"/>
  <c r="K219" i="19"/>
  <c r="J219" i="19"/>
  <c r="L219" i="19" s="1"/>
  <c r="H219" i="19"/>
  <c r="G219" i="19"/>
  <c r="I219" i="19" s="1"/>
  <c r="E219" i="19"/>
  <c r="D219" i="19"/>
  <c r="O218" i="19"/>
  <c r="L218" i="19"/>
  <c r="I218" i="19"/>
  <c r="F218" i="19"/>
  <c r="O217" i="19"/>
  <c r="L217" i="19"/>
  <c r="I217" i="19"/>
  <c r="F217" i="19"/>
  <c r="O216" i="19"/>
  <c r="L216" i="19"/>
  <c r="I216" i="19"/>
  <c r="F216" i="19"/>
  <c r="O215" i="19"/>
  <c r="L215" i="19"/>
  <c r="I215" i="19"/>
  <c r="F215" i="19"/>
  <c r="O214" i="19"/>
  <c r="L214" i="19"/>
  <c r="I214" i="19"/>
  <c r="F214" i="19"/>
  <c r="O213" i="19"/>
  <c r="L213" i="19"/>
  <c r="C213" i="19" s="1"/>
  <c r="I213" i="19"/>
  <c r="F213" i="19"/>
  <c r="O212" i="19"/>
  <c r="L212" i="19"/>
  <c r="I212" i="19"/>
  <c r="F212" i="19"/>
  <c r="O211" i="19"/>
  <c r="L211" i="19"/>
  <c r="I211" i="19"/>
  <c r="F211" i="19"/>
  <c r="O210" i="19"/>
  <c r="L210" i="19"/>
  <c r="I210" i="19"/>
  <c r="F210" i="19"/>
  <c r="O209" i="19"/>
  <c r="L209" i="19"/>
  <c r="I209" i="19"/>
  <c r="F209" i="19"/>
  <c r="O208" i="19"/>
  <c r="N208" i="19"/>
  <c r="M208" i="19"/>
  <c r="K208" i="19"/>
  <c r="K207" i="19" s="1"/>
  <c r="J208" i="19"/>
  <c r="H208" i="19"/>
  <c r="G208" i="19"/>
  <c r="E208" i="19"/>
  <c r="D208" i="19"/>
  <c r="O206" i="19"/>
  <c r="L206" i="19"/>
  <c r="I206" i="19"/>
  <c r="F206" i="19"/>
  <c r="O205" i="19"/>
  <c r="L205" i="19"/>
  <c r="I205" i="19"/>
  <c r="F205" i="19"/>
  <c r="O204" i="19"/>
  <c r="L204" i="19"/>
  <c r="I204" i="19"/>
  <c r="F204" i="19"/>
  <c r="C204" i="19"/>
  <c r="O203" i="19"/>
  <c r="L203" i="19"/>
  <c r="I203" i="19"/>
  <c r="F203" i="19"/>
  <c r="C203" i="19" s="1"/>
  <c r="O202" i="19"/>
  <c r="L202" i="19"/>
  <c r="I202" i="19"/>
  <c r="F202" i="19"/>
  <c r="N201" i="19"/>
  <c r="N199" i="19" s="1"/>
  <c r="M201" i="19"/>
  <c r="K201" i="19"/>
  <c r="K199" i="19" s="1"/>
  <c r="J201" i="19"/>
  <c r="H201" i="19"/>
  <c r="G201" i="19"/>
  <c r="E201" i="19"/>
  <c r="E199" i="19" s="1"/>
  <c r="D201" i="19"/>
  <c r="D199" i="19" s="1"/>
  <c r="O200" i="19"/>
  <c r="L200" i="19"/>
  <c r="I200" i="19"/>
  <c r="F200" i="19"/>
  <c r="M199" i="19"/>
  <c r="H199" i="19"/>
  <c r="O196" i="19"/>
  <c r="L196" i="19"/>
  <c r="I196" i="19"/>
  <c r="F196" i="19"/>
  <c r="C196" i="19"/>
  <c r="N195" i="19"/>
  <c r="M195" i="19"/>
  <c r="K195" i="19"/>
  <c r="K194" i="19" s="1"/>
  <c r="J195" i="19"/>
  <c r="J194" i="19" s="1"/>
  <c r="H195" i="19"/>
  <c r="G195" i="19"/>
  <c r="G194" i="19" s="1"/>
  <c r="E195" i="19"/>
  <c r="F195" i="19" s="1"/>
  <c r="D195" i="19"/>
  <c r="N194" i="19"/>
  <c r="H194" i="19"/>
  <c r="D194" i="19"/>
  <c r="O193" i="19"/>
  <c r="L193" i="19"/>
  <c r="I193" i="19"/>
  <c r="F193" i="19"/>
  <c r="O192" i="19"/>
  <c r="L192" i="19"/>
  <c r="I192" i="19"/>
  <c r="F192" i="19"/>
  <c r="N191" i="19"/>
  <c r="M191" i="19"/>
  <c r="K191" i="19"/>
  <c r="J191" i="19"/>
  <c r="H191" i="19"/>
  <c r="H190" i="19" s="1"/>
  <c r="G191" i="19"/>
  <c r="E191" i="19"/>
  <c r="D191" i="19"/>
  <c r="N190" i="19"/>
  <c r="D190" i="19"/>
  <c r="O189" i="19"/>
  <c r="L189" i="19"/>
  <c r="I189" i="19"/>
  <c r="F189" i="19"/>
  <c r="C189" i="19"/>
  <c r="O188" i="19"/>
  <c r="L188" i="19"/>
  <c r="I188" i="19"/>
  <c r="F188" i="19"/>
  <c r="C188" i="19" s="1"/>
  <c r="N187" i="19"/>
  <c r="M187" i="19"/>
  <c r="K187" i="19"/>
  <c r="J187" i="19"/>
  <c r="L187" i="19" s="1"/>
  <c r="H187" i="19"/>
  <c r="G187" i="19"/>
  <c r="I187" i="19" s="1"/>
  <c r="E187" i="19"/>
  <c r="F187" i="19" s="1"/>
  <c r="D187" i="19"/>
  <c r="O186" i="19"/>
  <c r="L186" i="19"/>
  <c r="I186" i="19"/>
  <c r="F186" i="19"/>
  <c r="O185" i="19"/>
  <c r="L185" i="19"/>
  <c r="I185" i="19"/>
  <c r="F185" i="19"/>
  <c r="C185" i="19" s="1"/>
  <c r="O184" i="19"/>
  <c r="L184" i="19"/>
  <c r="I184" i="19"/>
  <c r="F184" i="19"/>
  <c r="O183" i="19"/>
  <c r="L183" i="19"/>
  <c r="I183" i="19"/>
  <c r="F183" i="19"/>
  <c r="N182" i="19"/>
  <c r="M182" i="19"/>
  <c r="K182" i="19"/>
  <c r="J182" i="19"/>
  <c r="L182" i="19" s="1"/>
  <c r="H182" i="19"/>
  <c r="G182" i="19"/>
  <c r="I182" i="19" s="1"/>
  <c r="E182" i="19"/>
  <c r="F182" i="19" s="1"/>
  <c r="D182" i="19"/>
  <c r="O181" i="19"/>
  <c r="L181" i="19"/>
  <c r="I181" i="19"/>
  <c r="F181" i="19"/>
  <c r="C181" i="19"/>
  <c r="O180" i="19"/>
  <c r="L180" i="19"/>
  <c r="I180" i="19"/>
  <c r="F180" i="19"/>
  <c r="C180" i="19" s="1"/>
  <c r="O179" i="19"/>
  <c r="L179" i="19"/>
  <c r="I179" i="19"/>
  <c r="F179" i="19"/>
  <c r="N178" i="19"/>
  <c r="M178" i="19"/>
  <c r="K178" i="19"/>
  <c r="J178" i="19"/>
  <c r="J177" i="19" s="1"/>
  <c r="H178" i="19"/>
  <c r="H177" i="19" s="1"/>
  <c r="H176" i="19" s="1"/>
  <c r="G178" i="19"/>
  <c r="E178" i="19"/>
  <c r="E177" i="19" s="1"/>
  <c r="E176" i="19" s="1"/>
  <c r="D178" i="19"/>
  <c r="D177" i="19" s="1"/>
  <c r="K177" i="19"/>
  <c r="K176" i="19" s="1"/>
  <c r="O175" i="19"/>
  <c r="L175" i="19"/>
  <c r="I175" i="19"/>
  <c r="C175" i="19" s="1"/>
  <c r="F175" i="19"/>
  <c r="O174" i="19"/>
  <c r="L174" i="19"/>
  <c r="I174" i="19"/>
  <c r="F174" i="19"/>
  <c r="O173" i="19"/>
  <c r="L173" i="19"/>
  <c r="I173" i="19"/>
  <c r="F173" i="19"/>
  <c r="O172" i="19"/>
  <c r="L172" i="19"/>
  <c r="I172" i="19"/>
  <c r="F172" i="19"/>
  <c r="O171" i="19"/>
  <c r="L171" i="19"/>
  <c r="I171" i="19"/>
  <c r="F171" i="19"/>
  <c r="O170" i="19"/>
  <c r="L170" i="19"/>
  <c r="I170" i="19"/>
  <c r="F170" i="19"/>
  <c r="N169" i="19"/>
  <c r="M169" i="19"/>
  <c r="M168" i="19" s="1"/>
  <c r="K169" i="19"/>
  <c r="K168" i="19" s="1"/>
  <c r="J169" i="19"/>
  <c r="L169" i="19" s="1"/>
  <c r="H169" i="19"/>
  <c r="H168" i="19" s="1"/>
  <c r="G169" i="19"/>
  <c r="G168" i="19" s="1"/>
  <c r="E169" i="19"/>
  <c r="E168" i="19" s="1"/>
  <c r="D169" i="19"/>
  <c r="N168" i="19"/>
  <c r="J168" i="19"/>
  <c r="D168" i="19"/>
  <c r="O167" i="19"/>
  <c r="L167" i="19"/>
  <c r="I167" i="19"/>
  <c r="F167" i="19"/>
  <c r="O166" i="19"/>
  <c r="L166" i="19"/>
  <c r="I166" i="19"/>
  <c r="F166" i="19"/>
  <c r="O165" i="19"/>
  <c r="L165" i="19"/>
  <c r="I165" i="19"/>
  <c r="F165" i="19"/>
  <c r="C165" i="19"/>
  <c r="O164" i="19"/>
  <c r="L164" i="19"/>
  <c r="I164" i="19"/>
  <c r="F164" i="19"/>
  <c r="C164" i="19" s="1"/>
  <c r="N163" i="19"/>
  <c r="M163" i="19"/>
  <c r="K163" i="19"/>
  <c r="J163" i="19"/>
  <c r="L163" i="19" s="1"/>
  <c r="I163" i="19"/>
  <c r="H163" i="19"/>
  <c r="G163" i="19"/>
  <c r="E163" i="19"/>
  <c r="F163" i="19" s="1"/>
  <c r="D163" i="19"/>
  <c r="O162" i="19"/>
  <c r="L162" i="19"/>
  <c r="I162" i="19"/>
  <c r="F162" i="19"/>
  <c r="O161" i="19"/>
  <c r="L161" i="19"/>
  <c r="I161" i="19"/>
  <c r="F161" i="19"/>
  <c r="C161" i="19" s="1"/>
  <c r="O160" i="19"/>
  <c r="L160" i="19"/>
  <c r="I160" i="19"/>
  <c r="F160" i="19"/>
  <c r="O159" i="19"/>
  <c r="L159" i="19"/>
  <c r="I159" i="19"/>
  <c r="F159" i="19"/>
  <c r="O158" i="19"/>
  <c r="L158" i="19"/>
  <c r="I158" i="19"/>
  <c r="F158" i="19"/>
  <c r="O157" i="19"/>
  <c r="L157" i="19"/>
  <c r="I157" i="19"/>
  <c r="F157" i="19"/>
  <c r="O156" i="19"/>
  <c r="L156" i="19"/>
  <c r="I156" i="19"/>
  <c r="F156" i="19"/>
  <c r="O155" i="19"/>
  <c r="L155" i="19"/>
  <c r="I155" i="19"/>
  <c r="F155" i="19"/>
  <c r="N154" i="19"/>
  <c r="M154" i="19"/>
  <c r="K154" i="19"/>
  <c r="J154" i="19"/>
  <c r="H154" i="19"/>
  <c r="G154" i="19"/>
  <c r="E154" i="19"/>
  <c r="D154" i="19"/>
  <c r="F154" i="19" s="1"/>
  <c r="O153" i="19"/>
  <c r="L153" i="19"/>
  <c r="I153" i="19"/>
  <c r="F153" i="19"/>
  <c r="C153" i="19" s="1"/>
  <c r="O152" i="19"/>
  <c r="L152" i="19"/>
  <c r="I152" i="19"/>
  <c r="F152" i="19"/>
  <c r="O151" i="19"/>
  <c r="L151" i="19"/>
  <c r="I151" i="19"/>
  <c r="F151" i="19"/>
  <c r="O150" i="19"/>
  <c r="L150" i="19"/>
  <c r="I150" i="19"/>
  <c r="F150" i="19"/>
  <c r="O149" i="19"/>
  <c r="L149" i="19"/>
  <c r="I149" i="19"/>
  <c r="F149" i="19"/>
  <c r="C149" i="19" s="1"/>
  <c r="O148" i="19"/>
  <c r="L148" i="19"/>
  <c r="I148" i="19"/>
  <c r="F148" i="19"/>
  <c r="N147" i="19"/>
  <c r="M147" i="19"/>
  <c r="K147" i="19"/>
  <c r="J147" i="19"/>
  <c r="L147" i="19" s="1"/>
  <c r="H147" i="19"/>
  <c r="H133" i="19" s="1"/>
  <c r="G147" i="19"/>
  <c r="I147" i="19" s="1"/>
  <c r="E147" i="19"/>
  <c r="D147" i="19"/>
  <c r="O146" i="19"/>
  <c r="L146" i="19"/>
  <c r="I146" i="19"/>
  <c r="F146" i="19"/>
  <c r="O145" i="19"/>
  <c r="L145" i="19"/>
  <c r="I145" i="19"/>
  <c r="F145" i="19"/>
  <c r="C145" i="19"/>
  <c r="N144" i="19"/>
  <c r="M144" i="19"/>
  <c r="O144" i="19" s="1"/>
  <c r="K144" i="19"/>
  <c r="J144" i="19"/>
  <c r="H144" i="19"/>
  <c r="G144" i="19"/>
  <c r="E144" i="19"/>
  <c r="D144" i="19"/>
  <c r="O143" i="19"/>
  <c r="L143" i="19"/>
  <c r="I143" i="19"/>
  <c r="F143" i="19"/>
  <c r="O142" i="19"/>
  <c r="L142" i="19"/>
  <c r="I142" i="19"/>
  <c r="C142" i="19" s="1"/>
  <c r="F142" i="19"/>
  <c r="O141" i="19"/>
  <c r="L141" i="19"/>
  <c r="I141" i="19"/>
  <c r="F141" i="19"/>
  <c r="O140" i="19"/>
  <c r="L140" i="19"/>
  <c r="I140" i="19"/>
  <c r="F140" i="19"/>
  <c r="N139" i="19"/>
  <c r="M139" i="19"/>
  <c r="O139" i="19" s="1"/>
  <c r="K139" i="19"/>
  <c r="K133" i="19" s="1"/>
  <c r="J139" i="19"/>
  <c r="H139" i="19"/>
  <c r="G139" i="19"/>
  <c r="I139" i="19" s="1"/>
  <c r="E139" i="19"/>
  <c r="D139" i="19"/>
  <c r="O138" i="19"/>
  <c r="L138" i="19"/>
  <c r="I138" i="19"/>
  <c r="F138" i="19"/>
  <c r="O137" i="19"/>
  <c r="L137" i="19"/>
  <c r="I137" i="19"/>
  <c r="C137" i="19" s="1"/>
  <c r="F137" i="19"/>
  <c r="O136" i="19"/>
  <c r="L136" i="19"/>
  <c r="I136" i="19"/>
  <c r="F136" i="19"/>
  <c r="O135" i="19"/>
  <c r="L135" i="19"/>
  <c r="I135" i="19"/>
  <c r="F135" i="19"/>
  <c r="N134" i="19"/>
  <c r="N133" i="19" s="1"/>
  <c r="M134" i="19"/>
  <c r="K134" i="19"/>
  <c r="J134" i="19"/>
  <c r="L134" i="19" s="1"/>
  <c r="H134" i="19"/>
  <c r="G134" i="19"/>
  <c r="E134" i="19"/>
  <c r="D134" i="19"/>
  <c r="J133" i="19"/>
  <c r="L133" i="19" s="1"/>
  <c r="G133" i="19"/>
  <c r="E133" i="19"/>
  <c r="O132" i="19"/>
  <c r="L132" i="19"/>
  <c r="I132" i="19"/>
  <c r="C132" i="19" s="1"/>
  <c r="F132" i="19"/>
  <c r="N131" i="19"/>
  <c r="M131" i="19"/>
  <c r="O131" i="19" s="1"/>
  <c r="K131" i="19"/>
  <c r="J131" i="19"/>
  <c r="H131" i="19"/>
  <c r="G131" i="19"/>
  <c r="E131" i="19"/>
  <c r="F131" i="19" s="1"/>
  <c r="D131" i="19"/>
  <c r="O130" i="19"/>
  <c r="L130" i="19"/>
  <c r="I130" i="19"/>
  <c r="F130" i="19"/>
  <c r="O129" i="19"/>
  <c r="L129" i="19"/>
  <c r="I129" i="19"/>
  <c r="F129" i="19"/>
  <c r="O128" i="19"/>
  <c r="L128" i="19"/>
  <c r="I128" i="19"/>
  <c r="F128" i="19"/>
  <c r="O127" i="19"/>
  <c r="L127" i="19"/>
  <c r="I127" i="19"/>
  <c r="F127" i="19"/>
  <c r="O126" i="19"/>
  <c r="L126" i="19"/>
  <c r="I126" i="19"/>
  <c r="F126" i="19"/>
  <c r="N125" i="19"/>
  <c r="M125" i="19"/>
  <c r="K125" i="19"/>
  <c r="J125" i="19"/>
  <c r="H125" i="19"/>
  <c r="G125" i="19"/>
  <c r="E125" i="19"/>
  <c r="D125" i="19"/>
  <c r="F125" i="19" s="1"/>
  <c r="O124" i="19"/>
  <c r="L124" i="19"/>
  <c r="I124" i="19"/>
  <c r="F124" i="19"/>
  <c r="O123" i="19"/>
  <c r="L123" i="19"/>
  <c r="I123" i="19"/>
  <c r="F123" i="19"/>
  <c r="O122" i="19"/>
  <c r="L122" i="19"/>
  <c r="I122" i="19"/>
  <c r="F122" i="19"/>
  <c r="O121" i="19"/>
  <c r="L121" i="19"/>
  <c r="I121" i="19"/>
  <c r="F121" i="19"/>
  <c r="O120" i="19"/>
  <c r="L120" i="19"/>
  <c r="I120" i="19"/>
  <c r="F120" i="19"/>
  <c r="N119" i="19"/>
  <c r="M119" i="19"/>
  <c r="K119" i="19"/>
  <c r="J119" i="19"/>
  <c r="L119" i="19" s="1"/>
  <c r="H119" i="19"/>
  <c r="G119" i="19"/>
  <c r="E119" i="19"/>
  <c r="D119" i="19"/>
  <c r="F119" i="19" s="1"/>
  <c r="O118" i="19"/>
  <c r="L118" i="19"/>
  <c r="I118" i="19"/>
  <c r="F118" i="19"/>
  <c r="C118" i="19" s="1"/>
  <c r="O117" i="19"/>
  <c r="L117" i="19"/>
  <c r="I117" i="19"/>
  <c r="F117" i="19"/>
  <c r="C117" i="19" s="1"/>
  <c r="O116" i="19"/>
  <c r="L116" i="19"/>
  <c r="I116" i="19"/>
  <c r="F116" i="19"/>
  <c r="C116" i="19" s="1"/>
  <c r="N115" i="19"/>
  <c r="M115" i="19"/>
  <c r="O115" i="19" s="1"/>
  <c r="K115" i="19"/>
  <c r="L115" i="19" s="1"/>
  <c r="J115" i="19"/>
  <c r="H115" i="19"/>
  <c r="G115" i="19"/>
  <c r="I115" i="19" s="1"/>
  <c r="E115" i="19"/>
  <c r="D115" i="19"/>
  <c r="O114" i="19"/>
  <c r="L114" i="19"/>
  <c r="C114" i="19" s="1"/>
  <c r="I114" i="19"/>
  <c r="F114" i="19"/>
  <c r="O113" i="19"/>
  <c r="L113" i="19"/>
  <c r="I113" i="19"/>
  <c r="F113" i="19"/>
  <c r="O112" i="19"/>
  <c r="L112" i="19"/>
  <c r="I112" i="19"/>
  <c r="F112" i="19"/>
  <c r="O111" i="19"/>
  <c r="L111" i="19"/>
  <c r="I111" i="19"/>
  <c r="F111" i="19"/>
  <c r="O110" i="19"/>
  <c r="L110" i="19"/>
  <c r="I110" i="19"/>
  <c r="F110" i="19"/>
  <c r="C110" i="19"/>
  <c r="O109" i="19"/>
  <c r="L109" i="19"/>
  <c r="I109" i="19"/>
  <c r="F109" i="19"/>
  <c r="C109" i="19" s="1"/>
  <c r="O108" i="19"/>
  <c r="L108" i="19"/>
  <c r="I108" i="19"/>
  <c r="F108" i="19"/>
  <c r="O107" i="19"/>
  <c r="L107" i="19"/>
  <c r="I107" i="19"/>
  <c r="F107" i="19"/>
  <c r="C107" i="19" s="1"/>
  <c r="N106" i="19"/>
  <c r="M106" i="19"/>
  <c r="O106" i="19" s="1"/>
  <c r="K106" i="19"/>
  <c r="L106" i="19" s="1"/>
  <c r="J106" i="19"/>
  <c r="H106" i="19"/>
  <c r="G106" i="19"/>
  <c r="I106" i="19" s="1"/>
  <c r="E106" i="19"/>
  <c r="D106" i="19"/>
  <c r="O105" i="19"/>
  <c r="L105" i="19"/>
  <c r="I105" i="19"/>
  <c r="F105" i="19"/>
  <c r="O104" i="19"/>
  <c r="L104" i="19"/>
  <c r="I104" i="19"/>
  <c r="C104" i="19" s="1"/>
  <c r="F104" i="19"/>
  <c r="O103" i="19"/>
  <c r="L103" i="19"/>
  <c r="I103" i="19"/>
  <c r="F103" i="19"/>
  <c r="O102" i="19"/>
  <c r="L102" i="19"/>
  <c r="I102" i="19"/>
  <c r="F102" i="19"/>
  <c r="O101" i="19"/>
  <c r="L101" i="19"/>
  <c r="I101" i="19"/>
  <c r="F101" i="19"/>
  <c r="O100" i="19"/>
  <c r="L100" i="19"/>
  <c r="I100" i="19"/>
  <c r="F100" i="19"/>
  <c r="O99" i="19"/>
  <c r="L99" i="19"/>
  <c r="I99" i="19"/>
  <c r="F99" i="19"/>
  <c r="O98" i="19"/>
  <c r="N98" i="19"/>
  <c r="M98" i="19"/>
  <c r="K98" i="19"/>
  <c r="J98" i="19"/>
  <c r="H98" i="19"/>
  <c r="G98" i="19"/>
  <c r="I98" i="19" s="1"/>
  <c r="E98" i="19"/>
  <c r="D98" i="19"/>
  <c r="F98" i="19" s="1"/>
  <c r="O97" i="19"/>
  <c r="L97" i="19"/>
  <c r="I97" i="19"/>
  <c r="F97" i="19"/>
  <c r="C97" i="19" s="1"/>
  <c r="O96" i="19"/>
  <c r="L96" i="19"/>
  <c r="I96" i="19"/>
  <c r="F96" i="19"/>
  <c r="O95" i="19"/>
  <c r="L95" i="19"/>
  <c r="I95" i="19"/>
  <c r="F95" i="19"/>
  <c r="O94" i="19"/>
  <c r="L94" i="19"/>
  <c r="I94" i="19"/>
  <c r="F94" i="19"/>
  <c r="C94" i="19" s="1"/>
  <c r="O93" i="19"/>
  <c r="L93" i="19"/>
  <c r="I93" i="19"/>
  <c r="F93" i="19"/>
  <c r="N92" i="19"/>
  <c r="M92" i="19"/>
  <c r="K92" i="19"/>
  <c r="J92" i="19"/>
  <c r="H92" i="19"/>
  <c r="G92" i="19"/>
  <c r="G86" i="19" s="1"/>
  <c r="E92" i="19"/>
  <c r="D92" i="19"/>
  <c r="O91" i="19"/>
  <c r="L91" i="19"/>
  <c r="I91" i="19"/>
  <c r="F91" i="19"/>
  <c r="O90" i="19"/>
  <c r="L90" i="19"/>
  <c r="I90" i="19"/>
  <c r="F90" i="19"/>
  <c r="C90" i="19" s="1"/>
  <c r="O89" i="19"/>
  <c r="L89" i="19"/>
  <c r="I89" i="19"/>
  <c r="F89" i="19"/>
  <c r="O88" i="19"/>
  <c r="L88" i="19"/>
  <c r="I88" i="19"/>
  <c r="F88" i="19"/>
  <c r="N87" i="19"/>
  <c r="M87" i="19"/>
  <c r="K87" i="19"/>
  <c r="J87" i="19"/>
  <c r="H87" i="19"/>
  <c r="H86" i="19" s="1"/>
  <c r="G87" i="19"/>
  <c r="E87" i="19"/>
  <c r="D87" i="19"/>
  <c r="D86" i="19" s="1"/>
  <c r="O85" i="19"/>
  <c r="L85" i="19"/>
  <c r="I85" i="19"/>
  <c r="F85" i="19"/>
  <c r="O84" i="19"/>
  <c r="L84" i="19"/>
  <c r="I84" i="19"/>
  <c r="C84" i="19" s="1"/>
  <c r="F84" i="19"/>
  <c r="N83" i="19"/>
  <c r="O83" i="19" s="1"/>
  <c r="M83" i="19"/>
  <c r="K83" i="19"/>
  <c r="J83" i="19"/>
  <c r="H83" i="19"/>
  <c r="G83" i="19"/>
  <c r="F83" i="19"/>
  <c r="E83" i="19"/>
  <c r="D83" i="19"/>
  <c r="O82" i="19"/>
  <c r="L82" i="19"/>
  <c r="I82" i="19"/>
  <c r="F82" i="19"/>
  <c r="C82" i="19" s="1"/>
  <c r="O81" i="19"/>
  <c r="L81" i="19"/>
  <c r="I81" i="19"/>
  <c r="F81" i="19"/>
  <c r="N80" i="19"/>
  <c r="M80" i="19"/>
  <c r="K80" i="19"/>
  <c r="J80" i="19"/>
  <c r="I80" i="19"/>
  <c r="H80" i="19"/>
  <c r="G80" i="19"/>
  <c r="G79" i="19" s="1"/>
  <c r="E80" i="19"/>
  <c r="D80" i="19"/>
  <c r="D79" i="19" s="1"/>
  <c r="J79" i="19"/>
  <c r="H79" i="19"/>
  <c r="O77" i="19"/>
  <c r="L77" i="19"/>
  <c r="I77" i="19"/>
  <c r="F77" i="19"/>
  <c r="C77" i="19" s="1"/>
  <c r="O76" i="19"/>
  <c r="L76" i="19"/>
  <c r="I76" i="19"/>
  <c r="F76" i="19"/>
  <c r="O75" i="19"/>
  <c r="L75" i="19"/>
  <c r="I75" i="19"/>
  <c r="F75" i="19"/>
  <c r="O74" i="19"/>
  <c r="L74" i="19"/>
  <c r="I74" i="19"/>
  <c r="F74" i="19"/>
  <c r="C74" i="19" s="1"/>
  <c r="O73" i="19"/>
  <c r="L73" i="19"/>
  <c r="I73" i="19"/>
  <c r="F73" i="19"/>
  <c r="N72" i="19"/>
  <c r="N70" i="19" s="1"/>
  <c r="M72" i="19"/>
  <c r="K72" i="19"/>
  <c r="J72" i="19"/>
  <c r="H72" i="19"/>
  <c r="G72" i="19"/>
  <c r="I72" i="19" s="1"/>
  <c r="E72" i="19"/>
  <c r="E70" i="19" s="1"/>
  <c r="D72" i="19"/>
  <c r="O71" i="19"/>
  <c r="L71" i="19"/>
  <c r="I71" i="19"/>
  <c r="F71" i="19"/>
  <c r="K70" i="19"/>
  <c r="J70" i="19"/>
  <c r="H70" i="19"/>
  <c r="D70" i="19"/>
  <c r="O69" i="19"/>
  <c r="L69" i="19"/>
  <c r="I69" i="19"/>
  <c r="F69" i="19"/>
  <c r="C69" i="19" s="1"/>
  <c r="O68" i="19"/>
  <c r="L68" i="19"/>
  <c r="I68" i="19"/>
  <c r="F68" i="19"/>
  <c r="O67" i="19"/>
  <c r="L67" i="19"/>
  <c r="I67" i="19"/>
  <c r="F67" i="19"/>
  <c r="C67" i="19" s="1"/>
  <c r="O66" i="19"/>
  <c r="L66" i="19"/>
  <c r="I66" i="19"/>
  <c r="F66" i="19"/>
  <c r="C66" i="19" s="1"/>
  <c r="O65" i="19"/>
  <c r="L65" i="19"/>
  <c r="I65" i="19"/>
  <c r="F65" i="19"/>
  <c r="O64" i="19"/>
  <c r="L64" i="19"/>
  <c r="I64" i="19"/>
  <c r="C64" i="19" s="1"/>
  <c r="F64" i="19"/>
  <c r="O63" i="19"/>
  <c r="L63" i="19"/>
  <c r="I63" i="19"/>
  <c r="F63" i="19"/>
  <c r="O62" i="19"/>
  <c r="L62" i="19"/>
  <c r="I62" i="19"/>
  <c r="C62" i="19" s="1"/>
  <c r="F62" i="19"/>
  <c r="N61" i="19"/>
  <c r="M61" i="19"/>
  <c r="O61" i="19" s="1"/>
  <c r="K61" i="19"/>
  <c r="L61" i="19" s="1"/>
  <c r="J61" i="19"/>
  <c r="H61" i="19"/>
  <c r="G61" i="19"/>
  <c r="E61" i="19"/>
  <c r="D61" i="19"/>
  <c r="O60" i="19"/>
  <c r="L60" i="19"/>
  <c r="I60" i="19"/>
  <c r="F60" i="19"/>
  <c r="O59" i="19"/>
  <c r="L59" i="19"/>
  <c r="I59" i="19"/>
  <c r="F59" i="19"/>
  <c r="O58" i="19"/>
  <c r="N58" i="19"/>
  <c r="M58" i="19"/>
  <c r="K58" i="19"/>
  <c r="J58" i="19"/>
  <c r="J57" i="19" s="1"/>
  <c r="H58" i="19"/>
  <c r="G58" i="19"/>
  <c r="E58" i="19"/>
  <c r="D58" i="19"/>
  <c r="N57" i="19"/>
  <c r="H57" i="19"/>
  <c r="H56" i="19" s="1"/>
  <c r="O50" i="19"/>
  <c r="C50" i="19" s="1"/>
  <c r="O49" i="19"/>
  <c r="C49" i="19" s="1"/>
  <c r="N48" i="19"/>
  <c r="M48" i="19"/>
  <c r="L47" i="19"/>
  <c r="I47" i="19"/>
  <c r="F47" i="19"/>
  <c r="C47" i="19" s="1"/>
  <c r="K46" i="19"/>
  <c r="J46" i="19"/>
  <c r="L46" i="19" s="1"/>
  <c r="H46" i="19"/>
  <c r="G46" i="19"/>
  <c r="E46" i="19"/>
  <c r="F46" i="19" s="1"/>
  <c r="D46" i="19"/>
  <c r="F45" i="19"/>
  <c r="C45" i="19" s="1"/>
  <c r="L44" i="19"/>
  <c r="C44" i="19" s="1"/>
  <c r="L43" i="19"/>
  <c r="C43" i="19" s="1"/>
  <c r="L42" i="19"/>
  <c r="C42" i="19" s="1"/>
  <c r="L41" i="19"/>
  <c r="C41" i="19" s="1"/>
  <c r="K40" i="19"/>
  <c r="J40" i="19"/>
  <c r="L40" i="19" s="1"/>
  <c r="C40" i="19" s="1"/>
  <c r="L39" i="19"/>
  <c r="C39" i="19" s="1"/>
  <c r="L38" i="19"/>
  <c r="C38" i="19" s="1"/>
  <c r="K37" i="19"/>
  <c r="J37" i="19"/>
  <c r="L37" i="19" s="1"/>
  <c r="C37" i="19" s="1"/>
  <c r="L36" i="19"/>
  <c r="C36" i="19" s="1"/>
  <c r="L35" i="19"/>
  <c r="C35" i="19" s="1"/>
  <c r="K35" i="19"/>
  <c r="J35" i="19"/>
  <c r="L34" i="19"/>
  <c r="C34" i="19" s="1"/>
  <c r="L33" i="19"/>
  <c r="C33" i="19" s="1"/>
  <c r="L32" i="19"/>
  <c r="C32" i="19" s="1"/>
  <c r="K31" i="19"/>
  <c r="J31" i="19"/>
  <c r="K30" i="19"/>
  <c r="F29" i="19"/>
  <c r="C29" i="19" s="1"/>
  <c r="I28" i="19"/>
  <c r="C28" i="19" s="1"/>
  <c r="F28" i="19"/>
  <c r="O27" i="19"/>
  <c r="L27" i="19"/>
  <c r="I27" i="19"/>
  <c r="F27" i="19"/>
  <c r="O26" i="19"/>
  <c r="L26" i="19"/>
  <c r="I26" i="19"/>
  <c r="F26" i="19"/>
  <c r="C26" i="19"/>
  <c r="N25" i="19"/>
  <c r="N290" i="19" s="1"/>
  <c r="N289" i="19" s="1"/>
  <c r="M25" i="19"/>
  <c r="M290" i="19" s="1"/>
  <c r="K25" i="19"/>
  <c r="K290" i="19" s="1"/>
  <c r="K289" i="19" s="1"/>
  <c r="J25" i="19"/>
  <c r="J290" i="19" s="1"/>
  <c r="H25" i="19"/>
  <c r="G25" i="19"/>
  <c r="G290" i="19" s="1"/>
  <c r="E25" i="19"/>
  <c r="E290" i="19" s="1"/>
  <c r="E289" i="19" s="1"/>
  <c r="D25" i="19"/>
  <c r="M24" i="19"/>
  <c r="G24" i="19"/>
  <c r="I86" i="19" l="1"/>
  <c r="G78" i="19"/>
  <c r="J56" i="19"/>
  <c r="C98" i="19"/>
  <c r="O182" i="19"/>
  <c r="M177" i="19"/>
  <c r="M176" i="19" s="1"/>
  <c r="L194" i="19"/>
  <c r="J190" i="19"/>
  <c r="H207" i="19"/>
  <c r="I230" i="19"/>
  <c r="I266" i="19"/>
  <c r="C266" i="19" s="1"/>
  <c r="G261" i="19"/>
  <c r="K24" i="19"/>
  <c r="L25" i="19"/>
  <c r="L31" i="19"/>
  <c r="C31" i="19" s="1"/>
  <c r="I46" i="19"/>
  <c r="C46" i="19" s="1"/>
  <c r="E57" i="19"/>
  <c r="E56" i="19" s="1"/>
  <c r="K57" i="19"/>
  <c r="K56" i="19" s="1"/>
  <c r="L56" i="19" s="1"/>
  <c r="F61" i="19"/>
  <c r="C68" i="19"/>
  <c r="G70" i="19"/>
  <c r="I70" i="19" s="1"/>
  <c r="C76" i="19"/>
  <c r="L80" i="19"/>
  <c r="C81" i="19"/>
  <c r="I83" i="19"/>
  <c r="C83" i="19" s="1"/>
  <c r="C89" i="19"/>
  <c r="C96" i="19"/>
  <c r="L98" i="19"/>
  <c r="C99" i="19"/>
  <c r="C102" i="19"/>
  <c r="F134" i="19"/>
  <c r="D133" i="19"/>
  <c r="F133" i="19" s="1"/>
  <c r="C135" i="19"/>
  <c r="L144" i="19"/>
  <c r="C193" i="19"/>
  <c r="H198" i="19"/>
  <c r="H197" i="19" s="1"/>
  <c r="E207" i="19"/>
  <c r="E198" i="19" s="1"/>
  <c r="E197" i="19" s="1"/>
  <c r="C212" i="19"/>
  <c r="C216" i="19"/>
  <c r="C220" i="19"/>
  <c r="H234" i="19"/>
  <c r="H233" i="19" s="1"/>
  <c r="G272" i="19"/>
  <c r="G271" i="19" s="1"/>
  <c r="I271" i="19" s="1"/>
  <c r="I278" i="19"/>
  <c r="I282" i="19"/>
  <c r="C282" i="19" s="1"/>
  <c r="H55" i="19"/>
  <c r="I79" i="19"/>
  <c r="F87" i="19"/>
  <c r="C88" i="19"/>
  <c r="C91" i="19"/>
  <c r="I92" i="19"/>
  <c r="C157" i="19"/>
  <c r="F261" i="19"/>
  <c r="O147" i="19"/>
  <c r="M133" i="19"/>
  <c r="O133" i="19" s="1"/>
  <c r="F208" i="19"/>
  <c r="D207" i="19"/>
  <c r="M57" i="19"/>
  <c r="O57" i="19" s="1"/>
  <c r="C60" i="19"/>
  <c r="C71" i="19"/>
  <c r="H78" i="19"/>
  <c r="K79" i="19"/>
  <c r="L79" i="19" s="1"/>
  <c r="E24" i="19"/>
  <c r="N56" i="19"/>
  <c r="I61" i="19"/>
  <c r="C63" i="19"/>
  <c r="C65" i="19"/>
  <c r="L72" i="19"/>
  <c r="C73" i="19"/>
  <c r="L83" i="19"/>
  <c r="C85" i="19"/>
  <c r="I87" i="19"/>
  <c r="C87" i="19" s="1"/>
  <c r="L92" i="19"/>
  <c r="C93" i="19"/>
  <c r="O134" i="19"/>
  <c r="C173" i="19"/>
  <c r="G177" i="19"/>
  <c r="G176" i="19" s="1"/>
  <c r="I176" i="19" s="1"/>
  <c r="I191" i="19"/>
  <c r="C200" i="19"/>
  <c r="C108" i="19"/>
  <c r="C111" i="19"/>
  <c r="C113" i="19"/>
  <c r="C120" i="19"/>
  <c r="C121" i="19"/>
  <c r="C122" i="19"/>
  <c r="C123" i="19"/>
  <c r="C124" i="19"/>
  <c r="L125" i="19"/>
  <c r="C126" i="19"/>
  <c r="C127" i="19"/>
  <c r="C130" i="19"/>
  <c r="L131" i="19"/>
  <c r="I144" i="19"/>
  <c r="C146" i="19"/>
  <c r="F147" i="19"/>
  <c r="L154" i="19"/>
  <c r="C154" i="19" s="1"/>
  <c r="C156" i="19"/>
  <c r="C166" i="19"/>
  <c r="O169" i="19"/>
  <c r="F178" i="19"/>
  <c r="C178" i="19" s="1"/>
  <c r="C179" i="19"/>
  <c r="I194" i="19"/>
  <c r="F201" i="19"/>
  <c r="C211" i="19"/>
  <c r="C217" i="19"/>
  <c r="C225" i="19"/>
  <c r="N207" i="19"/>
  <c r="C235" i="19"/>
  <c r="N234" i="19"/>
  <c r="N233" i="19" s="1"/>
  <c r="C245" i="19"/>
  <c r="C251" i="19"/>
  <c r="L254" i="19"/>
  <c r="C257" i="19"/>
  <c r="O266" i="19"/>
  <c r="C285" i="19"/>
  <c r="C297" i="19"/>
  <c r="C291" i="19" s="1"/>
  <c r="C101" i="19"/>
  <c r="C112" i="19"/>
  <c r="F115" i="19"/>
  <c r="C129" i="19"/>
  <c r="I133" i="19"/>
  <c r="I134" i="19"/>
  <c r="C148" i="19"/>
  <c r="C155" i="19"/>
  <c r="C158" i="19"/>
  <c r="C159" i="19"/>
  <c r="C160" i="19"/>
  <c r="O163" i="19"/>
  <c r="C167" i="19"/>
  <c r="L168" i="19"/>
  <c r="C170" i="19"/>
  <c r="C172" i="19"/>
  <c r="I178" i="19"/>
  <c r="C184" i="19"/>
  <c r="O187" i="19"/>
  <c r="C187" i="19" s="1"/>
  <c r="F191" i="19"/>
  <c r="L191" i="19"/>
  <c r="C192" i="19"/>
  <c r="O195" i="19"/>
  <c r="C214" i="19"/>
  <c r="C215" i="19"/>
  <c r="C223" i="19"/>
  <c r="C229" i="19"/>
  <c r="C231" i="19"/>
  <c r="K233" i="19"/>
  <c r="C242" i="19"/>
  <c r="C243" i="19"/>
  <c r="C269" i="19"/>
  <c r="C281" i="19"/>
  <c r="C283" i="19"/>
  <c r="C294" i="19"/>
  <c r="C295" i="19"/>
  <c r="C100" i="19"/>
  <c r="C105" i="19"/>
  <c r="F106" i="19"/>
  <c r="C106" i="19" s="1"/>
  <c r="I119" i="19"/>
  <c r="O119" i="19"/>
  <c r="I125" i="19"/>
  <c r="C125" i="19" s="1"/>
  <c r="O125" i="19"/>
  <c r="C128" i="19"/>
  <c r="I131" i="19"/>
  <c r="C131" i="19" s="1"/>
  <c r="C136" i="19"/>
  <c r="C138" i="19"/>
  <c r="F139" i="19"/>
  <c r="L139" i="19"/>
  <c r="C140" i="19"/>
  <c r="C141" i="19"/>
  <c r="C143" i="19"/>
  <c r="F144" i="19"/>
  <c r="C150" i="19"/>
  <c r="C151" i="19"/>
  <c r="C152" i="19"/>
  <c r="I154" i="19"/>
  <c r="O154" i="19"/>
  <c r="C162" i="19"/>
  <c r="I168" i="19"/>
  <c r="O168" i="19"/>
  <c r="C171" i="19"/>
  <c r="C174" i="19"/>
  <c r="O178" i="19"/>
  <c r="C183" i="19"/>
  <c r="C186" i="19"/>
  <c r="I195" i="19"/>
  <c r="N198" i="19"/>
  <c r="N197" i="19" s="1"/>
  <c r="C205" i="19"/>
  <c r="C209" i="19"/>
  <c r="F219" i="19"/>
  <c r="O219" i="19"/>
  <c r="C226" i="19"/>
  <c r="C227" i="19"/>
  <c r="C247" i="19"/>
  <c r="I249" i="19"/>
  <c r="C258" i="19"/>
  <c r="C259" i="19"/>
  <c r="H261" i="19"/>
  <c r="E261" i="19"/>
  <c r="E233" i="19" s="1"/>
  <c r="C265" i="19"/>
  <c r="L266" i="19"/>
  <c r="C267" i="19"/>
  <c r="E272" i="19"/>
  <c r="E271" i="19" s="1"/>
  <c r="N272" i="19"/>
  <c r="N271" i="19" s="1"/>
  <c r="C277" i="19"/>
  <c r="L278" i="19"/>
  <c r="C279" i="19"/>
  <c r="O278" i="19"/>
  <c r="C278" i="19" s="1"/>
  <c r="F291" i="19"/>
  <c r="O291" i="19"/>
  <c r="C299" i="19"/>
  <c r="K78" i="19"/>
  <c r="J30" i="19"/>
  <c r="J24" i="19" s="1"/>
  <c r="L24" i="19" s="1"/>
  <c r="O48" i="19"/>
  <c r="C48" i="19" s="1"/>
  <c r="C61" i="19"/>
  <c r="F70" i="19"/>
  <c r="C27" i="19"/>
  <c r="D57" i="19"/>
  <c r="I58" i="19"/>
  <c r="G57" i="19"/>
  <c r="C75" i="19"/>
  <c r="N79" i="19"/>
  <c r="O80" i="19"/>
  <c r="M79" i="19"/>
  <c r="O87" i="19"/>
  <c r="N86" i="19"/>
  <c r="C95" i="19"/>
  <c r="O72" i="19"/>
  <c r="M70" i="19"/>
  <c r="L87" i="19"/>
  <c r="J86" i="19"/>
  <c r="L86" i="19" s="1"/>
  <c r="O92" i="19"/>
  <c r="M86" i="19"/>
  <c r="O86" i="19" s="1"/>
  <c r="H290" i="19"/>
  <c r="H289" i="19" s="1"/>
  <c r="H24" i="19"/>
  <c r="I24" i="19" s="1"/>
  <c r="C163" i="19"/>
  <c r="D290" i="19"/>
  <c r="D24" i="19"/>
  <c r="F25" i="19"/>
  <c r="L58" i="19"/>
  <c r="L70" i="19"/>
  <c r="F72" i="19"/>
  <c r="F80" i="19"/>
  <c r="E79" i="19"/>
  <c r="K86" i="19"/>
  <c r="C59" i="19"/>
  <c r="E86" i="19"/>
  <c r="F86" i="19" s="1"/>
  <c r="F92" i="19"/>
  <c r="C103" i="19"/>
  <c r="C115" i="19"/>
  <c r="L290" i="19"/>
  <c r="J289" i="19"/>
  <c r="L289" i="19" s="1"/>
  <c r="G289" i="19"/>
  <c r="I289" i="19" s="1"/>
  <c r="I290" i="19"/>
  <c r="O25" i="19"/>
  <c r="F58" i="19"/>
  <c r="C119" i="19"/>
  <c r="C139" i="19"/>
  <c r="C144" i="19"/>
  <c r="D176" i="19"/>
  <c r="F176" i="19" s="1"/>
  <c r="F177" i="19"/>
  <c r="C182" i="19"/>
  <c r="L190" i="19"/>
  <c r="G190" i="19"/>
  <c r="I190" i="19" s="1"/>
  <c r="K190" i="19"/>
  <c r="L177" i="19"/>
  <c r="J176" i="19"/>
  <c r="L176" i="19" s="1"/>
  <c r="N24" i="19"/>
  <c r="O24" i="19" s="1"/>
  <c r="I25" i="19"/>
  <c r="M289" i="19"/>
  <c r="O289" i="19" s="1"/>
  <c r="O290" i="19"/>
  <c r="C133" i="19"/>
  <c r="C147" i="19"/>
  <c r="F168" i="19"/>
  <c r="H287" i="19"/>
  <c r="I169" i="19"/>
  <c r="I177" i="19"/>
  <c r="L178" i="19"/>
  <c r="O191" i="19"/>
  <c r="C191" i="19" s="1"/>
  <c r="K198" i="19"/>
  <c r="K197" i="19" s="1"/>
  <c r="C202" i="19"/>
  <c r="C210" i="19"/>
  <c r="C218" i="19"/>
  <c r="C222" i="19"/>
  <c r="C250" i="19"/>
  <c r="M254" i="19"/>
  <c r="O254" i="19" s="1"/>
  <c r="J261" i="19"/>
  <c r="L261" i="19" s="1"/>
  <c r="M261" i="19"/>
  <c r="O261" i="19" s="1"/>
  <c r="O262" i="19"/>
  <c r="F271" i="19"/>
  <c r="L274" i="19"/>
  <c r="J272" i="19"/>
  <c r="C286" i="19"/>
  <c r="C298" i="19"/>
  <c r="F169" i="19"/>
  <c r="N177" i="19"/>
  <c r="E194" i="19"/>
  <c r="F194" i="19" s="1"/>
  <c r="M194" i="19"/>
  <c r="O194" i="19" s="1"/>
  <c r="L195" i="19"/>
  <c r="I201" i="19"/>
  <c r="G199" i="19"/>
  <c r="J234" i="19"/>
  <c r="F236" i="19"/>
  <c r="D234" i="19"/>
  <c r="L241" i="19"/>
  <c r="O241" i="19"/>
  <c r="C246" i="19"/>
  <c r="C270" i="19"/>
  <c r="D198" i="19"/>
  <c r="F199" i="19"/>
  <c r="L230" i="19"/>
  <c r="C230" i="19" s="1"/>
  <c r="J207" i="19"/>
  <c r="L207" i="19" s="1"/>
  <c r="O234" i="19"/>
  <c r="D254" i="19"/>
  <c r="F254" i="19" s="1"/>
  <c r="C254" i="19" s="1"/>
  <c r="F255" i="19"/>
  <c r="C255" i="19" s="1"/>
  <c r="C262" i="19"/>
  <c r="O274" i="19"/>
  <c r="M272" i="19"/>
  <c r="O199" i="19"/>
  <c r="L201" i="19"/>
  <c r="J199" i="19"/>
  <c r="O201" i="19"/>
  <c r="C206" i="19"/>
  <c r="M207" i="19"/>
  <c r="G207" i="19"/>
  <c r="I207" i="19" s="1"/>
  <c r="I208" i="19"/>
  <c r="L208" i="19"/>
  <c r="I236" i="19"/>
  <c r="G234" i="19"/>
  <c r="L236" i="19"/>
  <c r="L249" i="19"/>
  <c r="I284" i="19"/>
  <c r="C284" i="19" s="1"/>
  <c r="L284" i="19"/>
  <c r="C201" i="19" l="1"/>
  <c r="I272" i="19"/>
  <c r="C72" i="19"/>
  <c r="C25" i="19"/>
  <c r="C290" i="19" s="1"/>
  <c r="C289" i="19" s="1"/>
  <c r="F272" i="19"/>
  <c r="C249" i="19"/>
  <c r="C236" i="19"/>
  <c r="C195" i="19"/>
  <c r="C169" i="19"/>
  <c r="C168" i="19"/>
  <c r="C58" i="19"/>
  <c r="C92" i="19"/>
  <c r="F24" i="19"/>
  <c r="C219" i="19"/>
  <c r="F207" i="19"/>
  <c r="C134" i="19"/>
  <c r="I261" i="19"/>
  <c r="C261" i="19" s="1"/>
  <c r="I78" i="19"/>
  <c r="C241" i="19"/>
  <c r="C194" i="19"/>
  <c r="C274" i="19"/>
  <c r="M190" i="19"/>
  <c r="O190" i="19" s="1"/>
  <c r="K55" i="19"/>
  <c r="K54" i="19" s="1"/>
  <c r="K53" i="19" s="1"/>
  <c r="H54" i="19"/>
  <c r="L57" i="19"/>
  <c r="D78" i="19"/>
  <c r="K288" i="19"/>
  <c r="F198" i="19"/>
  <c r="O177" i="19"/>
  <c r="C177" i="19" s="1"/>
  <c r="N176" i="19"/>
  <c r="F57" i="19"/>
  <c r="D56" i="19"/>
  <c r="O207" i="19"/>
  <c r="C207" i="19" s="1"/>
  <c r="M198" i="19"/>
  <c r="L234" i="19"/>
  <c r="J233" i="19"/>
  <c r="L233" i="19" s="1"/>
  <c r="C24" i="19"/>
  <c r="M78" i="19"/>
  <c r="O79" i="19"/>
  <c r="G56" i="19"/>
  <c r="I57" i="19"/>
  <c r="L30" i="19"/>
  <c r="C30" i="19" s="1"/>
  <c r="G233" i="19"/>
  <c r="I234" i="19"/>
  <c r="J198" i="19"/>
  <c r="L199" i="19"/>
  <c r="C199" i="19" s="1"/>
  <c r="M233" i="19"/>
  <c r="O233" i="19" s="1"/>
  <c r="G198" i="19"/>
  <c r="I199" i="19"/>
  <c r="E78" i="19"/>
  <c r="F79" i="19"/>
  <c r="D289" i="19"/>
  <c r="F289" i="19" s="1"/>
  <c r="F290" i="19"/>
  <c r="O70" i="19"/>
  <c r="C70" i="19" s="1"/>
  <c r="M56" i="19"/>
  <c r="C208" i="19"/>
  <c r="K287" i="19"/>
  <c r="D233" i="19"/>
  <c r="D197" i="19" s="1"/>
  <c r="F197" i="19" s="1"/>
  <c r="F234" i="19"/>
  <c r="E190" i="19"/>
  <c r="J271" i="19"/>
  <c r="L272" i="19"/>
  <c r="C272" i="19" s="1"/>
  <c r="C80" i="19"/>
  <c r="N78" i="19"/>
  <c r="J78" i="19"/>
  <c r="M271" i="19"/>
  <c r="O272" i="19"/>
  <c r="C86" i="19"/>
  <c r="H288" i="19" l="1"/>
  <c r="H53" i="19"/>
  <c r="C234" i="19"/>
  <c r="C79" i="19"/>
  <c r="O271" i="19"/>
  <c r="M287" i="19"/>
  <c r="I233" i="19"/>
  <c r="G287" i="19"/>
  <c r="I287" i="19" s="1"/>
  <c r="L78" i="19"/>
  <c r="J55" i="19"/>
  <c r="F233" i="19"/>
  <c r="C233" i="19" s="1"/>
  <c r="D287" i="19"/>
  <c r="F287" i="19" s="1"/>
  <c r="O56" i="19"/>
  <c r="M55" i="19"/>
  <c r="L198" i="19"/>
  <c r="J197" i="19"/>
  <c r="L197" i="19" s="1"/>
  <c r="C57" i="19"/>
  <c r="F190" i="19"/>
  <c r="C190" i="19" s="1"/>
  <c r="E287" i="19"/>
  <c r="G55" i="19"/>
  <c r="I56" i="19"/>
  <c r="D55" i="19"/>
  <c r="F56" i="19"/>
  <c r="O176" i="19"/>
  <c r="C176" i="19" s="1"/>
  <c r="N287" i="19"/>
  <c r="N55" i="19"/>
  <c r="N54" i="19" s="1"/>
  <c r="L271" i="19"/>
  <c r="J287" i="19"/>
  <c r="L287" i="19" s="1"/>
  <c r="F78" i="19"/>
  <c r="E55" i="19"/>
  <c r="E54" i="19" s="1"/>
  <c r="G197" i="19"/>
  <c r="I197" i="19" s="1"/>
  <c r="I198" i="19"/>
  <c r="O78" i="19"/>
  <c r="M197" i="19"/>
  <c r="O197" i="19" s="1"/>
  <c r="O198" i="19"/>
  <c r="C197" i="19" l="1"/>
  <c r="C271" i="19"/>
  <c r="C287" i="19" s="1"/>
  <c r="C56" i="19"/>
  <c r="C198" i="19"/>
  <c r="C78" i="19"/>
  <c r="M54" i="19"/>
  <c r="O55" i="19"/>
  <c r="L55" i="19"/>
  <c r="J54" i="19"/>
  <c r="O287" i="19"/>
  <c r="I55" i="19"/>
  <c r="G54" i="19"/>
  <c r="E288" i="19"/>
  <c r="E53" i="19"/>
  <c r="N53" i="19"/>
  <c r="N288" i="19"/>
  <c r="D54" i="19"/>
  <c r="F55" i="19"/>
  <c r="G288" i="19" l="1"/>
  <c r="I288" i="19" s="1"/>
  <c r="I54" i="19"/>
  <c r="G53" i="19"/>
  <c r="I53" i="19" s="1"/>
  <c r="C55" i="19"/>
  <c r="M53" i="19"/>
  <c r="O53" i="19" s="1"/>
  <c r="O54" i="19"/>
  <c r="M288" i="19"/>
  <c r="O288" i="19" s="1"/>
  <c r="D288" i="19"/>
  <c r="F288" i="19" s="1"/>
  <c r="F54" i="19"/>
  <c r="D53" i="19"/>
  <c r="F53" i="19" s="1"/>
  <c r="J53" i="19"/>
  <c r="L53" i="19" s="1"/>
  <c r="L54" i="19"/>
  <c r="J288" i="19"/>
  <c r="L288" i="19" s="1"/>
  <c r="C54" i="19" l="1"/>
  <c r="C288" i="19"/>
  <c r="C53" i="19"/>
  <c r="E229" i="12" l="1"/>
  <c r="E28" i="11"/>
  <c r="G120" i="8"/>
  <c r="E120" i="8"/>
  <c r="E229" i="5" l="1"/>
  <c r="N299" i="18" l="1"/>
  <c r="M299" i="18"/>
  <c r="K299" i="18"/>
  <c r="J299" i="18"/>
  <c r="H299" i="18"/>
  <c r="G299" i="18"/>
  <c r="E299" i="18"/>
  <c r="D299" i="18"/>
  <c r="N298" i="18"/>
  <c r="M298" i="18"/>
  <c r="K298" i="18"/>
  <c r="J298" i="18"/>
  <c r="H298" i="18"/>
  <c r="G298" i="18"/>
  <c r="E298" i="18"/>
  <c r="D298" i="18"/>
  <c r="N297" i="18"/>
  <c r="M297" i="18"/>
  <c r="K297" i="18"/>
  <c r="J297" i="18"/>
  <c r="H297" i="18"/>
  <c r="G297" i="18"/>
  <c r="E297" i="18"/>
  <c r="D297" i="18"/>
  <c r="N296" i="18"/>
  <c r="M296" i="18"/>
  <c r="K296" i="18"/>
  <c r="J296" i="18"/>
  <c r="H296" i="18"/>
  <c r="G296" i="18"/>
  <c r="E296" i="18"/>
  <c r="D296" i="18"/>
  <c r="N295" i="18"/>
  <c r="M295" i="18"/>
  <c r="K295" i="18"/>
  <c r="J295" i="18"/>
  <c r="H295" i="18"/>
  <c r="G295" i="18"/>
  <c r="E295" i="18"/>
  <c r="D295" i="18"/>
  <c r="N294" i="18"/>
  <c r="M294" i="18"/>
  <c r="K294" i="18"/>
  <c r="J294" i="18"/>
  <c r="H294" i="18"/>
  <c r="G294" i="18"/>
  <c r="E294" i="18"/>
  <c r="D294" i="18"/>
  <c r="N293" i="18"/>
  <c r="M293" i="18"/>
  <c r="K293" i="18"/>
  <c r="J293" i="18"/>
  <c r="H293" i="18"/>
  <c r="G293" i="18"/>
  <c r="E293" i="18"/>
  <c r="D293" i="18"/>
  <c r="N292" i="18"/>
  <c r="M292" i="18"/>
  <c r="K292" i="18"/>
  <c r="J292" i="18"/>
  <c r="H292" i="18"/>
  <c r="G292" i="18"/>
  <c r="E292" i="18"/>
  <c r="D292" i="18"/>
  <c r="N286" i="18"/>
  <c r="M286" i="18"/>
  <c r="K286" i="18"/>
  <c r="J286" i="18"/>
  <c r="H286" i="18"/>
  <c r="G286" i="18"/>
  <c r="E286" i="18"/>
  <c r="D286" i="18"/>
  <c r="N285" i="18"/>
  <c r="M285" i="18"/>
  <c r="K285" i="18"/>
  <c r="J285" i="18"/>
  <c r="H285" i="18"/>
  <c r="G285" i="18"/>
  <c r="E285" i="18"/>
  <c r="D285" i="18"/>
  <c r="N283" i="18"/>
  <c r="M283" i="18"/>
  <c r="K283" i="18"/>
  <c r="J283" i="18"/>
  <c r="H283" i="18"/>
  <c r="G283" i="18"/>
  <c r="E283" i="18"/>
  <c r="D283" i="18"/>
  <c r="N281" i="18"/>
  <c r="M281" i="18"/>
  <c r="K281" i="18"/>
  <c r="J281" i="18"/>
  <c r="H281" i="18"/>
  <c r="G281" i="18"/>
  <c r="E281" i="18"/>
  <c r="D281" i="18"/>
  <c r="N280" i="18"/>
  <c r="M280" i="18"/>
  <c r="K280" i="18"/>
  <c r="J280" i="18"/>
  <c r="H280" i="18"/>
  <c r="G280" i="18"/>
  <c r="E280" i="18"/>
  <c r="D280" i="18"/>
  <c r="N279" i="18"/>
  <c r="M279" i="18"/>
  <c r="K279" i="18"/>
  <c r="J279" i="18"/>
  <c r="H279" i="18"/>
  <c r="G279" i="18"/>
  <c r="E279" i="18"/>
  <c r="D279" i="18"/>
  <c r="N277" i="18"/>
  <c r="M277" i="18"/>
  <c r="K277" i="18"/>
  <c r="J277" i="18"/>
  <c r="H277" i="18"/>
  <c r="G277" i="18"/>
  <c r="E277" i="18"/>
  <c r="D277" i="18"/>
  <c r="N276" i="18"/>
  <c r="M276" i="18"/>
  <c r="K276" i="18"/>
  <c r="J276" i="18"/>
  <c r="H276" i="18"/>
  <c r="G276" i="18"/>
  <c r="E276" i="18"/>
  <c r="D276" i="18"/>
  <c r="N275" i="18"/>
  <c r="M275" i="18"/>
  <c r="K275" i="18"/>
  <c r="J275" i="18"/>
  <c r="H275" i="18"/>
  <c r="G275" i="18"/>
  <c r="E275" i="18"/>
  <c r="D275" i="18"/>
  <c r="N273" i="18"/>
  <c r="M273" i="18"/>
  <c r="K273" i="18"/>
  <c r="J273" i="18"/>
  <c r="H273" i="18"/>
  <c r="G273" i="18"/>
  <c r="E273" i="18"/>
  <c r="D273" i="18"/>
  <c r="N270" i="18"/>
  <c r="M270" i="18"/>
  <c r="K270" i="18"/>
  <c r="J270" i="18"/>
  <c r="H270" i="18"/>
  <c r="G270" i="18"/>
  <c r="E270" i="18"/>
  <c r="D270" i="18"/>
  <c r="N269" i="18"/>
  <c r="M269" i="18"/>
  <c r="K269" i="18"/>
  <c r="J269" i="18"/>
  <c r="H269" i="18"/>
  <c r="G269" i="18"/>
  <c r="E269" i="18"/>
  <c r="D269" i="18"/>
  <c r="N268" i="18"/>
  <c r="M268" i="18"/>
  <c r="K268" i="18"/>
  <c r="J268" i="18"/>
  <c r="H268" i="18"/>
  <c r="G268" i="18"/>
  <c r="E268" i="18"/>
  <c r="D268" i="18"/>
  <c r="N267" i="18"/>
  <c r="M267" i="18"/>
  <c r="K267" i="18"/>
  <c r="J267" i="18"/>
  <c r="H267" i="18"/>
  <c r="G267" i="18"/>
  <c r="E267" i="18"/>
  <c r="D267" i="18"/>
  <c r="N265" i="18"/>
  <c r="M265" i="18"/>
  <c r="K265" i="18"/>
  <c r="J265" i="18"/>
  <c r="H265" i="18"/>
  <c r="G265" i="18"/>
  <c r="E265" i="18"/>
  <c r="D265" i="18"/>
  <c r="N264" i="18"/>
  <c r="M264" i="18"/>
  <c r="K264" i="18"/>
  <c r="J264" i="18"/>
  <c r="H264" i="18"/>
  <c r="G264" i="18"/>
  <c r="E264" i="18"/>
  <c r="D264" i="18"/>
  <c r="N263" i="18"/>
  <c r="M263" i="18"/>
  <c r="K263" i="18"/>
  <c r="J263" i="18"/>
  <c r="H263" i="18"/>
  <c r="G263" i="18"/>
  <c r="E263" i="18"/>
  <c r="D263" i="18"/>
  <c r="N260" i="18"/>
  <c r="M260" i="18"/>
  <c r="K260" i="18"/>
  <c r="J260" i="18"/>
  <c r="H260" i="18"/>
  <c r="G260" i="18"/>
  <c r="E260" i="18"/>
  <c r="D260" i="18"/>
  <c r="N259" i="18"/>
  <c r="M259" i="18"/>
  <c r="K259" i="18"/>
  <c r="J259" i="18"/>
  <c r="H259" i="18"/>
  <c r="G259" i="18"/>
  <c r="E259" i="18"/>
  <c r="D259" i="18"/>
  <c r="N258" i="18"/>
  <c r="M258" i="18"/>
  <c r="K258" i="18"/>
  <c r="J258" i="18"/>
  <c r="H258" i="18"/>
  <c r="G258" i="18"/>
  <c r="E258" i="18"/>
  <c r="D258" i="18"/>
  <c r="N257" i="18"/>
  <c r="M257" i="18"/>
  <c r="K257" i="18"/>
  <c r="J257" i="18"/>
  <c r="H257" i="18"/>
  <c r="G257" i="18"/>
  <c r="E257" i="18"/>
  <c r="D257" i="18"/>
  <c r="N256" i="18"/>
  <c r="M256" i="18"/>
  <c r="K256" i="18"/>
  <c r="J256" i="18"/>
  <c r="H256" i="18"/>
  <c r="G256" i="18"/>
  <c r="E256" i="18"/>
  <c r="D256" i="18"/>
  <c r="N253" i="18"/>
  <c r="M253" i="18"/>
  <c r="K253" i="18"/>
  <c r="J253" i="18"/>
  <c r="H253" i="18"/>
  <c r="G253" i="18"/>
  <c r="E253" i="18"/>
  <c r="D253" i="18"/>
  <c r="N252" i="18"/>
  <c r="M252" i="18"/>
  <c r="K252" i="18"/>
  <c r="J252" i="18"/>
  <c r="H252" i="18"/>
  <c r="G252" i="18"/>
  <c r="E252" i="18"/>
  <c r="D252" i="18"/>
  <c r="N251" i="18"/>
  <c r="M251" i="18"/>
  <c r="K251" i="18"/>
  <c r="J251" i="18"/>
  <c r="H251" i="18"/>
  <c r="G251" i="18"/>
  <c r="E251" i="18"/>
  <c r="D251" i="18"/>
  <c r="N250" i="18"/>
  <c r="M250" i="18"/>
  <c r="K250" i="18"/>
  <c r="J250" i="18"/>
  <c r="H250" i="18"/>
  <c r="G250" i="18"/>
  <c r="E250" i="18"/>
  <c r="D250" i="18"/>
  <c r="N248" i="18"/>
  <c r="M248" i="18"/>
  <c r="K248" i="18"/>
  <c r="J248" i="18"/>
  <c r="H248" i="18"/>
  <c r="G248" i="18"/>
  <c r="E248" i="18"/>
  <c r="D248" i="18"/>
  <c r="N247" i="18"/>
  <c r="M247" i="18"/>
  <c r="K247" i="18"/>
  <c r="J247" i="18"/>
  <c r="H247" i="18"/>
  <c r="G247" i="18"/>
  <c r="E247" i="18"/>
  <c r="D247" i="18"/>
  <c r="N246" i="18"/>
  <c r="M246" i="18"/>
  <c r="K246" i="18"/>
  <c r="J246" i="18"/>
  <c r="H246" i="18"/>
  <c r="G246" i="18"/>
  <c r="E246" i="18"/>
  <c r="D246" i="18"/>
  <c r="N245" i="18"/>
  <c r="M245" i="18"/>
  <c r="K245" i="18"/>
  <c r="J245" i="18"/>
  <c r="H245" i="18"/>
  <c r="G245" i="18"/>
  <c r="E245" i="18"/>
  <c r="D245" i="18"/>
  <c r="N244" i="18"/>
  <c r="M244" i="18"/>
  <c r="K244" i="18"/>
  <c r="J244" i="18"/>
  <c r="H244" i="18"/>
  <c r="G244" i="18"/>
  <c r="E244" i="18"/>
  <c r="D244" i="18"/>
  <c r="N243" i="18"/>
  <c r="M243" i="18"/>
  <c r="K243" i="18"/>
  <c r="J243" i="18"/>
  <c r="H243" i="18"/>
  <c r="G243" i="18"/>
  <c r="E243" i="18"/>
  <c r="D243" i="18"/>
  <c r="N242" i="18"/>
  <c r="M242" i="18"/>
  <c r="K242" i="18"/>
  <c r="J242" i="18"/>
  <c r="H242" i="18"/>
  <c r="G242" i="18"/>
  <c r="E242" i="18"/>
  <c r="D242" i="18"/>
  <c r="N240" i="18"/>
  <c r="M240" i="18"/>
  <c r="K240" i="18"/>
  <c r="J240" i="18"/>
  <c r="H240" i="18"/>
  <c r="G240" i="18"/>
  <c r="E240" i="18"/>
  <c r="D240" i="18"/>
  <c r="N239" i="18"/>
  <c r="M239" i="18"/>
  <c r="K239" i="18"/>
  <c r="J239" i="18"/>
  <c r="H239" i="18"/>
  <c r="G239" i="18"/>
  <c r="E239" i="18"/>
  <c r="D239" i="18"/>
  <c r="N237" i="18"/>
  <c r="M237" i="18"/>
  <c r="K237" i="18"/>
  <c r="J237" i="18"/>
  <c r="H237" i="18"/>
  <c r="G237" i="18"/>
  <c r="E237" i="18"/>
  <c r="D237" i="18"/>
  <c r="N235" i="18"/>
  <c r="M235" i="18"/>
  <c r="K235" i="18"/>
  <c r="J235" i="18"/>
  <c r="H235" i="18"/>
  <c r="G235" i="18"/>
  <c r="E235" i="18"/>
  <c r="D235" i="18"/>
  <c r="N232" i="18"/>
  <c r="M232" i="18"/>
  <c r="K232" i="18"/>
  <c r="J232" i="18"/>
  <c r="H232" i="18"/>
  <c r="G232" i="18"/>
  <c r="E232" i="18"/>
  <c r="D232" i="18"/>
  <c r="N231" i="18"/>
  <c r="M231" i="18"/>
  <c r="K231" i="18"/>
  <c r="J231" i="18"/>
  <c r="H231" i="18"/>
  <c r="G231" i="18"/>
  <c r="E231" i="18"/>
  <c r="D231" i="18"/>
  <c r="N229" i="18"/>
  <c r="M229" i="18"/>
  <c r="K229" i="18"/>
  <c r="J229" i="18"/>
  <c r="H229" i="18"/>
  <c r="G229" i="18"/>
  <c r="E229" i="18"/>
  <c r="D229" i="18"/>
  <c r="N228" i="18"/>
  <c r="M228" i="18"/>
  <c r="K228" i="18"/>
  <c r="J228" i="18"/>
  <c r="H228" i="18"/>
  <c r="G228" i="18"/>
  <c r="E228" i="18"/>
  <c r="D228" i="18"/>
  <c r="N227" i="18"/>
  <c r="M227" i="18"/>
  <c r="K227" i="18"/>
  <c r="J227" i="18"/>
  <c r="H227" i="18"/>
  <c r="G227" i="18"/>
  <c r="E227" i="18"/>
  <c r="D227" i="18"/>
  <c r="N226" i="18"/>
  <c r="M226" i="18"/>
  <c r="K226" i="18"/>
  <c r="J226" i="18"/>
  <c r="H226" i="18"/>
  <c r="G226" i="18"/>
  <c r="E226" i="18"/>
  <c r="D226" i="18"/>
  <c r="N225" i="18"/>
  <c r="M225" i="18"/>
  <c r="K225" i="18"/>
  <c r="J225" i="18"/>
  <c r="H225" i="18"/>
  <c r="G225" i="18"/>
  <c r="E225" i="18"/>
  <c r="D225" i="18"/>
  <c r="N224" i="18"/>
  <c r="M224" i="18"/>
  <c r="K224" i="18"/>
  <c r="J224" i="18"/>
  <c r="H224" i="18"/>
  <c r="G224" i="18"/>
  <c r="E224" i="18"/>
  <c r="D224" i="18"/>
  <c r="N223" i="18"/>
  <c r="M223" i="18"/>
  <c r="K223" i="18"/>
  <c r="J223" i="18"/>
  <c r="H223" i="18"/>
  <c r="G223" i="18"/>
  <c r="E223" i="18"/>
  <c r="D223" i="18"/>
  <c r="N222" i="18"/>
  <c r="M222" i="18"/>
  <c r="K222" i="18"/>
  <c r="J222" i="18"/>
  <c r="H222" i="18"/>
  <c r="G222" i="18"/>
  <c r="E222" i="18"/>
  <c r="D222" i="18"/>
  <c r="N221" i="18"/>
  <c r="M221" i="18"/>
  <c r="K221" i="18"/>
  <c r="J221" i="18"/>
  <c r="H221" i="18"/>
  <c r="G221" i="18"/>
  <c r="E221" i="18"/>
  <c r="D221" i="18"/>
  <c r="N220" i="18"/>
  <c r="M220" i="18"/>
  <c r="K220" i="18"/>
  <c r="J220" i="18"/>
  <c r="H220" i="18"/>
  <c r="G220" i="18"/>
  <c r="E220" i="18"/>
  <c r="D220" i="18"/>
  <c r="N218" i="18"/>
  <c r="M218" i="18"/>
  <c r="K218" i="18"/>
  <c r="J218" i="18"/>
  <c r="H218" i="18"/>
  <c r="G218" i="18"/>
  <c r="E218" i="18"/>
  <c r="D218" i="18"/>
  <c r="N217" i="18"/>
  <c r="M217" i="18"/>
  <c r="K217" i="18"/>
  <c r="J217" i="18"/>
  <c r="H217" i="18"/>
  <c r="G217" i="18"/>
  <c r="E217" i="18"/>
  <c r="D217" i="18"/>
  <c r="N216" i="18"/>
  <c r="M216" i="18"/>
  <c r="K216" i="18"/>
  <c r="J216" i="18"/>
  <c r="H216" i="18"/>
  <c r="G216" i="18"/>
  <c r="E216" i="18"/>
  <c r="D216" i="18"/>
  <c r="N215" i="18"/>
  <c r="M215" i="18"/>
  <c r="K215" i="18"/>
  <c r="J215" i="18"/>
  <c r="H215" i="18"/>
  <c r="G215" i="18"/>
  <c r="E215" i="18"/>
  <c r="D215" i="18"/>
  <c r="N214" i="18"/>
  <c r="M214" i="18"/>
  <c r="K214" i="18"/>
  <c r="J214" i="18"/>
  <c r="H214" i="18"/>
  <c r="G214" i="18"/>
  <c r="E214" i="18"/>
  <c r="D214" i="18"/>
  <c r="N213" i="18"/>
  <c r="M213" i="18"/>
  <c r="K213" i="18"/>
  <c r="J213" i="18"/>
  <c r="H213" i="18"/>
  <c r="G213" i="18"/>
  <c r="E213" i="18"/>
  <c r="D213" i="18"/>
  <c r="N212" i="18"/>
  <c r="M212" i="18"/>
  <c r="K212" i="18"/>
  <c r="J212" i="18"/>
  <c r="H212" i="18"/>
  <c r="G212" i="18"/>
  <c r="E212" i="18"/>
  <c r="D212" i="18"/>
  <c r="N211" i="18"/>
  <c r="M211" i="18"/>
  <c r="K211" i="18"/>
  <c r="J211" i="18"/>
  <c r="H211" i="18"/>
  <c r="G211" i="18"/>
  <c r="E211" i="18"/>
  <c r="D211" i="18"/>
  <c r="N210" i="18"/>
  <c r="M210" i="18"/>
  <c r="K210" i="18"/>
  <c r="J210" i="18"/>
  <c r="H210" i="18"/>
  <c r="G210" i="18"/>
  <c r="E210" i="18"/>
  <c r="D210" i="18"/>
  <c r="N209" i="18"/>
  <c r="M209" i="18"/>
  <c r="K209" i="18"/>
  <c r="J209" i="18"/>
  <c r="H209" i="18"/>
  <c r="G209" i="18"/>
  <c r="E209" i="18"/>
  <c r="D209" i="18"/>
  <c r="N206" i="18"/>
  <c r="M206" i="18"/>
  <c r="K206" i="18"/>
  <c r="J206" i="18"/>
  <c r="H206" i="18"/>
  <c r="G206" i="18"/>
  <c r="E206" i="18"/>
  <c r="D206" i="18"/>
  <c r="N205" i="18"/>
  <c r="M205" i="18"/>
  <c r="K205" i="18"/>
  <c r="J205" i="18"/>
  <c r="H205" i="18"/>
  <c r="G205" i="18"/>
  <c r="E205" i="18"/>
  <c r="D205" i="18"/>
  <c r="N204" i="18"/>
  <c r="M204" i="18"/>
  <c r="K204" i="18"/>
  <c r="J204" i="18"/>
  <c r="H204" i="18"/>
  <c r="G204" i="18"/>
  <c r="E204" i="18"/>
  <c r="D204" i="18"/>
  <c r="N203" i="18"/>
  <c r="M203" i="18"/>
  <c r="K203" i="18"/>
  <c r="J203" i="18"/>
  <c r="H203" i="18"/>
  <c r="G203" i="18"/>
  <c r="E203" i="18"/>
  <c r="D203" i="18"/>
  <c r="N202" i="18"/>
  <c r="M202" i="18"/>
  <c r="K202" i="18"/>
  <c r="J202" i="18"/>
  <c r="H202" i="18"/>
  <c r="G202" i="18"/>
  <c r="E202" i="18"/>
  <c r="D202" i="18"/>
  <c r="N200" i="18"/>
  <c r="M200" i="18"/>
  <c r="K200" i="18"/>
  <c r="J200" i="18"/>
  <c r="H200" i="18"/>
  <c r="G200" i="18"/>
  <c r="E200" i="18"/>
  <c r="D200" i="18"/>
  <c r="N196" i="18"/>
  <c r="M196" i="18"/>
  <c r="K196" i="18"/>
  <c r="J196" i="18"/>
  <c r="H196" i="18"/>
  <c r="G196" i="18"/>
  <c r="E196" i="18"/>
  <c r="D196" i="18"/>
  <c r="N193" i="18"/>
  <c r="M193" i="18"/>
  <c r="K193" i="18"/>
  <c r="J193" i="18"/>
  <c r="H193" i="18"/>
  <c r="G193" i="18"/>
  <c r="E193" i="18"/>
  <c r="D193" i="18"/>
  <c r="N192" i="18"/>
  <c r="M192" i="18"/>
  <c r="K192" i="18"/>
  <c r="J192" i="18"/>
  <c r="H192" i="18"/>
  <c r="G192" i="18"/>
  <c r="E192" i="18"/>
  <c r="D192" i="18"/>
  <c r="N189" i="18"/>
  <c r="M189" i="18"/>
  <c r="K189" i="18"/>
  <c r="J189" i="18"/>
  <c r="H189" i="18"/>
  <c r="G189" i="18"/>
  <c r="E189" i="18"/>
  <c r="D189" i="18"/>
  <c r="N188" i="18"/>
  <c r="M188" i="18"/>
  <c r="K188" i="18"/>
  <c r="J188" i="18"/>
  <c r="H188" i="18"/>
  <c r="G188" i="18"/>
  <c r="E188" i="18"/>
  <c r="D188" i="18"/>
  <c r="N186" i="18"/>
  <c r="M186" i="18"/>
  <c r="K186" i="18"/>
  <c r="J186" i="18"/>
  <c r="H186" i="18"/>
  <c r="G186" i="18"/>
  <c r="E186" i="18"/>
  <c r="D186" i="18"/>
  <c r="N185" i="18"/>
  <c r="M185" i="18"/>
  <c r="K185" i="18"/>
  <c r="J185" i="18"/>
  <c r="H185" i="18"/>
  <c r="G185" i="18"/>
  <c r="E185" i="18"/>
  <c r="D185" i="18"/>
  <c r="N184" i="18"/>
  <c r="M184" i="18"/>
  <c r="K184" i="18"/>
  <c r="J184" i="18"/>
  <c r="H184" i="18"/>
  <c r="G184" i="18"/>
  <c r="E184" i="18"/>
  <c r="D184" i="18"/>
  <c r="N183" i="18"/>
  <c r="M183" i="18"/>
  <c r="K183" i="18"/>
  <c r="J183" i="18"/>
  <c r="H183" i="18"/>
  <c r="G183" i="18"/>
  <c r="E183" i="18"/>
  <c r="D183" i="18"/>
  <c r="N181" i="18"/>
  <c r="M181" i="18"/>
  <c r="K181" i="18"/>
  <c r="J181" i="18"/>
  <c r="H181" i="18"/>
  <c r="G181" i="18"/>
  <c r="E181" i="18"/>
  <c r="D181" i="18"/>
  <c r="N180" i="18"/>
  <c r="M180" i="18"/>
  <c r="K180" i="18"/>
  <c r="J180" i="18"/>
  <c r="H180" i="18"/>
  <c r="G180" i="18"/>
  <c r="E180" i="18"/>
  <c r="D180" i="18"/>
  <c r="N179" i="18"/>
  <c r="M179" i="18"/>
  <c r="K179" i="18"/>
  <c r="J179" i="18"/>
  <c r="H179" i="18"/>
  <c r="G179" i="18"/>
  <c r="E179" i="18"/>
  <c r="D179" i="18"/>
  <c r="N175" i="18"/>
  <c r="M175" i="18"/>
  <c r="K175" i="18"/>
  <c r="J175" i="18"/>
  <c r="H175" i="18"/>
  <c r="G175" i="18"/>
  <c r="E175" i="18"/>
  <c r="D175" i="18"/>
  <c r="N174" i="18"/>
  <c r="M174" i="18"/>
  <c r="K174" i="18"/>
  <c r="J174" i="18"/>
  <c r="H174" i="18"/>
  <c r="G174" i="18"/>
  <c r="E174" i="18"/>
  <c r="D174" i="18"/>
  <c r="N173" i="18"/>
  <c r="M173" i="18"/>
  <c r="K173" i="18"/>
  <c r="J173" i="18"/>
  <c r="H173" i="18"/>
  <c r="G173" i="18"/>
  <c r="E173" i="18"/>
  <c r="D173" i="18"/>
  <c r="N172" i="18"/>
  <c r="M172" i="18"/>
  <c r="K172" i="18"/>
  <c r="J172" i="18"/>
  <c r="H172" i="18"/>
  <c r="G172" i="18"/>
  <c r="E172" i="18"/>
  <c r="D172" i="18"/>
  <c r="N171" i="18"/>
  <c r="M171" i="18"/>
  <c r="K171" i="18"/>
  <c r="J171" i="18"/>
  <c r="H171" i="18"/>
  <c r="G171" i="18"/>
  <c r="E171" i="18"/>
  <c r="D171" i="18"/>
  <c r="N170" i="18"/>
  <c r="M170" i="18"/>
  <c r="K170" i="18"/>
  <c r="J170" i="18"/>
  <c r="H170" i="18"/>
  <c r="G170" i="18"/>
  <c r="E170" i="18"/>
  <c r="D170" i="18"/>
  <c r="N167" i="18"/>
  <c r="M167" i="18"/>
  <c r="K167" i="18"/>
  <c r="J167" i="18"/>
  <c r="H167" i="18"/>
  <c r="G167" i="18"/>
  <c r="E167" i="18"/>
  <c r="D167" i="18"/>
  <c r="N166" i="18"/>
  <c r="M166" i="18"/>
  <c r="K166" i="18"/>
  <c r="J166" i="18"/>
  <c r="H166" i="18"/>
  <c r="G166" i="18"/>
  <c r="E166" i="18"/>
  <c r="D166" i="18"/>
  <c r="N165" i="18"/>
  <c r="M165" i="18"/>
  <c r="K165" i="18"/>
  <c r="J165" i="18"/>
  <c r="H165" i="18"/>
  <c r="G165" i="18"/>
  <c r="E165" i="18"/>
  <c r="D165" i="18"/>
  <c r="N164" i="18"/>
  <c r="M164" i="18"/>
  <c r="K164" i="18"/>
  <c r="J164" i="18"/>
  <c r="H164" i="18"/>
  <c r="G164" i="18"/>
  <c r="E164" i="18"/>
  <c r="D164" i="18"/>
  <c r="N162" i="18"/>
  <c r="M162" i="18"/>
  <c r="K162" i="18"/>
  <c r="J162" i="18"/>
  <c r="H162" i="18"/>
  <c r="G162" i="18"/>
  <c r="E162" i="18"/>
  <c r="D162" i="18"/>
  <c r="N161" i="18"/>
  <c r="M161" i="18"/>
  <c r="K161" i="18"/>
  <c r="J161" i="18"/>
  <c r="H161" i="18"/>
  <c r="G161" i="18"/>
  <c r="E161" i="18"/>
  <c r="D161" i="18"/>
  <c r="N160" i="18"/>
  <c r="M160" i="18"/>
  <c r="K160" i="18"/>
  <c r="J160" i="18"/>
  <c r="H160" i="18"/>
  <c r="G160" i="18"/>
  <c r="E160" i="18"/>
  <c r="D160" i="18"/>
  <c r="N159" i="18"/>
  <c r="M159" i="18"/>
  <c r="K159" i="18"/>
  <c r="J159" i="18"/>
  <c r="H159" i="18"/>
  <c r="G159" i="18"/>
  <c r="E159" i="18"/>
  <c r="D159" i="18"/>
  <c r="N158" i="18"/>
  <c r="M158" i="18"/>
  <c r="K158" i="18"/>
  <c r="J158" i="18"/>
  <c r="H158" i="18"/>
  <c r="G158" i="18"/>
  <c r="E158" i="18"/>
  <c r="D158" i="18"/>
  <c r="N157" i="18"/>
  <c r="M157" i="18"/>
  <c r="K157" i="18"/>
  <c r="J157" i="18"/>
  <c r="H157" i="18"/>
  <c r="G157" i="18"/>
  <c r="E157" i="18"/>
  <c r="D157" i="18"/>
  <c r="N156" i="18"/>
  <c r="M156" i="18"/>
  <c r="K156" i="18"/>
  <c r="J156" i="18"/>
  <c r="H156" i="18"/>
  <c r="G156" i="18"/>
  <c r="E156" i="18"/>
  <c r="D156" i="18"/>
  <c r="N155" i="18"/>
  <c r="M155" i="18"/>
  <c r="K155" i="18"/>
  <c r="J155" i="18"/>
  <c r="H155" i="18"/>
  <c r="G155" i="18"/>
  <c r="E155" i="18"/>
  <c r="D155" i="18"/>
  <c r="N153" i="18"/>
  <c r="M153" i="18"/>
  <c r="K153" i="18"/>
  <c r="J153" i="18"/>
  <c r="H153" i="18"/>
  <c r="G153" i="18"/>
  <c r="E153" i="18"/>
  <c r="D153" i="18"/>
  <c r="N152" i="18"/>
  <c r="M152" i="18"/>
  <c r="K152" i="18"/>
  <c r="J152" i="18"/>
  <c r="H152" i="18"/>
  <c r="G152" i="18"/>
  <c r="E152" i="18"/>
  <c r="D152" i="18"/>
  <c r="N151" i="18"/>
  <c r="M151" i="18"/>
  <c r="K151" i="18"/>
  <c r="J151" i="18"/>
  <c r="H151" i="18"/>
  <c r="G151" i="18"/>
  <c r="E151" i="18"/>
  <c r="D151" i="18"/>
  <c r="N150" i="18"/>
  <c r="M150" i="18"/>
  <c r="K150" i="18"/>
  <c r="J150" i="18"/>
  <c r="H150" i="18"/>
  <c r="G150" i="18"/>
  <c r="E150" i="18"/>
  <c r="D150" i="18"/>
  <c r="N149" i="18"/>
  <c r="M149" i="18"/>
  <c r="K149" i="18"/>
  <c r="J149" i="18"/>
  <c r="H149" i="18"/>
  <c r="G149" i="18"/>
  <c r="E149" i="18"/>
  <c r="D149" i="18"/>
  <c r="N148" i="18"/>
  <c r="M148" i="18"/>
  <c r="K148" i="18"/>
  <c r="J148" i="18"/>
  <c r="H148" i="18"/>
  <c r="G148" i="18"/>
  <c r="E148" i="18"/>
  <c r="D148" i="18"/>
  <c r="N146" i="18"/>
  <c r="M146" i="18"/>
  <c r="K146" i="18"/>
  <c r="J146" i="18"/>
  <c r="H146" i="18"/>
  <c r="G146" i="18"/>
  <c r="E146" i="18"/>
  <c r="D146" i="18"/>
  <c r="N145" i="18"/>
  <c r="M145" i="18"/>
  <c r="K145" i="18"/>
  <c r="J145" i="18"/>
  <c r="H145" i="18"/>
  <c r="G145" i="18"/>
  <c r="E145" i="18"/>
  <c r="D145" i="18"/>
  <c r="N143" i="18"/>
  <c r="M143" i="18"/>
  <c r="K143" i="18"/>
  <c r="J143" i="18"/>
  <c r="H143" i="18"/>
  <c r="G143" i="18"/>
  <c r="E143" i="18"/>
  <c r="D143" i="18"/>
  <c r="N142" i="18"/>
  <c r="M142" i="18"/>
  <c r="K142" i="18"/>
  <c r="J142" i="18"/>
  <c r="H142" i="18"/>
  <c r="G142" i="18"/>
  <c r="E142" i="18"/>
  <c r="D142" i="18"/>
  <c r="N141" i="18"/>
  <c r="M141" i="18"/>
  <c r="K141" i="18"/>
  <c r="J141" i="18"/>
  <c r="H141" i="18"/>
  <c r="G141" i="18"/>
  <c r="E141" i="18"/>
  <c r="D141" i="18"/>
  <c r="N140" i="18"/>
  <c r="M140" i="18"/>
  <c r="K140" i="18"/>
  <c r="J140" i="18"/>
  <c r="H140" i="18"/>
  <c r="G140" i="18"/>
  <c r="E140" i="18"/>
  <c r="D140" i="18"/>
  <c r="N138" i="18"/>
  <c r="M138" i="18"/>
  <c r="K138" i="18"/>
  <c r="J138" i="18"/>
  <c r="H138" i="18"/>
  <c r="G138" i="18"/>
  <c r="E138" i="18"/>
  <c r="D138" i="18"/>
  <c r="N137" i="18"/>
  <c r="M137" i="18"/>
  <c r="K137" i="18"/>
  <c r="J137" i="18"/>
  <c r="H137" i="18"/>
  <c r="G137" i="18"/>
  <c r="E137" i="18"/>
  <c r="D137" i="18"/>
  <c r="N136" i="18"/>
  <c r="M136" i="18"/>
  <c r="K136" i="18"/>
  <c r="J136" i="18"/>
  <c r="H136" i="18"/>
  <c r="G136" i="18"/>
  <c r="E136" i="18"/>
  <c r="D136" i="18"/>
  <c r="N135" i="18"/>
  <c r="M135" i="18"/>
  <c r="K135" i="18"/>
  <c r="J135" i="18"/>
  <c r="H135" i="18"/>
  <c r="G135" i="18"/>
  <c r="E135" i="18"/>
  <c r="D135" i="18"/>
  <c r="N132" i="18"/>
  <c r="M132" i="18"/>
  <c r="K132" i="18"/>
  <c r="J132" i="18"/>
  <c r="H132" i="18"/>
  <c r="G132" i="18"/>
  <c r="E132" i="18"/>
  <c r="D132" i="18"/>
  <c r="N130" i="18"/>
  <c r="M130" i="18"/>
  <c r="K130" i="18"/>
  <c r="J130" i="18"/>
  <c r="H130" i="18"/>
  <c r="G130" i="18"/>
  <c r="E130" i="18"/>
  <c r="D130" i="18"/>
  <c r="N129" i="18"/>
  <c r="M129" i="18"/>
  <c r="K129" i="18"/>
  <c r="J129" i="18"/>
  <c r="H129" i="18"/>
  <c r="G129" i="18"/>
  <c r="E129" i="18"/>
  <c r="D129" i="18"/>
  <c r="N128" i="18"/>
  <c r="M128" i="18"/>
  <c r="K128" i="18"/>
  <c r="J128" i="18"/>
  <c r="H128" i="18"/>
  <c r="G128" i="18"/>
  <c r="E128" i="18"/>
  <c r="D128" i="18"/>
  <c r="N127" i="18"/>
  <c r="M127" i="18"/>
  <c r="K127" i="18"/>
  <c r="J127" i="18"/>
  <c r="H127" i="18"/>
  <c r="G127" i="18"/>
  <c r="E127" i="18"/>
  <c r="D127" i="18"/>
  <c r="N126" i="18"/>
  <c r="M126" i="18"/>
  <c r="K126" i="18"/>
  <c r="J126" i="18"/>
  <c r="H126" i="18"/>
  <c r="G126" i="18"/>
  <c r="E126" i="18"/>
  <c r="D126" i="18"/>
  <c r="N124" i="18"/>
  <c r="M124" i="18"/>
  <c r="K124" i="18"/>
  <c r="J124" i="18"/>
  <c r="H124" i="18"/>
  <c r="G124" i="18"/>
  <c r="E124" i="18"/>
  <c r="D124" i="18"/>
  <c r="N123" i="18"/>
  <c r="M123" i="18"/>
  <c r="K123" i="18"/>
  <c r="J123" i="18"/>
  <c r="H123" i="18"/>
  <c r="G123" i="18"/>
  <c r="E123" i="18"/>
  <c r="D123" i="18"/>
  <c r="N122" i="18"/>
  <c r="M122" i="18"/>
  <c r="K122" i="18"/>
  <c r="J122" i="18"/>
  <c r="H122" i="18"/>
  <c r="G122" i="18"/>
  <c r="E122" i="18"/>
  <c r="D122" i="18"/>
  <c r="N121" i="18"/>
  <c r="M121" i="18"/>
  <c r="K121" i="18"/>
  <c r="J121" i="18"/>
  <c r="H121" i="18"/>
  <c r="G121" i="18"/>
  <c r="E121" i="18"/>
  <c r="D121" i="18"/>
  <c r="N120" i="18"/>
  <c r="M120" i="18"/>
  <c r="K120" i="18"/>
  <c r="J120" i="18"/>
  <c r="H120" i="18"/>
  <c r="G120" i="18"/>
  <c r="E120" i="18"/>
  <c r="D120" i="18"/>
  <c r="N118" i="18"/>
  <c r="M118" i="18"/>
  <c r="K118" i="18"/>
  <c r="J118" i="18"/>
  <c r="H118" i="18"/>
  <c r="G118" i="18"/>
  <c r="E118" i="18"/>
  <c r="D118" i="18"/>
  <c r="N117" i="18"/>
  <c r="M117" i="18"/>
  <c r="K117" i="18"/>
  <c r="J117" i="18"/>
  <c r="H117" i="18"/>
  <c r="G117" i="18"/>
  <c r="E117" i="18"/>
  <c r="D117" i="18"/>
  <c r="N116" i="18"/>
  <c r="M116" i="18"/>
  <c r="K116" i="18"/>
  <c r="J116" i="18"/>
  <c r="H116" i="18"/>
  <c r="G116" i="18"/>
  <c r="E116" i="18"/>
  <c r="D116" i="18"/>
  <c r="N114" i="18"/>
  <c r="M114" i="18"/>
  <c r="K114" i="18"/>
  <c r="J114" i="18"/>
  <c r="H114" i="18"/>
  <c r="G114" i="18"/>
  <c r="E114" i="18"/>
  <c r="D114" i="18"/>
  <c r="N113" i="18"/>
  <c r="M113" i="18"/>
  <c r="K113" i="18"/>
  <c r="J113" i="18"/>
  <c r="H113" i="18"/>
  <c r="G113" i="18"/>
  <c r="E113" i="18"/>
  <c r="D113" i="18"/>
  <c r="N112" i="18"/>
  <c r="M112" i="18"/>
  <c r="K112" i="18"/>
  <c r="J112" i="18"/>
  <c r="H112" i="18"/>
  <c r="G112" i="18"/>
  <c r="E112" i="18"/>
  <c r="D112" i="18"/>
  <c r="N111" i="18"/>
  <c r="M111" i="18"/>
  <c r="K111" i="18"/>
  <c r="J111" i="18"/>
  <c r="H111" i="18"/>
  <c r="G111" i="18"/>
  <c r="E111" i="18"/>
  <c r="D111" i="18"/>
  <c r="N110" i="18"/>
  <c r="M110" i="18"/>
  <c r="K110" i="18"/>
  <c r="J110" i="18"/>
  <c r="H110" i="18"/>
  <c r="G110" i="18"/>
  <c r="E110" i="18"/>
  <c r="D110" i="18"/>
  <c r="N109" i="18"/>
  <c r="M109" i="18"/>
  <c r="K109" i="18"/>
  <c r="J109" i="18"/>
  <c r="H109" i="18"/>
  <c r="G109" i="18"/>
  <c r="E109" i="18"/>
  <c r="D109" i="18"/>
  <c r="N108" i="18"/>
  <c r="M108" i="18"/>
  <c r="K108" i="18"/>
  <c r="J108" i="18"/>
  <c r="H108" i="18"/>
  <c r="G108" i="18"/>
  <c r="E108" i="18"/>
  <c r="D108" i="18"/>
  <c r="N107" i="18"/>
  <c r="M107" i="18"/>
  <c r="K107" i="18"/>
  <c r="J107" i="18"/>
  <c r="H107" i="18"/>
  <c r="G107" i="18"/>
  <c r="E107" i="18"/>
  <c r="D107" i="18"/>
  <c r="N105" i="18"/>
  <c r="M105" i="18"/>
  <c r="K105" i="18"/>
  <c r="J105" i="18"/>
  <c r="H105" i="18"/>
  <c r="G105" i="18"/>
  <c r="E105" i="18"/>
  <c r="D105" i="18"/>
  <c r="N104" i="18"/>
  <c r="M104" i="18"/>
  <c r="K104" i="18"/>
  <c r="J104" i="18"/>
  <c r="H104" i="18"/>
  <c r="G104" i="18"/>
  <c r="E104" i="18"/>
  <c r="D104" i="18"/>
  <c r="N103" i="18"/>
  <c r="M103" i="18"/>
  <c r="K103" i="18"/>
  <c r="J103" i="18"/>
  <c r="H103" i="18"/>
  <c r="G103" i="18"/>
  <c r="E103" i="18"/>
  <c r="D103" i="18"/>
  <c r="N102" i="18"/>
  <c r="M102" i="18"/>
  <c r="K102" i="18"/>
  <c r="J102" i="18"/>
  <c r="H102" i="18"/>
  <c r="G102" i="18"/>
  <c r="E102" i="18"/>
  <c r="D102" i="18"/>
  <c r="N101" i="18"/>
  <c r="M101" i="18"/>
  <c r="K101" i="18"/>
  <c r="J101" i="18"/>
  <c r="H101" i="18"/>
  <c r="G101" i="18"/>
  <c r="E101" i="18"/>
  <c r="D101" i="18"/>
  <c r="N100" i="18"/>
  <c r="M100" i="18"/>
  <c r="K100" i="18"/>
  <c r="J100" i="18"/>
  <c r="H100" i="18"/>
  <c r="G100" i="18"/>
  <c r="E100" i="18"/>
  <c r="D100" i="18"/>
  <c r="N99" i="18"/>
  <c r="M99" i="18"/>
  <c r="K99" i="18"/>
  <c r="J99" i="18"/>
  <c r="H99" i="18"/>
  <c r="G99" i="18"/>
  <c r="E99" i="18"/>
  <c r="D99" i="18"/>
  <c r="N97" i="18"/>
  <c r="M97" i="18"/>
  <c r="K97" i="18"/>
  <c r="J97" i="18"/>
  <c r="H97" i="18"/>
  <c r="G97" i="18"/>
  <c r="E97" i="18"/>
  <c r="D97" i="18"/>
  <c r="N96" i="18"/>
  <c r="M96" i="18"/>
  <c r="K96" i="18"/>
  <c r="J96" i="18"/>
  <c r="H96" i="18"/>
  <c r="G96" i="18"/>
  <c r="E96" i="18"/>
  <c r="D96" i="18"/>
  <c r="N95" i="18"/>
  <c r="M95" i="18"/>
  <c r="K95" i="18"/>
  <c r="J95" i="18"/>
  <c r="H95" i="18"/>
  <c r="G95" i="18"/>
  <c r="E95" i="18"/>
  <c r="D95" i="18"/>
  <c r="N94" i="18"/>
  <c r="M94" i="18"/>
  <c r="K94" i="18"/>
  <c r="J94" i="18"/>
  <c r="H94" i="18"/>
  <c r="G94" i="18"/>
  <c r="E94" i="18"/>
  <c r="D94" i="18"/>
  <c r="N93" i="18"/>
  <c r="M93" i="18"/>
  <c r="K93" i="18"/>
  <c r="J93" i="18"/>
  <c r="H93" i="18"/>
  <c r="G93" i="18"/>
  <c r="E93" i="18"/>
  <c r="D93" i="18"/>
  <c r="N91" i="18"/>
  <c r="M91" i="18"/>
  <c r="K91" i="18"/>
  <c r="J91" i="18"/>
  <c r="H91" i="18"/>
  <c r="G91" i="18"/>
  <c r="E91" i="18"/>
  <c r="D91" i="18"/>
  <c r="N90" i="18"/>
  <c r="M90" i="18"/>
  <c r="K90" i="18"/>
  <c r="J90" i="18"/>
  <c r="H90" i="18"/>
  <c r="G90" i="18"/>
  <c r="E90" i="18"/>
  <c r="D90" i="18"/>
  <c r="N89" i="18"/>
  <c r="M89" i="18"/>
  <c r="K89" i="18"/>
  <c r="J89" i="18"/>
  <c r="H89" i="18"/>
  <c r="G89" i="18"/>
  <c r="E89" i="18"/>
  <c r="D89" i="18"/>
  <c r="N88" i="18"/>
  <c r="M88" i="18"/>
  <c r="K88" i="18"/>
  <c r="J88" i="18"/>
  <c r="H88" i="18"/>
  <c r="G88" i="18"/>
  <c r="E88" i="18"/>
  <c r="D88" i="18"/>
  <c r="N85" i="18"/>
  <c r="M85" i="18"/>
  <c r="K85" i="18"/>
  <c r="J85" i="18"/>
  <c r="H85" i="18"/>
  <c r="G85" i="18"/>
  <c r="E85" i="18"/>
  <c r="D85" i="18"/>
  <c r="N84" i="18"/>
  <c r="M84" i="18"/>
  <c r="K84" i="18"/>
  <c r="J84" i="18"/>
  <c r="H84" i="18"/>
  <c r="G84" i="18"/>
  <c r="E84" i="18"/>
  <c r="D84" i="18"/>
  <c r="N82" i="18"/>
  <c r="M82" i="18"/>
  <c r="K82" i="18"/>
  <c r="J82" i="18"/>
  <c r="H82" i="18"/>
  <c r="G82" i="18"/>
  <c r="E82" i="18"/>
  <c r="D82" i="18"/>
  <c r="N81" i="18"/>
  <c r="M81" i="18"/>
  <c r="K81" i="18"/>
  <c r="J81" i="18"/>
  <c r="H81" i="18"/>
  <c r="G81" i="18"/>
  <c r="E81" i="18"/>
  <c r="D81" i="18"/>
  <c r="N77" i="18"/>
  <c r="M77" i="18"/>
  <c r="K77" i="18"/>
  <c r="J77" i="18"/>
  <c r="H77" i="18"/>
  <c r="G77" i="18"/>
  <c r="E77" i="18"/>
  <c r="D77" i="18"/>
  <c r="N76" i="18"/>
  <c r="M76" i="18"/>
  <c r="K76" i="18"/>
  <c r="J76" i="18"/>
  <c r="H76" i="18"/>
  <c r="G76" i="18"/>
  <c r="E76" i="18"/>
  <c r="D76" i="18"/>
  <c r="N75" i="18"/>
  <c r="M75" i="18"/>
  <c r="K75" i="18"/>
  <c r="J75" i="18"/>
  <c r="H75" i="18"/>
  <c r="G75" i="18"/>
  <c r="E75" i="18"/>
  <c r="D75" i="18"/>
  <c r="N74" i="18"/>
  <c r="M74" i="18"/>
  <c r="K74" i="18"/>
  <c r="J74" i="18"/>
  <c r="H74" i="18"/>
  <c r="G74" i="18"/>
  <c r="E74" i="18"/>
  <c r="D74" i="18"/>
  <c r="N73" i="18"/>
  <c r="M73" i="18"/>
  <c r="K73" i="18"/>
  <c r="J73" i="18"/>
  <c r="H73" i="18"/>
  <c r="G73" i="18"/>
  <c r="E73" i="18"/>
  <c r="D73" i="18"/>
  <c r="N71" i="18"/>
  <c r="M71" i="18"/>
  <c r="K71" i="18"/>
  <c r="J71" i="18"/>
  <c r="H71" i="18"/>
  <c r="G71" i="18"/>
  <c r="E71" i="18"/>
  <c r="D71" i="18"/>
  <c r="N69" i="18"/>
  <c r="M69" i="18"/>
  <c r="K69" i="18"/>
  <c r="J69" i="18"/>
  <c r="H69" i="18"/>
  <c r="G69" i="18"/>
  <c r="E69" i="18"/>
  <c r="D69" i="18"/>
  <c r="N68" i="18"/>
  <c r="M68" i="18"/>
  <c r="K68" i="18"/>
  <c r="J68" i="18"/>
  <c r="H68" i="18"/>
  <c r="G68" i="18"/>
  <c r="E68" i="18"/>
  <c r="D68" i="18"/>
  <c r="N67" i="18"/>
  <c r="M67" i="18"/>
  <c r="K67" i="18"/>
  <c r="J67" i="18"/>
  <c r="H67" i="18"/>
  <c r="G67" i="18"/>
  <c r="E67" i="18"/>
  <c r="D67" i="18"/>
  <c r="N66" i="18"/>
  <c r="M66" i="18"/>
  <c r="K66" i="18"/>
  <c r="J66" i="18"/>
  <c r="H66" i="18"/>
  <c r="G66" i="18"/>
  <c r="E66" i="18"/>
  <c r="D66" i="18"/>
  <c r="N65" i="18"/>
  <c r="M65" i="18"/>
  <c r="K65" i="18"/>
  <c r="J65" i="18"/>
  <c r="H65" i="18"/>
  <c r="G65" i="18"/>
  <c r="E65" i="18"/>
  <c r="D65" i="18"/>
  <c r="N64" i="18"/>
  <c r="M64" i="18"/>
  <c r="K64" i="18"/>
  <c r="J64" i="18"/>
  <c r="H64" i="18"/>
  <c r="G64" i="18"/>
  <c r="E64" i="18"/>
  <c r="D64" i="18"/>
  <c r="N63" i="18"/>
  <c r="M63" i="18"/>
  <c r="K63" i="18"/>
  <c r="J63" i="18"/>
  <c r="H63" i="18"/>
  <c r="G63" i="18"/>
  <c r="E63" i="18"/>
  <c r="D63" i="18"/>
  <c r="N62" i="18"/>
  <c r="M62" i="18"/>
  <c r="K62" i="18"/>
  <c r="J62" i="18"/>
  <c r="H62" i="18"/>
  <c r="G62" i="18"/>
  <c r="E62" i="18"/>
  <c r="D62" i="18"/>
  <c r="N60" i="18"/>
  <c r="M60" i="18"/>
  <c r="K60" i="18"/>
  <c r="J60" i="18"/>
  <c r="H60" i="18"/>
  <c r="G60" i="18"/>
  <c r="E60" i="18"/>
  <c r="D60" i="18"/>
  <c r="N59" i="18"/>
  <c r="M59" i="18"/>
  <c r="K59" i="18"/>
  <c r="J59" i="18"/>
  <c r="H59" i="18"/>
  <c r="G59" i="18"/>
  <c r="E59" i="18"/>
  <c r="D59" i="18"/>
  <c r="O52" i="18"/>
  <c r="N52" i="18"/>
  <c r="M52" i="18"/>
  <c r="L52" i="18"/>
  <c r="K52" i="18"/>
  <c r="J52" i="18"/>
  <c r="I52" i="18"/>
  <c r="H52" i="18"/>
  <c r="G52" i="18"/>
  <c r="F52" i="18"/>
  <c r="E52" i="18"/>
  <c r="D52" i="18"/>
  <c r="C52" i="18"/>
  <c r="O51" i="18"/>
  <c r="N51" i="18"/>
  <c r="M51" i="18"/>
  <c r="L51" i="18"/>
  <c r="K51" i="18"/>
  <c r="J51" i="18"/>
  <c r="I51" i="18"/>
  <c r="H51" i="18"/>
  <c r="G51" i="18"/>
  <c r="F51" i="18"/>
  <c r="E51" i="18"/>
  <c r="D51" i="18"/>
  <c r="C51" i="18"/>
  <c r="N50" i="18"/>
  <c r="M50" i="18"/>
  <c r="L50" i="18"/>
  <c r="K50" i="18"/>
  <c r="J50" i="18"/>
  <c r="I50" i="18"/>
  <c r="H50" i="18"/>
  <c r="G50" i="18"/>
  <c r="F50" i="18"/>
  <c r="E50" i="18"/>
  <c r="D50" i="18"/>
  <c r="N49" i="18"/>
  <c r="M49" i="18"/>
  <c r="L49" i="18"/>
  <c r="K49" i="18"/>
  <c r="J49" i="18"/>
  <c r="I49" i="18"/>
  <c r="H49" i="18"/>
  <c r="G49" i="18"/>
  <c r="F49" i="18"/>
  <c r="E49" i="18"/>
  <c r="D49" i="18"/>
  <c r="L48" i="18"/>
  <c r="K48" i="18"/>
  <c r="J48" i="18"/>
  <c r="I48" i="18"/>
  <c r="H48" i="18"/>
  <c r="G48" i="18"/>
  <c r="F48" i="18"/>
  <c r="E48" i="18"/>
  <c r="D48" i="18"/>
  <c r="O47" i="18"/>
  <c r="N47" i="18"/>
  <c r="M47" i="18"/>
  <c r="K47" i="18"/>
  <c r="J47" i="18"/>
  <c r="H47" i="18"/>
  <c r="G47" i="18"/>
  <c r="E47" i="18"/>
  <c r="D47" i="18"/>
  <c r="O46" i="18"/>
  <c r="N46" i="18"/>
  <c r="M46" i="18"/>
  <c r="O45" i="18"/>
  <c r="N45" i="18"/>
  <c r="M45" i="18"/>
  <c r="L45" i="18"/>
  <c r="K45" i="18"/>
  <c r="J45" i="18"/>
  <c r="I45" i="18"/>
  <c r="H45" i="18"/>
  <c r="G45" i="18"/>
  <c r="E45" i="18"/>
  <c r="D45" i="18"/>
  <c r="O44" i="18"/>
  <c r="N44" i="18"/>
  <c r="M44" i="18"/>
  <c r="K44" i="18"/>
  <c r="J44" i="18"/>
  <c r="I44" i="18"/>
  <c r="H44" i="18"/>
  <c r="G44" i="18"/>
  <c r="F44" i="18"/>
  <c r="E44" i="18"/>
  <c r="D44" i="18"/>
  <c r="O43" i="18"/>
  <c r="N43" i="18"/>
  <c r="M43" i="18"/>
  <c r="K43" i="18"/>
  <c r="J43" i="18"/>
  <c r="I43" i="18"/>
  <c r="H43" i="18"/>
  <c r="G43" i="18"/>
  <c r="F43" i="18"/>
  <c r="E43" i="18"/>
  <c r="D43" i="18"/>
  <c r="O42" i="18"/>
  <c r="N42" i="18"/>
  <c r="M42" i="18"/>
  <c r="K42" i="18"/>
  <c r="J42" i="18"/>
  <c r="I42" i="18"/>
  <c r="H42" i="18"/>
  <c r="G42" i="18"/>
  <c r="F42" i="18"/>
  <c r="E42" i="18"/>
  <c r="D42" i="18"/>
  <c r="O41" i="18"/>
  <c r="N41" i="18"/>
  <c r="M41" i="18"/>
  <c r="K41" i="18"/>
  <c r="J41" i="18"/>
  <c r="I41" i="18"/>
  <c r="H41" i="18"/>
  <c r="G41" i="18"/>
  <c r="F41" i="18"/>
  <c r="E41" i="18"/>
  <c r="D41" i="18"/>
  <c r="O40" i="18"/>
  <c r="N40" i="18"/>
  <c r="M40" i="18"/>
  <c r="I40" i="18"/>
  <c r="H40" i="18"/>
  <c r="G40" i="18"/>
  <c r="F40" i="18"/>
  <c r="E40" i="18"/>
  <c r="D40" i="18"/>
  <c r="O39" i="18"/>
  <c r="N39" i="18"/>
  <c r="M39" i="18"/>
  <c r="K39" i="18"/>
  <c r="J39" i="18"/>
  <c r="I39" i="18"/>
  <c r="H39" i="18"/>
  <c r="G39" i="18"/>
  <c r="F39" i="18"/>
  <c r="E39" i="18"/>
  <c r="D39" i="18"/>
  <c r="O38" i="18"/>
  <c r="N38" i="18"/>
  <c r="M38" i="18"/>
  <c r="K38" i="18"/>
  <c r="J38" i="18"/>
  <c r="I38" i="18"/>
  <c r="H38" i="18"/>
  <c r="G38" i="18"/>
  <c r="F38" i="18"/>
  <c r="E38" i="18"/>
  <c r="D38" i="18"/>
  <c r="O37" i="18"/>
  <c r="N37" i="18"/>
  <c r="M37" i="18"/>
  <c r="I37" i="18"/>
  <c r="H37" i="18"/>
  <c r="G37" i="18"/>
  <c r="F37" i="18"/>
  <c r="E37" i="18"/>
  <c r="D37" i="18"/>
  <c r="O36" i="18"/>
  <c r="N36" i="18"/>
  <c r="M36" i="18"/>
  <c r="K36" i="18"/>
  <c r="J36" i="18"/>
  <c r="I36" i="18"/>
  <c r="H36" i="18"/>
  <c r="G36" i="18"/>
  <c r="F36" i="18"/>
  <c r="E36" i="18"/>
  <c r="D36" i="18"/>
  <c r="O35" i="18"/>
  <c r="N35" i="18"/>
  <c r="M35" i="18"/>
  <c r="I35" i="18"/>
  <c r="H35" i="18"/>
  <c r="G35" i="18"/>
  <c r="F35" i="18"/>
  <c r="E35" i="18"/>
  <c r="D35" i="18"/>
  <c r="O34" i="18"/>
  <c r="N34" i="18"/>
  <c r="M34" i="18"/>
  <c r="K34" i="18"/>
  <c r="J34" i="18"/>
  <c r="I34" i="18"/>
  <c r="H34" i="18"/>
  <c r="G34" i="18"/>
  <c r="F34" i="18"/>
  <c r="E34" i="18"/>
  <c r="D34" i="18"/>
  <c r="O33" i="18"/>
  <c r="N33" i="18"/>
  <c r="M33" i="18"/>
  <c r="K33" i="18"/>
  <c r="J33" i="18"/>
  <c r="I33" i="18"/>
  <c r="H33" i="18"/>
  <c r="G33" i="18"/>
  <c r="F33" i="18"/>
  <c r="E33" i="18"/>
  <c r="D33" i="18"/>
  <c r="O32" i="18"/>
  <c r="N32" i="18"/>
  <c r="M32" i="18"/>
  <c r="K32" i="18"/>
  <c r="J32" i="18"/>
  <c r="I32" i="18"/>
  <c r="H32" i="18"/>
  <c r="G32" i="18"/>
  <c r="F32" i="18"/>
  <c r="E32" i="18"/>
  <c r="D32" i="18"/>
  <c r="O31" i="18"/>
  <c r="N31" i="18"/>
  <c r="M31" i="18"/>
  <c r="I31" i="18"/>
  <c r="H31" i="18"/>
  <c r="G31" i="18"/>
  <c r="F31" i="18"/>
  <c r="E31" i="18"/>
  <c r="D31" i="18"/>
  <c r="O30" i="18"/>
  <c r="N30" i="18"/>
  <c r="M30" i="18"/>
  <c r="I30" i="18"/>
  <c r="H30" i="18"/>
  <c r="G30" i="18"/>
  <c r="F30" i="18"/>
  <c r="E30" i="18"/>
  <c r="D30" i="18"/>
  <c r="O29" i="18"/>
  <c r="N29" i="18"/>
  <c r="M29" i="18"/>
  <c r="L29" i="18"/>
  <c r="K29" i="18"/>
  <c r="J29" i="18"/>
  <c r="I29" i="18"/>
  <c r="H29" i="18"/>
  <c r="G29" i="18"/>
  <c r="E29" i="18"/>
  <c r="D29" i="18"/>
  <c r="O28" i="18"/>
  <c r="N28" i="18"/>
  <c r="M28" i="18"/>
  <c r="L28" i="18"/>
  <c r="K28" i="18"/>
  <c r="J28" i="18"/>
  <c r="H28" i="18"/>
  <c r="D28" i="18"/>
  <c r="N27" i="18"/>
  <c r="M27" i="18"/>
  <c r="K27" i="18"/>
  <c r="J27" i="18"/>
  <c r="H27" i="18"/>
  <c r="G27" i="18"/>
  <c r="E27" i="18"/>
  <c r="D27" i="18"/>
  <c r="N26" i="18"/>
  <c r="M26" i="18"/>
  <c r="K26" i="18"/>
  <c r="J26" i="18"/>
  <c r="H26" i="18"/>
  <c r="G26" i="18"/>
  <c r="E26" i="18"/>
  <c r="D26" i="18"/>
  <c r="D127" i="16" l="1"/>
  <c r="D125" i="16" s="1"/>
  <c r="O299" i="16"/>
  <c r="L299" i="16"/>
  <c r="I299" i="16"/>
  <c r="F299" i="16"/>
  <c r="C299" i="16" s="1"/>
  <c r="O298" i="16"/>
  <c r="L298" i="16"/>
  <c r="I298" i="16"/>
  <c r="F298" i="16"/>
  <c r="C298" i="16" s="1"/>
  <c r="O297" i="16"/>
  <c r="L297" i="16"/>
  <c r="C297" i="16" s="1"/>
  <c r="I297" i="16"/>
  <c r="F297" i="16"/>
  <c r="O296" i="16"/>
  <c r="L296" i="16"/>
  <c r="I296" i="16"/>
  <c r="F296" i="16"/>
  <c r="C296" i="16"/>
  <c r="O295" i="16"/>
  <c r="L295" i="16"/>
  <c r="I295" i="16"/>
  <c r="F295" i="16"/>
  <c r="C295" i="16" s="1"/>
  <c r="O294" i="16"/>
  <c r="L294" i="16"/>
  <c r="I294" i="16"/>
  <c r="F294" i="16"/>
  <c r="O293" i="16"/>
  <c r="L293" i="16"/>
  <c r="C293" i="16" s="1"/>
  <c r="I293" i="16"/>
  <c r="F293" i="16"/>
  <c r="O292" i="16"/>
  <c r="L292" i="16"/>
  <c r="I292" i="16"/>
  <c r="F292" i="16"/>
  <c r="C292" i="16"/>
  <c r="N291" i="16"/>
  <c r="M291" i="16"/>
  <c r="O291" i="16" s="1"/>
  <c r="L291" i="16"/>
  <c r="K291" i="16"/>
  <c r="J291" i="16"/>
  <c r="H291" i="16"/>
  <c r="G291" i="16"/>
  <c r="E291" i="16"/>
  <c r="D291" i="16"/>
  <c r="F291" i="16" s="1"/>
  <c r="M290" i="16"/>
  <c r="O286" i="16"/>
  <c r="L286" i="16"/>
  <c r="I286" i="16"/>
  <c r="F286" i="16"/>
  <c r="C286" i="16" s="1"/>
  <c r="O285" i="16"/>
  <c r="L285" i="16"/>
  <c r="C285" i="16" s="1"/>
  <c r="I285" i="16"/>
  <c r="F285" i="16"/>
  <c r="O284" i="16"/>
  <c r="N284" i="16"/>
  <c r="M284" i="16"/>
  <c r="K284" i="16"/>
  <c r="J284" i="16"/>
  <c r="H284" i="16"/>
  <c r="G284" i="16"/>
  <c r="F284" i="16"/>
  <c r="E284" i="16"/>
  <c r="D284" i="16"/>
  <c r="O283" i="16"/>
  <c r="L283" i="16"/>
  <c r="I283" i="16"/>
  <c r="F283" i="16"/>
  <c r="C283" i="16" s="1"/>
  <c r="N282" i="16"/>
  <c r="M282" i="16"/>
  <c r="O282" i="16" s="1"/>
  <c r="L282" i="16"/>
  <c r="K282" i="16"/>
  <c r="J282" i="16"/>
  <c r="I282" i="16"/>
  <c r="H282" i="16"/>
  <c r="G282" i="16"/>
  <c r="E282" i="16"/>
  <c r="D282" i="16"/>
  <c r="O281" i="16"/>
  <c r="L281" i="16"/>
  <c r="I281" i="16"/>
  <c r="F281" i="16"/>
  <c r="C281" i="16" s="1"/>
  <c r="O280" i="16"/>
  <c r="L280" i="16"/>
  <c r="I280" i="16"/>
  <c r="F280" i="16"/>
  <c r="C280" i="16"/>
  <c r="O279" i="16"/>
  <c r="O278" i="16" s="1"/>
  <c r="L279" i="16"/>
  <c r="I279" i="16"/>
  <c r="F279" i="16"/>
  <c r="C279" i="16" s="1"/>
  <c r="N278" i="16"/>
  <c r="M278" i="16"/>
  <c r="L278" i="16"/>
  <c r="K278" i="16"/>
  <c r="J278" i="16"/>
  <c r="I278" i="16"/>
  <c r="H278" i="16"/>
  <c r="G278" i="16"/>
  <c r="E278" i="16"/>
  <c r="D278" i="16"/>
  <c r="F278" i="16" s="1"/>
  <c r="C278" i="16" s="1"/>
  <c r="O277" i="16"/>
  <c r="L277" i="16"/>
  <c r="I277" i="16"/>
  <c r="F277" i="16"/>
  <c r="C277" i="16" s="1"/>
  <c r="O276" i="16"/>
  <c r="L276" i="16"/>
  <c r="I276" i="16"/>
  <c r="F276" i="16"/>
  <c r="C276" i="16"/>
  <c r="O275" i="16"/>
  <c r="L275" i="16"/>
  <c r="I275" i="16"/>
  <c r="F275" i="16"/>
  <c r="C275" i="16" s="1"/>
  <c r="N274" i="16"/>
  <c r="M274" i="16"/>
  <c r="K274" i="16"/>
  <c r="J274" i="16"/>
  <c r="L274" i="16" s="1"/>
  <c r="I274" i="16"/>
  <c r="H274" i="16"/>
  <c r="G274" i="16"/>
  <c r="E274" i="16"/>
  <c r="E272" i="16" s="1"/>
  <c r="D274" i="16"/>
  <c r="O273" i="16"/>
  <c r="L273" i="16"/>
  <c r="I273" i="16"/>
  <c r="F273" i="16"/>
  <c r="N272" i="16"/>
  <c r="K272" i="16"/>
  <c r="K271" i="16" s="1"/>
  <c r="J272" i="16"/>
  <c r="H272" i="16"/>
  <c r="G272" i="16"/>
  <c r="D272" i="16"/>
  <c r="F272" i="16" s="1"/>
  <c r="N271" i="16"/>
  <c r="L271" i="16"/>
  <c r="J271" i="16"/>
  <c r="H271" i="16"/>
  <c r="D271" i="16"/>
  <c r="O270" i="16"/>
  <c r="L270" i="16"/>
  <c r="I270" i="16"/>
  <c r="C270" i="16" s="1"/>
  <c r="F270" i="16"/>
  <c r="O269" i="16"/>
  <c r="L269" i="16"/>
  <c r="I269" i="16"/>
  <c r="F269" i="16"/>
  <c r="O268" i="16"/>
  <c r="C268" i="16" s="1"/>
  <c r="L268" i="16"/>
  <c r="I268" i="16"/>
  <c r="F268" i="16"/>
  <c r="O267" i="16"/>
  <c r="L267" i="16"/>
  <c r="I267" i="16"/>
  <c r="F267" i="16"/>
  <c r="C267" i="16" s="1"/>
  <c r="N266" i="16"/>
  <c r="M266" i="16"/>
  <c r="O266" i="16" s="1"/>
  <c r="K266" i="16"/>
  <c r="J266" i="16"/>
  <c r="L266" i="16" s="1"/>
  <c r="I266" i="16"/>
  <c r="H266" i="16"/>
  <c r="G266" i="16"/>
  <c r="E266" i="16"/>
  <c r="F266" i="16" s="1"/>
  <c r="C266" i="16" s="1"/>
  <c r="D266" i="16"/>
  <c r="O265" i="16"/>
  <c r="L265" i="16"/>
  <c r="I265" i="16"/>
  <c r="F265" i="16"/>
  <c r="C265" i="16" s="1"/>
  <c r="O264" i="16"/>
  <c r="L264" i="16"/>
  <c r="I264" i="16"/>
  <c r="F264" i="16"/>
  <c r="C264" i="16"/>
  <c r="O263" i="16"/>
  <c r="L263" i="16"/>
  <c r="I263" i="16"/>
  <c r="F263" i="16"/>
  <c r="C263" i="16" s="1"/>
  <c r="N262" i="16"/>
  <c r="M262" i="16"/>
  <c r="K262" i="16"/>
  <c r="J262" i="16"/>
  <c r="L262" i="16" s="1"/>
  <c r="I262" i="16"/>
  <c r="H262" i="16"/>
  <c r="G262" i="16"/>
  <c r="E262" i="16"/>
  <c r="D262" i="16"/>
  <c r="N261" i="16"/>
  <c r="K261" i="16"/>
  <c r="J261" i="16"/>
  <c r="L261" i="16" s="1"/>
  <c r="H261" i="16"/>
  <c r="G261" i="16"/>
  <c r="I261" i="16" s="1"/>
  <c r="D261" i="16"/>
  <c r="O260" i="16"/>
  <c r="L260" i="16"/>
  <c r="I260" i="16"/>
  <c r="F260" i="16"/>
  <c r="C260" i="16"/>
  <c r="O259" i="16"/>
  <c r="L259" i="16"/>
  <c r="I259" i="16"/>
  <c r="F259" i="16"/>
  <c r="C259" i="16" s="1"/>
  <c r="O258" i="16"/>
  <c r="L258" i="16"/>
  <c r="I258" i="16"/>
  <c r="C258" i="16" s="1"/>
  <c r="F258" i="16"/>
  <c r="O257" i="16"/>
  <c r="L257" i="16"/>
  <c r="I257" i="16"/>
  <c r="F257" i="16"/>
  <c r="O256" i="16"/>
  <c r="L256" i="16"/>
  <c r="I256" i="16"/>
  <c r="F256" i="16"/>
  <c r="C256" i="16"/>
  <c r="N255" i="16"/>
  <c r="M255" i="16"/>
  <c r="O255" i="16" s="1"/>
  <c r="L255" i="16"/>
  <c r="K255" i="16"/>
  <c r="J255" i="16"/>
  <c r="H255" i="16"/>
  <c r="G255" i="16"/>
  <c r="E255" i="16"/>
  <c r="D255" i="16"/>
  <c r="N254" i="16"/>
  <c r="M254" i="16"/>
  <c r="O254" i="16" s="1"/>
  <c r="K254" i="16"/>
  <c r="J254" i="16"/>
  <c r="L254" i="16" s="1"/>
  <c r="G254" i="16"/>
  <c r="E254" i="16"/>
  <c r="O253" i="16"/>
  <c r="L253" i="16"/>
  <c r="C253" i="16" s="1"/>
  <c r="I253" i="16"/>
  <c r="F253" i="16"/>
  <c r="O252" i="16"/>
  <c r="L252" i="16"/>
  <c r="I252" i="16"/>
  <c r="F252" i="16"/>
  <c r="C252" i="16"/>
  <c r="O251" i="16"/>
  <c r="L251" i="16"/>
  <c r="I251" i="16"/>
  <c r="F251" i="16"/>
  <c r="C251" i="16" s="1"/>
  <c r="O250" i="16"/>
  <c r="L250" i="16"/>
  <c r="I250" i="16"/>
  <c r="F250" i="16"/>
  <c r="N249" i="16"/>
  <c r="M249" i="16"/>
  <c r="K249" i="16"/>
  <c r="J249" i="16"/>
  <c r="L249" i="16" s="1"/>
  <c r="H249" i="16"/>
  <c r="G249" i="16"/>
  <c r="I249" i="16" s="1"/>
  <c r="F249" i="16"/>
  <c r="E249" i="16"/>
  <c r="D249" i="16"/>
  <c r="O248" i="16"/>
  <c r="L248" i="16"/>
  <c r="I248" i="16"/>
  <c r="F248" i="16"/>
  <c r="C248" i="16"/>
  <c r="O247" i="16"/>
  <c r="L247" i="16"/>
  <c r="I247" i="16"/>
  <c r="F247" i="16"/>
  <c r="C247" i="16" s="1"/>
  <c r="O246" i="16"/>
  <c r="L246" i="16"/>
  <c r="I246" i="16"/>
  <c r="F246" i="16"/>
  <c r="O245" i="16"/>
  <c r="L245" i="16"/>
  <c r="C245" i="16" s="1"/>
  <c r="I245" i="16"/>
  <c r="F245" i="16"/>
  <c r="O244" i="16"/>
  <c r="L244" i="16"/>
  <c r="I244" i="16"/>
  <c r="F244" i="16"/>
  <c r="C244" i="16"/>
  <c r="O243" i="16"/>
  <c r="L243" i="16"/>
  <c r="I243" i="16"/>
  <c r="F243" i="16"/>
  <c r="C243" i="16" s="1"/>
  <c r="O242" i="16"/>
  <c r="L242" i="16"/>
  <c r="I242" i="16"/>
  <c r="F242" i="16"/>
  <c r="C242" i="16" s="1"/>
  <c r="N241" i="16"/>
  <c r="N234" i="16" s="1"/>
  <c r="M241" i="16"/>
  <c r="K241" i="16"/>
  <c r="J241" i="16"/>
  <c r="H241" i="16"/>
  <c r="G241" i="16"/>
  <c r="I241" i="16" s="1"/>
  <c r="F241" i="16"/>
  <c r="E241" i="16"/>
  <c r="D241" i="16"/>
  <c r="O240" i="16"/>
  <c r="L240" i="16"/>
  <c r="I240" i="16"/>
  <c r="F240" i="16"/>
  <c r="C240" i="16"/>
  <c r="O239" i="16"/>
  <c r="L239" i="16"/>
  <c r="I239" i="16"/>
  <c r="F239" i="16"/>
  <c r="C239" i="16" s="1"/>
  <c r="N238" i="16"/>
  <c r="M238" i="16"/>
  <c r="K238" i="16"/>
  <c r="J238" i="16"/>
  <c r="L238" i="16" s="1"/>
  <c r="I238" i="16"/>
  <c r="H238" i="16"/>
  <c r="G238" i="16"/>
  <c r="E238" i="16"/>
  <c r="D238" i="16"/>
  <c r="O237" i="16"/>
  <c r="L237" i="16"/>
  <c r="I237" i="16"/>
  <c r="F237" i="16"/>
  <c r="O236" i="16"/>
  <c r="N236" i="16"/>
  <c r="M236" i="16"/>
  <c r="K236" i="16"/>
  <c r="K234" i="16" s="1"/>
  <c r="K233" i="16" s="1"/>
  <c r="J236" i="16"/>
  <c r="L236" i="16" s="1"/>
  <c r="H236" i="16"/>
  <c r="G236" i="16"/>
  <c r="F236" i="16"/>
  <c r="E236" i="16"/>
  <c r="D236" i="16"/>
  <c r="O235" i="16"/>
  <c r="L235" i="16"/>
  <c r="I235" i="16"/>
  <c r="F235" i="16"/>
  <c r="C235" i="16" s="1"/>
  <c r="H234" i="16"/>
  <c r="E234" i="16"/>
  <c r="D234" i="16"/>
  <c r="N233" i="16"/>
  <c r="O232" i="16"/>
  <c r="L232" i="16"/>
  <c r="I232" i="16"/>
  <c r="F232" i="16"/>
  <c r="C232" i="16"/>
  <c r="O231" i="16"/>
  <c r="L231" i="16"/>
  <c r="I231" i="16"/>
  <c r="F231" i="16"/>
  <c r="C231" i="16" s="1"/>
  <c r="N230" i="16"/>
  <c r="M230" i="16"/>
  <c r="K230" i="16"/>
  <c r="J230" i="16"/>
  <c r="L230" i="16" s="1"/>
  <c r="I230" i="16"/>
  <c r="H230" i="16"/>
  <c r="G230" i="16"/>
  <c r="E230" i="16"/>
  <c r="E207" i="16" s="1"/>
  <c r="D230" i="16"/>
  <c r="F230" i="16" s="1"/>
  <c r="O229" i="16"/>
  <c r="L229" i="16"/>
  <c r="C229" i="16" s="1"/>
  <c r="I229" i="16"/>
  <c r="F229" i="16"/>
  <c r="O228" i="16"/>
  <c r="L228" i="16"/>
  <c r="I228" i="16"/>
  <c r="F228" i="16"/>
  <c r="C228" i="16"/>
  <c r="O227" i="16"/>
  <c r="L227" i="16"/>
  <c r="I227" i="16"/>
  <c r="F227" i="16"/>
  <c r="C227" i="16" s="1"/>
  <c r="O226" i="16"/>
  <c r="L226" i="16"/>
  <c r="I226" i="16"/>
  <c r="F226" i="16"/>
  <c r="O225" i="16"/>
  <c r="L225" i="16"/>
  <c r="C225" i="16" s="1"/>
  <c r="I225" i="16"/>
  <c r="F225" i="16"/>
  <c r="O224" i="16"/>
  <c r="L224" i="16"/>
  <c r="I224" i="16"/>
  <c r="F224" i="16"/>
  <c r="C224" i="16"/>
  <c r="O223" i="16"/>
  <c r="L223" i="16"/>
  <c r="I223" i="16"/>
  <c r="F223" i="16"/>
  <c r="C223" i="16" s="1"/>
  <c r="O222" i="16"/>
  <c r="L222" i="16"/>
  <c r="I222" i="16"/>
  <c r="C222" i="16" s="1"/>
  <c r="F222" i="16"/>
  <c r="O221" i="16"/>
  <c r="L221" i="16"/>
  <c r="I221" i="16"/>
  <c r="F221" i="16"/>
  <c r="O220" i="16"/>
  <c r="L220" i="16"/>
  <c r="I220" i="16"/>
  <c r="F220" i="16"/>
  <c r="C220" i="16"/>
  <c r="N219" i="16"/>
  <c r="M219" i="16"/>
  <c r="O219" i="16" s="1"/>
  <c r="L219" i="16"/>
  <c r="K219" i="16"/>
  <c r="J219" i="16"/>
  <c r="H219" i="16"/>
  <c r="I219" i="16" s="1"/>
  <c r="G219" i="16"/>
  <c r="E219" i="16"/>
  <c r="D219" i="16"/>
  <c r="O218" i="16"/>
  <c r="L218" i="16"/>
  <c r="I218" i="16"/>
  <c r="C218" i="16" s="1"/>
  <c r="F218" i="16"/>
  <c r="O217" i="16"/>
  <c r="L217" i="16"/>
  <c r="C217" i="16" s="1"/>
  <c r="I217" i="16"/>
  <c r="F217" i="16"/>
  <c r="O216" i="16"/>
  <c r="L216" i="16"/>
  <c r="I216" i="16"/>
  <c r="F216" i="16"/>
  <c r="C216" i="16"/>
  <c r="O215" i="16"/>
  <c r="L215" i="16"/>
  <c r="I215" i="16"/>
  <c r="F215" i="16"/>
  <c r="C215" i="16" s="1"/>
  <c r="O214" i="16"/>
  <c r="L214" i="16"/>
  <c r="I214" i="16"/>
  <c r="C214" i="16" s="1"/>
  <c r="F214" i="16"/>
  <c r="O213" i="16"/>
  <c r="L213" i="16"/>
  <c r="I213" i="16"/>
  <c r="F213" i="16"/>
  <c r="C213" i="16" s="1"/>
  <c r="O212" i="16"/>
  <c r="L212" i="16"/>
  <c r="I212" i="16"/>
  <c r="F212" i="16"/>
  <c r="C212" i="16"/>
  <c r="O211" i="16"/>
  <c r="L211" i="16"/>
  <c r="I211" i="16"/>
  <c r="F211" i="16"/>
  <c r="C211" i="16" s="1"/>
  <c r="O210" i="16"/>
  <c r="L210" i="16"/>
  <c r="I210" i="16"/>
  <c r="C210" i="16" s="1"/>
  <c r="F210" i="16"/>
  <c r="O209" i="16"/>
  <c r="L209" i="16"/>
  <c r="I209" i="16"/>
  <c r="F209" i="16"/>
  <c r="O208" i="16"/>
  <c r="N208" i="16"/>
  <c r="M208" i="16"/>
  <c r="K208" i="16"/>
  <c r="J208" i="16"/>
  <c r="H208" i="16"/>
  <c r="G208" i="16"/>
  <c r="E208" i="16"/>
  <c r="D208" i="16"/>
  <c r="F208" i="16" s="1"/>
  <c r="N207" i="16"/>
  <c r="J207" i="16"/>
  <c r="H207" i="16"/>
  <c r="O206" i="16"/>
  <c r="L206" i="16"/>
  <c r="I206" i="16"/>
  <c r="C206" i="16" s="1"/>
  <c r="F206" i="16"/>
  <c r="O205" i="16"/>
  <c r="L205" i="16"/>
  <c r="I205" i="16"/>
  <c r="F205" i="16"/>
  <c r="C205" i="16" s="1"/>
  <c r="O204" i="16"/>
  <c r="L204" i="16"/>
  <c r="I204" i="16"/>
  <c r="F204" i="16"/>
  <c r="C204" i="16"/>
  <c r="O203" i="16"/>
  <c r="L203" i="16"/>
  <c r="I203" i="16"/>
  <c r="F203" i="16"/>
  <c r="C203" i="16" s="1"/>
  <c r="O202" i="16"/>
  <c r="L202" i="16"/>
  <c r="I202" i="16"/>
  <c r="C202" i="16" s="1"/>
  <c r="F202" i="16"/>
  <c r="N201" i="16"/>
  <c r="M201" i="16"/>
  <c r="K201" i="16"/>
  <c r="J201" i="16"/>
  <c r="H201" i="16"/>
  <c r="G201" i="16"/>
  <c r="I201" i="16" s="1"/>
  <c r="F201" i="16"/>
  <c r="E201" i="16"/>
  <c r="D201" i="16"/>
  <c r="O200" i="16"/>
  <c r="L200" i="16"/>
  <c r="I200" i="16"/>
  <c r="F200" i="16"/>
  <c r="C200" i="16"/>
  <c r="M199" i="16"/>
  <c r="K199" i="16"/>
  <c r="H199" i="16"/>
  <c r="H198" i="16" s="1"/>
  <c r="G199" i="16"/>
  <c r="E199" i="16"/>
  <c r="D199" i="16"/>
  <c r="E198" i="16"/>
  <c r="O196" i="16"/>
  <c r="L196" i="16"/>
  <c r="I196" i="16"/>
  <c r="F196" i="16"/>
  <c r="C196" i="16"/>
  <c r="N195" i="16"/>
  <c r="M195" i="16"/>
  <c r="O195" i="16" s="1"/>
  <c r="L195" i="16"/>
  <c r="K195" i="16"/>
  <c r="J195" i="16"/>
  <c r="H195" i="16"/>
  <c r="H194" i="16" s="1"/>
  <c r="I194" i="16" s="1"/>
  <c r="G195" i="16"/>
  <c r="E195" i="16"/>
  <c r="D195" i="16"/>
  <c r="N194" i="16"/>
  <c r="M194" i="16"/>
  <c r="O194" i="16" s="1"/>
  <c r="K194" i="16"/>
  <c r="J194" i="16"/>
  <c r="L194" i="16" s="1"/>
  <c r="G194" i="16"/>
  <c r="E194" i="16"/>
  <c r="E190" i="16" s="1"/>
  <c r="O193" i="16"/>
  <c r="L193" i="16"/>
  <c r="C193" i="16" s="1"/>
  <c r="I193" i="16"/>
  <c r="F193" i="16"/>
  <c r="O192" i="16"/>
  <c r="L192" i="16"/>
  <c r="I192" i="16"/>
  <c r="F192" i="16"/>
  <c r="C192" i="16"/>
  <c r="N191" i="16"/>
  <c r="M191" i="16"/>
  <c r="O191" i="16" s="1"/>
  <c r="L191" i="16"/>
  <c r="K191" i="16"/>
  <c r="J191" i="16"/>
  <c r="H191" i="16"/>
  <c r="G191" i="16"/>
  <c r="E191" i="16"/>
  <c r="D191" i="16"/>
  <c r="N190" i="16"/>
  <c r="K190" i="16"/>
  <c r="J190" i="16"/>
  <c r="L190" i="16" s="1"/>
  <c r="G190" i="16"/>
  <c r="O189" i="16"/>
  <c r="L189" i="16"/>
  <c r="I189" i="16"/>
  <c r="F189" i="16"/>
  <c r="O188" i="16"/>
  <c r="L188" i="16"/>
  <c r="I188" i="16"/>
  <c r="F188" i="16"/>
  <c r="C188" i="16"/>
  <c r="O187" i="16"/>
  <c r="N187" i="16"/>
  <c r="M187" i="16"/>
  <c r="L187" i="16"/>
  <c r="K187" i="16"/>
  <c r="J187" i="16"/>
  <c r="H187" i="16"/>
  <c r="G187" i="16"/>
  <c r="I187" i="16" s="1"/>
  <c r="E187" i="16"/>
  <c r="D187" i="16"/>
  <c r="F187" i="16" s="1"/>
  <c r="O186" i="16"/>
  <c r="L186" i="16"/>
  <c r="I186" i="16"/>
  <c r="F186" i="16"/>
  <c r="O185" i="16"/>
  <c r="L185" i="16"/>
  <c r="I185" i="16"/>
  <c r="C185" i="16" s="1"/>
  <c r="F185" i="16"/>
  <c r="O184" i="16"/>
  <c r="L184" i="16"/>
  <c r="I184" i="16"/>
  <c r="F184" i="16"/>
  <c r="C184" i="16"/>
  <c r="O183" i="16"/>
  <c r="L183" i="16"/>
  <c r="I183" i="16"/>
  <c r="F183" i="16"/>
  <c r="C183" i="16" s="1"/>
  <c r="N182" i="16"/>
  <c r="M182" i="16"/>
  <c r="O182" i="16" s="1"/>
  <c r="L182" i="16"/>
  <c r="K182" i="16"/>
  <c r="J182" i="16"/>
  <c r="I182" i="16"/>
  <c r="H182" i="16"/>
  <c r="G182" i="16"/>
  <c r="E182" i="16"/>
  <c r="D182" i="16"/>
  <c r="F182" i="16" s="1"/>
  <c r="C182" i="16" s="1"/>
  <c r="O181" i="16"/>
  <c r="L181" i="16"/>
  <c r="I181" i="16"/>
  <c r="F181" i="16"/>
  <c r="O180" i="16"/>
  <c r="L180" i="16"/>
  <c r="I180" i="16"/>
  <c r="F180" i="16"/>
  <c r="C180" i="16"/>
  <c r="O179" i="16"/>
  <c r="L179" i="16"/>
  <c r="I179" i="16"/>
  <c r="F179" i="16"/>
  <c r="C179" i="16" s="1"/>
  <c r="N178" i="16"/>
  <c r="M178" i="16"/>
  <c r="L178" i="16"/>
  <c r="K178" i="16"/>
  <c r="K177" i="16" s="1"/>
  <c r="J178" i="16"/>
  <c r="I178" i="16"/>
  <c r="H178" i="16"/>
  <c r="H177" i="16" s="1"/>
  <c r="H176" i="16" s="1"/>
  <c r="G178" i="16"/>
  <c r="G177" i="16" s="1"/>
  <c r="E178" i="16"/>
  <c r="E177" i="16" s="1"/>
  <c r="E176" i="16" s="1"/>
  <c r="D178" i="16"/>
  <c r="D177" i="16" s="1"/>
  <c r="D176" i="16" s="1"/>
  <c r="N177" i="16"/>
  <c r="N176" i="16" s="1"/>
  <c r="J177" i="16"/>
  <c r="K176" i="16"/>
  <c r="G176" i="16"/>
  <c r="O175" i="16"/>
  <c r="L175" i="16"/>
  <c r="I175" i="16"/>
  <c r="F175" i="16"/>
  <c r="C175" i="16" s="1"/>
  <c r="O174" i="16"/>
  <c r="L174" i="16"/>
  <c r="I174" i="16"/>
  <c r="F174" i="16"/>
  <c r="C174" i="16" s="1"/>
  <c r="O173" i="16"/>
  <c r="L173" i="16"/>
  <c r="I173" i="16"/>
  <c r="F173" i="16"/>
  <c r="C173" i="16" s="1"/>
  <c r="O172" i="16"/>
  <c r="L172" i="16"/>
  <c r="I172" i="16"/>
  <c r="F172" i="16"/>
  <c r="C172" i="16"/>
  <c r="O171" i="16"/>
  <c r="L171" i="16"/>
  <c r="I171" i="16"/>
  <c r="F171" i="16"/>
  <c r="C171" i="16" s="1"/>
  <c r="O170" i="16"/>
  <c r="L170" i="16"/>
  <c r="I170" i="16"/>
  <c r="F170" i="16"/>
  <c r="N169" i="16"/>
  <c r="N168" i="16" s="1"/>
  <c r="M169" i="16"/>
  <c r="M168" i="16" s="1"/>
  <c r="K169" i="16"/>
  <c r="J169" i="16"/>
  <c r="I169" i="16"/>
  <c r="H169" i="16"/>
  <c r="H168" i="16" s="1"/>
  <c r="G169" i="16"/>
  <c r="F169" i="16"/>
  <c r="E169" i="16"/>
  <c r="E168" i="16" s="1"/>
  <c r="D169" i="16"/>
  <c r="D168" i="16" s="1"/>
  <c r="O168" i="16"/>
  <c r="K168" i="16"/>
  <c r="G168" i="16"/>
  <c r="I168" i="16" s="1"/>
  <c r="O167" i="16"/>
  <c r="L167" i="16"/>
  <c r="I167" i="16"/>
  <c r="F167" i="16"/>
  <c r="C167" i="16" s="1"/>
  <c r="O166" i="16"/>
  <c r="L166" i="16"/>
  <c r="I166" i="16"/>
  <c r="F166" i="16"/>
  <c r="O165" i="16"/>
  <c r="L165" i="16"/>
  <c r="I165" i="16"/>
  <c r="F165" i="16"/>
  <c r="C165" i="16" s="1"/>
  <c r="O164" i="16"/>
  <c r="C164" i="16" s="1"/>
  <c r="L164" i="16"/>
  <c r="I164" i="16"/>
  <c r="F164" i="16"/>
  <c r="O163" i="16"/>
  <c r="N163" i="16"/>
  <c r="M163" i="16"/>
  <c r="L163" i="16"/>
  <c r="K163" i="16"/>
  <c r="J163" i="16"/>
  <c r="H163" i="16"/>
  <c r="G163" i="16"/>
  <c r="I163" i="16" s="1"/>
  <c r="E163" i="16"/>
  <c r="D163" i="16"/>
  <c r="F163" i="16" s="1"/>
  <c r="O162" i="16"/>
  <c r="L162" i="16"/>
  <c r="I162" i="16"/>
  <c r="F162" i="16"/>
  <c r="C162" i="16" s="1"/>
  <c r="O161" i="16"/>
  <c r="L161" i="16"/>
  <c r="I161" i="16"/>
  <c r="F161" i="16"/>
  <c r="O160" i="16"/>
  <c r="L160" i="16"/>
  <c r="I160" i="16"/>
  <c r="F160" i="16"/>
  <c r="C160" i="16"/>
  <c r="O159" i="16"/>
  <c r="L159" i="16"/>
  <c r="I159" i="16"/>
  <c r="F159" i="16"/>
  <c r="C159" i="16" s="1"/>
  <c r="O158" i="16"/>
  <c r="L158" i="16"/>
  <c r="I158" i="16"/>
  <c r="F158" i="16"/>
  <c r="O157" i="16"/>
  <c r="L157" i="16"/>
  <c r="I157" i="16"/>
  <c r="F157" i="16"/>
  <c r="C157" i="16" s="1"/>
  <c r="O156" i="16"/>
  <c r="L156" i="16"/>
  <c r="I156" i="16"/>
  <c r="F156" i="16"/>
  <c r="C156" i="16"/>
  <c r="O155" i="16"/>
  <c r="L155" i="16"/>
  <c r="I155" i="16"/>
  <c r="F155" i="16"/>
  <c r="C155" i="16" s="1"/>
  <c r="N154" i="16"/>
  <c r="M154" i="16"/>
  <c r="O154" i="16" s="1"/>
  <c r="L154" i="16"/>
  <c r="K154" i="16"/>
  <c r="J154" i="16"/>
  <c r="I154" i="16"/>
  <c r="H154" i="16"/>
  <c r="G154" i="16"/>
  <c r="E154" i="16"/>
  <c r="D154" i="16"/>
  <c r="F154" i="16" s="1"/>
  <c r="C154" i="16" s="1"/>
  <c r="O153" i="16"/>
  <c r="L153" i="16"/>
  <c r="I153" i="16"/>
  <c r="F153" i="16"/>
  <c r="O152" i="16"/>
  <c r="L152" i="16"/>
  <c r="I152" i="16"/>
  <c r="F152" i="16"/>
  <c r="C152" i="16"/>
  <c r="O151" i="16"/>
  <c r="L151" i="16"/>
  <c r="I151" i="16"/>
  <c r="F151" i="16"/>
  <c r="C151" i="16" s="1"/>
  <c r="O150" i="16"/>
  <c r="L150" i="16"/>
  <c r="I150" i="16"/>
  <c r="F150" i="16"/>
  <c r="O149" i="16"/>
  <c r="L149" i="16"/>
  <c r="I149" i="16"/>
  <c r="F149" i="16"/>
  <c r="C149" i="16" s="1"/>
  <c r="O148" i="16"/>
  <c r="L148" i="16"/>
  <c r="I148" i="16"/>
  <c r="F148" i="16"/>
  <c r="C148" i="16"/>
  <c r="O147" i="16"/>
  <c r="N147" i="16"/>
  <c r="M147" i="16"/>
  <c r="L147" i="16"/>
  <c r="K147" i="16"/>
  <c r="J147" i="16"/>
  <c r="H147" i="16"/>
  <c r="G147" i="16"/>
  <c r="I147" i="16" s="1"/>
  <c r="E147" i="16"/>
  <c r="D147" i="16"/>
  <c r="F147" i="16" s="1"/>
  <c r="O146" i="16"/>
  <c r="L146" i="16"/>
  <c r="I146" i="16"/>
  <c r="F146" i="16"/>
  <c r="C146" i="16" s="1"/>
  <c r="O145" i="16"/>
  <c r="L145" i="16"/>
  <c r="I145" i="16"/>
  <c r="F145" i="16"/>
  <c r="O144" i="16"/>
  <c r="N144" i="16"/>
  <c r="M144" i="16"/>
  <c r="K144" i="16"/>
  <c r="J144" i="16"/>
  <c r="H144" i="16"/>
  <c r="G144" i="16"/>
  <c r="I144" i="16" s="1"/>
  <c r="F144" i="16"/>
  <c r="E144" i="16"/>
  <c r="D144" i="16"/>
  <c r="O143" i="16"/>
  <c r="L143" i="16"/>
  <c r="I143" i="16"/>
  <c r="F143" i="16"/>
  <c r="C143" i="16" s="1"/>
  <c r="O142" i="16"/>
  <c r="L142" i="16"/>
  <c r="I142" i="16"/>
  <c r="F142" i="16"/>
  <c r="O141" i="16"/>
  <c r="L141" i="16"/>
  <c r="I141" i="16"/>
  <c r="F141" i="16"/>
  <c r="O140" i="16"/>
  <c r="L140" i="16"/>
  <c r="I140" i="16"/>
  <c r="F140" i="16"/>
  <c r="C140" i="16"/>
  <c r="O139" i="16"/>
  <c r="N139" i="16"/>
  <c r="M139" i="16"/>
  <c r="L139" i="16"/>
  <c r="K139" i="16"/>
  <c r="J139" i="16"/>
  <c r="H139" i="16"/>
  <c r="G139" i="16"/>
  <c r="I139" i="16" s="1"/>
  <c r="E139" i="16"/>
  <c r="D139" i="16"/>
  <c r="F139" i="16" s="1"/>
  <c r="C139" i="16" s="1"/>
  <c r="O138" i="16"/>
  <c r="L138" i="16"/>
  <c r="I138" i="16"/>
  <c r="F138" i="16"/>
  <c r="C138" i="16" s="1"/>
  <c r="O137" i="16"/>
  <c r="L137" i="16"/>
  <c r="I137" i="16"/>
  <c r="F137" i="16"/>
  <c r="C137" i="16" s="1"/>
  <c r="O136" i="16"/>
  <c r="L136" i="16"/>
  <c r="I136" i="16"/>
  <c r="F136" i="16"/>
  <c r="C136" i="16"/>
  <c r="O135" i="16"/>
  <c r="L135" i="16"/>
  <c r="I135" i="16"/>
  <c r="F135" i="16"/>
  <c r="C135" i="16" s="1"/>
  <c r="N134" i="16"/>
  <c r="M134" i="16"/>
  <c r="L134" i="16"/>
  <c r="K134" i="16"/>
  <c r="J134" i="16"/>
  <c r="I134" i="16"/>
  <c r="H134" i="16"/>
  <c r="H133" i="16" s="1"/>
  <c r="G134" i="16"/>
  <c r="E134" i="16"/>
  <c r="E133" i="16" s="1"/>
  <c r="D134" i="16"/>
  <c r="N133" i="16"/>
  <c r="J133" i="16"/>
  <c r="O132" i="16"/>
  <c r="L132" i="16"/>
  <c r="I132" i="16"/>
  <c r="F132" i="16"/>
  <c r="C132" i="16"/>
  <c r="O131" i="16"/>
  <c r="N131" i="16"/>
  <c r="M131" i="16"/>
  <c r="L131" i="16"/>
  <c r="K131" i="16"/>
  <c r="J131" i="16"/>
  <c r="H131" i="16"/>
  <c r="G131" i="16"/>
  <c r="E131" i="16"/>
  <c r="D131" i="16"/>
  <c r="F131" i="16" s="1"/>
  <c r="O130" i="16"/>
  <c r="L130" i="16"/>
  <c r="I130" i="16"/>
  <c r="F130" i="16"/>
  <c r="O129" i="16"/>
  <c r="L129" i="16"/>
  <c r="I129" i="16"/>
  <c r="F129" i="16"/>
  <c r="O128" i="16"/>
  <c r="L128" i="16"/>
  <c r="I128" i="16"/>
  <c r="F128" i="16"/>
  <c r="C128" i="16"/>
  <c r="O127" i="16"/>
  <c r="L127" i="16"/>
  <c r="I127" i="16"/>
  <c r="E125" i="16"/>
  <c r="O126" i="16"/>
  <c r="L126" i="16"/>
  <c r="I126" i="16"/>
  <c r="F126" i="16"/>
  <c r="C126" i="16"/>
  <c r="O125" i="16"/>
  <c r="N125" i="16"/>
  <c r="M125" i="16"/>
  <c r="L125" i="16"/>
  <c r="K125" i="16"/>
  <c r="J125" i="16"/>
  <c r="H125" i="16"/>
  <c r="G125" i="16"/>
  <c r="O124" i="16"/>
  <c r="L124" i="16"/>
  <c r="I124" i="16"/>
  <c r="F124" i="16"/>
  <c r="C124" i="16" s="1"/>
  <c r="O123" i="16"/>
  <c r="L123" i="16"/>
  <c r="I123" i="16"/>
  <c r="F123" i="16"/>
  <c r="O122" i="16"/>
  <c r="L122" i="16"/>
  <c r="I122" i="16"/>
  <c r="F122" i="16"/>
  <c r="C122" i="16"/>
  <c r="O121" i="16"/>
  <c r="L121" i="16"/>
  <c r="I121" i="16"/>
  <c r="F121" i="16"/>
  <c r="C121" i="16" s="1"/>
  <c r="O120" i="16"/>
  <c r="L120" i="16"/>
  <c r="I120" i="16"/>
  <c r="F120" i="16"/>
  <c r="N119" i="16"/>
  <c r="M119" i="16"/>
  <c r="K119" i="16"/>
  <c r="J119" i="16"/>
  <c r="L119" i="16" s="1"/>
  <c r="I119" i="16"/>
  <c r="H119" i="16"/>
  <c r="G119" i="16"/>
  <c r="F119" i="16"/>
  <c r="E119" i="16"/>
  <c r="D119" i="16"/>
  <c r="O118" i="16"/>
  <c r="L118" i="16"/>
  <c r="I118" i="16"/>
  <c r="F118" i="16"/>
  <c r="C118" i="16"/>
  <c r="O117" i="16"/>
  <c r="L117" i="16"/>
  <c r="I117" i="16"/>
  <c r="F117" i="16"/>
  <c r="C117" i="16" s="1"/>
  <c r="O116" i="16"/>
  <c r="L116" i="16"/>
  <c r="I116" i="16"/>
  <c r="F116" i="16"/>
  <c r="C116" i="16" s="1"/>
  <c r="N115" i="16"/>
  <c r="M115" i="16"/>
  <c r="O115" i="16" s="1"/>
  <c r="K115" i="16"/>
  <c r="J115" i="16"/>
  <c r="L115" i="16" s="1"/>
  <c r="I115" i="16"/>
  <c r="H115" i="16"/>
  <c r="G115" i="16"/>
  <c r="F115" i="16"/>
  <c r="E115" i="16"/>
  <c r="D115" i="16"/>
  <c r="O114" i="16"/>
  <c r="L114" i="16"/>
  <c r="I114" i="16"/>
  <c r="F114" i="16"/>
  <c r="C114" i="16"/>
  <c r="O113" i="16"/>
  <c r="L113" i="16"/>
  <c r="I113" i="16"/>
  <c r="F113" i="16"/>
  <c r="C113" i="16" s="1"/>
  <c r="O112" i="16"/>
  <c r="L112" i="16"/>
  <c r="I112" i="16"/>
  <c r="F112" i="16"/>
  <c r="O111" i="16"/>
  <c r="L111" i="16"/>
  <c r="I111" i="16"/>
  <c r="F111" i="16"/>
  <c r="O110" i="16"/>
  <c r="L110" i="16"/>
  <c r="I110" i="16"/>
  <c r="F110" i="16"/>
  <c r="C110" i="16"/>
  <c r="O109" i="16"/>
  <c r="L109" i="16"/>
  <c r="I109" i="16"/>
  <c r="F109" i="16"/>
  <c r="C109" i="16" s="1"/>
  <c r="O108" i="16"/>
  <c r="L108" i="16"/>
  <c r="I108" i="16"/>
  <c r="F108" i="16"/>
  <c r="C108" i="16" s="1"/>
  <c r="O107" i="16"/>
  <c r="L107" i="16"/>
  <c r="I107" i="16"/>
  <c r="F107" i="16"/>
  <c r="O106" i="16"/>
  <c r="N106" i="16"/>
  <c r="M106" i="16"/>
  <c r="K106" i="16"/>
  <c r="J106" i="16"/>
  <c r="H106" i="16"/>
  <c r="G106" i="16"/>
  <c r="I106" i="16" s="1"/>
  <c r="F106" i="16"/>
  <c r="E106" i="16"/>
  <c r="D106" i="16"/>
  <c r="O105" i="16"/>
  <c r="L105" i="16"/>
  <c r="I105" i="16"/>
  <c r="F105" i="16"/>
  <c r="C105" i="16" s="1"/>
  <c r="O104" i="16"/>
  <c r="L104" i="16"/>
  <c r="I104" i="16"/>
  <c r="F104" i="16"/>
  <c r="O103" i="16"/>
  <c r="L103" i="16"/>
  <c r="I103" i="16"/>
  <c r="F103" i="16"/>
  <c r="O102" i="16"/>
  <c r="L102" i="16"/>
  <c r="I102" i="16"/>
  <c r="F102" i="16"/>
  <c r="C102" i="16"/>
  <c r="O101" i="16"/>
  <c r="L101" i="16"/>
  <c r="I101" i="16"/>
  <c r="F101" i="16"/>
  <c r="C101" i="16" s="1"/>
  <c r="O100" i="16"/>
  <c r="L100" i="16"/>
  <c r="I100" i="16"/>
  <c r="F100" i="16"/>
  <c r="C100" i="16" s="1"/>
  <c r="O99" i="16"/>
  <c r="L99" i="16"/>
  <c r="I99" i="16"/>
  <c r="F99" i="16"/>
  <c r="O98" i="16"/>
  <c r="N98" i="16"/>
  <c r="M98" i="16"/>
  <c r="K98" i="16"/>
  <c r="K86" i="16" s="1"/>
  <c r="J98" i="16"/>
  <c r="H98" i="16"/>
  <c r="G98" i="16"/>
  <c r="I98" i="16" s="1"/>
  <c r="F98" i="16"/>
  <c r="E98" i="16"/>
  <c r="D98" i="16"/>
  <c r="O97" i="16"/>
  <c r="L97" i="16"/>
  <c r="I97" i="16"/>
  <c r="F97" i="16"/>
  <c r="C97" i="16" s="1"/>
  <c r="O96" i="16"/>
  <c r="L96" i="16"/>
  <c r="I96" i="16"/>
  <c r="F96" i="16"/>
  <c r="O95" i="16"/>
  <c r="L95" i="16"/>
  <c r="I95" i="16"/>
  <c r="F95" i="16"/>
  <c r="O94" i="16"/>
  <c r="L94" i="16"/>
  <c r="I94" i="16"/>
  <c r="F94" i="16"/>
  <c r="C94" i="16"/>
  <c r="O93" i="16"/>
  <c r="L93" i="16"/>
  <c r="I93" i="16"/>
  <c r="F93" i="16"/>
  <c r="C93" i="16" s="1"/>
  <c r="N92" i="16"/>
  <c r="M92" i="16"/>
  <c r="O92" i="16" s="1"/>
  <c r="L92" i="16"/>
  <c r="K92" i="16"/>
  <c r="J92" i="16"/>
  <c r="I92" i="16"/>
  <c r="H92" i="16"/>
  <c r="G92" i="16"/>
  <c r="E92" i="16"/>
  <c r="D92" i="16"/>
  <c r="F92" i="16" s="1"/>
  <c r="C92" i="16" s="1"/>
  <c r="O91" i="16"/>
  <c r="L91" i="16"/>
  <c r="I91" i="16"/>
  <c r="F91" i="16"/>
  <c r="C91" i="16" s="1"/>
  <c r="O90" i="16"/>
  <c r="L90" i="16"/>
  <c r="I90" i="16"/>
  <c r="F90" i="16"/>
  <c r="C90" i="16"/>
  <c r="O89" i="16"/>
  <c r="L89" i="16"/>
  <c r="I89" i="16"/>
  <c r="F89" i="16"/>
  <c r="C89" i="16" s="1"/>
  <c r="O88" i="16"/>
  <c r="L88" i="16"/>
  <c r="I88" i="16"/>
  <c r="F88" i="16"/>
  <c r="N87" i="16"/>
  <c r="M87" i="16"/>
  <c r="K87" i="16"/>
  <c r="J87" i="16"/>
  <c r="L87" i="16" s="1"/>
  <c r="I87" i="16"/>
  <c r="H87" i="16"/>
  <c r="G87" i="16"/>
  <c r="F87" i="16"/>
  <c r="E87" i="16"/>
  <c r="E86" i="16" s="1"/>
  <c r="D87" i="16"/>
  <c r="J86" i="16"/>
  <c r="G86" i="16"/>
  <c r="O85" i="16"/>
  <c r="L85" i="16"/>
  <c r="I85" i="16"/>
  <c r="F85" i="16"/>
  <c r="C85" i="16"/>
  <c r="O84" i="16"/>
  <c r="L84" i="16"/>
  <c r="I84" i="16"/>
  <c r="F84" i="16"/>
  <c r="C84" i="16" s="1"/>
  <c r="N83" i="16"/>
  <c r="M83" i="16"/>
  <c r="O83" i="16" s="1"/>
  <c r="K83" i="16"/>
  <c r="J83" i="16"/>
  <c r="L83" i="16" s="1"/>
  <c r="I83" i="16"/>
  <c r="H83" i="16"/>
  <c r="G83" i="16"/>
  <c r="F83" i="16"/>
  <c r="E83" i="16"/>
  <c r="D83" i="16"/>
  <c r="O82" i="16"/>
  <c r="L82" i="16"/>
  <c r="C82" i="16" s="1"/>
  <c r="I82" i="16"/>
  <c r="F82" i="16"/>
  <c r="O81" i="16"/>
  <c r="L81" i="16"/>
  <c r="I81" i="16"/>
  <c r="F81" i="16"/>
  <c r="C81" i="16"/>
  <c r="N80" i="16"/>
  <c r="M80" i="16"/>
  <c r="O80" i="16" s="1"/>
  <c r="K80" i="16"/>
  <c r="K79" i="16" s="1"/>
  <c r="J80" i="16"/>
  <c r="I80" i="16"/>
  <c r="H80" i="16"/>
  <c r="H79" i="16" s="1"/>
  <c r="G80" i="16"/>
  <c r="E80" i="16"/>
  <c r="D80" i="16"/>
  <c r="F80" i="16" s="1"/>
  <c r="N79" i="16"/>
  <c r="G79" i="16"/>
  <c r="E79" i="16"/>
  <c r="O77" i="16"/>
  <c r="L77" i="16"/>
  <c r="I77" i="16"/>
  <c r="C77" i="16" s="1"/>
  <c r="F77" i="16"/>
  <c r="O76" i="16"/>
  <c r="L76" i="16"/>
  <c r="I76" i="16"/>
  <c r="F76" i="16"/>
  <c r="C76" i="16" s="1"/>
  <c r="O75" i="16"/>
  <c r="L75" i="16"/>
  <c r="I75" i="16"/>
  <c r="F75" i="16"/>
  <c r="C75" i="16"/>
  <c r="O74" i="16"/>
  <c r="L74" i="16"/>
  <c r="I74" i="16"/>
  <c r="F74" i="16"/>
  <c r="C74" i="16" s="1"/>
  <c r="O73" i="16"/>
  <c r="L73" i="16"/>
  <c r="I73" i="16"/>
  <c r="C73" i="16" s="1"/>
  <c r="F73" i="16"/>
  <c r="N72" i="16"/>
  <c r="N70" i="16" s="1"/>
  <c r="O70" i="16" s="1"/>
  <c r="M72" i="16"/>
  <c r="O72" i="16" s="1"/>
  <c r="K72" i="16"/>
  <c r="J72" i="16"/>
  <c r="L72" i="16" s="1"/>
  <c r="H72" i="16"/>
  <c r="I72" i="16" s="1"/>
  <c r="G72" i="16"/>
  <c r="F72" i="16"/>
  <c r="E72" i="16"/>
  <c r="D72" i="16"/>
  <c r="O71" i="16"/>
  <c r="L71" i="16"/>
  <c r="I71" i="16"/>
  <c r="F71" i="16"/>
  <c r="C71" i="16"/>
  <c r="M70" i="16"/>
  <c r="K70" i="16"/>
  <c r="H70" i="16"/>
  <c r="G70" i="16"/>
  <c r="I70" i="16" s="1"/>
  <c r="E70" i="16"/>
  <c r="D70" i="16"/>
  <c r="F70" i="16" s="1"/>
  <c r="O69" i="16"/>
  <c r="L69" i="16"/>
  <c r="I69" i="16"/>
  <c r="C69" i="16" s="1"/>
  <c r="F69" i="16"/>
  <c r="O68" i="16"/>
  <c r="L68" i="16"/>
  <c r="I68" i="16"/>
  <c r="F68" i="16"/>
  <c r="C68" i="16" s="1"/>
  <c r="O67" i="16"/>
  <c r="C67" i="16" s="1"/>
  <c r="L67" i="16"/>
  <c r="I67" i="16"/>
  <c r="F67" i="16"/>
  <c r="O66" i="16"/>
  <c r="L66" i="16"/>
  <c r="I66" i="16"/>
  <c r="F66" i="16"/>
  <c r="C66" i="16" s="1"/>
  <c r="O65" i="16"/>
  <c r="L65" i="16"/>
  <c r="I65" i="16"/>
  <c r="C65" i="16" s="1"/>
  <c r="F65" i="16"/>
  <c r="O64" i="16"/>
  <c r="L64" i="16"/>
  <c r="I64" i="16"/>
  <c r="F64" i="16"/>
  <c r="C64" i="16" s="1"/>
  <c r="O63" i="16"/>
  <c r="C63" i="16" s="1"/>
  <c r="L63" i="16"/>
  <c r="I63" i="16"/>
  <c r="F63" i="16"/>
  <c r="O62" i="16"/>
  <c r="L62" i="16"/>
  <c r="I62" i="16"/>
  <c r="F62" i="16"/>
  <c r="C62" i="16" s="1"/>
  <c r="N61" i="16"/>
  <c r="M61" i="16"/>
  <c r="O61" i="16" s="1"/>
  <c r="K61" i="16"/>
  <c r="L61" i="16" s="1"/>
  <c r="J61" i="16"/>
  <c r="I61" i="16"/>
  <c r="H61" i="16"/>
  <c r="G61" i="16"/>
  <c r="E61" i="16"/>
  <c r="D61" i="16"/>
  <c r="F61" i="16" s="1"/>
  <c r="C61" i="16" s="1"/>
  <c r="O60" i="16"/>
  <c r="L60" i="16"/>
  <c r="I60" i="16"/>
  <c r="F60" i="16"/>
  <c r="C60" i="16" s="1"/>
  <c r="O59" i="16"/>
  <c r="L59" i="16"/>
  <c r="I59" i="16"/>
  <c r="F59" i="16"/>
  <c r="C59" i="16"/>
  <c r="N58" i="16"/>
  <c r="O58" i="16" s="1"/>
  <c r="M58" i="16"/>
  <c r="L58" i="16"/>
  <c r="K58" i="16"/>
  <c r="J58" i="16"/>
  <c r="J57" i="16" s="1"/>
  <c r="H58" i="16"/>
  <c r="H57" i="16" s="1"/>
  <c r="G58" i="16"/>
  <c r="I58" i="16" s="1"/>
  <c r="E58" i="16"/>
  <c r="D58" i="16"/>
  <c r="D57" i="16" s="1"/>
  <c r="M57" i="16"/>
  <c r="M56" i="16" s="1"/>
  <c r="K57" i="16"/>
  <c r="K56" i="16" s="1"/>
  <c r="G57" i="16"/>
  <c r="G56" i="16" s="1"/>
  <c r="E57" i="16"/>
  <c r="E56" i="16" s="1"/>
  <c r="O50" i="16"/>
  <c r="C50" i="16"/>
  <c r="O49" i="16"/>
  <c r="C49" i="16"/>
  <c r="N48" i="16"/>
  <c r="M48" i="16"/>
  <c r="O48" i="16" s="1"/>
  <c r="C48" i="16" s="1"/>
  <c r="L47" i="16"/>
  <c r="I47" i="16"/>
  <c r="C47" i="16" s="1"/>
  <c r="F47" i="16"/>
  <c r="K46" i="16"/>
  <c r="J46" i="16"/>
  <c r="L46" i="16" s="1"/>
  <c r="H46" i="16"/>
  <c r="G46" i="16"/>
  <c r="I46" i="16" s="1"/>
  <c r="E46" i="16"/>
  <c r="D46" i="16"/>
  <c r="F46" i="16" s="1"/>
  <c r="F45" i="16"/>
  <c r="C45" i="16"/>
  <c r="L44" i="16"/>
  <c r="C44" i="16"/>
  <c r="L43" i="16"/>
  <c r="C43" i="16"/>
  <c r="L42" i="16"/>
  <c r="C42" i="16"/>
  <c r="L41" i="16"/>
  <c r="C41" i="16"/>
  <c r="K40" i="16"/>
  <c r="J40" i="16"/>
  <c r="L40" i="16" s="1"/>
  <c r="C40" i="16" s="1"/>
  <c r="L39" i="16"/>
  <c r="C39" i="16"/>
  <c r="L38" i="16"/>
  <c r="C38" i="16"/>
  <c r="K37" i="16"/>
  <c r="J37" i="16"/>
  <c r="L37" i="16" s="1"/>
  <c r="C37" i="16" s="1"/>
  <c r="L36" i="16"/>
  <c r="C36" i="16"/>
  <c r="K35" i="16"/>
  <c r="J35" i="16"/>
  <c r="L35" i="16" s="1"/>
  <c r="C35" i="16" s="1"/>
  <c r="L34" i="16"/>
  <c r="C34" i="16"/>
  <c r="L33" i="16"/>
  <c r="C33" i="16"/>
  <c r="L32" i="16"/>
  <c r="C32" i="16"/>
  <c r="K31" i="16"/>
  <c r="J31" i="16"/>
  <c r="L31" i="16" s="1"/>
  <c r="C31" i="16" s="1"/>
  <c r="K30" i="16"/>
  <c r="J30" i="16"/>
  <c r="L30" i="16" s="1"/>
  <c r="C30" i="16" s="1"/>
  <c r="F29" i="16"/>
  <c r="C29" i="16"/>
  <c r="I28" i="16"/>
  <c r="O27" i="16"/>
  <c r="L27" i="16"/>
  <c r="I27" i="16"/>
  <c r="C27" i="16" s="1"/>
  <c r="F27" i="16"/>
  <c r="O26" i="16"/>
  <c r="L26" i="16"/>
  <c r="I26" i="16"/>
  <c r="F26" i="16"/>
  <c r="C26" i="16" s="1"/>
  <c r="O25" i="16"/>
  <c r="N25" i="16"/>
  <c r="N290" i="16" s="1"/>
  <c r="N289" i="16" s="1"/>
  <c r="M25" i="16"/>
  <c r="M24" i="16" s="1"/>
  <c r="K25" i="16"/>
  <c r="K290" i="16" s="1"/>
  <c r="K289" i="16" s="1"/>
  <c r="J25" i="16"/>
  <c r="J290" i="16" s="1"/>
  <c r="H25" i="16"/>
  <c r="H290" i="16" s="1"/>
  <c r="G25" i="16"/>
  <c r="G290" i="16" s="1"/>
  <c r="E25" i="16"/>
  <c r="E290" i="16" s="1"/>
  <c r="E289" i="16" s="1"/>
  <c r="D25" i="16"/>
  <c r="D290" i="16" s="1"/>
  <c r="J24" i="16"/>
  <c r="H24" i="16"/>
  <c r="E78" i="16" l="1"/>
  <c r="F125" i="16"/>
  <c r="F127" i="16"/>
  <c r="D56" i="16"/>
  <c r="F57" i="16"/>
  <c r="L57" i="16"/>
  <c r="J56" i="16"/>
  <c r="C72" i="16"/>
  <c r="H56" i="16"/>
  <c r="I57" i="16"/>
  <c r="C46" i="16"/>
  <c r="I56" i="16"/>
  <c r="G78" i="16"/>
  <c r="H78" i="16"/>
  <c r="G289" i="16"/>
  <c r="I290" i="16"/>
  <c r="D190" i="16"/>
  <c r="F190" i="16" s="1"/>
  <c r="C190" i="16" s="1"/>
  <c r="F191" i="16"/>
  <c r="M289" i="16"/>
  <c r="O289" i="16" s="1"/>
  <c r="O290" i="16"/>
  <c r="E24" i="16"/>
  <c r="D289" i="16"/>
  <c r="F289" i="16" s="1"/>
  <c r="F290" i="16"/>
  <c r="H289" i="16"/>
  <c r="L25" i="16"/>
  <c r="N57" i="16"/>
  <c r="N56" i="16" s="1"/>
  <c r="O56" i="16" s="1"/>
  <c r="D79" i="16"/>
  <c r="M79" i="16"/>
  <c r="I86" i="16"/>
  <c r="M86" i="16"/>
  <c r="L98" i="16"/>
  <c r="C98" i="16" s="1"/>
  <c r="L106" i="16"/>
  <c r="C106" i="16" s="1"/>
  <c r="C119" i="16"/>
  <c r="C120" i="16"/>
  <c r="I131" i="16"/>
  <c r="D133" i="16"/>
  <c r="F133" i="16" s="1"/>
  <c r="M133" i="16"/>
  <c r="O133" i="16" s="1"/>
  <c r="O134" i="16"/>
  <c r="K133" i="16"/>
  <c r="K78" i="16" s="1"/>
  <c r="K55" i="16" s="1"/>
  <c r="L144" i="16"/>
  <c r="C144" i="16" s="1"/>
  <c r="C150" i="16"/>
  <c r="C158" i="16"/>
  <c r="C166" i="16"/>
  <c r="F168" i="16"/>
  <c r="I176" i="16"/>
  <c r="J176" i="16"/>
  <c r="L176" i="16" s="1"/>
  <c r="L177" i="16"/>
  <c r="I177" i="16"/>
  <c r="F177" i="16"/>
  <c r="M261" i="16"/>
  <c r="O261" i="16" s="1"/>
  <c r="O262" i="16"/>
  <c r="N24" i="16"/>
  <c r="O24" i="16" s="1"/>
  <c r="I25" i="16"/>
  <c r="O57" i="16"/>
  <c r="F58" i="16"/>
  <c r="C58" i="16" s="1"/>
  <c r="J70" i="16"/>
  <c r="L70" i="16" s="1"/>
  <c r="C70" i="16" s="1"/>
  <c r="I79" i="16"/>
  <c r="C83" i="16"/>
  <c r="L86" i="16"/>
  <c r="N86" i="16"/>
  <c r="N78" i="16" s="1"/>
  <c r="C99" i="16"/>
  <c r="C107" i="16"/>
  <c r="C115" i="16"/>
  <c r="C123" i="16"/>
  <c r="C145" i="16"/>
  <c r="C147" i="16"/>
  <c r="C153" i="16"/>
  <c r="C161" i="16"/>
  <c r="C163" i="16"/>
  <c r="C181" i="16"/>
  <c r="F219" i="16"/>
  <c r="C219" i="16" s="1"/>
  <c r="D207" i="16"/>
  <c r="F207" i="16" s="1"/>
  <c r="C230" i="16"/>
  <c r="O238" i="16"/>
  <c r="M234" i="16"/>
  <c r="L241" i="16"/>
  <c r="J234" i="16"/>
  <c r="G24" i="16"/>
  <c r="I24" i="16" s="1"/>
  <c r="K24" i="16"/>
  <c r="L24" i="16" s="1"/>
  <c r="F25" i="16"/>
  <c r="L290" i="16"/>
  <c r="J79" i="16"/>
  <c r="L80" i="16"/>
  <c r="C80" i="16" s="1"/>
  <c r="C88" i="16"/>
  <c r="H86" i="16"/>
  <c r="C95" i="16"/>
  <c r="C96" i="16"/>
  <c r="C103" i="16"/>
  <c r="C104" i="16"/>
  <c r="C111" i="16"/>
  <c r="C112" i="16"/>
  <c r="O119" i="16"/>
  <c r="I125" i="16"/>
  <c r="C125" i="16" s="1"/>
  <c r="C129" i="16"/>
  <c r="C130" i="16"/>
  <c r="C131" i="16"/>
  <c r="L133" i="16"/>
  <c r="C141" i="16"/>
  <c r="C142" i="16"/>
  <c r="J168" i="16"/>
  <c r="L168" i="16" s="1"/>
  <c r="L169" i="16"/>
  <c r="C169" i="16" s="1"/>
  <c r="C170" i="16"/>
  <c r="F176" i="16"/>
  <c r="M177" i="16"/>
  <c r="O178" i="16"/>
  <c r="G271" i="16"/>
  <c r="I271" i="16" s="1"/>
  <c r="I272" i="16"/>
  <c r="J289" i="16"/>
  <c r="L289" i="16" s="1"/>
  <c r="D86" i="16"/>
  <c r="F86" i="16" s="1"/>
  <c r="O87" i="16"/>
  <c r="C87" i="16" s="1"/>
  <c r="G133" i="16"/>
  <c r="I133" i="16" s="1"/>
  <c r="F134" i="16"/>
  <c r="C134" i="16" s="1"/>
  <c r="O169" i="16"/>
  <c r="F178" i="16"/>
  <c r="D194" i="16"/>
  <c r="F194" i="16" s="1"/>
  <c r="C194" i="16" s="1"/>
  <c r="F195" i="16"/>
  <c r="D198" i="16"/>
  <c r="F199" i="16"/>
  <c r="N199" i="16"/>
  <c r="N198" i="16" s="1"/>
  <c r="N197" i="16" s="1"/>
  <c r="O201" i="16"/>
  <c r="F234" i="16"/>
  <c r="C237" i="16"/>
  <c r="F238" i="16"/>
  <c r="C238" i="16" s="1"/>
  <c r="C241" i="16"/>
  <c r="C246" i="16"/>
  <c r="O249" i="16"/>
  <c r="C249" i="16" s="1"/>
  <c r="C257" i="16"/>
  <c r="C269" i="16"/>
  <c r="O274" i="16"/>
  <c r="M272" i="16"/>
  <c r="I284" i="16"/>
  <c r="C284" i="16" s="1"/>
  <c r="C186" i="16"/>
  <c r="C187" i="16"/>
  <c r="C189" i="16"/>
  <c r="M190" i="16"/>
  <c r="O190" i="16" s="1"/>
  <c r="I191" i="16"/>
  <c r="L201" i="16"/>
  <c r="C201" i="16" s="1"/>
  <c r="J199" i="16"/>
  <c r="K207" i="16"/>
  <c r="L208" i="16"/>
  <c r="C209" i="16"/>
  <c r="C221" i="16"/>
  <c r="I236" i="16"/>
  <c r="C236" i="16" s="1"/>
  <c r="G234" i="16"/>
  <c r="O241" i="16"/>
  <c r="H254" i="16"/>
  <c r="I255" i="16"/>
  <c r="E261" i="16"/>
  <c r="F261" i="16" s="1"/>
  <c r="C261" i="16" s="1"/>
  <c r="F262" i="16"/>
  <c r="C262" i="16" s="1"/>
  <c r="L272" i="16"/>
  <c r="C273" i="16"/>
  <c r="F274" i="16"/>
  <c r="C274" i="16" s="1"/>
  <c r="N287" i="16"/>
  <c r="C291" i="16"/>
  <c r="H190" i="16"/>
  <c r="I190" i="16" s="1"/>
  <c r="I195" i="16"/>
  <c r="I199" i="16"/>
  <c r="O199" i="16"/>
  <c r="G207" i="16"/>
  <c r="I208" i="16"/>
  <c r="C226" i="16"/>
  <c r="O230" i="16"/>
  <c r="M207" i="16"/>
  <c r="C250" i="16"/>
  <c r="D254" i="16"/>
  <c r="F255" i="16"/>
  <c r="C255" i="16" s="1"/>
  <c r="E271" i="16"/>
  <c r="F282" i="16"/>
  <c r="C282" i="16" s="1"/>
  <c r="I291" i="16"/>
  <c r="C294" i="16"/>
  <c r="L284" i="16"/>
  <c r="C127" i="16" l="1"/>
  <c r="E55" i="16"/>
  <c r="G198" i="16"/>
  <c r="I207" i="16"/>
  <c r="F271" i="16"/>
  <c r="I78" i="16"/>
  <c r="C195" i="16"/>
  <c r="M176" i="16"/>
  <c r="O176" i="16" s="1"/>
  <c r="O177" i="16"/>
  <c r="C177" i="16" s="1"/>
  <c r="J78" i="16"/>
  <c r="L78" i="16" s="1"/>
  <c r="L79" i="16"/>
  <c r="C25" i="16"/>
  <c r="C290" i="16" s="1"/>
  <c r="C289" i="16" s="1"/>
  <c r="C207" i="16"/>
  <c r="C168" i="16"/>
  <c r="C133" i="16"/>
  <c r="O79" i="16"/>
  <c r="M78" i="16"/>
  <c r="G55" i="16"/>
  <c r="O207" i="16"/>
  <c r="M198" i="16"/>
  <c r="H233" i="16"/>
  <c r="I254" i="16"/>
  <c r="E233" i="16"/>
  <c r="E197" i="16" s="1"/>
  <c r="E54" i="16" s="1"/>
  <c r="K198" i="16"/>
  <c r="L207" i="16"/>
  <c r="M271" i="16"/>
  <c r="O272" i="16"/>
  <c r="C272" i="16" s="1"/>
  <c r="C176" i="16"/>
  <c r="M233" i="16"/>
  <c r="O233" i="16" s="1"/>
  <c r="O234" i="16"/>
  <c r="F79" i="16"/>
  <c r="C79" i="16" s="1"/>
  <c r="D78" i="16"/>
  <c r="F78" i="16" s="1"/>
  <c r="H55" i="16"/>
  <c r="C57" i="16"/>
  <c r="G233" i="16"/>
  <c r="I234" i="16"/>
  <c r="F198" i="16"/>
  <c r="L234" i="16"/>
  <c r="C234" i="16" s="1"/>
  <c r="J233" i="16"/>
  <c r="J55" i="16"/>
  <c r="L56" i="16"/>
  <c r="D233" i="16"/>
  <c r="F254" i="16"/>
  <c r="C208" i="16"/>
  <c r="J198" i="16"/>
  <c r="L199" i="16"/>
  <c r="C199" i="16" s="1"/>
  <c r="C178" i="16"/>
  <c r="O86" i="16"/>
  <c r="C86" i="16" s="1"/>
  <c r="N55" i="16"/>
  <c r="N54" i="16" s="1"/>
  <c r="C191" i="16"/>
  <c r="I289" i="16"/>
  <c r="F56" i="16"/>
  <c r="C56" i="16" s="1"/>
  <c r="D55" i="16"/>
  <c r="E288" i="16" l="1"/>
  <c r="E53" i="16"/>
  <c r="G197" i="16"/>
  <c r="I198" i="16"/>
  <c r="C198" i="16" s="1"/>
  <c r="L198" i="16"/>
  <c r="J197" i="16"/>
  <c r="O271" i="16"/>
  <c r="C271" i="16" s="1"/>
  <c r="M287" i="16"/>
  <c r="O287" i="16" s="1"/>
  <c r="N53" i="16"/>
  <c r="N288" i="16"/>
  <c r="F233" i="16"/>
  <c r="D287" i="16"/>
  <c r="I233" i="16"/>
  <c r="G287" i="16"/>
  <c r="I287" i="16" s="1"/>
  <c r="J54" i="16"/>
  <c r="L55" i="16"/>
  <c r="D197" i="16"/>
  <c r="F197" i="16" s="1"/>
  <c r="H54" i="16"/>
  <c r="H287" i="16"/>
  <c r="H197" i="16"/>
  <c r="G54" i="16"/>
  <c r="I55" i="16"/>
  <c r="E287" i="16"/>
  <c r="F55" i="16"/>
  <c r="D54" i="16"/>
  <c r="M197" i="16"/>
  <c r="O197" i="16" s="1"/>
  <c r="O198" i="16"/>
  <c r="C254" i="16"/>
  <c r="L233" i="16"/>
  <c r="J287" i="16"/>
  <c r="L287" i="16" s="1"/>
  <c r="K197" i="16"/>
  <c r="K54" i="16" s="1"/>
  <c r="K287" i="16"/>
  <c r="O78" i="16"/>
  <c r="C78" i="16" s="1"/>
  <c r="M55" i="16"/>
  <c r="D53" i="16" l="1"/>
  <c r="F53" i="16" s="1"/>
  <c r="D28" i="16"/>
  <c r="F54" i="16"/>
  <c r="G288" i="16"/>
  <c r="G53" i="16"/>
  <c r="I54" i="16"/>
  <c r="I197" i="16"/>
  <c r="C197" i="16" s="1"/>
  <c r="K53" i="16"/>
  <c r="K288" i="16"/>
  <c r="F287" i="16"/>
  <c r="L197" i="16"/>
  <c r="H288" i="16"/>
  <c r="H53" i="16"/>
  <c r="M54" i="16"/>
  <c r="O55" i="16"/>
  <c r="C55" i="16" s="1"/>
  <c r="J53" i="16"/>
  <c r="L53" i="16" s="1"/>
  <c r="L54" i="16"/>
  <c r="J288" i="16"/>
  <c r="C233" i="16"/>
  <c r="C287" i="16" s="1"/>
  <c r="I53" i="16" l="1"/>
  <c r="F28" i="16"/>
  <c r="C28" i="16" s="1"/>
  <c r="D24" i="16"/>
  <c r="F24" i="16" s="1"/>
  <c r="C24" i="16" s="1"/>
  <c r="L288" i="16"/>
  <c r="O54" i="16"/>
  <c r="M53" i="16"/>
  <c r="O53" i="16" s="1"/>
  <c r="C53" i="16" s="1"/>
  <c r="M288" i="16"/>
  <c r="O288" i="16" s="1"/>
  <c r="I288" i="16"/>
  <c r="D288" i="16"/>
  <c r="F288" i="16" s="1"/>
  <c r="C54" i="16"/>
  <c r="C288" i="16" l="1"/>
  <c r="O299" i="15" l="1"/>
  <c r="L299" i="15"/>
  <c r="I299" i="15"/>
  <c r="F299" i="15"/>
  <c r="C299" i="15" s="1"/>
  <c r="O298" i="15"/>
  <c r="L298" i="15"/>
  <c r="I298" i="15"/>
  <c r="F298" i="15"/>
  <c r="O297" i="15"/>
  <c r="L297" i="15"/>
  <c r="I297" i="15"/>
  <c r="F297" i="15"/>
  <c r="C297" i="15" s="1"/>
  <c r="O296" i="15"/>
  <c r="L296" i="15"/>
  <c r="I296" i="15"/>
  <c r="F296" i="15"/>
  <c r="C296" i="15" s="1"/>
  <c r="O295" i="15"/>
  <c r="L295" i="15"/>
  <c r="I295" i="15"/>
  <c r="F295" i="15"/>
  <c r="O294" i="15"/>
  <c r="L294" i="15"/>
  <c r="I294" i="15"/>
  <c r="C294" i="15" s="1"/>
  <c r="F294" i="15"/>
  <c r="O293" i="15"/>
  <c r="L293" i="15"/>
  <c r="I293" i="15"/>
  <c r="F293" i="15"/>
  <c r="O292" i="15"/>
  <c r="L292" i="15"/>
  <c r="I292" i="15"/>
  <c r="F292" i="15"/>
  <c r="C292" i="15" s="1"/>
  <c r="N291" i="15"/>
  <c r="M291" i="15"/>
  <c r="K291" i="15"/>
  <c r="J291" i="15"/>
  <c r="L291" i="15" s="1"/>
  <c r="H291" i="15"/>
  <c r="G291" i="15"/>
  <c r="E291" i="15"/>
  <c r="D291" i="15"/>
  <c r="F291" i="15" s="1"/>
  <c r="O286" i="15"/>
  <c r="L286" i="15"/>
  <c r="I286" i="15"/>
  <c r="F286" i="15"/>
  <c r="O285" i="15"/>
  <c r="L285" i="15"/>
  <c r="I285" i="15"/>
  <c r="F285" i="15"/>
  <c r="O284" i="15"/>
  <c r="N284" i="15"/>
  <c r="M284" i="15"/>
  <c r="K284" i="15"/>
  <c r="J284" i="15"/>
  <c r="H284" i="15"/>
  <c r="G284" i="15"/>
  <c r="E284" i="15"/>
  <c r="D284" i="15"/>
  <c r="O283" i="15"/>
  <c r="L283" i="15"/>
  <c r="I283" i="15"/>
  <c r="F283" i="15"/>
  <c r="C283" i="15" s="1"/>
  <c r="N282" i="15"/>
  <c r="M282" i="15"/>
  <c r="O282" i="15" s="1"/>
  <c r="K282" i="15"/>
  <c r="J282" i="15"/>
  <c r="H282" i="15"/>
  <c r="G282" i="15"/>
  <c r="I282" i="15" s="1"/>
  <c r="E282" i="15"/>
  <c r="D282" i="15"/>
  <c r="O281" i="15"/>
  <c r="L281" i="15"/>
  <c r="I281" i="15"/>
  <c r="F281" i="15"/>
  <c r="O280" i="15"/>
  <c r="L280" i="15"/>
  <c r="I280" i="15"/>
  <c r="C280" i="15" s="1"/>
  <c r="F280" i="15"/>
  <c r="O279" i="15"/>
  <c r="L279" i="15"/>
  <c r="I279" i="15"/>
  <c r="F279" i="15"/>
  <c r="N278" i="15"/>
  <c r="M278" i="15"/>
  <c r="K278" i="15"/>
  <c r="J278" i="15"/>
  <c r="H278" i="15"/>
  <c r="I278" i="15" s="1"/>
  <c r="G278" i="15"/>
  <c r="E278" i="15"/>
  <c r="D278" i="15"/>
  <c r="O277" i="15"/>
  <c r="L277" i="15"/>
  <c r="I277" i="15"/>
  <c r="F277" i="15"/>
  <c r="O276" i="15"/>
  <c r="L276" i="15"/>
  <c r="I276" i="15"/>
  <c r="F276" i="15"/>
  <c r="C276" i="15"/>
  <c r="O275" i="15"/>
  <c r="L275" i="15"/>
  <c r="I275" i="15"/>
  <c r="F275" i="15"/>
  <c r="C275" i="15" s="1"/>
  <c r="N274" i="15"/>
  <c r="M274" i="15"/>
  <c r="K274" i="15"/>
  <c r="J274" i="15"/>
  <c r="J272" i="15" s="1"/>
  <c r="J271" i="15" s="1"/>
  <c r="H274" i="15"/>
  <c r="G274" i="15"/>
  <c r="I274" i="15" s="1"/>
  <c r="E274" i="15"/>
  <c r="D274" i="15"/>
  <c r="O273" i="15"/>
  <c r="L273" i="15"/>
  <c r="I273" i="15"/>
  <c r="F273" i="15"/>
  <c r="N272" i="15"/>
  <c r="K272" i="15"/>
  <c r="K271" i="15" s="1"/>
  <c r="N271" i="15"/>
  <c r="O270" i="15"/>
  <c r="L270" i="15"/>
  <c r="I270" i="15"/>
  <c r="F270" i="15"/>
  <c r="O269" i="15"/>
  <c r="L269" i="15"/>
  <c r="I269" i="15"/>
  <c r="F269" i="15"/>
  <c r="O268" i="15"/>
  <c r="L268" i="15"/>
  <c r="I268" i="15"/>
  <c r="F268" i="15"/>
  <c r="C268" i="15"/>
  <c r="O267" i="15"/>
  <c r="L267" i="15"/>
  <c r="I267" i="15"/>
  <c r="F267" i="15"/>
  <c r="C267" i="15" s="1"/>
  <c r="N266" i="15"/>
  <c r="M266" i="15"/>
  <c r="O266" i="15" s="1"/>
  <c r="K266" i="15"/>
  <c r="J266" i="15"/>
  <c r="H266" i="15"/>
  <c r="G266" i="15"/>
  <c r="I266" i="15" s="1"/>
  <c r="E266" i="15"/>
  <c r="D266" i="15"/>
  <c r="O265" i="15"/>
  <c r="L265" i="15"/>
  <c r="I265" i="15"/>
  <c r="F265" i="15"/>
  <c r="O264" i="15"/>
  <c r="L264" i="15"/>
  <c r="I264" i="15"/>
  <c r="C264" i="15" s="1"/>
  <c r="F264" i="15"/>
  <c r="O263" i="15"/>
  <c r="L263" i="15"/>
  <c r="I263" i="15"/>
  <c r="F263" i="15"/>
  <c r="N262" i="15"/>
  <c r="M262" i="15"/>
  <c r="K262" i="15"/>
  <c r="J262" i="15"/>
  <c r="J261" i="15" s="1"/>
  <c r="H262" i="15"/>
  <c r="G262" i="15"/>
  <c r="E262" i="15"/>
  <c r="D262" i="15"/>
  <c r="N261" i="15"/>
  <c r="D261" i="15"/>
  <c r="O260" i="15"/>
  <c r="L260" i="15"/>
  <c r="I260" i="15"/>
  <c r="F260" i="15"/>
  <c r="C260" i="15" s="1"/>
  <c r="O259" i="15"/>
  <c r="L259" i="15"/>
  <c r="I259" i="15"/>
  <c r="F259" i="15"/>
  <c r="O258" i="15"/>
  <c r="L258" i="15"/>
  <c r="I258" i="15"/>
  <c r="C258" i="15" s="1"/>
  <c r="F258" i="15"/>
  <c r="O257" i="15"/>
  <c r="L257" i="15"/>
  <c r="I257" i="15"/>
  <c r="F257" i="15"/>
  <c r="O256" i="15"/>
  <c r="L256" i="15"/>
  <c r="I256" i="15"/>
  <c r="C256" i="15" s="1"/>
  <c r="F256" i="15"/>
  <c r="N255" i="15"/>
  <c r="M255" i="15"/>
  <c r="K255" i="15"/>
  <c r="K254" i="15" s="1"/>
  <c r="J255" i="15"/>
  <c r="J254" i="15" s="1"/>
  <c r="H255" i="15"/>
  <c r="H254" i="15" s="1"/>
  <c r="G255" i="15"/>
  <c r="E255" i="15"/>
  <c r="D255" i="15"/>
  <c r="M254" i="15"/>
  <c r="G254" i="15"/>
  <c r="E254" i="15"/>
  <c r="O253" i="15"/>
  <c r="L253" i="15"/>
  <c r="I253" i="15"/>
  <c r="F253" i="15"/>
  <c r="O252" i="15"/>
  <c r="L252" i="15"/>
  <c r="I252" i="15"/>
  <c r="F252" i="15"/>
  <c r="C252" i="15" s="1"/>
  <c r="O251" i="15"/>
  <c r="L251" i="15"/>
  <c r="I251" i="15"/>
  <c r="F251" i="15"/>
  <c r="O250" i="15"/>
  <c r="L250" i="15"/>
  <c r="I250" i="15"/>
  <c r="C250" i="15" s="1"/>
  <c r="F250" i="15"/>
  <c r="N249" i="15"/>
  <c r="M249" i="15"/>
  <c r="O249" i="15" s="1"/>
  <c r="K249" i="15"/>
  <c r="J249" i="15"/>
  <c r="H249" i="15"/>
  <c r="G249" i="15"/>
  <c r="F249" i="15"/>
  <c r="E249" i="15"/>
  <c r="D249" i="15"/>
  <c r="O248" i="15"/>
  <c r="L248" i="15"/>
  <c r="C248" i="15" s="1"/>
  <c r="I248" i="15"/>
  <c r="F248" i="15"/>
  <c r="O247" i="15"/>
  <c r="L247" i="15"/>
  <c r="I247" i="15"/>
  <c r="F247" i="15"/>
  <c r="O246" i="15"/>
  <c r="L246" i="15"/>
  <c r="I246" i="15"/>
  <c r="F246" i="15"/>
  <c r="O245" i="15"/>
  <c r="L245" i="15"/>
  <c r="I245" i="15"/>
  <c r="F245" i="15"/>
  <c r="O244" i="15"/>
  <c r="L244" i="15"/>
  <c r="I244" i="15"/>
  <c r="F244" i="15"/>
  <c r="C244" i="15"/>
  <c r="O243" i="15"/>
  <c r="L243" i="15"/>
  <c r="I243" i="15"/>
  <c r="F243" i="15"/>
  <c r="C243" i="15" s="1"/>
  <c r="O242" i="15"/>
  <c r="L242" i="15"/>
  <c r="I242" i="15"/>
  <c r="F242" i="15"/>
  <c r="N241" i="15"/>
  <c r="M241" i="15"/>
  <c r="K241" i="15"/>
  <c r="J241" i="15"/>
  <c r="L241" i="15" s="1"/>
  <c r="H241" i="15"/>
  <c r="G241" i="15"/>
  <c r="E241" i="15"/>
  <c r="D241" i="15"/>
  <c r="F241" i="15" s="1"/>
  <c r="O240" i="15"/>
  <c r="L240" i="15"/>
  <c r="I240" i="15"/>
  <c r="F240" i="15"/>
  <c r="C240" i="15" s="1"/>
  <c r="O239" i="15"/>
  <c r="L239" i="15"/>
  <c r="I239" i="15"/>
  <c r="F239" i="15"/>
  <c r="N238" i="15"/>
  <c r="M238" i="15"/>
  <c r="K238" i="15"/>
  <c r="L238" i="15" s="1"/>
  <c r="J238" i="15"/>
  <c r="H238" i="15"/>
  <c r="G238" i="15"/>
  <c r="I238" i="15" s="1"/>
  <c r="E238" i="15"/>
  <c r="D238" i="15"/>
  <c r="O237" i="15"/>
  <c r="L237" i="15"/>
  <c r="I237" i="15"/>
  <c r="F237" i="15"/>
  <c r="O236" i="15"/>
  <c r="N236" i="15"/>
  <c r="N234" i="15" s="1"/>
  <c r="M236" i="15"/>
  <c r="K236" i="15"/>
  <c r="J236" i="15"/>
  <c r="H236" i="15"/>
  <c r="G236" i="15"/>
  <c r="E236" i="15"/>
  <c r="D236" i="15"/>
  <c r="O235" i="15"/>
  <c r="L235" i="15"/>
  <c r="I235" i="15"/>
  <c r="F235" i="15"/>
  <c r="C235" i="15" s="1"/>
  <c r="O232" i="15"/>
  <c r="L232" i="15"/>
  <c r="I232" i="15"/>
  <c r="F232" i="15"/>
  <c r="O231" i="15"/>
  <c r="L231" i="15"/>
  <c r="I231" i="15"/>
  <c r="F231" i="15"/>
  <c r="N230" i="15"/>
  <c r="M230" i="15"/>
  <c r="O230" i="15" s="1"/>
  <c r="K230" i="15"/>
  <c r="L230" i="15" s="1"/>
  <c r="J230" i="15"/>
  <c r="H230" i="15"/>
  <c r="G230" i="15"/>
  <c r="E230" i="15"/>
  <c r="D230" i="15"/>
  <c r="F230" i="15" s="1"/>
  <c r="O229" i="15"/>
  <c r="L229" i="15"/>
  <c r="I229" i="15"/>
  <c r="F229" i="15"/>
  <c r="O228" i="15"/>
  <c r="L228" i="15"/>
  <c r="I228" i="15"/>
  <c r="F228" i="15"/>
  <c r="C228" i="15"/>
  <c r="O227" i="15"/>
  <c r="L227" i="15"/>
  <c r="I227" i="15"/>
  <c r="F227" i="15"/>
  <c r="C227" i="15" s="1"/>
  <c r="O226" i="15"/>
  <c r="L226" i="15"/>
  <c r="I226" i="15"/>
  <c r="F226" i="15"/>
  <c r="O225" i="15"/>
  <c r="L225" i="15"/>
  <c r="I225" i="15"/>
  <c r="F225" i="15"/>
  <c r="C225" i="15" s="1"/>
  <c r="O224" i="15"/>
  <c r="L224" i="15"/>
  <c r="I224" i="15"/>
  <c r="F224" i="15"/>
  <c r="C224" i="15" s="1"/>
  <c r="O223" i="15"/>
  <c r="L223" i="15"/>
  <c r="I223" i="15"/>
  <c r="F223" i="15"/>
  <c r="O222" i="15"/>
  <c r="L222" i="15"/>
  <c r="I222" i="15"/>
  <c r="C222" i="15" s="1"/>
  <c r="F222" i="15"/>
  <c r="O221" i="15"/>
  <c r="L221" i="15"/>
  <c r="I221" i="15"/>
  <c r="F221" i="15"/>
  <c r="O220" i="15"/>
  <c r="L220" i="15"/>
  <c r="I220" i="15"/>
  <c r="F220" i="15"/>
  <c r="C220" i="15" s="1"/>
  <c r="N219" i="15"/>
  <c r="M219" i="15"/>
  <c r="L219" i="15"/>
  <c r="K219" i="15"/>
  <c r="J219" i="15"/>
  <c r="H219" i="15"/>
  <c r="G219" i="15"/>
  <c r="E219" i="15"/>
  <c r="D219" i="15"/>
  <c r="O218" i="15"/>
  <c r="L218" i="15"/>
  <c r="I218" i="15"/>
  <c r="F218" i="15"/>
  <c r="O217" i="15"/>
  <c r="L217" i="15"/>
  <c r="I217" i="15"/>
  <c r="F217" i="15"/>
  <c r="O216" i="15"/>
  <c r="L216" i="15"/>
  <c r="I216" i="15"/>
  <c r="F216" i="15"/>
  <c r="C216" i="15"/>
  <c r="O215" i="15"/>
  <c r="L215" i="15"/>
  <c r="I215" i="15"/>
  <c r="F215" i="15"/>
  <c r="C215" i="15" s="1"/>
  <c r="O214" i="15"/>
  <c r="L214" i="15"/>
  <c r="I214" i="15"/>
  <c r="F214" i="15"/>
  <c r="O213" i="15"/>
  <c r="L213" i="15"/>
  <c r="I213" i="15"/>
  <c r="F213" i="15"/>
  <c r="C213" i="15" s="1"/>
  <c r="O212" i="15"/>
  <c r="L212" i="15"/>
  <c r="I212" i="15"/>
  <c r="F212" i="15"/>
  <c r="C212" i="15" s="1"/>
  <c r="O211" i="15"/>
  <c r="L211" i="15"/>
  <c r="I211" i="15"/>
  <c r="F211" i="15"/>
  <c r="O210" i="15"/>
  <c r="L210" i="15"/>
  <c r="I210" i="15"/>
  <c r="C210" i="15" s="1"/>
  <c r="F210" i="15"/>
  <c r="O209" i="15"/>
  <c r="L209" i="15"/>
  <c r="I209" i="15"/>
  <c r="F209" i="15"/>
  <c r="N208" i="15"/>
  <c r="M208" i="15"/>
  <c r="K208" i="15"/>
  <c r="K207" i="15" s="1"/>
  <c r="J208" i="15"/>
  <c r="H208" i="15"/>
  <c r="G208" i="15"/>
  <c r="E208" i="15"/>
  <c r="F208" i="15" s="1"/>
  <c r="D208" i="15"/>
  <c r="N207" i="15"/>
  <c r="L207" i="15"/>
  <c r="J207" i="15"/>
  <c r="O206" i="15"/>
  <c r="L206" i="15"/>
  <c r="I206" i="15"/>
  <c r="F206" i="15"/>
  <c r="O205" i="15"/>
  <c r="L205" i="15"/>
  <c r="I205" i="15"/>
  <c r="F205" i="15"/>
  <c r="O204" i="15"/>
  <c r="L204" i="15"/>
  <c r="I204" i="15"/>
  <c r="C204" i="15" s="1"/>
  <c r="F204" i="15"/>
  <c r="O203" i="15"/>
  <c r="L203" i="15"/>
  <c r="I203" i="15"/>
  <c r="F203" i="15"/>
  <c r="O202" i="15"/>
  <c r="L202" i="15"/>
  <c r="I202" i="15"/>
  <c r="F202" i="15"/>
  <c r="N201" i="15"/>
  <c r="N199" i="15" s="1"/>
  <c r="N198" i="15" s="1"/>
  <c r="M201" i="15"/>
  <c r="K201" i="15"/>
  <c r="J201" i="15"/>
  <c r="H201" i="15"/>
  <c r="G201" i="15"/>
  <c r="G199" i="15" s="1"/>
  <c r="E201" i="15"/>
  <c r="D201" i="15"/>
  <c r="F201" i="15" s="1"/>
  <c r="O200" i="15"/>
  <c r="L200" i="15"/>
  <c r="I200" i="15"/>
  <c r="F200" i="15"/>
  <c r="M199" i="15"/>
  <c r="K199" i="15"/>
  <c r="E199" i="15"/>
  <c r="D199" i="15"/>
  <c r="O196" i="15"/>
  <c r="L196" i="15"/>
  <c r="I196" i="15"/>
  <c r="F196" i="15"/>
  <c r="N195" i="15"/>
  <c r="N194" i="15" s="1"/>
  <c r="M195" i="15"/>
  <c r="O195" i="15" s="1"/>
  <c r="L195" i="15"/>
  <c r="K195" i="15"/>
  <c r="J195" i="15"/>
  <c r="J194" i="15" s="1"/>
  <c r="H195" i="15"/>
  <c r="G195" i="15"/>
  <c r="G194" i="15" s="1"/>
  <c r="G190" i="15" s="1"/>
  <c r="E195" i="15"/>
  <c r="D195" i="15"/>
  <c r="M194" i="15"/>
  <c r="O194" i="15" s="1"/>
  <c r="K194" i="15"/>
  <c r="E194" i="15"/>
  <c r="O193" i="15"/>
  <c r="L193" i="15"/>
  <c r="I193" i="15"/>
  <c r="F193" i="15"/>
  <c r="O192" i="15"/>
  <c r="L192" i="15"/>
  <c r="I192" i="15"/>
  <c r="F192" i="15"/>
  <c r="N191" i="15"/>
  <c r="N190" i="15" s="1"/>
  <c r="M191" i="15"/>
  <c r="M190" i="15" s="1"/>
  <c r="K191" i="15"/>
  <c r="J191" i="15"/>
  <c r="H191" i="15"/>
  <c r="I191" i="15" s="1"/>
  <c r="G191" i="15"/>
  <c r="E191" i="15"/>
  <c r="D191" i="15"/>
  <c r="F191" i="15" s="1"/>
  <c r="K190" i="15"/>
  <c r="E190" i="15"/>
  <c r="O189" i="15"/>
  <c r="L189" i="15"/>
  <c r="I189" i="15"/>
  <c r="F189" i="15"/>
  <c r="O188" i="15"/>
  <c r="L188" i="15"/>
  <c r="I188" i="15"/>
  <c r="C188" i="15" s="1"/>
  <c r="F188" i="15"/>
  <c r="N187" i="15"/>
  <c r="M187" i="15"/>
  <c r="K187" i="15"/>
  <c r="J187" i="15"/>
  <c r="H187" i="15"/>
  <c r="G187" i="15"/>
  <c r="F187" i="15"/>
  <c r="E187" i="15"/>
  <c r="D187" i="15"/>
  <c r="O186" i="15"/>
  <c r="L186" i="15"/>
  <c r="I186" i="15"/>
  <c r="C186" i="15" s="1"/>
  <c r="F186" i="15"/>
  <c r="O185" i="15"/>
  <c r="L185" i="15"/>
  <c r="I185" i="15"/>
  <c r="F185" i="15"/>
  <c r="O184" i="15"/>
  <c r="L184" i="15"/>
  <c r="I184" i="15"/>
  <c r="F184" i="15"/>
  <c r="O183" i="15"/>
  <c r="L183" i="15"/>
  <c r="I183" i="15"/>
  <c r="F183" i="15"/>
  <c r="O182" i="15"/>
  <c r="N182" i="15"/>
  <c r="N177" i="15" s="1"/>
  <c r="M182" i="15"/>
  <c r="K182" i="15"/>
  <c r="J182" i="15"/>
  <c r="H182" i="15"/>
  <c r="G182" i="15"/>
  <c r="E182" i="15"/>
  <c r="D182" i="15"/>
  <c r="D177" i="15" s="1"/>
  <c r="O181" i="15"/>
  <c r="L181" i="15"/>
  <c r="I181" i="15"/>
  <c r="F181" i="15"/>
  <c r="C181" i="15" s="1"/>
  <c r="O180" i="15"/>
  <c r="L180" i="15"/>
  <c r="I180" i="15"/>
  <c r="F180" i="15"/>
  <c r="O179" i="15"/>
  <c r="L179" i="15"/>
  <c r="I179" i="15"/>
  <c r="F179" i="15"/>
  <c r="O178" i="15"/>
  <c r="N178" i="15"/>
  <c r="M178" i="15"/>
  <c r="M177" i="15" s="1"/>
  <c r="K178" i="15"/>
  <c r="J178" i="15"/>
  <c r="H178" i="15"/>
  <c r="G178" i="15"/>
  <c r="E178" i="15"/>
  <c r="F178" i="15" s="1"/>
  <c r="D178" i="15"/>
  <c r="H177" i="15"/>
  <c r="H176" i="15" s="1"/>
  <c r="O175" i="15"/>
  <c r="L175" i="15"/>
  <c r="I175" i="15"/>
  <c r="F175" i="15"/>
  <c r="O174" i="15"/>
  <c r="L174" i="15"/>
  <c r="I174" i="15"/>
  <c r="F174" i="15"/>
  <c r="C174" i="15" s="1"/>
  <c r="O173" i="15"/>
  <c r="L173" i="15"/>
  <c r="I173" i="15"/>
  <c r="F173" i="15"/>
  <c r="O172" i="15"/>
  <c r="L172" i="15"/>
  <c r="I172" i="15"/>
  <c r="F172" i="15"/>
  <c r="O171" i="15"/>
  <c r="L171" i="15"/>
  <c r="I171" i="15"/>
  <c r="F171" i="15"/>
  <c r="O170" i="15"/>
  <c r="L170" i="15"/>
  <c r="I170" i="15"/>
  <c r="F170" i="15"/>
  <c r="N169" i="15"/>
  <c r="O169" i="15" s="1"/>
  <c r="M169" i="15"/>
  <c r="K169" i="15"/>
  <c r="K168" i="15" s="1"/>
  <c r="J169" i="15"/>
  <c r="H169" i="15"/>
  <c r="H168" i="15" s="1"/>
  <c r="I168" i="15" s="1"/>
  <c r="G169" i="15"/>
  <c r="E169" i="15"/>
  <c r="D169" i="15"/>
  <c r="M168" i="15"/>
  <c r="G168" i="15"/>
  <c r="E168" i="15"/>
  <c r="O167" i="15"/>
  <c r="L167" i="15"/>
  <c r="I167" i="15"/>
  <c r="F167" i="15"/>
  <c r="C167" i="15" s="1"/>
  <c r="O166" i="15"/>
  <c r="L166" i="15"/>
  <c r="I166" i="15"/>
  <c r="F166" i="15"/>
  <c r="C166" i="15" s="1"/>
  <c r="O165" i="15"/>
  <c r="L165" i="15"/>
  <c r="I165" i="15"/>
  <c r="F165" i="15"/>
  <c r="O164" i="15"/>
  <c r="L164" i="15"/>
  <c r="I164" i="15"/>
  <c r="C164" i="15" s="1"/>
  <c r="F164" i="15"/>
  <c r="N163" i="15"/>
  <c r="M163" i="15"/>
  <c r="O163" i="15" s="1"/>
  <c r="K163" i="15"/>
  <c r="J163" i="15"/>
  <c r="H163" i="15"/>
  <c r="G163" i="15"/>
  <c r="F163" i="15"/>
  <c r="E163" i="15"/>
  <c r="D163" i="15"/>
  <c r="O162" i="15"/>
  <c r="L162" i="15"/>
  <c r="I162" i="15"/>
  <c r="F162" i="15"/>
  <c r="O161" i="15"/>
  <c r="L161" i="15"/>
  <c r="I161" i="15"/>
  <c r="F161" i="15"/>
  <c r="O160" i="15"/>
  <c r="L160" i="15"/>
  <c r="I160" i="15"/>
  <c r="F160" i="15"/>
  <c r="O159" i="15"/>
  <c r="L159" i="15"/>
  <c r="I159" i="15"/>
  <c r="F159" i="15"/>
  <c r="O158" i="15"/>
  <c r="L158" i="15"/>
  <c r="I158" i="15"/>
  <c r="F158" i="15"/>
  <c r="C158" i="15"/>
  <c r="O157" i="15"/>
  <c r="L157" i="15"/>
  <c r="I157" i="15"/>
  <c r="F157" i="15"/>
  <c r="C157" i="15" s="1"/>
  <c r="O156" i="15"/>
  <c r="L156" i="15"/>
  <c r="I156" i="15"/>
  <c r="F156" i="15"/>
  <c r="O155" i="15"/>
  <c r="L155" i="15"/>
  <c r="I155" i="15"/>
  <c r="F155" i="15"/>
  <c r="C155" i="15" s="1"/>
  <c r="O154" i="15"/>
  <c r="N154" i="15"/>
  <c r="M154" i="15"/>
  <c r="K154" i="15"/>
  <c r="J154" i="15"/>
  <c r="H154" i="15"/>
  <c r="G154" i="15"/>
  <c r="I154" i="15" s="1"/>
  <c r="E154" i="15"/>
  <c r="F154" i="15" s="1"/>
  <c r="D154" i="15"/>
  <c r="O153" i="15"/>
  <c r="L153" i="15"/>
  <c r="I153" i="15"/>
  <c r="F153" i="15"/>
  <c r="O152" i="15"/>
  <c r="L152" i="15"/>
  <c r="I152" i="15"/>
  <c r="C152" i="15" s="1"/>
  <c r="F152" i="15"/>
  <c r="O151" i="15"/>
  <c r="L151" i="15"/>
  <c r="I151" i="15"/>
  <c r="F151" i="15"/>
  <c r="O150" i="15"/>
  <c r="L150" i="15"/>
  <c r="I150" i="15"/>
  <c r="F150" i="15"/>
  <c r="C150" i="15" s="1"/>
  <c r="O149" i="15"/>
  <c r="L149" i="15"/>
  <c r="I149" i="15"/>
  <c r="F149" i="15"/>
  <c r="O148" i="15"/>
  <c r="L148" i="15"/>
  <c r="I148" i="15"/>
  <c r="F148" i="15"/>
  <c r="N147" i="15"/>
  <c r="M147" i="15"/>
  <c r="O147" i="15" s="1"/>
  <c r="K147" i="15"/>
  <c r="J147" i="15"/>
  <c r="H147" i="15"/>
  <c r="G147" i="15"/>
  <c r="F147" i="15"/>
  <c r="E147" i="15"/>
  <c r="D147" i="15"/>
  <c r="O146" i="15"/>
  <c r="L146" i="15"/>
  <c r="I146" i="15"/>
  <c r="F146" i="15"/>
  <c r="C146" i="15"/>
  <c r="O145" i="15"/>
  <c r="L145" i="15"/>
  <c r="I145" i="15"/>
  <c r="F145" i="15"/>
  <c r="C145" i="15" s="1"/>
  <c r="N144" i="15"/>
  <c r="M144" i="15"/>
  <c r="K144" i="15"/>
  <c r="J144" i="15"/>
  <c r="I144" i="15"/>
  <c r="H144" i="15"/>
  <c r="G144" i="15"/>
  <c r="E144" i="15"/>
  <c r="D144" i="15"/>
  <c r="O143" i="15"/>
  <c r="L143" i="15"/>
  <c r="I143" i="15"/>
  <c r="F143" i="15"/>
  <c r="O142" i="15"/>
  <c r="L142" i="15"/>
  <c r="I142" i="15"/>
  <c r="F142" i="15"/>
  <c r="O141" i="15"/>
  <c r="L141" i="15"/>
  <c r="I141" i="15"/>
  <c r="F141" i="15"/>
  <c r="O140" i="15"/>
  <c r="L140" i="15"/>
  <c r="I140" i="15"/>
  <c r="F140" i="15"/>
  <c r="N139" i="15"/>
  <c r="M139" i="15"/>
  <c r="O139" i="15" s="1"/>
  <c r="K139" i="15"/>
  <c r="J139" i="15"/>
  <c r="H139" i="15"/>
  <c r="G139" i="15"/>
  <c r="F139" i="15"/>
  <c r="E139" i="15"/>
  <c r="D139" i="15"/>
  <c r="O138" i="15"/>
  <c r="L138" i="15"/>
  <c r="I138" i="15"/>
  <c r="F138" i="15"/>
  <c r="C138" i="15"/>
  <c r="O137" i="15"/>
  <c r="L137" i="15"/>
  <c r="I137" i="15"/>
  <c r="F137" i="15"/>
  <c r="C137" i="15" s="1"/>
  <c r="O136" i="15"/>
  <c r="L136" i="15"/>
  <c r="I136" i="15"/>
  <c r="F136" i="15"/>
  <c r="O135" i="15"/>
  <c r="L135" i="15"/>
  <c r="I135" i="15"/>
  <c r="F135" i="15"/>
  <c r="N134" i="15"/>
  <c r="N133" i="15" s="1"/>
  <c r="M134" i="15"/>
  <c r="K134" i="15"/>
  <c r="J134" i="15"/>
  <c r="H134" i="15"/>
  <c r="G134" i="15"/>
  <c r="I134" i="15" s="1"/>
  <c r="E134" i="15"/>
  <c r="D134" i="15"/>
  <c r="H133" i="15"/>
  <c r="D133" i="15"/>
  <c r="O132" i="15"/>
  <c r="L132" i="15"/>
  <c r="I132" i="15"/>
  <c r="F132" i="15"/>
  <c r="N131" i="15"/>
  <c r="M131" i="15"/>
  <c r="O131" i="15" s="1"/>
  <c r="K131" i="15"/>
  <c r="J131" i="15"/>
  <c r="H131" i="15"/>
  <c r="G131" i="15"/>
  <c r="F131" i="15"/>
  <c r="E131" i="15"/>
  <c r="D131" i="15"/>
  <c r="O130" i="15"/>
  <c r="L130" i="15"/>
  <c r="I130" i="15"/>
  <c r="F130" i="15"/>
  <c r="O129" i="15"/>
  <c r="L129" i="15"/>
  <c r="I129" i="15"/>
  <c r="F129" i="15"/>
  <c r="O128" i="15"/>
  <c r="L128" i="15"/>
  <c r="I128" i="15"/>
  <c r="F128" i="15"/>
  <c r="C128" i="15"/>
  <c r="O127" i="15"/>
  <c r="L127" i="15"/>
  <c r="I127" i="15"/>
  <c r="F127" i="15"/>
  <c r="C127" i="15" s="1"/>
  <c r="O126" i="15"/>
  <c r="L126" i="15"/>
  <c r="I126" i="15"/>
  <c r="F126" i="15"/>
  <c r="C126" i="15" s="1"/>
  <c r="N125" i="15"/>
  <c r="M125" i="15"/>
  <c r="L125" i="15"/>
  <c r="K125" i="15"/>
  <c r="J125" i="15"/>
  <c r="H125" i="15"/>
  <c r="G125" i="15"/>
  <c r="I125" i="15" s="1"/>
  <c r="F125" i="15"/>
  <c r="E125" i="15"/>
  <c r="D125" i="15"/>
  <c r="O124" i="15"/>
  <c r="L124" i="15"/>
  <c r="I124" i="15"/>
  <c r="F124" i="15"/>
  <c r="C124" i="15"/>
  <c r="O123" i="15"/>
  <c r="L123" i="15"/>
  <c r="I123" i="15"/>
  <c r="F123" i="15"/>
  <c r="C123" i="15" s="1"/>
  <c r="O122" i="15"/>
  <c r="L122" i="15"/>
  <c r="I122" i="15"/>
  <c r="F122" i="15"/>
  <c r="C122" i="15" s="1"/>
  <c r="O121" i="15"/>
  <c r="L121" i="15"/>
  <c r="I121" i="15"/>
  <c r="F121" i="15"/>
  <c r="O120" i="15"/>
  <c r="L120" i="15"/>
  <c r="I120" i="15"/>
  <c r="C120" i="15" s="1"/>
  <c r="F120" i="15"/>
  <c r="N119" i="15"/>
  <c r="M119" i="15"/>
  <c r="O119" i="15" s="1"/>
  <c r="L119" i="15"/>
  <c r="K119" i="15"/>
  <c r="J119" i="15"/>
  <c r="H119" i="15"/>
  <c r="G119" i="15"/>
  <c r="E119" i="15"/>
  <c r="D119" i="15"/>
  <c r="O118" i="15"/>
  <c r="L118" i="15"/>
  <c r="I118" i="15"/>
  <c r="C118" i="15" s="1"/>
  <c r="F118" i="15"/>
  <c r="O117" i="15"/>
  <c r="L117" i="15"/>
  <c r="I117" i="15"/>
  <c r="F117" i="15"/>
  <c r="O116" i="15"/>
  <c r="L116" i="15"/>
  <c r="I116" i="15"/>
  <c r="F116" i="15"/>
  <c r="N115" i="15"/>
  <c r="M115" i="15"/>
  <c r="K115" i="15"/>
  <c r="J115" i="15"/>
  <c r="L115" i="15" s="1"/>
  <c r="H115" i="15"/>
  <c r="I115" i="15" s="1"/>
  <c r="G115" i="15"/>
  <c r="E115" i="15"/>
  <c r="D115" i="15"/>
  <c r="F115" i="15" s="1"/>
  <c r="O114" i="15"/>
  <c r="L114" i="15"/>
  <c r="I114" i="15"/>
  <c r="F114" i="15"/>
  <c r="C114" i="15" s="1"/>
  <c r="O113" i="15"/>
  <c r="L113" i="15"/>
  <c r="I113" i="15"/>
  <c r="F113" i="15"/>
  <c r="O112" i="15"/>
  <c r="L112" i="15"/>
  <c r="I112" i="15"/>
  <c r="C112" i="15" s="1"/>
  <c r="F112" i="15"/>
  <c r="O111" i="15"/>
  <c r="L111" i="15"/>
  <c r="I111" i="15"/>
  <c r="F111" i="15"/>
  <c r="O110" i="15"/>
  <c r="L110" i="15"/>
  <c r="I110" i="15"/>
  <c r="C110" i="15" s="1"/>
  <c r="F110" i="15"/>
  <c r="O109" i="15"/>
  <c r="L109" i="15"/>
  <c r="I109" i="15"/>
  <c r="F109" i="15"/>
  <c r="O108" i="15"/>
  <c r="L108" i="15"/>
  <c r="I108" i="15"/>
  <c r="F108" i="15"/>
  <c r="O107" i="15"/>
  <c r="L107" i="15"/>
  <c r="I107" i="15"/>
  <c r="F107" i="15"/>
  <c r="N106" i="15"/>
  <c r="M106" i="15"/>
  <c r="K106" i="15"/>
  <c r="J106" i="15"/>
  <c r="H106" i="15"/>
  <c r="G106" i="15"/>
  <c r="E106" i="15"/>
  <c r="D106" i="15"/>
  <c r="O105" i="15"/>
  <c r="L105" i="15"/>
  <c r="I105" i="15"/>
  <c r="F105" i="15"/>
  <c r="O104" i="15"/>
  <c r="L104" i="15"/>
  <c r="I104" i="15"/>
  <c r="F104" i="15"/>
  <c r="C104" i="15"/>
  <c r="O103" i="15"/>
  <c r="L103" i="15"/>
  <c r="I103" i="15"/>
  <c r="F103" i="15"/>
  <c r="C103" i="15" s="1"/>
  <c r="O102" i="15"/>
  <c r="L102" i="15"/>
  <c r="I102" i="15"/>
  <c r="F102" i="15"/>
  <c r="C102" i="15" s="1"/>
  <c r="O101" i="15"/>
  <c r="L101" i="15"/>
  <c r="I101" i="15"/>
  <c r="F101" i="15"/>
  <c r="O100" i="15"/>
  <c r="L100" i="15"/>
  <c r="I100" i="15"/>
  <c r="C100" i="15" s="1"/>
  <c r="F100" i="15"/>
  <c r="O99" i="15"/>
  <c r="L99" i="15"/>
  <c r="I99" i="15"/>
  <c r="F99" i="15"/>
  <c r="N98" i="15"/>
  <c r="M98" i="15"/>
  <c r="O98" i="15" s="1"/>
  <c r="K98" i="15"/>
  <c r="J98" i="15"/>
  <c r="H98" i="15"/>
  <c r="G98" i="15"/>
  <c r="I98" i="15" s="1"/>
  <c r="E98" i="15"/>
  <c r="F98" i="15" s="1"/>
  <c r="D98" i="15"/>
  <c r="O97" i="15"/>
  <c r="L97" i="15"/>
  <c r="I97" i="15"/>
  <c r="F97" i="15"/>
  <c r="O96" i="15"/>
  <c r="L96" i="15"/>
  <c r="I96" i="15"/>
  <c r="F96" i="15"/>
  <c r="O95" i="15"/>
  <c r="L95" i="15"/>
  <c r="I95" i="15"/>
  <c r="F95" i="15"/>
  <c r="O94" i="15"/>
  <c r="L94" i="15"/>
  <c r="I94" i="15"/>
  <c r="F94" i="15"/>
  <c r="C94" i="15"/>
  <c r="O93" i="15"/>
  <c r="L93" i="15"/>
  <c r="I93" i="15"/>
  <c r="F93" i="15"/>
  <c r="C93" i="15" s="1"/>
  <c r="N92" i="15"/>
  <c r="M92" i="15"/>
  <c r="K92" i="15"/>
  <c r="J92" i="15"/>
  <c r="I92" i="15"/>
  <c r="H92" i="15"/>
  <c r="G92" i="15"/>
  <c r="E92" i="15"/>
  <c r="E86" i="15" s="1"/>
  <c r="D92" i="15"/>
  <c r="O91" i="15"/>
  <c r="L91" i="15"/>
  <c r="I91" i="15"/>
  <c r="F91" i="15"/>
  <c r="O90" i="15"/>
  <c r="L90" i="15"/>
  <c r="I90" i="15"/>
  <c r="C90" i="15" s="1"/>
  <c r="F90" i="15"/>
  <c r="O89" i="15"/>
  <c r="L89" i="15"/>
  <c r="I89" i="15"/>
  <c r="F89" i="15"/>
  <c r="O88" i="15"/>
  <c r="L88" i="15"/>
  <c r="I88" i="15"/>
  <c r="F88" i="15"/>
  <c r="C88" i="15" s="1"/>
  <c r="N87" i="15"/>
  <c r="M87" i="15"/>
  <c r="L87" i="15"/>
  <c r="K87" i="15"/>
  <c r="J87" i="15"/>
  <c r="H87" i="15"/>
  <c r="H86" i="15" s="1"/>
  <c r="G87" i="15"/>
  <c r="E87" i="15"/>
  <c r="D87" i="15"/>
  <c r="M86" i="15"/>
  <c r="O85" i="15"/>
  <c r="L85" i="15"/>
  <c r="I85" i="15"/>
  <c r="F85" i="15"/>
  <c r="O84" i="15"/>
  <c r="L84" i="15"/>
  <c r="I84" i="15"/>
  <c r="F84" i="15"/>
  <c r="C84" i="15" s="1"/>
  <c r="N83" i="15"/>
  <c r="M83" i="15"/>
  <c r="K83" i="15"/>
  <c r="J83" i="15"/>
  <c r="L83" i="15" s="1"/>
  <c r="H83" i="15"/>
  <c r="H79" i="15" s="1"/>
  <c r="G83" i="15"/>
  <c r="E83" i="15"/>
  <c r="D83" i="15"/>
  <c r="F83" i="15" s="1"/>
  <c r="O82" i="15"/>
  <c r="L82" i="15"/>
  <c r="I82" i="15"/>
  <c r="F82" i="15"/>
  <c r="O81" i="15"/>
  <c r="L81" i="15"/>
  <c r="I81" i="15"/>
  <c r="F81" i="15"/>
  <c r="O80" i="15"/>
  <c r="N80" i="15"/>
  <c r="M80" i="15"/>
  <c r="K80" i="15"/>
  <c r="K79" i="15" s="1"/>
  <c r="J80" i="15"/>
  <c r="H80" i="15"/>
  <c r="G80" i="15"/>
  <c r="E80" i="15"/>
  <c r="D80" i="15"/>
  <c r="N79" i="15"/>
  <c r="D79" i="15"/>
  <c r="O77" i="15"/>
  <c r="L77" i="15"/>
  <c r="I77" i="15"/>
  <c r="F77" i="15"/>
  <c r="C77" i="15" s="1"/>
  <c r="O76" i="15"/>
  <c r="L76" i="15"/>
  <c r="I76" i="15"/>
  <c r="F76" i="15"/>
  <c r="O75" i="15"/>
  <c r="L75" i="15"/>
  <c r="I75" i="15"/>
  <c r="F75" i="15"/>
  <c r="C75" i="15" s="1"/>
  <c r="O74" i="15"/>
  <c r="L74" i="15"/>
  <c r="I74" i="15"/>
  <c r="F74" i="15"/>
  <c r="O73" i="15"/>
  <c r="L73" i="15"/>
  <c r="I73" i="15"/>
  <c r="F73" i="15"/>
  <c r="C73" i="15" s="1"/>
  <c r="N72" i="15"/>
  <c r="N70" i="15" s="1"/>
  <c r="M72" i="15"/>
  <c r="O72" i="15" s="1"/>
  <c r="K72" i="15"/>
  <c r="K70" i="15" s="1"/>
  <c r="J72" i="15"/>
  <c r="H72" i="15"/>
  <c r="G72" i="15"/>
  <c r="I72" i="15" s="1"/>
  <c r="E72" i="15"/>
  <c r="F72" i="15" s="1"/>
  <c r="D72" i="15"/>
  <c r="O71" i="15"/>
  <c r="L71" i="15"/>
  <c r="I71" i="15"/>
  <c r="F71" i="15"/>
  <c r="H70" i="15"/>
  <c r="D70" i="15"/>
  <c r="O69" i="15"/>
  <c r="L69" i="15"/>
  <c r="I69" i="15"/>
  <c r="F69" i="15"/>
  <c r="O68" i="15"/>
  <c r="L68" i="15"/>
  <c r="I68" i="15"/>
  <c r="F68" i="15"/>
  <c r="C68" i="15" s="1"/>
  <c r="O67" i="15"/>
  <c r="L67" i="15"/>
  <c r="I67" i="15"/>
  <c r="F67" i="15"/>
  <c r="O66" i="15"/>
  <c r="L66" i="15"/>
  <c r="I66" i="15"/>
  <c r="F66" i="15"/>
  <c r="O65" i="15"/>
  <c r="L65" i="15"/>
  <c r="I65" i="15"/>
  <c r="F65" i="15"/>
  <c r="O64" i="15"/>
  <c r="L64" i="15"/>
  <c r="I64" i="15"/>
  <c r="F64" i="15"/>
  <c r="O63" i="15"/>
  <c r="L63" i="15"/>
  <c r="I63" i="15"/>
  <c r="F63" i="15"/>
  <c r="O62" i="15"/>
  <c r="L62" i="15"/>
  <c r="I62" i="15"/>
  <c r="F62" i="15"/>
  <c r="N61" i="15"/>
  <c r="M61" i="15"/>
  <c r="O61" i="15" s="1"/>
  <c r="K61" i="15"/>
  <c r="J61" i="15"/>
  <c r="H61" i="15"/>
  <c r="G61" i="15"/>
  <c r="E61" i="15"/>
  <c r="D61" i="15"/>
  <c r="F61" i="15" s="1"/>
  <c r="O60" i="15"/>
  <c r="L60" i="15"/>
  <c r="I60" i="15"/>
  <c r="F60" i="15"/>
  <c r="C60" i="15"/>
  <c r="O59" i="15"/>
  <c r="L59" i="15"/>
  <c r="I59" i="15"/>
  <c r="F59" i="15"/>
  <c r="C59" i="15" s="1"/>
  <c r="N58" i="15"/>
  <c r="N57" i="15" s="1"/>
  <c r="N56" i="15" s="1"/>
  <c r="M58" i="15"/>
  <c r="K58" i="15"/>
  <c r="J58" i="15"/>
  <c r="J57" i="15" s="1"/>
  <c r="H58" i="15"/>
  <c r="G58" i="15"/>
  <c r="E58" i="15"/>
  <c r="E57" i="15" s="1"/>
  <c r="D58" i="15"/>
  <c r="H57" i="15"/>
  <c r="H56" i="15" s="1"/>
  <c r="D57" i="15"/>
  <c r="D56" i="15" s="1"/>
  <c r="O50" i="15"/>
  <c r="C50" i="15" s="1"/>
  <c r="O49" i="15"/>
  <c r="C49" i="15" s="1"/>
  <c r="O48" i="15"/>
  <c r="C48" i="15" s="1"/>
  <c r="N48" i="15"/>
  <c r="M48" i="15"/>
  <c r="L47" i="15"/>
  <c r="I47" i="15"/>
  <c r="F47" i="15"/>
  <c r="K46" i="15"/>
  <c r="J46" i="15"/>
  <c r="L46" i="15" s="1"/>
  <c r="H46" i="15"/>
  <c r="G46" i="15"/>
  <c r="E46" i="15"/>
  <c r="D46" i="15"/>
  <c r="F46" i="15" s="1"/>
  <c r="F45" i="15"/>
  <c r="C45" i="15" s="1"/>
  <c r="L44" i="15"/>
  <c r="C44" i="15" s="1"/>
  <c r="L43" i="15"/>
  <c r="C43" i="15" s="1"/>
  <c r="L42" i="15"/>
  <c r="C42" i="15" s="1"/>
  <c r="L41" i="15"/>
  <c r="C41" i="15" s="1"/>
  <c r="K40" i="15"/>
  <c r="J40" i="15"/>
  <c r="L40" i="15" s="1"/>
  <c r="C40" i="15" s="1"/>
  <c r="L39" i="15"/>
  <c r="C39" i="15" s="1"/>
  <c r="L38" i="15"/>
  <c r="C38" i="15" s="1"/>
  <c r="K37" i="15"/>
  <c r="J37" i="15"/>
  <c r="L37" i="15" s="1"/>
  <c r="C37" i="15" s="1"/>
  <c r="L36" i="15"/>
  <c r="C36" i="15" s="1"/>
  <c r="K35" i="15"/>
  <c r="J35" i="15"/>
  <c r="L34" i="15"/>
  <c r="C34" i="15" s="1"/>
  <c r="L33" i="15"/>
  <c r="C33" i="15" s="1"/>
  <c r="L32" i="15"/>
  <c r="C32" i="15" s="1"/>
  <c r="L31" i="15"/>
  <c r="C31" i="15" s="1"/>
  <c r="K31" i="15"/>
  <c r="K30" i="15" s="1"/>
  <c r="K24" i="15" s="1"/>
  <c r="J31" i="15"/>
  <c r="F29" i="15"/>
  <c r="C29" i="15" s="1"/>
  <c r="I28" i="15"/>
  <c r="F28" i="15"/>
  <c r="C28" i="15"/>
  <c r="O27" i="15"/>
  <c r="L27" i="15"/>
  <c r="I27" i="15"/>
  <c r="F27" i="15"/>
  <c r="O26" i="15"/>
  <c r="L26" i="15"/>
  <c r="I26" i="15"/>
  <c r="F26" i="15"/>
  <c r="N25" i="15"/>
  <c r="N290" i="15" s="1"/>
  <c r="N289" i="15" s="1"/>
  <c r="M25" i="15"/>
  <c r="K25" i="15"/>
  <c r="K290" i="15" s="1"/>
  <c r="K289" i="15" s="1"/>
  <c r="J25" i="15"/>
  <c r="J290" i="15" s="1"/>
  <c r="L290" i="15" s="1"/>
  <c r="H25" i="15"/>
  <c r="H290" i="15" s="1"/>
  <c r="H289" i="15" s="1"/>
  <c r="G25" i="15"/>
  <c r="G290" i="15" s="1"/>
  <c r="E25" i="15"/>
  <c r="E290" i="15" s="1"/>
  <c r="E289" i="15" s="1"/>
  <c r="D25" i="15"/>
  <c r="M24" i="15"/>
  <c r="G24" i="15"/>
  <c r="E24" i="15"/>
  <c r="D290" i="15" l="1"/>
  <c r="F25" i="15"/>
  <c r="C97" i="15"/>
  <c r="C108" i="15"/>
  <c r="J133" i="15"/>
  <c r="C162" i="15"/>
  <c r="C170" i="15"/>
  <c r="O190" i="15"/>
  <c r="H207" i="15"/>
  <c r="C232" i="15"/>
  <c r="I254" i="15"/>
  <c r="J168" i="15"/>
  <c r="L168" i="15" s="1"/>
  <c r="L169" i="15"/>
  <c r="O238" i="15"/>
  <c r="M234" i="15"/>
  <c r="M233" i="15" s="1"/>
  <c r="O233" i="15" s="1"/>
  <c r="L182" i="15"/>
  <c r="J177" i="15"/>
  <c r="J176" i="15" s="1"/>
  <c r="O199" i="15"/>
  <c r="M198" i="15"/>
  <c r="I201" i="15"/>
  <c r="H199" i="15"/>
  <c r="H198" i="15" s="1"/>
  <c r="M207" i="15"/>
  <c r="O207" i="15" s="1"/>
  <c r="O208" i="15"/>
  <c r="H261" i="15"/>
  <c r="I262" i="15"/>
  <c r="O25" i="15"/>
  <c r="J30" i="15"/>
  <c r="L30" i="15" s="1"/>
  <c r="C30" i="15" s="1"/>
  <c r="E70" i="15"/>
  <c r="L80" i="15"/>
  <c r="J79" i="15"/>
  <c r="O106" i="15"/>
  <c r="C132" i="15"/>
  <c r="C142" i="15"/>
  <c r="I230" i="15"/>
  <c r="C230" i="15" s="1"/>
  <c r="C27" i="15"/>
  <c r="G57" i="15"/>
  <c r="L58" i="15"/>
  <c r="I61" i="15"/>
  <c r="C64" i="15"/>
  <c r="C74" i="15"/>
  <c r="F80" i="15"/>
  <c r="C81" i="15"/>
  <c r="O83" i="15"/>
  <c r="D86" i="15"/>
  <c r="F86" i="15" s="1"/>
  <c r="J86" i="15"/>
  <c r="L86" i="15" s="1"/>
  <c r="O87" i="15"/>
  <c r="L92" i="15"/>
  <c r="C96" i="15"/>
  <c r="C117" i="15"/>
  <c r="I119" i="15"/>
  <c r="I131" i="15"/>
  <c r="K133" i="15"/>
  <c r="C136" i="15"/>
  <c r="I139" i="15"/>
  <c r="L144" i="15"/>
  <c r="I147" i="15"/>
  <c r="C156" i="15"/>
  <c r="C159" i="15"/>
  <c r="C161" i="15"/>
  <c r="O177" i="15"/>
  <c r="C180" i="15"/>
  <c r="F182" i="15"/>
  <c r="C183" i="15"/>
  <c r="C185" i="15"/>
  <c r="C193" i="15"/>
  <c r="C203" i="15"/>
  <c r="C214" i="15"/>
  <c r="C217" i="15"/>
  <c r="O219" i="15"/>
  <c r="C226" i="15"/>
  <c r="C229" i="15"/>
  <c r="F236" i="15"/>
  <c r="K234" i="15"/>
  <c r="F238" i="15"/>
  <c r="C242" i="15"/>
  <c r="C247" i="15"/>
  <c r="L254" i="15"/>
  <c r="O255" i="15"/>
  <c r="F262" i="15"/>
  <c r="L266" i="15"/>
  <c r="L271" i="15"/>
  <c r="L274" i="15"/>
  <c r="C277" i="15"/>
  <c r="L282" i="15"/>
  <c r="F284" i="15"/>
  <c r="C285" i="15"/>
  <c r="O291" i="15"/>
  <c r="C298" i="15"/>
  <c r="C26" i="15"/>
  <c r="I46" i="15"/>
  <c r="M57" i="15"/>
  <c r="L61" i="15"/>
  <c r="C61" i="15" s="1"/>
  <c r="C63" i="15"/>
  <c r="C65" i="15"/>
  <c r="C67" i="15"/>
  <c r="M70" i="15"/>
  <c r="O70" i="15" s="1"/>
  <c r="G79" i="15"/>
  <c r="M79" i="15"/>
  <c r="C82" i="15"/>
  <c r="O92" i="15"/>
  <c r="C92" i="15" s="1"/>
  <c r="F106" i="15"/>
  <c r="K86" i="15"/>
  <c r="C107" i="15"/>
  <c r="C116" i="15"/>
  <c r="F119" i="15"/>
  <c r="C119" i="15" s="1"/>
  <c r="O125" i="15"/>
  <c r="C130" i="15"/>
  <c r="L131" i="15"/>
  <c r="O134" i="15"/>
  <c r="L139" i="15"/>
  <c r="C141" i="15"/>
  <c r="O144" i="15"/>
  <c r="L147" i="15"/>
  <c r="C149" i="15"/>
  <c r="C160" i="15"/>
  <c r="I163" i="15"/>
  <c r="C163" i="15" s="1"/>
  <c r="I169" i="15"/>
  <c r="C173" i="15"/>
  <c r="I182" i="15"/>
  <c r="C184" i="15"/>
  <c r="I187" i="15"/>
  <c r="C192" i="15"/>
  <c r="C200" i="15"/>
  <c r="C202" i="15"/>
  <c r="C205" i="15"/>
  <c r="C218" i="15"/>
  <c r="C231" i="15"/>
  <c r="E234" i="15"/>
  <c r="E233" i="15" s="1"/>
  <c r="C239" i="15"/>
  <c r="C246" i="15"/>
  <c r="I249" i="15"/>
  <c r="E261" i="15"/>
  <c r="F261" i="15" s="1"/>
  <c r="C263" i="15"/>
  <c r="C270" i="15"/>
  <c r="H272" i="15"/>
  <c r="H271" i="15" s="1"/>
  <c r="C279" i="15"/>
  <c r="O278" i="15"/>
  <c r="C286" i="15"/>
  <c r="C47" i="15"/>
  <c r="F58" i="15"/>
  <c r="I58" i="15"/>
  <c r="C62" i="15"/>
  <c r="C66" i="15"/>
  <c r="C69" i="15"/>
  <c r="F70" i="15"/>
  <c r="C71" i="15"/>
  <c r="L72" i="15"/>
  <c r="C76" i="15"/>
  <c r="I83" i="15"/>
  <c r="C85" i="15"/>
  <c r="I87" i="15"/>
  <c r="C89" i="15"/>
  <c r="F92" i="15"/>
  <c r="C101" i="15"/>
  <c r="I106" i="15"/>
  <c r="C113" i="15"/>
  <c r="O115" i="15"/>
  <c r="C115" i="15" s="1"/>
  <c r="C121" i="15"/>
  <c r="C140" i="15"/>
  <c r="C148" i="15"/>
  <c r="C153" i="15"/>
  <c r="L154" i="15"/>
  <c r="C154" i="15" s="1"/>
  <c r="L163" i="15"/>
  <c r="C165" i="15"/>
  <c r="C172" i="15"/>
  <c r="C175" i="15"/>
  <c r="L178" i="15"/>
  <c r="L187" i="15"/>
  <c r="C187" i="15" s="1"/>
  <c r="C189" i="15"/>
  <c r="O191" i="15"/>
  <c r="C196" i="15"/>
  <c r="C206" i="15"/>
  <c r="K198" i="15"/>
  <c r="C211" i="15"/>
  <c r="I219" i="15"/>
  <c r="C223" i="15"/>
  <c r="D234" i="15"/>
  <c r="I241" i="15"/>
  <c r="L249" i="15"/>
  <c r="C251" i="15"/>
  <c r="I255" i="15"/>
  <c r="L255" i="15"/>
  <c r="C257" i="15"/>
  <c r="C259" i="15"/>
  <c r="G261" i="15"/>
  <c r="I261" i="15" s="1"/>
  <c r="L262" i="15"/>
  <c r="C265" i="15"/>
  <c r="F266" i="15"/>
  <c r="C266" i="15" s="1"/>
  <c r="G272" i="15"/>
  <c r="L278" i="15"/>
  <c r="C293" i="15"/>
  <c r="C295" i="15"/>
  <c r="C291" i="15" s="1"/>
  <c r="C46" i="15"/>
  <c r="E56" i="15"/>
  <c r="F56" i="15" s="1"/>
  <c r="F57" i="15"/>
  <c r="C72" i="15"/>
  <c r="I57" i="15"/>
  <c r="H78" i="15"/>
  <c r="K78" i="15"/>
  <c r="L79" i="15"/>
  <c r="C83" i="15"/>
  <c r="O57" i="15"/>
  <c r="I79" i="15"/>
  <c r="O79" i="15"/>
  <c r="C131" i="15"/>
  <c r="D168" i="15"/>
  <c r="F168" i="15" s="1"/>
  <c r="F169" i="15"/>
  <c r="C169" i="15" s="1"/>
  <c r="J190" i="15"/>
  <c r="L190" i="15" s="1"/>
  <c r="L191" i="15"/>
  <c r="C191" i="15" s="1"/>
  <c r="M290" i="15"/>
  <c r="D24" i="15"/>
  <c r="F24" i="15" s="1"/>
  <c r="H24" i="15"/>
  <c r="I24" i="15" s="1"/>
  <c r="G289" i="15"/>
  <c r="I289" i="15" s="1"/>
  <c r="I290" i="15"/>
  <c r="K57" i="15"/>
  <c r="K56" i="15" s="1"/>
  <c r="J70" i="15"/>
  <c r="L70" i="15" s="1"/>
  <c r="E79" i="15"/>
  <c r="F79" i="15" s="1"/>
  <c r="C79" i="15" s="1"/>
  <c r="N86" i="15"/>
  <c r="O86" i="15" s="1"/>
  <c r="C95" i="15"/>
  <c r="L98" i="15"/>
  <c r="C98" i="15" s="1"/>
  <c r="C105" i="15"/>
  <c r="C109" i="15"/>
  <c r="C129" i="15"/>
  <c r="F134" i="15"/>
  <c r="C134" i="15" s="1"/>
  <c r="E133" i="15"/>
  <c r="F133" i="15" s="1"/>
  <c r="L134" i="15"/>
  <c r="C139" i="15"/>
  <c r="C143" i="15"/>
  <c r="F144" i="15"/>
  <c r="C144" i="15" s="1"/>
  <c r="C147" i="15"/>
  <c r="C151" i="15"/>
  <c r="M176" i="15"/>
  <c r="K177" i="15"/>
  <c r="C179" i="15"/>
  <c r="H194" i="15"/>
  <c r="I194" i="15" s="1"/>
  <c r="I195" i="15"/>
  <c r="L201" i="15"/>
  <c r="J199" i="15"/>
  <c r="D289" i="15"/>
  <c r="F289" i="15" s="1"/>
  <c r="F290" i="15"/>
  <c r="L35" i="15"/>
  <c r="C35" i="15" s="1"/>
  <c r="L57" i="15"/>
  <c r="O58" i="15"/>
  <c r="G70" i="15"/>
  <c r="I70" i="15" s="1"/>
  <c r="C70" i="15" s="1"/>
  <c r="I80" i="15"/>
  <c r="G86" i="15"/>
  <c r="I86" i="15" s="1"/>
  <c r="F87" i="15"/>
  <c r="C87" i="15" s="1"/>
  <c r="C99" i="15"/>
  <c r="C111" i="15"/>
  <c r="G133" i="15"/>
  <c r="I133" i="15" s="1"/>
  <c r="C135" i="15"/>
  <c r="C171" i="15"/>
  <c r="D176" i="15"/>
  <c r="N176" i="15"/>
  <c r="G177" i="15"/>
  <c r="I178" i="15"/>
  <c r="C178" i="15" s="1"/>
  <c r="D194" i="15"/>
  <c r="F194" i="15" s="1"/>
  <c r="C194" i="15" s="1"/>
  <c r="F195" i="15"/>
  <c r="F219" i="15"/>
  <c r="C219" i="15" s="1"/>
  <c r="D207" i="15"/>
  <c r="G271" i="15"/>
  <c r="I271" i="15" s="1"/>
  <c r="I272" i="15"/>
  <c r="O274" i="15"/>
  <c r="M272" i="15"/>
  <c r="L25" i="15"/>
  <c r="J24" i="15"/>
  <c r="L24" i="15" s="1"/>
  <c r="N24" i="15"/>
  <c r="O24" i="15" s="1"/>
  <c r="I25" i="15"/>
  <c r="C25" i="15" s="1"/>
  <c r="C91" i="15"/>
  <c r="L106" i="15"/>
  <c r="C106" i="15" s="1"/>
  <c r="C125" i="15"/>
  <c r="M133" i="15"/>
  <c r="O133" i="15" s="1"/>
  <c r="O168" i="15"/>
  <c r="O187" i="15"/>
  <c r="D198" i="15"/>
  <c r="F199" i="15"/>
  <c r="J289" i="15"/>
  <c r="L289" i="15" s="1"/>
  <c r="N168" i="15"/>
  <c r="N78" i="15" s="1"/>
  <c r="E177" i="15"/>
  <c r="E176" i="15" s="1"/>
  <c r="L194" i="15"/>
  <c r="L208" i="15"/>
  <c r="L236" i="15"/>
  <c r="C249" i="15"/>
  <c r="C253" i="15"/>
  <c r="O254" i="15"/>
  <c r="M261" i="15"/>
  <c r="O261" i="15" s="1"/>
  <c r="O262" i="15"/>
  <c r="L272" i="15"/>
  <c r="C273" i="15"/>
  <c r="F274" i="15"/>
  <c r="C274" i="15" s="1"/>
  <c r="C281" i="15"/>
  <c r="F282" i="15"/>
  <c r="I284" i="15"/>
  <c r="C284" i="15" s="1"/>
  <c r="C209" i="15"/>
  <c r="C221" i="15"/>
  <c r="C237" i="15"/>
  <c r="C238" i="15"/>
  <c r="C245" i="15"/>
  <c r="D254" i="15"/>
  <c r="F254" i="15" s="1"/>
  <c r="F255" i="15"/>
  <c r="C255" i="15" s="1"/>
  <c r="C262" i="15"/>
  <c r="C269" i="15"/>
  <c r="E272" i="15"/>
  <c r="E271" i="15" s="1"/>
  <c r="O198" i="15"/>
  <c r="I199" i="15"/>
  <c r="O201" i="15"/>
  <c r="G207" i="15"/>
  <c r="I208" i="15"/>
  <c r="C208" i="15" s="1"/>
  <c r="I236" i="15"/>
  <c r="G234" i="15"/>
  <c r="O241" i="15"/>
  <c r="C241" i="15" s="1"/>
  <c r="F278" i="15"/>
  <c r="C278" i="15" s="1"/>
  <c r="L284" i="15"/>
  <c r="I291" i="15"/>
  <c r="E207" i="15"/>
  <c r="E198" i="15" s="1"/>
  <c r="J234" i="15"/>
  <c r="N254" i="15"/>
  <c r="N233" i="15" s="1"/>
  <c r="N197" i="15" s="1"/>
  <c r="K261" i="15"/>
  <c r="L261" i="15" s="1"/>
  <c r="D272" i="15"/>
  <c r="H234" i="15"/>
  <c r="H233" i="15" s="1"/>
  <c r="H197" i="15" s="1"/>
  <c r="C261" i="15" l="1"/>
  <c r="C282" i="15"/>
  <c r="C58" i="15"/>
  <c r="J78" i="15"/>
  <c r="L78" i="15" s="1"/>
  <c r="C290" i="15"/>
  <c r="C289" i="15" s="1"/>
  <c r="F234" i="15"/>
  <c r="C86" i="15"/>
  <c r="M56" i="15"/>
  <c r="O56" i="15" s="1"/>
  <c r="L133" i="15"/>
  <c r="O234" i="15"/>
  <c r="C254" i="15"/>
  <c r="E197" i="15"/>
  <c r="C80" i="15"/>
  <c r="C201" i="15"/>
  <c r="C57" i="15"/>
  <c r="C182" i="15"/>
  <c r="N55" i="15"/>
  <c r="N54" i="15" s="1"/>
  <c r="N287" i="15"/>
  <c r="F272" i="15"/>
  <c r="D271" i="15"/>
  <c r="F198" i="15"/>
  <c r="J198" i="15"/>
  <c r="L199" i="15"/>
  <c r="C199" i="15" s="1"/>
  <c r="C236" i="15"/>
  <c r="I207" i="15"/>
  <c r="G198" i="15"/>
  <c r="K233" i="15"/>
  <c r="F176" i="15"/>
  <c r="C24" i="15"/>
  <c r="C168" i="15"/>
  <c r="M78" i="15"/>
  <c r="O78" i="15" s="1"/>
  <c r="D78" i="15"/>
  <c r="L234" i="15"/>
  <c r="J233" i="15"/>
  <c r="H190" i="15"/>
  <c r="I190" i="15" s="1"/>
  <c r="D233" i="15"/>
  <c r="F233" i="15" s="1"/>
  <c r="C195" i="15"/>
  <c r="G176" i="15"/>
  <c r="I176" i="15" s="1"/>
  <c r="I177" i="15"/>
  <c r="M289" i="15"/>
  <c r="O289" i="15" s="1"/>
  <c r="O290" i="15"/>
  <c r="J56" i="15"/>
  <c r="M271" i="15"/>
  <c r="M197" i="15" s="1"/>
  <c r="O197" i="15" s="1"/>
  <c r="O272" i="15"/>
  <c r="F207" i="15"/>
  <c r="K176" i="15"/>
  <c r="L176" i="15" s="1"/>
  <c r="L177" i="15"/>
  <c r="C133" i="15"/>
  <c r="E78" i="15"/>
  <c r="E287" i="15" s="1"/>
  <c r="M55" i="15"/>
  <c r="G233" i="15"/>
  <c r="I233" i="15" s="1"/>
  <c r="I234" i="15"/>
  <c r="D190" i="15"/>
  <c r="F190" i="15" s="1"/>
  <c r="F177" i="15"/>
  <c r="O176" i="15"/>
  <c r="G78" i="15"/>
  <c r="I78" i="15" s="1"/>
  <c r="G56" i="15"/>
  <c r="E55" i="15"/>
  <c r="C234" i="15" l="1"/>
  <c r="E54" i="15"/>
  <c r="C177" i="15"/>
  <c r="J55" i="15"/>
  <c r="L56" i="15"/>
  <c r="F78" i="15"/>
  <c r="C78" i="15" s="1"/>
  <c r="D55" i="15"/>
  <c r="K55" i="15"/>
  <c r="K197" i="15"/>
  <c r="K287" i="15"/>
  <c r="C207" i="15"/>
  <c r="L233" i="15"/>
  <c r="J287" i="15"/>
  <c r="C176" i="15"/>
  <c r="G197" i="15"/>
  <c r="I197" i="15" s="1"/>
  <c r="I198" i="15"/>
  <c r="C198" i="15" s="1"/>
  <c r="L198" i="15"/>
  <c r="J197" i="15"/>
  <c r="F271" i="15"/>
  <c r="D287" i="15"/>
  <c r="F287" i="15" s="1"/>
  <c r="H55" i="15"/>
  <c r="H54" i="15" s="1"/>
  <c r="E288" i="15"/>
  <c r="E53" i="15"/>
  <c r="C233" i="15"/>
  <c r="G287" i="15"/>
  <c r="C272" i="15"/>
  <c r="G55" i="15"/>
  <c r="I56" i="15"/>
  <c r="C56" i="15" s="1"/>
  <c r="C190" i="15"/>
  <c r="O55" i="15"/>
  <c r="M54" i="15"/>
  <c r="O271" i="15"/>
  <c r="M287" i="15"/>
  <c r="O287" i="15" s="1"/>
  <c r="H287" i="15"/>
  <c r="D197" i="15"/>
  <c r="F197" i="15" s="1"/>
  <c r="N53" i="15"/>
  <c r="N288" i="15"/>
  <c r="L287" i="15" l="1"/>
  <c r="M53" i="15"/>
  <c r="O53" i="15" s="1"/>
  <c r="O54" i="15"/>
  <c r="M288" i="15"/>
  <c r="O288" i="15" s="1"/>
  <c r="G54" i="15"/>
  <c r="I55" i="15"/>
  <c r="C271" i="15"/>
  <c r="C287" i="15" s="1"/>
  <c r="K54" i="15"/>
  <c r="L55" i="15"/>
  <c r="J54" i="15"/>
  <c r="L197" i="15"/>
  <c r="C197" i="15" s="1"/>
  <c r="D54" i="15"/>
  <c r="F55" i="15"/>
  <c r="I287" i="15"/>
  <c r="H288" i="15"/>
  <c r="H53" i="15"/>
  <c r="L54" i="15" l="1"/>
  <c r="J53" i="15"/>
  <c r="J288" i="15"/>
  <c r="C55" i="15"/>
  <c r="I54" i="15"/>
  <c r="G288" i="15"/>
  <c r="I288" i="15" s="1"/>
  <c r="G53" i="15"/>
  <c r="I53" i="15" s="1"/>
  <c r="D288" i="15"/>
  <c r="F288" i="15" s="1"/>
  <c r="D53" i="15"/>
  <c r="F53" i="15" s="1"/>
  <c r="F54" i="15"/>
  <c r="C54" i="15" s="1"/>
  <c r="K53" i="15"/>
  <c r="K288" i="15"/>
  <c r="L53" i="15" l="1"/>
  <c r="C53" i="15"/>
  <c r="L288" i="15"/>
  <c r="C288" i="15" s="1"/>
  <c r="O299" i="14" l="1"/>
  <c r="L299" i="14"/>
  <c r="I299" i="14"/>
  <c r="C299" i="14" s="1"/>
  <c r="F299" i="14"/>
  <c r="O298" i="14"/>
  <c r="L298" i="14"/>
  <c r="I298" i="14"/>
  <c r="F298" i="14"/>
  <c r="O297" i="14"/>
  <c r="L297" i="14"/>
  <c r="I297" i="14"/>
  <c r="F297" i="14"/>
  <c r="O296" i="14"/>
  <c r="L296" i="14"/>
  <c r="I296" i="14"/>
  <c r="F296" i="14"/>
  <c r="O295" i="14"/>
  <c r="L295" i="14"/>
  <c r="I295" i="14"/>
  <c r="F295" i="14"/>
  <c r="C295" i="14" s="1"/>
  <c r="O294" i="14"/>
  <c r="L294" i="14"/>
  <c r="I294" i="14"/>
  <c r="F294" i="14"/>
  <c r="O293" i="14"/>
  <c r="L293" i="14"/>
  <c r="I293" i="14"/>
  <c r="F293" i="14"/>
  <c r="O292" i="14"/>
  <c r="L292" i="14"/>
  <c r="I292" i="14"/>
  <c r="F292" i="14"/>
  <c r="O291" i="14"/>
  <c r="N291" i="14"/>
  <c r="M291" i="14"/>
  <c r="K291" i="14"/>
  <c r="J291" i="14"/>
  <c r="H291" i="14"/>
  <c r="G291" i="14"/>
  <c r="I291" i="14" s="1"/>
  <c r="E291" i="14"/>
  <c r="D291" i="14"/>
  <c r="F291" i="14" s="1"/>
  <c r="O286" i="14"/>
  <c r="L286" i="14"/>
  <c r="I286" i="14"/>
  <c r="F286" i="14"/>
  <c r="C286" i="14" s="1"/>
  <c r="O285" i="14"/>
  <c r="J285" i="14"/>
  <c r="I285" i="14"/>
  <c r="F285" i="14"/>
  <c r="N284" i="14"/>
  <c r="M284" i="14"/>
  <c r="O284" i="14" s="1"/>
  <c r="K284" i="14"/>
  <c r="H284" i="14"/>
  <c r="G284" i="14"/>
  <c r="I284" i="14" s="1"/>
  <c r="E284" i="14"/>
  <c r="D284" i="14"/>
  <c r="F284" i="14" s="1"/>
  <c r="O283" i="14"/>
  <c r="L283" i="14"/>
  <c r="I283" i="14"/>
  <c r="F283" i="14"/>
  <c r="C283" i="14" s="1"/>
  <c r="N282" i="14"/>
  <c r="M282" i="14"/>
  <c r="O282" i="14" s="1"/>
  <c r="K282" i="14"/>
  <c r="J282" i="14"/>
  <c r="L282" i="14" s="1"/>
  <c r="H282" i="14"/>
  <c r="G282" i="14"/>
  <c r="I282" i="14" s="1"/>
  <c r="E282" i="14"/>
  <c r="F282" i="14" s="1"/>
  <c r="D282" i="14"/>
  <c r="O281" i="14"/>
  <c r="L281" i="14"/>
  <c r="I281" i="14"/>
  <c r="F281" i="14"/>
  <c r="O280" i="14"/>
  <c r="L280" i="14"/>
  <c r="I280" i="14"/>
  <c r="C280" i="14" s="1"/>
  <c r="F280" i="14"/>
  <c r="O279" i="14"/>
  <c r="L279" i="14"/>
  <c r="I279" i="14"/>
  <c r="F279" i="14"/>
  <c r="N278" i="14"/>
  <c r="M278" i="14"/>
  <c r="K278" i="14"/>
  <c r="J278" i="14"/>
  <c r="L278" i="14" s="1"/>
  <c r="H278" i="14"/>
  <c r="H272" i="14" s="1"/>
  <c r="H271" i="14" s="1"/>
  <c r="G278" i="14"/>
  <c r="I278" i="14" s="1"/>
  <c r="E278" i="14"/>
  <c r="F278" i="14" s="1"/>
  <c r="D278" i="14"/>
  <c r="O277" i="14"/>
  <c r="L277" i="14"/>
  <c r="I277" i="14"/>
  <c r="F277" i="14"/>
  <c r="O276" i="14"/>
  <c r="L276" i="14"/>
  <c r="I276" i="14"/>
  <c r="F276" i="14"/>
  <c r="C276" i="14"/>
  <c r="O275" i="14"/>
  <c r="L275" i="14"/>
  <c r="I275" i="14"/>
  <c r="F275" i="14"/>
  <c r="C275" i="14" s="1"/>
  <c r="N274" i="14"/>
  <c r="N272" i="14" s="1"/>
  <c r="N271" i="14" s="1"/>
  <c r="M274" i="14"/>
  <c r="K274" i="14"/>
  <c r="J274" i="14"/>
  <c r="L274" i="14" s="1"/>
  <c r="I274" i="14"/>
  <c r="H274" i="14"/>
  <c r="G274" i="14"/>
  <c r="E274" i="14"/>
  <c r="D274" i="14"/>
  <c r="O273" i="14"/>
  <c r="L273" i="14"/>
  <c r="I273" i="14"/>
  <c r="F273" i="14"/>
  <c r="K272" i="14"/>
  <c r="K271" i="14" s="1"/>
  <c r="G272" i="14"/>
  <c r="D272" i="14"/>
  <c r="D271" i="14" s="1"/>
  <c r="O270" i="14"/>
  <c r="L270" i="14"/>
  <c r="I270" i="14"/>
  <c r="F270" i="14"/>
  <c r="O269" i="14"/>
  <c r="L269" i="14"/>
  <c r="I269" i="14"/>
  <c r="F269" i="14"/>
  <c r="O268" i="14"/>
  <c r="L268" i="14"/>
  <c r="I268" i="14"/>
  <c r="F268" i="14"/>
  <c r="C268" i="14"/>
  <c r="O267" i="14"/>
  <c r="L267" i="14"/>
  <c r="I267" i="14"/>
  <c r="F267" i="14"/>
  <c r="C267" i="14" s="1"/>
  <c r="N266" i="14"/>
  <c r="M266" i="14"/>
  <c r="K266" i="14"/>
  <c r="J266" i="14"/>
  <c r="L266" i="14" s="1"/>
  <c r="I266" i="14"/>
  <c r="H266" i="14"/>
  <c r="G266" i="14"/>
  <c r="E266" i="14"/>
  <c r="F266" i="14" s="1"/>
  <c r="D266" i="14"/>
  <c r="O265" i="14"/>
  <c r="L265" i="14"/>
  <c r="I265" i="14"/>
  <c r="F265" i="14"/>
  <c r="O264" i="14"/>
  <c r="L264" i="14"/>
  <c r="I264" i="14"/>
  <c r="F264" i="14"/>
  <c r="C264" i="14" s="1"/>
  <c r="O263" i="14"/>
  <c r="L263" i="14"/>
  <c r="I263" i="14"/>
  <c r="F263" i="14"/>
  <c r="N262" i="14"/>
  <c r="M262" i="14"/>
  <c r="K262" i="14"/>
  <c r="J262" i="14"/>
  <c r="H262" i="14"/>
  <c r="H261" i="14" s="1"/>
  <c r="G262" i="14"/>
  <c r="I262" i="14" s="1"/>
  <c r="E262" i="14"/>
  <c r="D262" i="14"/>
  <c r="N261" i="14"/>
  <c r="K261" i="14"/>
  <c r="G261" i="14"/>
  <c r="D261" i="14"/>
  <c r="O260" i="14"/>
  <c r="L260" i="14"/>
  <c r="I260" i="14"/>
  <c r="F260" i="14"/>
  <c r="C260" i="14" s="1"/>
  <c r="O259" i="14"/>
  <c r="L259" i="14"/>
  <c r="I259" i="14"/>
  <c r="F259" i="14"/>
  <c r="O258" i="14"/>
  <c r="L258" i="14"/>
  <c r="I258" i="14"/>
  <c r="F258" i="14"/>
  <c r="O257" i="14"/>
  <c r="L257" i="14"/>
  <c r="C257" i="14" s="1"/>
  <c r="I257" i="14"/>
  <c r="F257" i="14"/>
  <c r="O256" i="14"/>
  <c r="L256" i="14"/>
  <c r="I256" i="14"/>
  <c r="F256" i="14"/>
  <c r="C256" i="14" s="1"/>
  <c r="N255" i="14"/>
  <c r="N254" i="14" s="1"/>
  <c r="M255" i="14"/>
  <c r="K255" i="14"/>
  <c r="J255" i="14"/>
  <c r="L255" i="14" s="1"/>
  <c r="H255" i="14"/>
  <c r="G255" i="14"/>
  <c r="E255" i="14"/>
  <c r="D255" i="14"/>
  <c r="K254" i="14"/>
  <c r="J254" i="14"/>
  <c r="L254" i="14" s="1"/>
  <c r="G254" i="14"/>
  <c r="E254" i="14"/>
  <c r="O253" i="14"/>
  <c r="L253" i="14"/>
  <c r="C253" i="14" s="1"/>
  <c r="I253" i="14"/>
  <c r="F253" i="14"/>
  <c r="O252" i="14"/>
  <c r="L252" i="14"/>
  <c r="I252" i="14"/>
  <c r="C252" i="14" s="1"/>
  <c r="F252" i="14"/>
  <c r="O251" i="14"/>
  <c r="L251" i="14"/>
  <c r="I251" i="14"/>
  <c r="F251" i="14"/>
  <c r="O250" i="14"/>
  <c r="L250" i="14"/>
  <c r="I250" i="14"/>
  <c r="F250" i="14"/>
  <c r="N249" i="14"/>
  <c r="O249" i="14" s="1"/>
  <c r="M249" i="14"/>
  <c r="K249" i="14"/>
  <c r="J249" i="14"/>
  <c r="L249" i="14" s="1"/>
  <c r="H249" i="14"/>
  <c r="G249" i="14"/>
  <c r="E249" i="14"/>
  <c r="D249" i="14"/>
  <c r="F249" i="14" s="1"/>
  <c r="O248" i="14"/>
  <c r="L248" i="14"/>
  <c r="I248" i="14"/>
  <c r="F248" i="14"/>
  <c r="C248" i="14" s="1"/>
  <c r="O247" i="14"/>
  <c r="L247" i="14"/>
  <c r="I247" i="14"/>
  <c r="F247" i="14"/>
  <c r="O246" i="14"/>
  <c r="L246" i="14"/>
  <c r="I246" i="14"/>
  <c r="C246" i="14" s="1"/>
  <c r="F246" i="14"/>
  <c r="O245" i="14"/>
  <c r="L245" i="14"/>
  <c r="I245" i="14"/>
  <c r="F245" i="14"/>
  <c r="O244" i="14"/>
  <c r="L244" i="14"/>
  <c r="I244" i="14"/>
  <c r="F244" i="14"/>
  <c r="C244" i="14" s="1"/>
  <c r="O243" i="14"/>
  <c r="L243" i="14"/>
  <c r="I243" i="14"/>
  <c r="F243" i="14"/>
  <c r="O242" i="14"/>
  <c r="L242" i="14"/>
  <c r="I242" i="14"/>
  <c r="F242" i="14"/>
  <c r="N241" i="14"/>
  <c r="M241" i="14"/>
  <c r="K241" i="14"/>
  <c r="J241" i="14"/>
  <c r="H241" i="14"/>
  <c r="G241" i="14"/>
  <c r="I241" i="14" s="1"/>
  <c r="F241" i="14"/>
  <c r="E241" i="14"/>
  <c r="D241" i="14"/>
  <c r="O240" i="14"/>
  <c r="L240" i="14"/>
  <c r="I240" i="14"/>
  <c r="F240" i="14"/>
  <c r="C240" i="14"/>
  <c r="O239" i="14"/>
  <c r="L239" i="14"/>
  <c r="I239" i="14"/>
  <c r="F239" i="14"/>
  <c r="C239" i="14" s="1"/>
  <c r="N238" i="14"/>
  <c r="M238" i="14"/>
  <c r="K238" i="14"/>
  <c r="J238" i="14"/>
  <c r="L238" i="14" s="1"/>
  <c r="I238" i="14"/>
  <c r="H238" i="14"/>
  <c r="G238" i="14"/>
  <c r="E238" i="14"/>
  <c r="F238" i="14" s="1"/>
  <c r="D238" i="14"/>
  <c r="O237" i="14"/>
  <c r="L237" i="14"/>
  <c r="I237" i="14"/>
  <c r="F237" i="14"/>
  <c r="N236" i="14"/>
  <c r="M236" i="14"/>
  <c r="O236" i="14" s="1"/>
  <c r="K236" i="14"/>
  <c r="J236" i="14"/>
  <c r="H236" i="14"/>
  <c r="H234" i="14" s="1"/>
  <c r="G236" i="14"/>
  <c r="E236" i="14"/>
  <c r="D236" i="14"/>
  <c r="O235" i="14"/>
  <c r="L235" i="14"/>
  <c r="I235" i="14"/>
  <c r="F235" i="14"/>
  <c r="O232" i="14"/>
  <c r="L232" i="14"/>
  <c r="I232" i="14"/>
  <c r="F232" i="14"/>
  <c r="C232" i="14"/>
  <c r="O231" i="14"/>
  <c r="L231" i="14"/>
  <c r="I231" i="14"/>
  <c r="F231" i="14"/>
  <c r="C231" i="14" s="1"/>
  <c r="N230" i="14"/>
  <c r="M230" i="14"/>
  <c r="K230" i="14"/>
  <c r="J230" i="14"/>
  <c r="L230" i="14" s="1"/>
  <c r="I230" i="14"/>
  <c r="H230" i="14"/>
  <c r="G230" i="14"/>
  <c r="E230" i="14"/>
  <c r="F230" i="14" s="1"/>
  <c r="D230" i="14"/>
  <c r="O229" i="14"/>
  <c r="L229" i="14"/>
  <c r="I229" i="14"/>
  <c r="E229" i="14"/>
  <c r="D229" i="14"/>
  <c r="O228" i="14"/>
  <c r="L228" i="14"/>
  <c r="I228" i="14"/>
  <c r="F228" i="14"/>
  <c r="O227" i="14"/>
  <c r="L227" i="14"/>
  <c r="C227" i="14" s="1"/>
  <c r="I227" i="14"/>
  <c r="F227" i="14"/>
  <c r="O226" i="14"/>
  <c r="L226" i="14"/>
  <c r="I226" i="14"/>
  <c r="C226" i="14" s="1"/>
  <c r="F226" i="14"/>
  <c r="O225" i="14"/>
  <c r="L225" i="14"/>
  <c r="I225" i="14"/>
  <c r="F225" i="14"/>
  <c r="O224" i="14"/>
  <c r="L224" i="14"/>
  <c r="I224" i="14"/>
  <c r="F224" i="14"/>
  <c r="O223" i="14"/>
  <c r="L223" i="14"/>
  <c r="I223" i="14"/>
  <c r="F223" i="14"/>
  <c r="O222" i="14"/>
  <c r="L222" i="14"/>
  <c r="I222" i="14"/>
  <c r="F222" i="14"/>
  <c r="C222" i="14"/>
  <c r="O221" i="14"/>
  <c r="L221" i="14"/>
  <c r="I221" i="14"/>
  <c r="F221" i="14"/>
  <c r="C221" i="14" s="1"/>
  <c r="O220" i="14"/>
  <c r="L220" i="14"/>
  <c r="I220" i="14"/>
  <c r="F220" i="14"/>
  <c r="N219" i="14"/>
  <c r="O219" i="14" s="1"/>
  <c r="M219" i="14"/>
  <c r="K219" i="14"/>
  <c r="J219" i="14"/>
  <c r="L219" i="14" s="1"/>
  <c r="H219" i="14"/>
  <c r="G219" i="14"/>
  <c r="E219" i="14"/>
  <c r="D219" i="14"/>
  <c r="F219" i="14" s="1"/>
  <c r="O218" i="14"/>
  <c r="L218" i="14"/>
  <c r="I218" i="14"/>
  <c r="F218" i="14"/>
  <c r="C218" i="14" s="1"/>
  <c r="O217" i="14"/>
  <c r="L217" i="14"/>
  <c r="I217" i="14"/>
  <c r="F217" i="14"/>
  <c r="O216" i="14"/>
  <c r="L216" i="14"/>
  <c r="I216" i="14"/>
  <c r="F216" i="14"/>
  <c r="O215" i="14"/>
  <c r="L215" i="14"/>
  <c r="C215" i="14" s="1"/>
  <c r="I215" i="14"/>
  <c r="F215" i="14"/>
  <c r="O214" i="14"/>
  <c r="L214" i="14"/>
  <c r="I214" i="14"/>
  <c r="C214" i="14" s="1"/>
  <c r="F214" i="14"/>
  <c r="O213" i="14"/>
  <c r="L213" i="14"/>
  <c r="I213" i="14"/>
  <c r="F213" i="14"/>
  <c r="O212" i="14"/>
  <c r="L212" i="14"/>
  <c r="I212" i="14"/>
  <c r="F212" i="14"/>
  <c r="O211" i="14"/>
  <c r="L211" i="14"/>
  <c r="I211" i="14"/>
  <c r="F211" i="14"/>
  <c r="O210" i="14"/>
  <c r="L210" i="14"/>
  <c r="I210" i="14"/>
  <c r="F210" i="14"/>
  <c r="C210" i="14"/>
  <c r="O209" i="14"/>
  <c r="L209" i="14"/>
  <c r="I209" i="14"/>
  <c r="F209" i="14"/>
  <c r="C209" i="14" s="1"/>
  <c r="N208" i="14"/>
  <c r="M208" i="14"/>
  <c r="K208" i="14"/>
  <c r="J208" i="14"/>
  <c r="L208" i="14" s="1"/>
  <c r="I208" i="14"/>
  <c r="H208" i="14"/>
  <c r="G208" i="14"/>
  <c r="E208" i="14"/>
  <c r="D208" i="14"/>
  <c r="K207" i="14"/>
  <c r="H207" i="14"/>
  <c r="G207" i="14"/>
  <c r="O206" i="14"/>
  <c r="L206" i="14"/>
  <c r="I206" i="14"/>
  <c r="F206" i="14"/>
  <c r="C206" i="14" s="1"/>
  <c r="O205" i="14"/>
  <c r="L205" i="14"/>
  <c r="I205" i="14"/>
  <c r="F205" i="14"/>
  <c r="O204" i="14"/>
  <c r="L204" i="14"/>
  <c r="I204" i="14"/>
  <c r="F204" i="14"/>
  <c r="O203" i="14"/>
  <c r="L203" i="14"/>
  <c r="C203" i="14" s="1"/>
  <c r="I203" i="14"/>
  <c r="F203" i="14"/>
  <c r="O202" i="14"/>
  <c r="L202" i="14"/>
  <c r="I202" i="14"/>
  <c r="F202" i="14"/>
  <c r="C202" i="14" s="1"/>
  <c r="N201" i="14"/>
  <c r="N199" i="14" s="1"/>
  <c r="M201" i="14"/>
  <c r="K201" i="14"/>
  <c r="J201" i="14"/>
  <c r="L201" i="14" s="1"/>
  <c r="H201" i="14"/>
  <c r="G201" i="14"/>
  <c r="E201" i="14"/>
  <c r="E199" i="14" s="1"/>
  <c r="D201" i="14"/>
  <c r="O200" i="14"/>
  <c r="L200" i="14"/>
  <c r="I200" i="14"/>
  <c r="F200" i="14"/>
  <c r="K199" i="14"/>
  <c r="G199" i="14"/>
  <c r="G198" i="14" s="1"/>
  <c r="K198" i="14"/>
  <c r="O196" i="14"/>
  <c r="L196" i="14"/>
  <c r="I196" i="14"/>
  <c r="F196" i="14"/>
  <c r="N195" i="14"/>
  <c r="N194" i="14" s="1"/>
  <c r="M195" i="14"/>
  <c r="M194" i="14" s="1"/>
  <c r="O194" i="14" s="1"/>
  <c r="K195" i="14"/>
  <c r="K194" i="14" s="1"/>
  <c r="K190" i="14" s="1"/>
  <c r="J195" i="14"/>
  <c r="H195" i="14"/>
  <c r="H194" i="14" s="1"/>
  <c r="G195" i="14"/>
  <c r="I195" i="14" s="1"/>
  <c r="E195" i="14"/>
  <c r="E194" i="14" s="1"/>
  <c r="D195" i="14"/>
  <c r="D194" i="14" s="1"/>
  <c r="O193" i="14"/>
  <c r="L193" i="14"/>
  <c r="I193" i="14"/>
  <c r="F193" i="14"/>
  <c r="O192" i="14"/>
  <c r="L192" i="14"/>
  <c r="I192" i="14"/>
  <c r="F192" i="14"/>
  <c r="N191" i="14"/>
  <c r="N190" i="14" s="1"/>
  <c r="M191" i="14"/>
  <c r="K191" i="14"/>
  <c r="J191" i="14"/>
  <c r="I191" i="14"/>
  <c r="H191" i="14"/>
  <c r="G191" i="14"/>
  <c r="E191" i="14"/>
  <c r="E190" i="14" s="1"/>
  <c r="D191" i="14"/>
  <c r="O189" i="14"/>
  <c r="L189" i="14"/>
  <c r="I189" i="14"/>
  <c r="F189" i="14"/>
  <c r="O188" i="14"/>
  <c r="L188" i="14"/>
  <c r="I188" i="14"/>
  <c r="F188" i="14"/>
  <c r="N187" i="14"/>
  <c r="M187" i="14"/>
  <c r="K187" i="14"/>
  <c r="J187" i="14"/>
  <c r="H187" i="14"/>
  <c r="G187" i="14"/>
  <c r="I187" i="14" s="1"/>
  <c r="E187" i="14"/>
  <c r="D187" i="14"/>
  <c r="F187" i="14" s="1"/>
  <c r="O186" i="14"/>
  <c r="L186" i="14"/>
  <c r="I186" i="14"/>
  <c r="F186" i="14"/>
  <c r="C186" i="14" s="1"/>
  <c r="O185" i="14"/>
  <c r="L185" i="14"/>
  <c r="I185" i="14"/>
  <c r="F185" i="14"/>
  <c r="O184" i="14"/>
  <c r="L184" i="14"/>
  <c r="I184" i="14"/>
  <c r="F184" i="14"/>
  <c r="O183" i="14"/>
  <c r="L183" i="14"/>
  <c r="I183" i="14"/>
  <c r="F183" i="14"/>
  <c r="N182" i="14"/>
  <c r="M182" i="14"/>
  <c r="O182" i="14" s="1"/>
  <c r="K182" i="14"/>
  <c r="J182" i="14"/>
  <c r="H182" i="14"/>
  <c r="G182" i="14"/>
  <c r="I182" i="14" s="1"/>
  <c r="F182" i="14"/>
  <c r="E182" i="14"/>
  <c r="D182" i="14"/>
  <c r="O181" i="14"/>
  <c r="L181" i="14"/>
  <c r="I181" i="14"/>
  <c r="F181" i="14"/>
  <c r="O180" i="14"/>
  <c r="L180" i="14"/>
  <c r="I180" i="14"/>
  <c r="F180" i="14"/>
  <c r="O179" i="14"/>
  <c r="L179" i="14"/>
  <c r="I179" i="14"/>
  <c r="F179" i="14"/>
  <c r="O178" i="14"/>
  <c r="N178" i="14"/>
  <c r="N177" i="14" s="1"/>
  <c r="N176" i="14" s="1"/>
  <c r="M178" i="14"/>
  <c r="K178" i="14"/>
  <c r="J178" i="14"/>
  <c r="J177" i="14" s="1"/>
  <c r="J176" i="14" s="1"/>
  <c r="H178" i="14"/>
  <c r="H177" i="14" s="1"/>
  <c r="H176" i="14" s="1"/>
  <c r="G178" i="14"/>
  <c r="E178" i="14"/>
  <c r="E177" i="14" s="1"/>
  <c r="E176" i="14" s="1"/>
  <c r="D178" i="14"/>
  <c r="F178" i="14" s="1"/>
  <c r="O175" i="14"/>
  <c r="L175" i="14"/>
  <c r="I175" i="14"/>
  <c r="F175" i="14"/>
  <c r="O174" i="14"/>
  <c r="L174" i="14"/>
  <c r="I174" i="14"/>
  <c r="F174" i="14"/>
  <c r="C174" i="14" s="1"/>
  <c r="O173" i="14"/>
  <c r="L173" i="14"/>
  <c r="I173" i="14"/>
  <c r="F173" i="14"/>
  <c r="O172" i="14"/>
  <c r="L172" i="14"/>
  <c r="I172" i="14"/>
  <c r="F172" i="14"/>
  <c r="O171" i="14"/>
  <c r="L171" i="14"/>
  <c r="I171" i="14"/>
  <c r="F171" i="14"/>
  <c r="O170" i="14"/>
  <c r="L170" i="14"/>
  <c r="I170" i="14"/>
  <c r="F170" i="14"/>
  <c r="C170" i="14" s="1"/>
  <c r="O169" i="14"/>
  <c r="N169" i="14"/>
  <c r="N168" i="14" s="1"/>
  <c r="M169" i="14"/>
  <c r="K169" i="14"/>
  <c r="K168" i="14" s="1"/>
  <c r="J169" i="14"/>
  <c r="J168" i="14" s="1"/>
  <c r="H169" i="14"/>
  <c r="H168" i="14" s="1"/>
  <c r="I168" i="14" s="1"/>
  <c r="G169" i="14"/>
  <c r="G168" i="14" s="1"/>
  <c r="E169" i="14"/>
  <c r="E168" i="14" s="1"/>
  <c r="D169" i="14"/>
  <c r="M168" i="14"/>
  <c r="O167" i="14"/>
  <c r="L167" i="14"/>
  <c r="I167" i="14"/>
  <c r="F167" i="14"/>
  <c r="O166" i="14"/>
  <c r="L166" i="14"/>
  <c r="I166" i="14"/>
  <c r="F166" i="14"/>
  <c r="C166" i="14"/>
  <c r="O165" i="14"/>
  <c r="L165" i="14"/>
  <c r="I165" i="14"/>
  <c r="F165" i="14"/>
  <c r="C165" i="14" s="1"/>
  <c r="O164" i="14"/>
  <c r="L164" i="14"/>
  <c r="I164" i="14"/>
  <c r="F164" i="14"/>
  <c r="C164" i="14" s="1"/>
  <c r="N163" i="14"/>
  <c r="M163" i="14"/>
  <c r="K163" i="14"/>
  <c r="J163" i="14"/>
  <c r="L163" i="14" s="1"/>
  <c r="I163" i="14"/>
  <c r="H163" i="14"/>
  <c r="G163" i="14"/>
  <c r="F163" i="14"/>
  <c r="E163" i="14"/>
  <c r="D163" i="14"/>
  <c r="O162" i="14"/>
  <c r="L162" i="14"/>
  <c r="I162" i="14"/>
  <c r="F162" i="14"/>
  <c r="C162" i="14" s="1"/>
  <c r="O161" i="14"/>
  <c r="L161" i="14"/>
  <c r="I161" i="14"/>
  <c r="F161" i="14"/>
  <c r="O160" i="14"/>
  <c r="L160" i="14"/>
  <c r="I160" i="14"/>
  <c r="F160" i="14"/>
  <c r="O159" i="14"/>
  <c r="L159" i="14"/>
  <c r="I159" i="14"/>
  <c r="F159" i="14"/>
  <c r="O158" i="14"/>
  <c r="L158" i="14"/>
  <c r="I158" i="14"/>
  <c r="F158" i="14"/>
  <c r="C158" i="14"/>
  <c r="O157" i="14"/>
  <c r="L157" i="14"/>
  <c r="I157" i="14"/>
  <c r="F157" i="14"/>
  <c r="C157" i="14" s="1"/>
  <c r="O156" i="14"/>
  <c r="L156" i="14"/>
  <c r="I156" i="14"/>
  <c r="F156" i="14"/>
  <c r="C156" i="14" s="1"/>
  <c r="O155" i="14"/>
  <c r="L155" i="14"/>
  <c r="I155" i="14"/>
  <c r="F155" i="14"/>
  <c r="C155" i="14" s="1"/>
  <c r="O154" i="14"/>
  <c r="N154" i="14"/>
  <c r="M154" i="14"/>
  <c r="K154" i="14"/>
  <c r="J154" i="14"/>
  <c r="H154" i="14"/>
  <c r="G154" i="14"/>
  <c r="F154" i="14"/>
  <c r="E154" i="14"/>
  <c r="D154" i="14"/>
  <c r="O153" i="14"/>
  <c r="L153" i="14"/>
  <c r="I153" i="14"/>
  <c r="F153" i="14"/>
  <c r="O152" i="14"/>
  <c r="L152" i="14"/>
  <c r="I152" i="14"/>
  <c r="F152" i="14"/>
  <c r="O151" i="14"/>
  <c r="L151" i="14"/>
  <c r="I151" i="14"/>
  <c r="F151" i="14"/>
  <c r="O150" i="14"/>
  <c r="L150" i="14"/>
  <c r="I150" i="14"/>
  <c r="F150" i="14"/>
  <c r="C150" i="14" s="1"/>
  <c r="O149" i="14"/>
  <c r="L149" i="14"/>
  <c r="I149" i="14"/>
  <c r="F149" i="14"/>
  <c r="O148" i="14"/>
  <c r="L148" i="14"/>
  <c r="I148" i="14"/>
  <c r="F148" i="14"/>
  <c r="N147" i="14"/>
  <c r="M147" i="14"/>
  <c r="K147" i="14"/>
  <c r="J147" i="14"/>
  <c r="I147" i="14"/>
  <c r="H147" i="14"/>
  <c r="G147" i="14"/>
  <c r="E147" i="14"/>
  <c r="D147" i="14"/>
  <c r="F147" i="14" s="1"/>
  <c r="O146" i="14"/>
  <c r="L146" i="14"/>
  <c r="I146" i="14"/>
  <c r="F146" i="14"/>
  <c r="C146" i="14" s="1"/>
  <c r="O145" i="14"/>
  <c r="L145" i="14"/>
  <c r="I145" i="14"/>
  <c r="F145" i="14"/>
  <c r="N144" i="14"/>
  <c r="M144" i="14"/>
  <c r="O144" i="14" s="1"/>
  <c r="L144" i="14"/>
  <c r="K144" i="14"/>
  <c r="J144" i="14"/>
  <c r="I144" i="14"/>
  <c r="H144" i="14"/>
  <c r="G144" i="14"/>
  <c r="E144" i="14"/>
  <c r="D144" i="14"/>
  <c r="O143" i="14"/>
  <c r="L143" i="14"/>
  <c r="I143" i="14"/>
  <c r="F143" i="14"/>
  <c r="C143" i="14" s="1"/>
  <c r="O142" i="14"/>
  <c r="L142" i="14"/>
  <c r="I142" i="14"/>
  <c r="F142" i="14"/>
  <c r="C142" i="14" s="1"/>
  <c r="O141" i="14"/>
  <c r="L141" i="14"/>
  <c r="I141" i="14"/>
  <c r="F141" i="14"/>
  <c r="O140" i="14"/>
  <c r="L140" i="14"/>
  <c r="I140" i="14"/>
  <c r="F140" i="14"/>
  <c r="N139" i="14"/>
  <c r="M139" i="14"/>
  <c r="K139" i="14"/>
  <c r="J139" i="14"/>
  <c r="H139" i="14"/>
  <c r="G139" i="14"/>
  <c r="I139" i="14" s="1"/>
  <c r="F139" i="14"/>
  <c r="E139" i="14"/>
  <c r="D139" i="14"/>
  <c r="O138" i="14"/>
  <c r="L138" i="14"/>
  <c r="I138" i="14"/>
  <c r="F138" i="14"/>
  <c r="C138" i="14"/>
  <c r="O137" i="14"/>
  <c r="L137" i="14"/>
  <c r="I137" i="14"/>
  <c r="F137" i="14"/>
  <c r="C137" i="14" s="1"/>
  <c r="O136" i="14"/>
  <c r="L136" i="14"/>
  <c r="I136" i="14"/>
  <c r="F136" i="14"/>
  <c r="O135" i="14"/>
  <c r="L135" i="14"/>
  <c r="I135" i="14"/>
  <c r="F135" i="14"/>
  <c r="C135" i="14" s="1"/>
  <c r="O134" i="14"/>
  <c r="N134" i="14"/>
  <c r="M134" i="14"/>
  <c r="K134" i="14"/>
  <c r="J134" i="14"/>
  <c r="H134" i="14"/>
  <c r="G134" i="14"/>
  <c r="F134" i="14"/>
  <c r="E134" i="14"/>
  <c r="D134" i="14"/>
  <c r="H133" i="14"/>
  <c r="D133" i="14"/>
  <c r="O132" i="14"/>
  <c r="L132" i="14"/>
  <c r="I132" i="14"/>
  <c r="F132" i="14"/>
  <c r="N131" i="14"/>
  <c r="M131" i="14"/>
  <c r="K131" i="14"/>
  <c r="J131" i="14"/>
  <c r="L131" i="14" s="1"/>
  <c r="I131" i="14"/>
  <c r="H131" i="14"/>
  <c r="G131" i="14"/>
  <c r="F131" i="14"/>
  <c r="E131" i="14"/>
  <c r="D131" i="14"/>
  <c r="O130" i="14"/>
  <c r="L130" i="14"/>
  <c r="I130" i="14"/>
  <c r="C130" i="14" s="1"/>
  <c r="F130" i="14"/>
  <c r="O129" i="14"/>
  <c r="L129" i="14"/>
  <c r="I129" i="14"/>
  <c r="F129" i="14"/>
  <c r="O128" i="14"/>
  <c r="L128" i="14"/>
  <c r="I128" i="14"/>
  <c r="F128" i="14"/>
  <c r="O127" i="14"/>
  <c r="L127" i="14"/>
  <c r="I127" i="14"/>
  <c r="F127" i="14"/>
  <c r="O126" i="14"/>
  <c r="L126" i="14"/>
  <c r="I126" i="14"/>
  <c r="F126" i="14"/>
  <c r="C126" i="14"/>
  <c r="O125" i="14"/>
  <c r="N125" i="14"/>
  <c r="M125" i="14"/>
  <c r="L125" i="14"/>
  <c r="K125" i="14"/>
  <c r="J125" i="14"/>
  <c r="H125" i="14"/>
  <c r="G125" i="14"/>
  <c r="E125" i="14"/>
  <c r="D125" i="14"/>
  <c r="O124" i="14"/>
  <c r="L124" i="14"/>
  <c r="I124" i="14"/>
  <c r="F124" i="14"/>
  <c r="O123" i="14"/>
  <c r="L123" i="14"/>
  <c r="I123" i="14"/>
  <c r="F123" i="14"/>
  <c r="O122" i="14"/>
  <c r="L122" i="14"/>
  <c r="I122" i="14"/>
  <c r="C122" i="14" s="1"/>
  <c r="F122" i="14"/>
  <c r="O121" i="14"/>
  <c r="L121" i="14"/>
  <c r="I121" i="14"/>
  <c r="F121" i="14"/>
  <c r="O120" i="14"/>
  <c r="L120" i="14"/>
  <c r="I120" i="14"/>
  <c r="F120" i="14"/>
  <c r="N119" i="14"/>
  <c r="M119" i="14"/>
  <c r="K119" i="14"/>
  <c r="J119" i="14"/>
  <c r="L119" i="14" s="1"/>
  <c r="I119" i="14"/>
  <c r="H119" i="14"/>
  <c r="G119" i="14"/>
  <c r="E119" i="14"/>
  <c r="D119" i="14"/>
  <c r="O118" i="14"/>
  <c r="L118" i="14"/>
  <c r="I118" i="14"/>
  <c r="F118" i="14"/>
  <c r="C118" i="14" s="1"/>
  <c r="O117" i="14"/>
  <c r="L117" i="14"/>
  <c r="I117" i="14"/>
  <c r="F117" i="14"/>
  <c r="O116" i="14"/>
  <c r="L116" i="14"/>
  <c r="I116" i="14"/>
  <c r="F116" i="14"/>
  <c r="N115" i="14"/>
  <c r="M115" i="14"/>
  <c r="K115" i="14"/>
  <c r="J115" i="14"/>
  <c r="H115" i="14"/>
  <c r="G115" i="14"/>
  <c r="I115" i="14" s="1"/>
  <c r="E115" i="14"/>
  <c r="F115" i="14" s="1"/>
  <c r="D115" i="14"/>
  <c r="O114" i="14"/>
  <c r="L114" i="14"/>
  <c r="I114" i="14"/>
  <c r="C114" i="14" s="1"/>
  <c r="F114" i="14"/>
  <c r="O113" i="14"/>
  <c r="L113" i="14"/>
  <c r="I113" i="14"/>
  <c r="F113" i="14"/>
  <c r="O112" i="14"/>
  <c r="L112" i="14"/>
  <c r="I112" i="14"/>
  <c r="F112" i="14"/>
  <c r="O111" i="14"/>
  <c r="L111" i="14"/>
  <c r="I111" i="14"/>
  <c r="F111" i="14"/>
  <c r="O110" i="14"/>
  <c r="L110" i="14"/>
  <c r="I110" i="14"/>
  <c r="F110" i="14"/>
  <c r="C110" i="14"/>
  <c r="O109" i="14"/>
  <c r="L109" i="14"/>
  <c r="I109" i="14"/>
  <c r="F109" i="14"/>
  <c r="C109" i="14" s="1"/>
  <c r="O108" i="14"/>
  <c r="L108" i="14"/>
  <c r="I108" i="14"/>
  <c r="F108" i="14"/>
  <c r="C108" i="14" s="1"/>
  <c r="O107" i="14"/>
  <c r="L107" i="14"/>
  <c r="I107" i="14"/>
  <c r="F107" i="14"/>
  <c r="N106" i="14"/>
  <c r="M106" i="14"/>
  <c r="K106" i="14"/>
  <c r="J106" i="14"/>
  <c r="I106" i="14"/>
  <c r="H106" i="14"/>
  <c r="G106" i="14"/>
  <c r="E106" i="14"/>
  <c r="F106" i="14" s="1"/>
  <c r="D106" i="14"/>
  <c r="O105" i="14"/>
  <c r="L105" i="14"/>
  <c r="I105" i="14"/>
  <c r="F105" i="14"/>
  <c r="O104" i="14"/>
  <c r="L104" i="14"/>
  <c r="I104" i="14"/>
  <c r="F104" i="14"/>
  <c r="O103" i="14"/>
  <c r="L103" i="14"/>
  <c r="I103" i="14"/>
  <c r="F103" i="14"/>
  <c r="O102" i="14"/>
  <c r="L102" i="14"/>
  <c r="I102" i="14"/>
  <c r="F102" i="14"/>
  <c r="C102" i="14" s="1"/>
  <c r="O101" i="14"/>
  <c r="L101" i="14"/>
  <c r="I101" i="14"/>
  <c r="F101" i="14"/>
  <c r="O100" i="14"/>
  <c r="L100" i="14"/>
  <c r="I100" i="14"/>
  <c r="F100" i="14"/>
  <c r="O99" i="14"/>
  <c r="L99" i="14"/>
  <c r="I99" i="14"/>
  <c r="F99" i="14"/>
  <c r="N98" i="14"/>
  <c r="N86" i="14" s="1"/>
  <c r="M98" i="14"/>
  <c r="O98" i="14" s="1"/>
  <c r="K98" i="14"/>
  <c r="J98" i="14"/>
  <c r="L98" i="14" s="1"/>
  <c r="I98" i="14"/>
  <c r="H98" i="14"/>
  <c r="G98" i="14"/>
  <c r="E98" i="14"/>
  <c r="D98" i="14"/>
  <c r="F98" i="14" s="1"/>
  <c r="C98" i="14" s="1"/>
  <c r="O97" i="14"/>
  <c r="L97" i="14"/>
  <c r="I97" i="14"/>
  <c r="F97" i="14"/>
  <c r="O96" i="14"/>
  <c r="L96" i="14"/>
  <c r="I96" i="14"/>
  <c r="F96" i="14"/>
  <c r="O95" i="14"/>
  <c r="L95" i="14"/>
  <c r="I95" i="14"/>
  <c r="F95" i="14"/>
  <c r="O94" i="14"/>
  <c r="L94" i="14"/>
  <c r="I94" i="14"/>
  <c r="C94" i="14" s="1"/>
  <c r="F94" i="14"/>
  <c r="O93" i="14"/>
  <c r="L93" i="14"/>
  <c r="I93" i="14"/>
  <c r="F93" i="14"/>
  <c r="N92" i="14"/>
  <c r="M92" i="14"/>
  <c r="O92" i="14" s="1"/>
  <c r="K92" i="14"/>
  <c r="K86" i="14" s="1"/>
  <c r="J92" i="14"/>
  <c r="H92" i="14"/>
  <c r="G92" i="14"/>
  <c r="I92" i="14" s="1"/>
  <c r="E92" i="14"/>
  <c r="E86" i="14" s="1"/>
  <c r="D92" i="14"/>
  <c r="O91" i="14"/>
  <c r="L91" i="14"/>
  <c r="I91" i="14"/>
  <c r="F91" i="14"/>
  <c r="O90" i="14"/>
  <c r="L90" i="14"/>
  <c r="I90" i="14"/>
  <c r="F90" i="14"/>
  <c r="O89" i="14"/>
  <c r="L89" i="14"/>
  <c r="I89" i="14"/>
  <c r="F89" i="14"/>
  <c r="O88" i="14"/>
  <c r="L88" i="14"/>
  <c r="I88" i="14"/>
  <c r="F88" i="14"/>
  <c r="N87" i="14"/>
  <c r="M87" i="14"/>
  <c r="O87" i="14" s="1"/>
  <c r="L87" i="14"/>
  <c r="K87" i="14"/>
  <c r="J87" i="14"/>
  <c r="I87" i="14"/>
  <c r="H87" i="14"/>
  <c r="H86" i="14" s="1"/>
  <c r="G87" i="14"/>
  <c r="E87" i="14"/>
  <c r="D87" i="14"/>
  <c r="F87" i="14" s="1"/>
  <c r="C87" i="14" s="1"/>
  <c r="D86" i="14"/>
  <c r="O85" i="14"/>
  <c r="L85" i="14"/>
  <c r="I85" i="14"/>
  <c r="F85" i="14"/>
  <c r="C85" i="14" s="1"/>
  <c r="O84" i="14"/>
  <c r="L84" i="14"/>
  <c r="I84" i="14"/>
  <c r="F84" i="14"/>
  <c r="C84" i="14" s="1"/>
  <c r="N83" i="14"/>
  <c r="M83" i="14"/>
  <c r="O83" i="14" s="1"/>
  <c r="L83" i="14"/>
  <c r="K83" i="14"/>
  <c r="J83" i="14"/>
  <c r="H83" i="14"/>
  <c r="G83" i="14"/>
  <c r="E83" i="14"/>
  <c r="D83" i="14"/>
  <c r="F83" i="14" s="1"/>
  <c r="O82" i="14"/>
  <c r="L82" i="14"/>
  <c r="I82" i="14"/>
  <c r="F82" i="14"/>
  <c r="O81" i="14"/>
  <c r="L81" i="14"/>
  <c r="I81" i="14"/>
  <c r="F81" i="14"/>
  <c r="O80" i="14"/>
  <c r="N80" i="14"/>
  <c r="N79" i="14" s="1"/>
  <c r="M80" i="14"/>
  <c r="K80" i="14"/>
  <c r="K79" i="14" s="1"/>
  <c r="J80" i="14"/>
  <c r="J79" i="14" s="1"/>
  <c r="H80" i="14"/>
  <c r="H79" i="14" s="1"/>
  <c r="G80" i="14"/>
  <c r="E80" i="14"/>
  <c r="E79" i="14" s="1"/>
  <c r="D80" i="14"/>
  <c r="F80" i="14" s="1"/>
  <c r="O77" i="14"/>
  <c r="L77" i="14"/>
  <c r="I77" i="14"/>
  <c r="F77" i="14"/>
  <c r="O76" i="14"/>
  <c r="L76" i="14"/>
  <c r="I76" i="14"/>
  <c r="F76" i="14"/>
  <c r="C76" i="14"/>
  <c r="O75" i="14"/>
  <c r="L75" i="14"/>
  <c r="I75" i="14"/>
  <c r="F75" i="14"/>
  <c r="C75" i="14" s="1"/>
  <c r="O74" i="14"/>
  <c r="L74" i="14"/>
  <c r="I74" i="14"/>
  <c r="F74" i="14"/>
  <c r="C74" i="14" s="1"/>
  <c r="O73" i="14"/>
  <c r="L73" i="14"/>
  <c r="I73" i="14"/>
  <c r="F73" i="14"/>
  <c r="C73" i="14" s="1"/>
  <c r="O72" i="14"/>
  <c r="N72" i="14"/>
  <c r="N70" i="14" s="1"/>
  <c r="M72" i="14"/>
  <c r="K72" i="14"/>
  <c r="K70" i="14" s="1"/>
  <c r="J72" i="14"/>
  <c r="H72" i="14"/>
  <c r="G72" i="14"/>
  <c r="I72" i="14" s="1"/>
  <c r="F72" i="14"/>
  <c r="E72" i="14"/>
  <c r="D72" i="14"/>
  <c r="O71" i="14"/>
  <c r="L71" i="14"/>
  <c r="I71" i="14"/>
  <c r="F71" i="14"/>
  <c r="M70" i="14"/>
  <c r="O70" i="14" s="1"/>
  <c r="H70" i="14"/>
  <c r="E70" i="14"/>
  <c r="D70" i="14"/>
  <c r="O69" i="14"/>
  <c r="L69" i="14"/>
  <c r="I69" i="14"/>
  <c r="F69" i="14"/>
  <c r="O68" i="14"/>
  <c r="L68" i="14"/>
  <c r="I68" i="14"/>
  <c r="C68" i="14" s="1"/>
  <c r="F68" i="14"/>
  <c r="O67" i="14"/>
  <c r="L67" i="14"/>
  <c r="I67" i="14"/>
  <c r="F67" i="14"/>
  <c r="O66" i="14"/>
  <c r="L66" i="14"/>
  <c r="I66" i="14"/>
  <c r="F66" i="14"/>
  <c r="O65" i="14"/>
  <c r="L65" i="14"/>
  <c r="I65" i="14"/>
  <c r="F65" i="14"/>
  <c r="O64" i="14"/>
  <c r="L64" i="14"/>
  <c r="I64" i="14"/>
  <c r="F64" i="14"/>
  <c r="C64" i="14"/>
  <c r="O63" i="14"/>
  <c r="L63" i="14"/>
  <c r="I63" i="14"/>
  <c r="F63" i="14"/>
  <c r="C63" i="14" s="1"/>
  <c r="O62" i="14"/>
  <c r="L62" i="14"/>
  <c r="I62" i="14"/>
  <c r="F62" i="14"/>
  <c r="N61" i="14"/>
  <c r="M61" i="14"/>
  <c r="K61" i="14"/>
  <c r="J61" i="14"/>
  <c r="L61" i="14" s="1"/>
  <c r="I61" i="14"/>
  <c r="H61" i="14"/>
  <c r="G61" i="14"/>
  <c r="F61" i="14"/>
  <c r="E61" i="14"/>
  <c r="D61" i="14"/>
  <c r="O60" i="14"/>
  <c r="L60" i="14"/>
  <c r="I60" i="14"/>
  <c r="C60" i="14" s="1"/>
  <c r="F60" i="14"/>
  <c r="O59" i="14"/>
  <c r="L59" i="14"/>
  <c r="I59" i="14"/>
  <c r="F59" i="14"/>
  <c r="N58" i="14"/>
  <c r="N57" i="14" s="1"/>
  <c r="N56" i="14" s="1"/>
  <c r="M58" i="14"/>
  <c r="K58" i="14"/>
  <c r="K57" i="14" s="1"/>
  <c r="J58" i="14"/>
  <c r="L58" i="14" s="1"/>
  <c r="I58" i="14"/>
  <c r="H58" i="14"/>
  <c r="H57" i="14" s="1"/>
  <c r="G58" i="14"/>
  <c r="G57" i="14" s="1"/>
  <c r="I57" i="14" s="1"/>
  <c r="E58" i="14"/>
  <c r="E57" i="14" s="1"/>
  <c r="E56" i="14" s="1"/>
  <c r="D58" i="14"/>
  <c r="D57" i="14" s="1"/>
  <c r="D56" i="14" s="1"/>
  <c r="O50" i="14"/>
  <c r="C50" i="14" s="1"/>
  <c r="O49" i="14"/>
  <c r="C49" i="14" s="1"/>
  <c r="N48" i="14"/>
  <c r="M48" i="14"/>
  <c r="O48" i="14" s="1"/>
  <c r="C48" i="14" s="1"/>
  <c r="L47" i="14"/>
  <c r="I47" i="14"/>
  <c r="F47" i="14"/>
  <c r="L46" i="14"/>
  <c r="K46" i="14"/>
  <c r="J46" i="14"/>
  <c r="H46" i="14"/>
  <c r="G46" i="14"/>
  <c r="E46" i="14"/>
  <c r="D46" i="14"/>
  <c r="F46" i="14" s="1"/>
  <c r="F45" i="14"/>
  <c r="C45" i="14" s="1"/>
  <c r="L44" i="14"/>
  <c r="C44" i="14" s="1"/>
  <c r="L43" i="14"/>
  <c r="C43" i="14" s="1"/>
  <c r="L42" i="14"/>
  <c r="C42" i="14" s="1"/>
  <c r="L41" i="14"/>
  <c r="C41" i="14" s="1"/>
  <c r="L40" i="14"/>
  <c r="C40" i="14" s="1"/>
  <c r="K40" i="14"/>
  <c r="J40" i="14"/>
  <c r="L39" i="14"/>
  <c r="C39" i="14" s="1"/>
  <c r="L38" i="14"/>
  <c r="C38" i="14" s="1"/>
  <c r="K37" i="14"/>
  <c r="J37" i="14"/>
  <c r="L37" i="14" s="1"/>
  <c r="C37" i="14" s="1"/>
  <c r="L36" i="14"/>
  <c r="C36" i="14" s="1"/>
  <c r="K35" i="14"/>
  <c r="J35" i="14"/>
  <c r="L34" i="14"/>
  <c r="C34" i="14" s="1"/>
  <c r="L33" i="14"/>
  <c r="C33" i="14" s="1"/>
  <c r="L32" i="14"/>
  <c r="C32" i="14" s="1"/>
  <c r="K31" i="14"/>
  <c r="K30" i="14" s="1"/>
  <c r="J31" i="14"/>
  <c r="L31" i="14" s="1"/>
  <c r="C31" i="14" s="1"/>
  <c r="F29" i="14"/>
  <c r="C29" i="14" s="1"/>
  <c r="I28" i="14"/>
  <c r="E28" i="14"/>
  <c r="D28" i="14"/>
  <c r="O27" i="14"/>
  <c r="L27" i="14"/>
  <c r="C27" i="14" s="1"/>
  <c r="J27" i="14"/>
  <c r="J25" i="14" s="1"/>
  <c r="I27" i="14"/>
  <c r="F27" i="14"/>
  <c r="O26" i="14"/>
  <c r="L26" i="14"/>
  <c r="I26" i="14"/>
  <c r="F26" i="14"/>
  <c r="N25" i="14"/>
  <c r="N290" i="14" s="1"/>
  <c r="N289" i="14" s="1"/>
  <c r="M25" i="14"/>
  <c r="K25" i="14"/>
  <c r="K290" i="14" s="1"/>
  <c r="K289" i="14" s="1"/>
  <c r="H25" i="14"/>
  <c r="H290" i="14" s="1"/>
  <c r="H289" i="14" s="1"/>
  <c r="G25" i="14"/>
  <c r="G290" i="14" s="1"/>
  <c r="E25" i="14"/>
  <c r="D25" i="14"/>
  <c r="D290" i="14" s="1"/>
  <c r="N24" i="14"/>
  <c r="H78" i="14" l="1"/>
  <c r="I46" i="14"/>
  <c r="F56" i="14"/>
  <c r="L72" i="14"/>
  <c r="I83" i="14"/>
  <c r="M86" i="14"/>
  <c r="O86" i="14" s="1"/>
  <c r="C93" i="14"/>
  <c r="C96" i="14"/>
  <c r="C103" i="14"/>
  <c r="C105" i="14"/>
  <c r="L115" i="14"/>
  <c r="C117" i="14"/>
  <c r="L139" i="14"/>
  <c r="C141" i="14"/>
  <c r="L168" i="14"/>
  <c r="C175" i="14"/>
  <c r="C183" i="14"/>
  <c r="C184" i="14"/>
  <c r="C185" i="14"/>
  <c r="D190" i="14"/>
  <c r="H190" i="14"/>
  <c r="M190" i="14"/>
  <c r="O190" i="14" s="1"/>
  <c r="O201" i="14"/>
  <c r="C204" i="14"/>
  <c r="I207" i="14"/>
  <c r="C211" i="14"/>
  <c r="C216" i="14"/>
  <c r="C223" i="14"/>
  <c r="C228" i="14"/>
  <c r="C242" i="14"/>
  <c r="C247" i="14"/>
  <c r="I249" i="14"/>
  <c r="O255" i="14"/>
  <c r="C258" i="14"/>
  <c r="C269" i="14"/>
  <c r="C297" i="14"/>
  <c r="F86" i="14"/>
  <c r="C230" i="14"/>
  <c r="I261" i="14"/>
  <c r="I25" i="14"/>
  <c r="C26" i="14"/>
  <c r="J57" i="14"/>
  <c r="K56" i="14"/>
  <c r="C59" i="14"/>
  <c r="C65" i="14"/>
  <c r="C66" i="14"/>
  <c r="C67" i="14"/>
  <c r="C77" i="14"/>
  <c r="D79" i="14"/>
  <c r="C81" i="14"/>
  <c r="C82" i="14"/>
  <c r="C90" i="14"/>
  <c r="C113" i="14"/>
  <c r="F119" i="14"/>
  <c r="C121" i="14"/>
  <c r="C129" i="14"/>
  <c r="M133" i="14"/>
  <c r="O139" i="14"/>
  <c r="L147" i="14"/>
  <c r="C148" i="14"/>
  <c r="C149" i="14"/>
  <c r="I154" i="14"/>
  <c r="C161" i="14"/>
  <c r="L169" i="14"/>
  <c r="D177" i="14"/>
  <c r="C181" i="14"/>
  <c r="F191" i="14"/>
  <c r="C193" i="14"/>
  <c r="G194" i="14"/>
  <c r="J199" i="14"/>
  <c r="C200" i="14"/>
  <c r="J207" i="14"/>
  <c r="L207" i="14" s="1"/>
  <c r="C213" i="14"/>
  <c r="C220" i="14"/>
  <c r="C225" i="14"/>
  <c r="E234" i="14"/>
  <c r="C237" i="14"/>
  <c r="C245" i="14"/>
  <c r="C251" i="14"/>
  <c r="C265" i="14"/>
  <c r="C277" i="14"/>
  <c r="L291" i="14"/>
  <c r="C294" i="14"/>
  <c r="H56" i="14"/>
  <c r="H55" i="14" s="1"/>
  <c r="C69" i="14"/>
  <c r="F70" i="14"/>
  <c r="C71" i="14"/>
  <c r="G79" i="14"/>
  <c r="M79" i="14"/>
  <c r="M78" i="14" s="1"/>
  <c r="C88" i="14"/>
  <c r="C89" i="14"/>
  <c r="C97" i="14"/>
  <c r="C100" i="14"/>
  <c r="C101" i="14"/>
  <c r="C104" i="14"/>
  <c r="O106" i="14"/>
  <c r="F125" i="14"/>
  <c r="C145" i="14"/>
  <c r="C153" i="14"/>
  <c r="C171" i="14"/>
  <c r="C173" i="14"/>
  <c r="M177" i="14"/>
  <c r="M176" i="14" s="1"/>
  <c r="L187" i="14"/>
  <c r="C189" i="14"/>
  <c r="F195" i="14"/>
  <c r="C205" i="14"/>
  <c r="C212" i="14"/>
  <c r="C217" i="14"/>
  <c r="I219" i="14"/>
  <c r="C219" i="14" s="1"/>
  <c r="C224" i="14"/>
  <c r="O230" i="14"/>
  <c r="C235" i="14"/>
  <c r="F236" i="14"/>
  <c r="O238" i="14"/>
  <c r="C243" i="14"/>
  <c r="C250" i="14"/>
  <c r="M254" i="14"/>
  <c r="O254" i="14" s="1"/>
  <c r="C259" i="14"/>
  <c r="J261" i="14"/>
  <c r="L261" i="14" s="1"/>
  <c r="L262" i="14"/>
  <c r="C263" i="14"/>
  <c r="O266" i="14"/>
  <c r="C266" i="14" s="1"/>
  <c r="C270" i="14"/>
  <c r="C278" i="14"/>
  <c r="C279" i="14"/>
  <c r="O278" i="14"/>
  <c r="C293" i="14"/>
  <c r="C296" i="14"/>
  <c r="C298" i="14"/>
  <c r="L25" i="14"/>
  <c r="E290" i="14"/>
  <c r="E289" i="14" s="1"/>
  <c r="E24" i="14"/>
  <c r="C47" i="14"/>
  <c r="M57" i="14"/>
  <c r="O58" i="14"/>
  <c r="J24" i="14"/>
  <c r="M290" i="14"/>
  <c r="M24" i="14"/>
  <c r="O24" i="14" s="1"/>
  <c r="O25" i="14"/>
  <c r="F28" i="14"/>
  <c r="C28" i="14" s="1"/>
  <c r="L35" i="14"/>
  <c r="C35" i="14" s="1"/>
  <c r="J30" i="14"/>
  <c r="C46" i="14"/>
  <c r="F57" i="14"/>
  <c r="C62" i="14"/>
  <c r="L79" i="14"/>
  <c r="L57" i="14"/>
  <c r="C72" i="14"/>
  <c r="C83" i="14"/>
  <c r="O61" i="14"/>
  <c r="C61" i="14" s="1"/>
  <c r="I79" i="14"/>
  <c r="O79" i="14"/>
  <c r="G133" i="14"/>
  <c r="I133" i="14" s="1"/>
  <c r="I134" i="14"/>
  <c r="D168" i="14"/>
  <c r="F168" i="14" s="1"/>
  <c r="C168" i="14" s="1"/>
  <c r="F169" i="14"/>
  <c r="H199" i="14"/>
  <c r="H198" i="14" s="1"/>
  <c r="I201" i="14"/>
  <c r="G24" i="14"/>
  <c r="K24" i="14"/>
  <c r="F25" i="14"/>
  <c r="C25" i="14" s="1"/>
  <c r="F58" i="14"/>
  <c r="C58" i="14" s="1"/>
  <c r="J70" i="14"/>
  <c r="L70" i="14" s="1"/>
  <c r="L80" i="14"/>
  <c r="J86" i="14"/>
  <c r="L86" i="14" s="1"/>
  <c r="C91" i="14"/>
  <c r="L92" i="14"/>
  <c r="C99" i="14"/>
  <c r="L106" i="14"/>
  <c r="C106" i="14" s="1"/>
  <c r="C111" i="14"/>
  <c r="C112" i="14"/>
  <c r="C116" i="14"/>
  <c r="C120" i="14"/>
  <c r="I125" i="14"/>
  <c r="C132" i="14"/>
  <c r="N133" i="14"/>
  <c r="N78" i="14" s="1"/>
  <c r="N55" i="14" s="1"/>
  <c r="C151" i="14"/>
  <c r="C152" i="14"/>
  <c r="C159" i="14"/>
  <c r="C160" i="14"/>
  <c r="C167" i="14"/>
  <c r="K177" i="14"/>
  <c r="K176" i="14" s="1"/>
  <c r="L176" i="14" s="1"/>
  <c r="C179" i="14"/>
  <c r="C180" i="14"/>
  <c r="O187" i="14"/>
  <c r="J190" i="14"/>
  <c r="L190" i="14" s="1"/>
  <c r="L191" i="14"/>
  <c r="C192" i="14"/>
  <c r="F194" i="14"/>
  <c r="D24" i="14"/>
  <c r="F24" i="14" s="1"/>
  <c r="H24" i="14"/>
  <c r="G289" i="14"/>
  <c r="I289" i="14" s="1"/>
  <c r="I290" i="14"/>
  <c r="G70" i="14"/>
  <c r="F79" i="14"/>
  <c r="I80" i="14"/>
  <c r="C80" i="14" s="1"/>
  <c r="G86" i="14"/>
  <c r="I86" i="14" s="1"/>
  <c r="C86" i="14" s="1"/>
  <c r="F92" i="14"/>
  <c r="C107" i="14"/>
  <c r="C127" i="14"/>
  <c r="C128" i="14"/>
  <c r="E133" i="14"/>
  <c r="E78" i="14" s="1"/>
  <c r="E55" i="14" s="1"/>
  <c r="J133" i="14"/>
  <c r="C139" i="14"/>
  <c r="C140" i="14"/>
  <c r="O147" i="14"/>
  <c r="C147" i="14" s="1"/>
  <c r="O163" i="14"/>
  <c r="C163" i="14" s="1"/>
  <c r="O176" i="14"/>
  <c r="G177" i="14"/>
  <c r="I178" i="14"/>
  <c r="O177" i="14"/>
  <c r="O133" i="14"/>
  <c r="D289" i="14"/>
  <c r="F290" i="14"/>
  <c r="C95" i="14"/>
  <c r="O115" i="14"/>
  <c r="C115" i="14" s="1"/>
  <c r="O119" i="14"/>
  <c r="C119" i="14" s="1"/>
  <c r="C123" i="14"/>
  <c r="C124" i="14"/>
  <c r="C125" i="14"/>
  <c r="O131" i="14"/>
  <c r="C131" i="14" s="1"/>
  <c r="K133" i="14"/>
  <c r="K78" i="14" s="1"/>
  <c r="C136" i="14"/>
  <c r="F144" i="14"/>
  <c r="C144" i="14" s="1"/>
  <c r="L154" i="14"/>
  <c r="C154" i="14" s="1"/>
  <c r="O168" i="14"/>
  <c r="C172" i="14"/>
  <c r="D176" i="14"/>
  <c r="F176" i="14" s="1"/>
  <c r="F177" i="14"/>
  <c r="L182" i="14"/>
  <c r="C182" i="14" s="1"/>
  <c r="C187" i="14"/>
  <c r="C188" i="14"/>
  <c r="F190" i="14"/>
  <c r="J194" i="14"/>
  <c r="L194" i="14" s="1"/>
  <c r="L195" i="14"/>
  <c r="C195" i="14" s="1"/>
  <c r="C196" i="14"/>
  <c r="K197" i="14"/>
  <c r="K234" i="14"/>
  <c r="K233" i="14" s="1"/>
  <c r="L236" i="14"/>
  <c r="O274" i="14"/>
  <c r="M272" i="14"/>
  <c r="L134" i="14"/>
  <c r="I169" i="14"/>
  <c r="L178" i="14"/>
  <c r="O191" i="14"/>
  <c r="C191" i="14" s="1"/>
  <c r="O195" i="14"/>
  <c r="F201" i="14"/>
  <c r="D199" i="14"/>
  <c r="N207" i="14"/>
  <c r="N198" i="14" s="1"/>
  <c r="M207" i="14"/>
  <c r="O208" i="14"/>
  <c r="F229" i="14"/>
  <c r="C229" i="14" s="1"/>
  <c r="D207" i="14"/>
  <c r="M234" i="14"/>
  <c r="I236" i="14"/>
  <c r="C236" i="14" s="1"/>
  <c r="G234" i="14"/>
  <c r="C238" i="14"/>
  <c r="H254" i="14"/>
  <c r="I254" i="14" s="1"/>
  <c r="I255" i="14"/>
  <c r="E261" i="14"/>
  <c r="F261" i="14" s="1"/>
  <c r="F262" i="14"/>
  <c r="G271" i="14"/>
  <c r="I272" i="14"/>
  <c r="C273" i="14"/>
  <c r="C281" i="14"/>
  <c r="J284" i="14"/>
  <c r="L285" i="14"/>
  <c r="C285" i="14" s="1"/>
  <c r="J198" i="14"/>
  <c r="L199" i="14"/>
  <c r="H233" i="14"/>
  <c r="O241" i="14"/>
  <c r="N234" i="14"/>
  <c r="N233" i="14" s="1"/>
  <c r="N287" i="14" s="1"/>
  <c r="D254" i="14"/>
  <c r="F254" i="14" s="1"/>
  <c r="C254" i="14" s="1"/>
  <c r="F255" i="14"/>
  <c r="E272" i="14"/>
  <c r="E271" i="14" s="1"/>
  <c r="F271" i="14" s="1"/>
  <c r="F274" i="14"/>
  <c r="C274" i="14" s="1"/>
  <c r="C282" i="14"/>
  <c r="C292" i="14"/>
  <c r="C291" i="14" s="1"/>
  <c r="E207" i="14"/>
  <c r="E198" i="14" s="1"/>
  <c r="F208" i="14"/>
  <c r="L241" i="14"/>
  <c r="C241" i="14" s="1"/>
  <c r="J234" i="14"/>
  <c r="C249" i="14"/>
  <c r="M261" i="14"/>
  <c r="O261" i="14" s="1"/>
  <c r="O262" i="14"/>
  <c r="M199" i="14"/>
  <c r="D234" i="14"/>
  <c r="J272" i="14"/>
  <c r="C208" i="14" l="1"/>
  <c r="C261" i="14"/>
  <c r="K287" i="14"/>
  <c r="K55" i="14"/>
  <c r="K54" i="14" s="1"/>
  <c r="C178" i="14"/>
  <c r="C92" i="14"/>
  <c r="F133" i="14"/>
  <c r="I194" i="14"/>
  <c r="G190" i="14"/>
  <c r="I190" i="14" s="1"/>
  <c r="C190" i="14" s="1"/>
  <c r="C255" i="14"/>
  <c r="C194" i="14"/>
  <c r="L24" i="14"/>
  <c r="F272" i="14"/>
  <c r="C262" i="14"/>
  <c r="N197" i="14"/>
  <c r="C79" i="14"/>
  <c r="H197" i="14"/>
  <c r="H54" i="14" s="1"/>
  <c r="H53" i="14" s="1"/>
  <c r="N54" i="14"/>
  <c r="H288" i="14"/>
  <c r="K53" i="14"/>
  <c r="K288" i="14"/>
  <c r="L234" i="14"/>
  <c r="J233" i="14"/>
  <c r="L233" i="14" s="1"/>
  <c r="D198" i="14"/>
  <c r="F199" i="14"/>
  <c r="M271" i="14"/>
  <c r="O272" i="14"/>
  <c r="G176" i="14"/>
  <c r="I176" i="14" s="1"/>
  <c r="C176" i="14" s="1"/>
  <c r="I177" i="14"/>
  <c r="C177" i="14" s="1"/>
  <c r="G78" i="14"/>
  <c r="I78" i="14" s="1"/>
  <c r="D78" i="14"/>
  <c r="M56" i="14"/>
  <c r="O57" i="14"/>
  <c r="C57" i="14" s="1"/>
  <c r="M198" i="14"/>
  <c r="O199" i="14"/>
  <c r="L198" i="14"/>
  <c r="L284" i="14"/>
  <c r="C284" i="14" s="1"/>
  <c r="C290" i="14" s="1"/>
  <c r="C289" i="14" s="1"/>
  <c r="C201" i="14"/>
  <c r="F289" i="14"/>
  <c r="L177" i="14"/>
  <c r="O78" i="14"/>
  <c r="J290" i="14"/>
  <c r="E233" i="14"/>
  <c r="E287" i="14" s="1"/>
  <c r="H287" i="14"/>
  <c r="I198" i="14"/>
  <c r="I271" i="14"/>
  <c r="M233" i="14"/>
  <c r="O233" i="14" s="1"/>
  <c r="O234" i="14"/>
  <c r="O207" i="14"/>
  <c r="I199" i="14"/>
  <c r="L133" i="14"/>
  <c r="C133" i="14" s="1"/>
  <c r="I24" i="14"/>
  <c r="C24" i="14" s="1"/>
  <c r="J78" i="14"/>
  <c r="L78" i="14" s="1"/>
  <c r="L30" i="14"/>
  <c r="C30" i="14" s="1"/>
  <c r="D233" i="14"/>
  <c r="F234" i="14"/>
  <c r="C234" i="14" s="1"/>
  <c r="G233" i="14"/>
  <c r="I234" i="14"/>
  <c r="J271" i="14"/>
  <c r="L271" i="14" s="1"/>
  <c r="L272" i="14"/>
  <c r="C272" i="14" s="1"/>
  <c r="F207" i="14"/>
  <c r="I70" i="14"/>
  <c r="C70" i="14" s="1"/>
  <c r="G56" i="14"/>
  <c r="C169" i="14"/>
  <c r="C134" i="14"/>
  <c r="J56" i="14"/>
  <c r="O290" i="14"/>
  <c r="M289" i="14"/>
  <c r="O289" i="14" s="1"/>
  <c r="J197" i="14" l="1"/>
  <c r="L197" i="14" s="1"/>
  <c r="J55" i="14"/>
  <c r="L56" i="14"/>
  <c r="M55" i="14"/>
  <c r="O56" i="14"/>
  <c r="C199" i="14"/>
  <c r="G55" i="14"/>
  <c r="I56" i="14"/>
  <c r="C56" i="14" s="1"/>
  <c r="G287" i="14"/>
  <c r="I287" i="14" s="1"/>
  <c r="O271" i="14"/>
  <c r="C271" i="14" s="1"/>
  <c r="M287" i="14"/>
  <c r="O287" i="14" s="1"/>
  <c r="F233" i="14"/>
  <c r="C233" i="14" s="1"/>
  <c r="D287" i="14"/>
  <c r="F287" i="14" s="1"/>
  <c r="J289" i="14"/>
  <c r="L289" i="14" s="1"/>
  <c r="L290" i="14"/>
  <c r="F198" i="14"/>
  <c r="D197" i="14"/>
  <c r="N53" i="14"/>
  <c r="N288" i="14"/>
  <c r="C207" i="14"/>
  <c r="I233" i="14"/>
  <c r="G197" i="14"/>
  <c r="I197" i="14" s="1"/>
  <c r="J287" i="14"/>
  <c r="L287" i="14" s="1"/>
  <c r="M197" i="14"/>
  <c r="O197" i="14" s="1"/>
  <c r="O198" i="14"/>
  <c r="F78" i="14"/>
  <c r="C78" i="14" s="1"/>
  <c r="D55" i="14"/>
  <c r="E197" i="14"/>
  <c r="E54" i="14" s="1"/>
  <c r="D54" i="14" l="1"/>
  <c r="F55" i="14"/>
  <c r="O55" i="14"/>
  <c r="M54" i="14"/>
  <c r="F197" i="14"/>
  <c r="C197" i="14" s="1"/>
  <c r="J54" i="14"/>
  <c r="L55" i="14"/>
  <c r="G54" i="14"/>
  <c r="I55" i="14"/>
  <c r="E288" i="14"/>
  <c r="E53" i="14"/>
  <c r="C198" i="14"/>
  <c r="C287" i="14" s="1"/>
  <c r="L54" i="14" l="1"/>
  <c r="J53" i="14"/>
  <c r="L53" i="14" s="1"/>
  <c r="J288" i="14"/>
  <c r="L288" i="14" s="1"/>
  <c r="C55" i="14"/>
  <c r="D288" i="14"/>
  <c r="F288" i="14" s="1"/>
  <c r="D53" i="14"/>
  <c r="F53" i="14" s="1"/>
  <c r="F54" i="14"/>
  <c r="G288" i="14"/>
  <c r="I288" i="14" s="1"/>
  <c r="G53" i="14"/>
  <c r="I53" i="14" s="1"/>
  <c r="I54" i="14"/>
  <c r="M53" i="14"/>
  <c r="O53" i="14" s="1"/>
  <c r="O54" i="14"/>
  <c r="M288" i="14"/>
  <c r="O288" i="14" s="1"/>
  <c r="C53" i="14" l="1"/>
  <c r="C54" i="14"/>
  <c r="C288" i="14"/>
  <c r="O299" i="13"/>
  <c r="L299" i="13"/>
  <c r="I299" i="13"/>
  <c r="F299" i="13"/>
  <c r="C299" i="13" s="1"/>
  <c r="O298" i="13"/>
  <c r="L298" i="13"/>
  <c r="I298" i="13"/>
  <c r="F298" i="13"/>
  <c r="C298" i="13" s="1"/>
  <c r="O297" i="13"/>
  <c r="L297" i="13"/>
  <c r="I297" i="13"/>
  <c r="F297" i="13"/>
  <c r="C297" i="13" s="1"/>
  <c r="O296" i="13"/>
  <c r="L296" i="13"/>
  <c r="I296" i="13"/>
  <c r="F296" i="13"/>
  <c r="O295" i="13"/>
  <c r="L295" i="13"/>
  <c r="I295" i="13"/>
  <c r="F295" i="13"/>
  <c r="O294" i="13"/>
  <c r="L294" i="13"/>
  <c r="I294" i="13"/>
  <c r="F294" i="13"/>
  <c r="O293" i="13"/>
  <c r="L293" i="13"/>
  <c r="I293" i="13"/>
  <c r="C293" i="13" s="1"/>
  <c r="F293" i="13"/>
  <c r="O292" i="13"/>
  <c r="L292" i="13"/>
  <c r="I292" i="13"/>
  <c r="F292" i="13"/>
  <c r="N291" i="13"/>
  <c r="M291" i="13"/>
  <c r="O291" i="13" s="1"/>
  <c r="K291" i="13"/>
  <c r="J291" i="13"/>
  <c r="L291" i="13" s="1"/>
  <c r="I291" i="13"/>
  <c r="H291" i="13"/>
  <c r="G291" i="13"/>
  <c r="E291" i="13"/>
  <c r="D291" i="13"/>
  <c r="F291" i="13" s="1"/>
  <c r="O286" i="13"/>
  <c r="L286" i="13"/>
  <c r="I286" i="13"/>
  <c r="F286" i="13"/>
  <c r="O285" i="13"/>
  <c r="L285" i="13"/>
  <c r="J285" i="13"/>
  <c r="I285" i="13"/>
  <c r="F285" i="13"/>
  <c r="N284" i="13"/>
  <c r="M284" i="13"/>
  <c r="L284" i="13"/>
  <c r="K284" i="13"/>
  <c r="J284" i="13"/>
  <c r="H284" i="13"/>
  <c r="I284" i="13" s="1"/>
  <c r="G284" i="13"/>
  <c r="E284" i="13"/>
  <c r="D284" i="13"/>
  <c r="F284" i="13" s="1"/>
  <c r="O283" i="13"/>
  <c r="L283" i="13"/>
  <c r="I283" i="13"/>
  <c r="F283" i="13"/>
  <c r="O282" i="13"/>
  <c r="N282" i="13"/>
  <c r="M282" i="13"/>
  <c r="K282" i="13"/>
  <c r="J282" i="13"/>
  <c r="H282" i="13"/>
  <c r="G282" i="13"/>
  <c r="I282" i="13" s="1"/>
  <c r="E282" i="13"/>
  <c r="F282" i="13" s="1"/>
  <c r="D282" i="13"/>
  <c r="O281" i="13"/>
  <c r="L281" i="13"/>
  <c r="I281" i="13"/>
  <c r="F281" i="13"/>
  <c r="O280" i="13"/>
  <c r="L280" i="13"/>
  <c r="I280" i="13"/>
  <c r="F280" i="13"/>
  <c r="O279" i="13"/>
  <c r="L279" i="13"/>
  <c r="I279" i="13"/>
  <c r="F279" i="13"/>
  <c r="O278" i="13"/>
  <c r="N278" i="13"/>
  <c r="M278" i="13"/>
  <c r="M272" i="13" s="1"/>
  <c r="K278" i="13"/>
  <c r="J278" i="13"/>
  <c r="L278" i="13" s="1"/>
  <c r="H278" i="13"/>
  <c r="G278" i="13"/>
  <c r="I278" i="13" s="1"/>
  <c r="E278" i="13"/>
  <c r="D278" i="13"/>
  <c r="F278" i="13" s="1"/>
  <c r="O277" i="13"/>
  <c r="L277" i="13"/>
  <c r="I277" i="13"/>
  <c r="F277" i="13"/>
  <c r="O276" i="13"/>
  <c r="L276" i="13"/>
  <c r="I276" i="13"/>
  <c r="F276" i="13"/>
  <c r="O275" i="13"/>
  <c r="L275" i="13"/>
  <c r="I275" i="13"/>
  <c r="F275" i="13"/>
  <c r="O274" i="13"/>
  <c r="N274" i="13"/>
  <c r="N272" i="13" s="1"/>
  <c r="N271" i="13" s="1"/>
  <c r="M274" i="13"/>
  <c r="K274" i="13"/>
  <c r="J274" i="13"/>
  <c r="L274" i="13" s="1"/>
  <c r="H274" i="13"/>
  <c r="G274" i="13"/>
  <c r="E274" i="13"/>
  <c r="E272" i="13" s="1"/>
  <c r="E271" i="13" s="1"/>
  <c r="D274" i="13"/>
  <c r="F274" i="13" s="1"/>
  <c r="O273" i="13"/>
  <c r="L273" i="13"/>
  <c r="I273" i="13"/>
  <c r="F273" i="13"/>
  <c r="H272" i="13"/>
  <c r="D272" i="13"/>
  <c r="D271" i="13" s="1"/>
  <c r="H271" i="13"/>
  <c r="O270" i="13"/>
  <c r="L270" i="13"/>
  <c r="I270" i="13"/>
  <c r="C270" i="13" s="1"/>
  <c r="F270" i="13"/>
  <c r="O269" i="13"/>
  <c r="L269" i="13"/>
  <c r="I269" i="13"/>
  <c r="F269" i="13"/>
  <c r="O268" i="13"/>
  <c r="L268" i="13"/>
  <c r="I268" i="13"/>
  <c r="F268" i="13"/>
  <c r="O267" i="13"/>
  <c r="L267" i="13"/>
  <c r="I267" i="13"/>
  <c r="F267" i="13"/>
  <c r="N266" i="13"/>
  <c r="N261" i="13" s="1"/>
  <c r="M266" i="13"/>
  <c r="O266" i="13" s="1"/>
  <c r="K266" i="13"/>
  <c r="J266" i="13"/>
  <c r="H266" i="13"/>
  <c r="G266" i="13"/>
  <c r="E266" i="13"/>
  <c r="D266" i="13"/>
  <c r="O265" i="13"/>
  <c r="L265" i="13"/>
  <c r="I265" i="13"/>
  <c r="F265" i="13"/>
  <c r="O264" i="13"/>
  <c r="L264" i="13"/>
  <c r="I264" i="13"/>
  <c r="F264" i="13"/>
  <c r="O263" i="13"/>
  <c r="L263" i="13"/>
  <c r="I263" i="13"/>
  <c r="F263" i="13"/>
  <c r="O262" i="13"/>
  <c r="N262" i="13"/>
  <c r="M262" i="13"/>
  <c r="K262" i="13"/>
  <c r="J262" i="13"/>
  <c r="J261" i="13" s="1"/>
  <c r="H262" i="13"/>
  <c r="G262" i="13"/>
  <c r="E262" i="13"/>
  <c r="D262" i="13"/>
  <c r="F262" i="13" s="1"/>
  <c r="M261" i="13"/>
  <c r="H261" i="13"/>
  <c r="E261" i="13"/>
  <c r="O260" i="13"/>
  <c r="L260" i="13"/>
  <c r="I260" i="13"/>
  <c r="F260" i="13"/>
  <c r="O259" i="13"/>
  <c r="L259" i="13"/>
  <c r="C259" i="13" s="1"/>
  <c r="I259" i="13"/>
  <c r="F259" i="13"/>
  <c r="O258" i="13"/>
  <c r="L258" i="13"/>
  <c r="I258" i="13"/>
  <c r="F258" i="13"/>
  <c r="C258" i="13" s="1"/>
  <c r="O257" i="13"/>
  <c r="L257" i="13"/>
  <c r="I257" i="13"/>
  <c r="F257" i="13"/>
  <c r="O256" i="13"/>
  <c r="L256" i="13"/>
  <c r="I256" i="13"/>
  <c r="F256" i="13"/>
  <c r="N255" i="13"/>
  <c r="N254" i="13" s="1"/>
  <c r="M255" i="13"/>
  <c r="K255" i="13"/>
  <c r="J255" i="13"/>
  <c r="H255" i="13"/>
  <c r="H254" i="13" s="1"/>
  <c r="G255" i="13"/>
  <c r="E255" i="13"/>
  <c r="D255" i="13"/>
  <c r="F255" i="13" s="1"/>
  <c r="M254" i="13"/>
  <c r="K254" i="13"/>
  <c r="G254" i="13"/>
  <c r="E254" i="13"/>
  <c r="O253" i="13"/>
  <c r="L253" i="13"/>
  <c r="I253" i="13"/>
  <c r="F253" i="13"/>
  <c r="O252" i="13"/>
  <c r="L252" i="13"/>
  <c r="I252" i="13"/>
  <c r="F252" i="13"/>
  <c r="O251" i="13"/>
  <c r="L251" i="13"/>
  <c r="I251" i="13"/>
  <c r="F251" i="13"/>
  <c r="O250" i="13"/>
  <c r="L250" i="13"/>
  <c r="I250" i="13"/>
  <c r="F250" i="13"/>
  <c r="C250" i="13" s="1"/>
  <c r="N249" i="13"/>
  <c r="N234" i="13" s="1"/>
  <c r="M249" i="13"/>
  <c r="K249" i="13"/>
  <c r="J249" i="13"/>
  <c r="L249" i="13" s="1"/>
  <c r="H249" i="13"/>
  <c r="G249" i="13"/>
  <c r="E249" i="13"/>
  <c r="D249" i="13"/>
  <c r="F249" i="13" s="1"/>
  <c r="O248" i="13"/>
  <c r="L248" i="13"/>
  <c r="I248" i="13"/>
  <c r="F248" i="13"/>
  <c r="O247" i="13"/>
  <c r="L247" i="13"/>
  <c r="I247" i="13"/>
  <c r="F247" i="13"/>
  <c r="O246" i="13"/>
  <c r="L246" i="13"/>
  <c r="I246" i="13"/>
  <c r="F246" i="13"/>
  <c r="C246" i="13" s="1"/>
  <c r="O245" i="13"/>
  <c r="L245" i="13"/>
  <c r="I245" i="13"/>
  <c r="F245" i="13"/>
  <c r="O244" i="13"/>
  <c r="L244" i="13"/>
  <c r="I244" i="13"/>
  <c r="C244" i="13" s="1"/>
  <c r="F244" i="13"/>
  <c r="O243" i="13"/>
  <c r="L243" i="13"/>
  <c r="I243" i="13"/>
  <c r="F243" i="13"/>
  <c r="O242" i="13"/>
  <c r="L242" i="13"/>
  <c r="I242" i="13"/>
  <c r="F242" i="13"/>
  <c r="C242" i="13" s="1"/>
  <c r="N241" i="13"/>
  <c r="M241" i="13"/>
  <c r="O241" i="13" s="1"/>
  <c r="L241" i="13"/>
  <c r="K241" i="13"/>
  <c r="J241" i="13"/>
  <c r="H241" i="13"/>
  <c r="G241" i="13"/>
  <c r="E241" i="13"/>
  <c r="D241" i="13"/>
  <c r="O240" i="13"/>
  <c r="L240" i="13"/>
  <c r="I240" i="13"/>
  <c r="F240" i="13"/>
  <c r="O239" i="13"/>
  <c r="L239" i="13"/>
  <c r="I239" i="13"/>
  <c r="F239" i="13"/>
  <c r="O238" i="13"/>
  <c r="N238" i="13"/>
  <c r="M238" i="13"/>
  <c r="K238" i="13"/>
  <c r="J238" i="13"/>
  <c r="L238" i="13" s="1"/>
  <c r="H238" i="13"/>
  <c r="G238" i="13"/>
  <c r="E238" i="13"/>
  <c r="D238" i="13"/>
  <c r="O237" i="13"/>
  <c r="L237" i="13"/>
  <c r="I237" i="13"/>
  <c r="F237" i="13"/>
  <c r="N236" i="13"/>
  <c r="M236" i="13"/>
  <c r="K236" i="13"/>
  <c r="J236" i="13"/>
  <c r="H236" i="13"/>
  <c r="G236" i="13"/>
  <c r="I236" i="13" s="1"/>
  <c r="E236" i="13"/>
  <c r="E234" i="13" s="1"/>
  <c r="E233" i="13" s="1"/>
  <c r="D236" i="13"/>
  <c r="O235" i="13"/>
  <c r="L235" i="13"/>
  <c r="I235" i="13"/>
  <c r="F235" i="13"/>
  <c r="K234" i="13"/>
  <c r="O232" i="13"/>
  <c r="L232" i="13"/>
  <c r="I232" i="13"/>
  <c r="F232" i="13"/>
  <c r="O231" i="13"/>
  <c r="L231" i="13"/>
  <c r="I231" i="13"/>
  <c r="F231" i="13"/>
  <c r="N230" i="13"/>
  <c r="M230" i="13"/>
  <c r="K230" i="13"/>
  <c r="J230" i="13"/>
  <c r="H230" i="13"/>
  <c r="G230" i="13"/>
  <c r="E230" i="13"/>
  <c r="D230" i="13"/>
  <c r="O229" i="13"/>
  <c r="L229" i="13"/>
  <c r="I229" i="13"/>
  <c r="F229" i="13"/>
  <c r="E229" i="13"/>
  <c r="O228" i="13"/>
  <c r="L228" i="13"/>
  <c r="I228" i="13"/>
  <c r="F228" i="13"/>
  <c r="O227" i="13"/>
  <c r="L227" i="13"/>
  <c r="I227" i="13"/>
  <c r="F227" i="13"/>
  <c r="C227" i="13" s="1"/>
  <c r="O226" i="13"/>
  <c r="L226" i="13"/>
  <c r="I226" i="13"/>
  <c r="F226" i="13"/>
  <c r="O225" i="13"/>
  <c r="L225" i="13"/>
  <c r="I225" i="13"/>
  <c r="F225" i="13"/>
  <c r="O224" i="13"/>
  <c r="L224" i="13"/>
  <c r="I224" i="13"/>
  <c r="F224" i="13"/>
  <c r="O223" i="13"/>
  <c r="L223" i="13"/>
  <c r="I223" i="13"/>
  <c r="F223" i="13"/>
  <c r="C223" i="13" s="1"/>
  <c r="O222" i="13"/>
  <c r="L222" i="13"/>
  <c r="I222" i="13"/>
  <c r="F222" i="13"/>
  <c r="O221" i="13"/>
  <c r="L221" i="13"/>
  <c r="I221" i="13"/>
  <c r="F221" i="13"/>
  <c r="O220" i="13"/>
  <c r="L220" i="13"/>
  <c r="I220" i="13"/>
  <c r="F220" i="13"/>
  <c r="N219" i="13"/>
  <c r="M219" i="13"/>
  <c r="K219" i="13"/>
  <c r="J219" i="13"/>
  <c r="H219" i="13"/>
  <c r="H207" i="13" s="1"/>
  <c r="H198" i="13" s="1"/>
  <c r="G219" i="13"/>
  <c r="E219" i="13"/>
  <c r="D219" i="13"/>
  <c r="F219" i="13" s="1"/>
  <c r="O218" i="13"/>
  <c r="L218" i="13"/>
  <c r="I218" i="13"/>
  <c r="F218" i="13"/>
  <c r="O217" i="13"/>
  <c r="L217" i="13"/>
  <c r="I217" i="13"/>
  <c r="F217" i="13"/>
  <c r="O216" i="13"/>
  <c r="L216" i="13"/>
  <c r="I216" i="13"/>
  <c r="F216" i="13"/>
  <c r="O215" i="13"/>
  <c r="L215" i="13"/>
  <c r="I215" i="13"/>
  <c r="F215" i="13"/>
  <c r="C215" i="13"/>
  <c r="O214" i="13"/>
  <c r="L214" i="13"/>
  <c r="I214" i="13"/>
  <c r="F214" i="13"/>
  <c r="C214" i="13" s="1"/>
  <c r="O213" i="13"/>
  <c r="L213" i="13"/>
  <c r="I213" i="13"/>
  <c r="F213" i="13"/>
  <c r="O212" i="13"/>
  <c r="L212" i="13"/>
  <c r="I212" i="13"/>
  <c r="F212" i="13"/>
  <c r="O211" i="13"/>
  <c r="L211" i="13"/>
  <c r="I211" i="13"/>
  <c r="F211" i="13"/>
  <c r="C211" i="13" s="1"/>
  <c r="O210" i="13"/>
  <c r="L210" i="13"/>
  <c r="I210" i="13"/>
  <c r="F210" i="13"/>
  <c r="O209" i="13"/>
  <c r="L209" i="13"/>
  <c r="I209" i="13"/>
  <c r="F209" i="13"/>
  <c r="N208" i="13"/>
  <c r="M208" i="13"/>
  <c r="K208" i="13"/>
  <c r="K207" i="13" s="1"/>
  <c r="J208" i="13"/>
  <c r="H208" i="13"/>
  <c r="G208" i="13"/>
  <c r="I208" i="13" s="1"/>
  <c r="F208" i="13"/>
  <c r="E208" i="13"/>
  <c r="E207" i="13" s="1"/>
  <c r="D208" i="13"/>
  <c r="D207" i="13"/>
  <c r="F207" i="13" s="1"/>
  <c r="O206" i="13"/>
  <c r="L206" i="13"/>
  <c r="I206" i="13"/>
  <c r="F206" i="13"/>
  <c r="C206" i="13" s="1"/>
  <c r="O205" i="13"/>
  <c r="L205" i="13"/>
  <c r="I205" i="13"/>
  <c r="F205" i="13"/>
  <c r="O204" i="13"/>
  <c r="L204" i="13"/>
  <c r="I204" i="13"/>
  <c r="F204" i="13"/>
  <c r="O203" i="13"/>
  <c r="L203" i="13"/>
  <c r="I203" i="13"/>
  <c r="F203" i="13"/>
  <c r="C203" i="13" s="1"/>
  <c r="O202" i="13"/>
  <c r="L202" i="13"/>
  <c r="I202" i="13"/>
  <c r="F202" i="13"/>
  <c r="N201" i="13"/>
  <c r="M201" i="13"/>
  <c r="K201" i="13"/>
  <c r="J201" i="13"/>
  <c r="H201" i="13"/>
  <c r="G201" i="13"/>
  <c r="E201" i="13"/>
  <c r="D201" i="13"/>
  <c r="O200" i="13"/>
  <c r="L200" i="13"/>
  <c r="C200" i="13" s="1"/>
  <c r="I200" i="13"/>
  <c r="F200" i="13"/>
  <c r="N199" i="13"/>
  <c r="K199" i="13"/>
  <c r="J199" i="13"/>
  <c r="H199" i="13"/>
  <c r="D199" i="13"/>
  <c r="O196" i="13"/>
  <c r="L196" i="13"/>
  <c r="C196" i="13" s="1"/>
  <c r="I196" i="13"/>
  <c r="F196" i="13"/>
  <c r="N195" i="13"/>
  <c r="N194" i="13" s="1"/>
  <c r="N190" i="13" s="1"/>
  <c r="M195" i="13"/>
  <c r="K195" i="13"/>
  <c r="J195" i="13"/>
  <c r="J194" i="13" s="1"/>
  <c r="H195" i="13"/>
  <c r="H194" i="13" s="1"/>
  <c r="H190" i="13" s="1"/>
  <c r="G195" i="13"/>
  <c r="E195" i="13"/>
  <c r="D195" i="13"/>
  <c r="F195" i="13" s="1"/>
  <c r="M194" i="13"/>
  <c r="E194" i="13"/>
  <c r="D194" i="13"/>
  <c r="F194" i="13" s="1"/>
  <c r="O193" i="13"/>
  <c r="L193" i="13"/>
  <c r="I193" i="13"/>
  <c r="F193" i="13"/>
  <c r="O192" i="13"/>
  <c r="L192" i="13"/>
  <c r="I192" i="13"/>
  <c r="F192" i="13"/>
  <c r="C192" i="13"/>
  <c r="O191" i="13"/>
  <c r="N191" i="13"/>
  <c r="M191" i="13"/>
  <c r="L191" i="13"/>
  <c r="K191" i="13"/>
  <c r="J191" i="13"/>
  <c r="H191" i="13"/>
  <c r="G191" i="13"/>
  <c r="I191" i="13" s="1"/>
  <c r="F191" i="13"/>
  <c r="E191" i="13"/>
  <c r="D191" i="13"/>
  <c r="C191" i="13"/>
  <c r="J190" i="13"/>
  <c r="F190" i="13"/>
  <c r="E190" i="13"/>
  <c r="D190" i="13"/>
  <c r="O189" i="13"/>
  <c r="L189" i="13"/>
  <c r="I189" i="13"/>
  <c r="F189" i="13"/>
  <c r="O188" i="13"/>
  <c r="L188" i="13"/>
  <c r="I188" i="13"/>
  <c r="F188" i="13"/>
  <c r="N187" i="13"/>
  <c r="M187" i="13"/>
  <c r="K187" i="13"/>
  <c r="J187" i="13"/>
  <c r="H187" i="13"/>
  <c r="G187" i="13"/>
  <c r="E187" i="13"/>
  <c r="D187" i="13"/>
  <c r="F187" i="13" s="1"/>
  <c r="O186" i="13"/>
  <c r="L186" i="13"/>
  <c r="I186" i="13"/>
  <c r="F186" i="13"/>
  <c r="C186" i="13" s="1"/>
  <c r="O185" i="13"/>
  <c r="L185" i="13"/>
  <c r="I185" i="13"/>
  <c r="F185" i="13"/>
  <c r="O184" i="13"/>
  <c r="L184" i="13"/>
  <c r="I184" i="13"/>
  <c r="F184" i="13"/>
  <c r="O183" i="13"/>
  <c r="L183" i="13"/>
  <c r="I183" i="13"/>
  <c r="F183" i="13"/>
  <c r="N182" i="13"/>
  <c r="M182" i="13"/>
  <c r="K182" i="13"/>
  <c r="J182" i="13"/>
  <c r="L182" i="13" s="1"/>
  <c r="H182" i="13"/>
  <c r="G182" i="13"/>
  <c r="I182" i="13" s="1"/>
  <c r="E182" i="13"/>
  <c r="F182" i="13" s="1"/>
  <c r="D182" i="13"/>
  <c r="O181" i="13"/>
  <c r="L181" i="13"/>
  <c r="I181" i="13"/>
  <c r="F181" i="13"/>
  <c r="C181" i="13" s="1"/>
  <c r="O180" i="13"/>
  <c r="L180" i="13"/>
  <c r="I180" i="13"/>
  <c r="F180" i="13"/>
  <c r="O179" i="13"/>
  <c r="L179" i="13"/>
  <c r="I179" i="13"/>
  <c r="F179" i="13"/>
  <c r="N178" i="13"/>
  <c r="N177" i="13" s="1"/>
  <c r="M178" i="13"/>
  <c r="O178" i="13" s="1"/>
  <c r="K178" i="13"/>
  <c r="K177" i="13" s="1"/>
  <c r="K176" i="13" s="1"/>
  <c r="J178" i="13"/>
  <c r="J177" i="13" s="1"/>
  <c r="J176" i="13" s="1"/>
  <c r="H178" i="13"/>
  <c r="G178" i="13"/>
  <c r="F178" i="13"/>
  <c r="E178" i="13"/>
  <c r="D178" i="13"/>
  <c r="H177" i="13"/>
  <c r="H176" i="13" s="1"/>
  <c r="E177" i="13"/>
  <c r="D177" i="13"/>
  <c r="E176" i="13"/>
  <c r="O175" i="13"/>
  <c r="L175" i="13"/>
  <c r="I175" i="13"/>
  <c r="F175" i="13"/>
  <c r="O174" i="13"/>
  <c r="L174" i="13"/>
  <c r="I174" i="13"/>
  <c r="F174" i="13"/>
  <c r="C174" i="13" s="1"/>
  <c r="O173" i="13"/>
  <c r="L173" i="13"/>
  <c r="I173" i="13"/>
  <c r="F173" i="13"/>
  <c r="O172" i="13"/>
  <c r="L172" i="13"/>
  <c r="I172" i="13"/>
  <c r="F172" i="13"/>
  <c r="O171" i="13"/>
  <c r="L171" i="13"/>
  <c r="I171" i="13"/>
  <c r="C171" i="13" s="1"/>
  <c r="F171" i="13"/>
  <c r="O170" i="13"/>
  <c r="L170" i="13"/>
  <c r="I170" i="13"/>
  <c r="F170" i="13"/>
  <c r="N169" i="13"/>
  <c r="N168" i="13" s="1"/>
  <c r="M169" i="13"/>
  <c r="M168" i="13" s="1"/>
  <c r="K169" i="13"/>
  <c r="K168" i="13" s="1"/>
  <c r="J169" i="13"/>
  <c r="H169" i="13"/>
  <c r="H168" i="13" s="1"/>
  <c r="G169" i="13"/>
  <c r="G168" i="13" s="1"/>
  <c r="E169" i="13"/>
  <c r="D169" i="13"/>
  <c r="I168" i="13"/>
  <c r="E168" i="13"/>
  <c r="O167" i="13"/>
  <c r="L167" i="13"/>
  <c r="I167" i="13"/>
  <c r="C167" i="13" s="1"/>
  <c r="F167" i="13"/>
  <c r="O166" i="13"/>
  <c r="L166" i="13"/>
  <c r="I166" i="13"/>
  <c r="F166" i="13"/>
  <c r="O165" i="13"/>
  <c r="L165" i="13"/>
  <c r="I165" i="13"/>
  <c r="F165" i="13"/>
  <c r="O164" i="13"/>
  <c r="L164" i="13"/>
  <c r="I164" i="13"/>
  <c r="F164" i="13"/>
  <c r="N163" i="13"/>
  <c r="M163" i="13"/>
  <c r="O163" i="13" s="1"/>
  <c r="K163" i="13"/>
  <c r="J163" i="13"/>
  <c r="H163" i="13"/>
  <c r="G163" i="13"/>
  <c r="E163" i="13"/>
  <c r="D163" i="13"/>
  <c r="F163" i="13" s="1"/>
  <c r="O162" i="13"/>
  <c r="L162" i="13"/>
  <c r="I162" i="13"/>
  <c r="F162" i="13"/>
  <c r="C162" i="13" s="1"/>
  <c r="O161" i="13"/>
  <c r="L161" i="13"/>
  <c r="I161" i="13"/>
  <c r="F161" i="13"/>
  <c r="O160" i="13"/>
  <c r="L160" i="13"/>
  <c r="I160" i="13"/>
  <c r="F160" i="13"/>
  <c r="O159" i="13"/>
  <c r="L159" i="13"/>
  <c r="I159" i="13"/>
  <c r="C159" i="13" s="1"/>
  <c r="F159" i="13"/>
  <c r="O158" i="13"/>
  <c r="L158" i="13"/>
  <c r="I158" i="13"/>
  <c r="F158" i="13"/>
  <c r="O157" i="13"/>
  <c r="L157" i="13"/>
  <c r="I157" i="13"/>
  <c r="F157" i="13"/>
  <c r="O156" i="13"/>
  <c r="L156" i="13"/>
  <c r="I156" i="13"/>
  <c r="F156" i="13"/>
  <c r="O155" i="13"/>
  <c r="L155" i="13"/>
  <c r="I155" i="13"/>
  <c r="F155" i="13"/>
  <c r="N154" i="13"/>
  <c r="M154" i="13"/>
  <c r="K154" i="13"/>
  <c r="J154" i="13"/>
  <c r="H154" i="13"/>
  <c r="G154" i="13"/>
  <c r="E154" i="13"/>
  <c r="D154" i="13"/>
  <c r="F154" i="13" s="1"/>
  <c r="O153" i="13"/>
  <c r="L153" i="13"/>
  <c r="I153" i="13"/>
  <c r="F153" i="13"/>
  <c r="C153" i="13" s="1"/>
  <c r="O152" i="13"/>
  <c r="L152" i="13"/>
  <c r="I152" i="13"/>
  <c r="F152" i="13"/>
  <c r="O151" i="13"/>
  <c r="L151" i="13"/>
  <c r="I151" i="13"/>
  <c r="F151" i="13"/>
  <c r="O150" i="13"/>
  <c r="L150" i="13"/>
  <c r="I150" i="13"/>
  <c r="F150" i="13"/>
  <c r="C150" i="13" s="1"/>
  <c r="O149" i="13"/>
  <c r="L149" i="13"/>
  <c r="I149" i="13"/>
  <c r="F149" i="13"/>
  <c r="O148" i="13"/>
  <c r="L148" i="13"/>
  <c r="I148" i="13"/>
  <c r="F148" i="13"/>
  <c r="N147" i="13"/>
  <c r="M147" i="13"/>
  <c r="O147" i="13" s="1"/>
  <c r="K147" i="13"/>
  <c r="J147" i="13"/>
  <c r="H147" i="13"/>
  <c r="G147" i="13"/>
  <c r="I147" i="13" s="1"/>
  <c r="E147" i="13"/>
  <c r="D147" i="13"/>
  <c r="F147" i="13" s="1"/>
  <c r="O146" i="13"/>
  <c r="L146" i="13"/>
  <c r="I146" i="13"/>
  <c r="F146" i="13"/>
  <c r="C146" i="13"/>
  <c r="O145" i="13"/>
  <c r="L145" i="13"/>
  <c r="I145" i="13"/>
  <c r="F145" i="13"/>
  <c r="C145" i="13" s="1"/>
  <c r="N144" i="13"/>
  <c r="M144" i="13"/>
  <c r="K144" i="13"/>
  <c r="J144" i="13"/>
  <c r="H144" i="13"/>
  <c r="G144" i="13"/>
  <c r="I144" i="13" s="1"/>
  <c r="E144" i="13"/>
  <c r="D144" i="13"/>
  <c r="O143" i="13"/>
  <c r="L143" i="13"/>
  <c r="I143" i="13"/>
  <c r="F143" i="13"/>
  <c r="O142" i="13"/>
  <c r="L142" i="13"/>
  <c r="I142" i="13"/>
  <c r="F142" i="13"/>
  <c r="O141" i="13"/>
  <c r="L141" i="13"/>
  <c r="I141" i="13"/>
  <c r="F141" i="13"/>
  <c r="O140" i="13"/>
  <c r="L140" i="13"/>
  <c r="I140" i="13"/>
  <c r="F140" i="13"/>
  <c r="N139" i="13"/>
  <c r="M139" i="13"/>
  <c r="K139" i="13"/>
  <c r="J139" i="13"/>
  <c r="L139" i="13" s="1"/>
  <c r="I139" i="13"/>
  <c r="H139" i="13"/>
  <c r="G139" i="13"/>
  <c r="E139" i="13"/>
  <c r="D139" i="13"/>
  <c r="O138" i="13"/>
  <c r="L138" i="13"/>
  <c r="I138" i="13"/>
  <c r="F138" i="13"/>
  <c r="O137" i="13"/>
  <c r="L137" i="13"/>
  <c r="I137" i="13"/>
  <c r="F137" i="13"/>
  <c r="O136" i="13"/>
  <c r="L136" i="13"/>
  <c r="I136" i="13"/>
  <c r="F136" i="13"/>
  <c r="O135" i="13"/>
  <c r="L135" i="13"/>
  <c r="I135" i="13"/>
  <c r="F135" i="13"/>
  <c r="N134" i="13"/>
  <c r="M134" i="13"/>
  <c r="K134" i="13"/>
  <c r="J134" i="13"/>
  <c r="J133" i="13" s="1"/>
  <c r="H134" i="13"/>
  <c r="H133" i="13" s="1"/>
  <c r="G134" i="13"/>
  <c r="E134" i="13"/>
  <c r="D134" i="13"/>
  <c r="O132" i="13"/>
  <c r="L132" i="13"/>
  <c r="I132" i="13"/>
  <c r="F132" i="13"/>
  <c r="N131" i="13"/>
  <c r="M131" i="13"/>
  <c r="M86" i="13" s="1"/>
  <c r="K131" i="13"/>
  <c r="J131" i="13"/>
  <c r="L131" i="13" s="1"/>
  <c r="H131" i="13"/>
  <c r="G131" i="13"/>
  <c r="E131" i="13"/>
  <c r="D131" i="13"/>
  <c r="F131" i="13" s="1"/>
  <c r="O130" i="13"/>
  <c r="L130" i="13"/>
  <c r="I130" i="13"/>
  <c r="F130" i="13"/>
  <c r="C130" i="13" s="1"/>
  <c r="O129" i="13"/>
  <c r="L129" i="13"/>
  <c r="I129" i="13"/>
  <c r="F129" i="13"/>
  <c r="O128" i="13"/>
  <c r="L128" i="13"/>
  <c r="I128" i="13"/>
  <c r="F128" i="13"/>
  <c r="O127" i="13"/>
  <c r="L127" i="13"/>
  <c r="I127" i="13"/>
  <c r="F127" i="13"/>
  <c r="O126" i="13"/>
  <c r="L126" i="13"/>
  <c r="I126" i="13"/>
  <c r="F126" i="13"/>
  <c r="N125" i="13"/>
  <c r="M125" i="13"/>
  <c r="K125" i="13"/>
  <c r="J125" i="13"/>
  <c r="L125" i="13" s="1"/>
  <c r="H125" i="13"/>
  <c r="G125" i="13"/>
  <c r="E125" i="13"/>
  <c r="D125" i="13"/>
  <c r="F125" i="13" s="1"/>
  <c r="O124" i="13"/>
  <c r="L124" i="13"/>
  <c r="I124" i="13"/>
  <c r="F124" i="13"/>
  <c r="O123" i="13"/>
  <c r="L123" i="13"/>
  <c r="I123" i="13"/>
  <c r="F123" i="13"/>
  <c r="O122" i="13"/>
  <c r="L122" i="13"/>
  <c r="I122" i="13"/>
  <c r="F122" i="13"/>
  <c r="O121" i="13"/>
  <c r="L121" i="13"/>
  <c r="I121" i="13"/>
  <c r="F121" i="13"/>
  <c r="C121" i="13" s="1"/>
  <c r="O120" i="13"/>
  <c r="L120" i="13"/>
  <c r="I120" i="13"/>
  <c r="F120" i="13"/>
  <c r="C120" i="13" s="1"/>
  <c r="N119" i="13"/>
  <c r="M119" i="13"/>
  <c r="K119" i="13"/>
  <c r="J119" i="13"/>
  <c r="L119" i="13" s="1"/>
  <c r="I119" i="13"/>
  <c r="H119" i="13"/>
  <c r="G119" i="13"/>
  <c r="F119" i="13"/>
  <c r="E119" i="13"/>
  <c r="D119" i="13"/>
  <c r="O118" i="13"/>
  <c r="L118" i="13"/>
  <c r="I118" i="13"/>
  <c r="F118" i="13"/>
  <c r="C118" i="13" s="1"/>
  <c r="O117" i="13"/>
  <c r="L117" i="13"/>
  <c r="I117" i="13"/>
  <c r="F117" i="13"/>
  <c r="O116" i="13"/>
  <c r="L116" i="13"/>
  <c r="I116" i="13"/>
  <c r="F116" i="13"/>
  <c r="N115" i="13"/>
  <c r="M115" i="13"/>
  <c r="K115" i="13"/>
  <c r="J115" i="13"/>
  <c r="L115" i="13" s="1"/>
  <c r="I115" i="13"/>
  <c r="H115" i="13"/>
  <c r="G115" i="13"/>
  <c r="E115" i="13"/>
  <c r="D115" i="13"/>
  <c r="O114" i="13"/>
  <c r="L114" i="13"/>
  <c r="I114" i="13"/>
  <c r="F114" i="13"/>
  <c r="O113" i="13"/>
  <c r="L113" i="13"/>
  <c r="I113" i="13"/>
  <c r="F113" i="13"/>
  <c r="O112" i="13"/>
  <c r="L112" i="13"/>
  <c r="I112" i="13"/>
  <c r="F112" i="13"/>
  <c r="O111" i="13"/>
  <c r="L111" i="13"/>
  <c r="I111" i="13"/>
  <c r="F111" i="13"/>
  <c r="O110" i="13"/>
  <c r="L110" i="13"/>
  <c r="I110" i="13"/>
  <c r="F110" i="13"/>
  <c r="O109" i="13"/>
  <c r="L109" i="13"/>
  <c r="I109" i="13"/>
  <c r="F109" i="13"/>
  <c r="O108" i="13"/>
  <c r="L108" i="13"/>
  <c r="I108" i="13"/>
  <c r="F108" i="13"/>
  <c r="O107" i="13"/>
  <c r="L107" i="13"/>
  <c r="I107" i="13"/>
  <c r="D107" i="13"/>
  <c r="F107" i="13" s="1"/>
  <c r="C107" i="13"/>
  <c r="O106" i="13"/>
  <c r="N106" i="13"/>
  <c r="M106" i="13"/>
  <c r="L106" i="13"/>
  <c r="K106" i="13"/>
  <c r="J106" i="13"/>
  <c r="H106" i="13"/>
  <c r="G106" i="13"/>
  <c r="I106" i="13" s="1"/>
  <c r="E106" i="13"/>
  <c r="D106" i="13"/>
  <c r="O105" i="13"/>
  <c r="L105" i="13"/>
  <c r="I105" i="13"/>
  <c r="F105" i="13"/>
  <c r="O104" i="13"/>
  <c r="L104" i="13"/>
  <c r="I104" i="13"/>
  <c r="F104" i="13"/>
  <c r="O103" i="13"/>
  <c r="L103" i="13"/>
  <c r="I103" i="13"/>
  <c r="F103" i="13"/>
  <c r="C103" i="13" s="1"/>
  <c r="O102" i="13"/>
  <c r="L102" i="13"/>
  <c r="I102" i="13"/>
  <c r="F102" i="13"/>
  <c r="O101" i="13"/>
  <c r="L101" i="13"/>
  <c r="I101" i="13"/>
  <c r="F101" i="13"/>
  <c r="O100" i="13"/>
  <c r="L100" i="13"/>
  <c r="I100" i="13"/>
  <c r="F100" i="13"/>
  <c r="O99" i="13"/>
  <c r="L99" i="13"/>
  <c r="I99" i="13"/>
  <c r="F99" i="13"/>
  <c r="C99" i="13"/>
  <c r="O98" i="13"/>
  <c r="N98" i="13"/>
  <c r="M98" i="13"/>
  <c r="L98" i="13"/>
  <c r="K98" i="13"/>
  <c r="J98" i="13"/>
  <c r="H98" i="13"/>
  <c r="G98" i="13"/>
  <c r="I98" i="13" s="1"/>
  <c r="E98" i="13"/>
  <c r="D98" i="13"/>
  <c r="F98" i="13" s="1"/>
  <c r="O97" i="13"/>
  <c r="L97" i="13"/>
  <c r="I97" i="13"/>
  <c r="F97" i="13"/>
  <c r="O96" i="13"/>
  <c r="L96" i="13"/>
  <c r="I96" i="13"/>
  <c r="F96" i="13"/>
  <c r="O95" i="13"/>
  <c r="L95" i="13"/>
  <c r="C95" i="13" s="1"/>
  <c r="I95" i="13"/>
  <c r="F95" i="13"/>
  <c r="O94" i="13"/>
  <c r="L94" i="13"/>
  <c r="I94" i="13"/>
  <c r="F94" i="13"/>
  <c r="C94" i="13" s="1"/>
  <c r="O93" i="13"/>
  <c r="L93" i="13"/>
  <c r="I93" i="13"/>
  <c r="F93" i="13"/>
  <c r="N92" i="13"/>
  <c r="M92" i="13"/>
  <c r="K92" i="13"/>
  <c r="J92" i="13"/>
  <c r="I92" i="13"/>
  <c r="H92" i="13"/>
  <c r="G92" i="13"/>
  <c r="E92" i="13"/>
  <c r="D92" i="13"/>
  <c r="O91" i="13"/>
  <c r="L91" i="13"/>
  <c r="I91" i="13"/>
  <c r="F91" i="13"/>
  <c r="O90" i="13"/>
  <c r="L90" i="13"/>
  <c r="I90" i="13"/>
  <c r="F90" i="13"/>
  <c r="O89" i="13"/>
  <c r="L89" i="13"/>
  <c r="I89" i="13"/>
  <c r="F89" i="13"/>
  <c r="O88" i="13"/>
  <c r="L88" i="13"/>
  <c r="I88" i="13"/>
  <c r="F88" i="13"/>
  <c r="N87" i="13"/>
  <c r="M87" i="13"/>
  <c r="K87" i="13"/>
  <c r="J87" i="13"/>
  <c r="H87" i="13"/>
  <c r="G87" i="13"/>
  <c r="E87" i="13"/>
  <c r="D87" i="13"/>
  <c r="F87" i="13" s="1"/>
  <c r="K86" i="13"/>
  <c r="O85" i="13"/>
  <c r="L85" i="13"/>
  <c r="I85" i="13"/>
  <c r="F85" i="13"/>
  <c r="C85" i="13" s="1"/>
  <c r="O84" i="13"/>
  <c r="L84" i="13"/>
  <c r="I84" i="13"/>
  <c r="F84" i="13"/>
  <c r="C84" i="13" s="1"/>
  <c r="N83" i="13"/>
  <c r="M83" i="13"/>
  <c r="K83" i="13"/>
  <c r="J83" i="13"/>
  <c r="I83" i="13"/>
  <c r="H83" i="13"/>
  <c r="G83" i="13"/>
  <c r="F83" i="13"/>
  <c r="E83" i="13"/>
  <c r="D83" i="13"/>
  <c r="O82" i="13"/>
  <c r="L82" i="13"/>
  <c r="I82" i="13"/>
  <c r="F82" i="13"/>
  <c r="O81" i="13"/>
  <c r="L81" i="13"/>
  <c r="I81" i="13"/>
  <c r="F81" i="13"/>
  <c r="N80" i="13"/>
  <c r="M80" i="13"/>
  <c r="M79" i="13" s="1"/>
  <c r="L80" i="13"/>
  <c r="K80" i="13"/>
  <c r="J80" i="13"/>
  <c r="I80" i="13"/>
  <c r="H80" i="13"/>
  <c r="H79" i="13" s="1"/>
  <c r="G80" i="13"/>
  <c r="E80" i="13"/>
  <c r="D80" i="13"/>
  <c r="D79" i="13" s="1"/>
  <c r="N79" i="13"/>
  <c r="K79" i="13"/>
  <c r="G79" i="13"/>
  <c r="O77" i="13"/>
  <c r="L77" i="13"/>
  <c r="I77" i="13"/>
  <c r="F77" i="13"/>
  <c r="O76" i="13"/>
  <c r="L76" i="13"/>
  <c r="I76" i="13"/>
  <c r="F76" i="13"/>
  <c r="O75" i="13"/>
  <c r="L75" i="13"/>
  <c r="I75" i="13"/>
  <c r="C75" i="13" s="1"/>
  <c r="F75" i="13"/>
  <c r="O74" i="13"/>
  <c r="L74" i="13"/>
  <c r="I74" i="13"/>
  <c r="F74" i="13"/>
  <c r="O73" i="13"/>
  <c r="L73" i="13"/>
  <c r="I73" i="13"/>
  <c r="F73" i="13"/>
  <c r="N72" i="13"/>
  <c r="M72" i="13"/>
  <c r="L72" i="13"/>
  <c r="K72" i="13"/>
  <c r="J72" i="13"/>
  <c r="H72" i="13"/>
  <c r="H70" i="13" s="1"/>
  <c r="G72" i="13"/>
  <c r="E72" i="13"/>
  <c r="E70" i="13" s="1"/>
  <c r="D72" i="13"/>
  <c r="O71" i="13"/>
  <c r="L71" i="13"/>
  <c r="I71" i="13"/>
  <c r="F71" i="13"/>
  <c r="N70" i="13"/>
  <c r="K70" i="13"/>
  <c r="J70" i="13"/>
  <c r="L70" i="13" s="1"/>
  <c r="O69" i="13"/>
  <c r="L69" i="13"/>
  <c r="I69" i="13"/>
  <c r="F69" i="13"/>
  <c r="O68" i="13"/>
  <c r="L68" i="13"/>
  <c r="I68" i="13"/>
  <c r="F68" i="13"/>
  <c r="O67" i="13"/>
  <c r="L67" i="13"/>
  <c r="I67" i="13"/>
  <c r="F67" i="13"/>
  <c r="O66" i="13"/>
  <c r="L66" i="13"/>
  <c r="I66" i="13"/>
  <c r="F66" i="13"/>
  <c r="C66" i="13"/>
  <c r="O65" i="13"/>
  <c r="L65" i="13"/>
  <c r="I65" i="13"/>
  <c r="F65" i="13"/>
  <c r="C65" i="13" s="1"/>
  <c r="O64" i="13"/>
  <c r="L64" i="13"/>
  <c r="I64" i="13"/>
  <c r="F64" i="13"/>
  <c r="C64" i="13" s="1"/>
  <c r="O63" i="13"/>
  <c r="L63" i="13"/>
  <c r="I63" i="13"/>
  <c r="F63" i="13"/>
  <c r="O62" i="13"/>
  <c r="L62" i="13"/>
  <c r="I62" i="13"/>
  <c r="F62" i="13"/>
  <c r="N61" i="13"/>
  <c r="O61" i="13" s="1"/>
  <c r="M61" i="13"/>
  <c r="L61" i="13"/>
  <c r="K61" i="13"/>
  <c r="J61" i="13"/>
  <c r="H61" i="13"/>
  <c r="G61" i="13"/>
  <c r="I61" i="13" s="1"/>
  <c r="E61" i="13"/>
  <c r="D61" i="13"/>
  <c r="F61" i="13" s="1"/>
  <c r="O60" i="13"/>
  <c r="L60" i="13"/>
  <c r="I60" i="13"/>
  <c r="F60" i="13"/>
  <c r="O59" i="13"/>
  <c r="L59" i="13"/>
  <c r="I59" i="13"/>
  <c r="F59" i="13"/>
  <c r="N58" i="13"/>
  <c r="N57" i="13" s="1"/>
  <c r="M58" i="13"/>
  <c r="K58" i="13"/>
  <c r="K57" i="13" s="1"/>
  <c r="K56" i="13" s="1"/>
  <c r="J58" i="13"/>
  <c r="H58" i="13"/>
  <c r="H57" i="13" s="1"/>
  <c r="G58" i="13"/>
  <c r="E58" i="13"/>
  <c r="D58" i="13"/>
  <c r="F58" i="13" s="1"/>
  <c r="M57" i="13"/>
  <c r="E57" i="13"/>
  <c r="O50" i="13"/>
  <c r="C50" i="13"/>
  <c r="O49" i="13"/>
  <c r="C49" i="13" s="1"/>
  <c r="N48" i="13"/>
  <c r="M48" i="13"/>
  <c r="L47" i="13"/>
  <c r="I47" i="13"/>
  <c r="F47" i="13"/>
  <c r="C47" i="13" s="1"/>
  <c r="K46" i="13"/>
  <c r="J46" i="13"/>
  <c r="L46" i="13" s="1"/>
  <c r="H46" i="13"/>
  <c r="G46" i="13"/>
  <c r="I46" i="13" s="1"/>
  <c r="F46" i="13"/>
  <c r="C46" i="13" s="1"/>
  <c r="E46" i="13"/>
  <c r="D46" i="13"/>
  <c r="F45" i="13"/>
  <c r="C45" i="13" s="1"/>
  <c r="L44" i="13"/>
  <c r="C44" i="13" s="1"/>
  <c r="L43" i="13"/>
  <c r="C43" i="13" s="1"/>
  <c r="L42" i="13"/>
  <c r="C42" i="13"/>
  <c r="L41" i="13"/>
  <c r="C41" i="13" s="1"/>
  <c r="K40" i="13"/>
  <c r="J40" i="13"/>
  <c r="L39" i="13"/>
  <c r="C39" i="13" s="1"/>
  <c r="L38" i="13"/>
  <c r="C38" i="13" s="1"/>
  <c r="K37" i="13"/>
  <c r="J37" i="13"/>
  <c r="L36" i="13"/>
  <c r="C36" i="13"/>
  <c r="L35" i="13"/>
  <c r="C35" i="13" s="1"/>
  <c r="K35" i="13"/>
  <c r="J35" i="13"/>
  <c r="L34" i="13"/>
  <c r="C34" i="13" s="1"/>
  <c r="L33" i="13"/>
  <c r="C33" i="13" s="1"/>
  <c r="L32" i="13"/>
  <c r="C32" i="13" s="1"/>
  <c r="K31" i="13"/>
  <c r="J31" i="13"/>
  <c r="J30" i="13" s="1"/>
  <c r="F29" i="13"/>
  <c r="C29" i="13"/>
  <c r="I28" i="13"/>
  <c r="F28" i="13"/>
  <c r="E28" i="13"/>
  <c r="O27" i="13"/>
  <c r="L27" i="13"/>
  <c r="J27" i="13"/>
  <c r="I27" i="13"/>
  <c r="F27" i="13"/>
  <c r="C27" i="13" s="1"/>
  <c r="O26" i="13"/>
  <c r="L26" i="13"/>
  <c r="I26" i="13"/>
  <c r="F26" i="13"/>
  <c r="C26" i="13" s="1"/>
  <c r="N25" i="13"/>
  <c r="N290" i="13" s="1"/>
  <c r="N289" i="13" s="1"/>
  <c r="M25" i="13"/>
  <c r="M290" i="13" s="1"/>
  <c r="K25" i="13"/>
  <c r="K290" i="13" s="1"/>
  <c r="K289" i="13" s="1"/>
  <c r="J25" i="13"/>
  <c r="J290" i="13" s="1"/>
  <c r="I25" i="13"/>
  <c r="H25" i="13"/>
  <c r="H290" i="13" s="1"/>
  <c r="H289" i="13" s="1"/>
  <c r="G25" i="13"/>
  <c r="G290" i="13" s="1"/>
  <c r="F25" i="13"/>
  <c r="E25" i="13"/>
  <c r="E290" i="13" s="1"/>
  <c r="E289" i="13" s="1"/>
  <c r="D25" i="13"/>
  <c r="D290" i="13" s="1"/>
  <c r="H24" i="13"/>
  <c r="G24" i="13"/>
  <c r="I24" i="13" s="1"/>
  <c r="D24" i="13"/>
  <c r="N133" i="13" l="1"/>
  <c r="N78" i="13" s="1"/>
  <c r="O134" i="13"/>
  <c r="D57" i="13"/>
  <c r="L83" i="13"/>
  <c r="J79" i="13"/>
  <c r="J78" i="13" s="1"/>
  <c r="L78" i="13" s="1"/>
  <c r="D86" i="13"/>
  <c r="O87" i="13"/>
  <c r="C126" i="13"/>
  <c r="F134" i="13"/>
  <c r="D133" i="13"/>
  <c r="C138" i="13"/>
  <c r="O154" i="13"/>
  <c r="I163" i="13"/>
  <c r="C163" i="13" s="1"/>
  <c r="L169" i="13"/>
  <c r="J168" i="13"/>
  <c r="L168" i="13" s="1"/>
  <c r="C170" i="13"/>
  <c r="O182" i="13"/>
  <c r="C182" i="13" s="1"/>
  <c r="M177" i="13"/>
  <c r="M176" i="13" s="1"/>
  <c r="I187" i="13"/>
  <c r="O195" i="13"/>
  <c r="F271" i="13"/>
  <c r="C28" i="13"/>
  <c r="K30" i="13"/>
  <c r="L30" i="13" s="1"/>
  <c r="C30" i="13" s="1"/>
  <c r="L37" i="13"/>
  <c r="C37" i="13" s="1"/>
  <c r="L40" i="13"/>
  <c r="C40" i="13" s="1"/>
  <c r="O58" i="13"/>
  <c r="C110" i="13"/>
  <c r="C114" i="13"/>
  <c r="F115" i="13"/>
  <c r="N86" i="13"/>
  <c r="O86" i="13" s="1"/>
  <c r="E133" i="13"/>
  <c r="F139" i="13"/>
  <c r="L144" i="13"/>
  <c r="O194" i="13"/>
  <c r="M190" i="13"/>
  <c r="O190" i="13" s="1"/>
  <c r="K198" i="13"/>
  <c r="I201" i="13"/>
  <c r="G199" i="13"/>
  <c r="O219" i="13"/>
  <c r="L31" i="13"/>
  <c r="C31" i="13" s="1"/>
  <c r="I72" i="13"/>
  <c r="C90" i="13"/>
  <c r="F92" i="13"/>
  <c r="O125" i="13"/>
  <c r="I131" i="13"/>
  <c r="C142" i="13"/>
  <c r="C158" i="13"/>
  <c r="C166" i="13"/>
  <c r="O168" i="13"/>
  <c r="D198" i="13"/>
  <c r="I230" i="13"/>
  <c r="G207" i="13"/>
  <c r="I207" i="13" s="1"/>
  <c r="O230" i="13"/>
  <c r="M207" i="13"/>
  <c r="G57" i="13"/>
  <c r="G56" i="13" s="1"/>
  <c r="C59" i="13"/>
  <c r="C62" i="13"/>
  <c r="C73" i="13"/>
  <c r="C76" i="13"/>
  <c r="C77" i="13"/>
  <c r="I87" i="13"/>
  <c r="C87" i="13" s="1"/>
  <c r="C122" i="13"/>
  <c r="H86" i="13"/>
  <c r="H78" i="13" s="1"/>
  <c r="C128" i="13"/>
  <c r="C129" i="13"/>
  <c r="L147" i="13"/>
  <c r="C149" i="13"/>
  <c r="I154" i="13"/>
  <c r="C161" i="13"/>
  <c r="C173" i="13"/>
  <c r="C185" i="13"/>
  <c r="L201" i="13"/>
  <c r="C202" i="13"/>
  <c r="C209" i="13"/>
  <c r="C210" i="13"/>
  <c r="I219" i="13"/>
  <c r="C221" i="13"/>
  <c r="C226" i="13"/>
  <c r="J234" i="13"/>
  <c r="L236" i="13"/>
  <c r="C237" i="13"/>
  <c r="I241" i="13"/>
  <c r="C243" i="13"/>
  <c r="C245" i="13"/>
  <c r="O249" i="13"/>
  <c r="C252" i="13"/>
  <c r="I255" i="13"/>
  <c r="C260" i="13"/>
  <c r="C263" i="13"/>
  <c r="I266" i="13"/>
  <c r="C267" i="13"/>
  <c r="C273" i="13"/>
  <c r="C280" i="13"/>
  <c r="C281" i="13"/>
  <c r="C285" i="13"/>
  <c r="C294" i="13"/>
  <c r="C296" i="13"/>
  <c r="I254" i="13"/>
  <c r="N233" i="13"/>
  <c r="J57" i="13"/>
  <c r="C63" i="13"/>
  <c r="C68" i="13"/>
  <c r="C69" i="13"/>
  <c r="G70" i="13"/>
  <c r="F72" i="13"/>
  <c r="C72" i="13" s="1"/>
  <c r="O72" i="13"/>
  <c r="E79" i="13"/>
  <c r="E78" i="13" s="1"/>
  <c r="C82" i="13"/>
  <c r="G86" i="13"/>
  <c r="E86" i="13"/>
  <c r="F86" i="13" s="1"/>
  <c r="C91" i="13"/>
  <c r="L92" i="13"/>
  <c r="C93" i="13"/>
  <c r="C101" i="13"/>
  <c r="C102" i="13"/>
  <c r="C109" i="13"/>
  <c r="C117" i="13"/>
  <c r="C140" i="13"/>
  <c r="C141" i="13"/>
  <c r="C151" i="13"/>
  <c r="O169" i="13"/>
  <c r="C175" i="13"/>
  <c r="C179" i="13"/>
  <c r="C193" i="13"/>
  <c r="C205" i="13"/>
  <c r="C213" i="13"/>
  <c r="C216" i="13"/>
  <c r="C218" i="13"/>
  <c r="C219" i="13"/>
  <c r="L219" i="13"/>
  <c r="C224" i="13"/>
  <c r="C228" i="13"/>
  <c r="C229" i="13"/>
  <c r="F238" i="13"/>
  <c r="C248" i="13"/>
  <c r="C257" i="13"/>
  <c r="C265" i="13"/>
  <c r="F266" i="13"/>
  <c r="J272" i="13"/>
  <c r="J271" i="13" s="1"/>
  <c r="C277" i="13"/>
  <c r="C286" i="13"/>
  <c r="C60" i="13"/>
  <c r="C67" i="13"/>
  <c r="C71" i="13"/>
  <c r="E56" i="13"/>
  <c r="E55" i="13" s="1"/>
  <c r="C74" i="13"/>
  <c r="C81" i="13"/>
  <c r="O83" i="13"/>
  <c r="C88" i="13"/>
  <c r="C89" i="13"/>
  <c r="F106" i="13"/>
  <c r="C106" i="13" s="1"/>
  <c r="C113" i="13"/>
  <c r="K133" i="13"/>
  <c r="K78" i="13" s="1"/>
  <c r="C137" i="13"/>
  <c r="O144" i="13"/>
  <c r="C157" i="13"/>
  <c r="L163" i="13"/>
  <c r="C165" i="13"/>
  <c r="L187" i="13"/>
  <c r="C188" i="13"/>
  <c r="C189" i="13"/>
  <c r="C204" i="13"/>
  <c r="C217" i="13"/>
  <c r="C222" i="13"/>
  <c r="F230" i="13"/>
  <c r="C230" i="13" s="1"/>
  <c r="L230" i="13"/>
  <c r="C235" i="13"/>
  <c r="I238" i="13"/>
  <c r="C240" i="13"/>
  <c r="C251" i="13"/>
  <c r="C253" i="13"/>
  <c r="D254" i="13"/>
  <c r="F254" i="13" s="1"/>
  <c r="C256" i="13"/>
  <c r="D261" i="13"/>
  <c r="F261" i="13" s="1"/>
  <c r="O261" i="13"/>
  <c r="C268" i="13"/>
  <c r="C269" i="13"/>
  <c r="C278" i="13"/>
  <c r="C283" i="13"/>
  <c r="C292" i="13"/>
  <c r="O79" i="13"/>
  <c r="J56" i="13"/>
  <c r="L57" i="13"/>
  <c r="I70" i="13"/>
  <c r="I86" i="13"/>
  <c r="O57" i="13"/>
  <c r="N56" i="13"/>
  <c r="K24" i="13"/>
  <c r="H56" i="13"/>
  <c r="C61" i="13"/>
  <c r="C83" i="13"/>
  <c r="I57" i="13"/>
  <c r="I79" i="13"/>
  <c r="I290" i="13"/>
  <c r="G289" i="13"/>
  <c r="I289" i="13" s="1"/>
  <c r="O25" i="13"/>
  <c r="L58" i="13"/>
  <c r="D70" i="13"/>
  <c r="F70" i="13" s="1"/>
  <c r="F80" i="13"/>
  <c r="C100" i="13"/>
  <c r="C108" i="13"/>
  <c r="C116" i="13"/>
  <c r="C124" i="13"/>
  <c r="C127" i="13"/>
  <c r="O131" i="13"/>
  <c r="C135" i="13"/>
  <c r="C136" i="13"/>
  <c r="F144" i="13"/>
  <c r="C144" i="13" s="1"/>
  <c r="L154" i="13"/>
  <c r="C154" i="13" s="1"/>
  <c r="O177" i="13"/>
  <c r="N176" i="13"/>
  <c r="L195" i="13"/>
  <c r="K194" i="13"/>
  <c r="I199" i="13"/>
  <c r="G198" i="13"/>
  <c r="D168" i="13"/>
  <c r="F168" i="13" s="1"/>
  <c r="F169" i="13"/>
  <c r="G177" i="13"/>
  <c r="I178" i="13"/>
  <c r="E24" i="13"/>
  <c r="F24" i="13" s="1"/>
  <c r="M24" i="13"/>
  <c r="D289" i="13"/>
  <c r="F289" i="13" s="1"/>
  <c r="F290" i="13"/>
  <c r="L25" i="13"/>
  <c r="C25" i="13" s="1"/>
  <c r="O48" i="13"/>
  <c r="C48" i="13" s="1"/>
  <c r="F57" i="13"/>
  <c r="I58" i="13"/>
  <c r="C58" i="13" s="1"/>
  <c r="M70" i="13"/>
  <c r="O80" i="13"/>
  <c r="O92" i="13"/>
  <c r="C92" i="13" s="1"/>
  <c r="C96" i="13"/>
  <c r="C97" i="13"/>
  <c r="C98" i="13"/>
  <c r="C104" i="13"/>
  <c r="C105" i="13"/>
  <c r="C111" i="13"/>
  <c r="C112" i="13"/>
  <c r="O119" i="13"/>
  <c r="C123" i="13"/>
  <c r="G133" i="13"/>
  <c r="I134" i="13"/>
  <c r="O139" i="13"/>
  <c r="C139" i="13" s="1"/>
  <c r="C143" i="13"/>
  <c r="C147" i="13"/>
  <c r="C148" i="13"/>
  <c r="C156" i="13"/>
  <c r="C164" i="13"/>
  <c r="O176" i="13"/>
  <c r="L177" i="13"/>
  <c r="L176" i="13"/>
  <c r="C184" i="13"/>
  <c r="C284" i="13"/>
  <c r="O284" i="13"/>
  <c r="L290" i="13"/>
  <c r="J289" i="13"/>
  <c r="L289" i="13" s="1"/>
  <c r="C119" i="13"/>
  <c r="J24" i="13"/>
  <c r="N24" i="13"/>
  <c r="M289" i="13"/>
  <c r="O289" i="13" s="1"/>
  <c r="O290" i="13"/>
  <c r="J86" i="13"/>
  <c r="L86" i="13" s="1"/>
  <c r="L87" i="13"/>
  <c r="O115" i="13"/>
  <c r="C115" i="13" s="1"/>
  <c r="I125" i="13"/>
  <c r="C125" i="13" s="1"/>
  <c r="C132" i="13"/>
  <c r="C152" i="13"/>
  <c r="C155" i="13"/>
  <c r="C160" i="13"/>
  <c r="C172" i="13"/>
  <c r="D176" i="13"/>
  <c r="F176" i="13" s="1"/>
  <c r="F177" i="13"/>
  <c r="C180" i="13"/>
  <c r="C183" i="13"/>
  <c r="O187" i="13"/>
  <c r="O208" i="13"/>
  <c r="N207" i="13"/>
  <c r="L255" i="13"/>
  <c r="J254" i="13"/>
  <c r="M133" i="13"/>
  <c r="L134" i="13"/>
  <c r="I169" i="13"/>
  <c r="L178" i="13"/>
  <c r="I195" i="13"/>
  <c r="G194" i="13"/>
  <c r="O201" i="13"/>
  <c r="M199" i="13"/>
  <c r="L208" i="13"/>
  <c r="C208" i="13" s="1"/>
  <c r="J207" i="13"/>
  <c r="L207" i="13" s="1"/>
  <c r="C220" i="13"/>
  <c r="H234" i="13"/>
  <c r="H233" i="13" s="1"/>
  <c r="H197" i="13" s="1"/>
  <c r="C247" i="13"/>
  <c r="C212" i="13"/>
  <c r="C225" i="13"/>
  <c r="C232" i="13"/>
  <c r="G234" i="13"/>
  <c r="O236" i="13"/>
  <c r="M234" i="13"/>
  <c r="C239" i="13"/>
  <c r="F241" i="13"/>
  <c r="C241" i="13" s="1"/>
  <c r="D234" i="13"/>
  <c r="O254" i="13"/>
  <c r="O255" i="13"/>
  <c r="L262" i="13"/>
  <c r="K261" i="13"/>
  <c r="L261" i="13" s="1"/>
  <c r="C264" i="13"/>
  <c r="O272" i="13"/>
  <c r="M271" i="13"/>
  <c r="O271" i="13" s="1"/>
  <c r="K272" i="13"/>
  <c r="K271" i="13" s="1"/>
  <c r="L271" i="13" s="1"/>
  <c r="C276" i="13"/>
  <c r="C279" i="13"/>
  <c r="E199" i="13"/>
  <c r="E198" i="13" s="1"/>
  <c r="E197" i="13" s="1"/>
  <c r="F201" i="13"/>
  <c r="C201" i="13" s="1"/>
  <c r="C231" i="13"/>
  <c r="L234" i="13"/>
  <c r="F236" i="13"/>
  <c r="I249" i="13"/>
  <c r="C249" i="13" s="1"/>
  <c r="I262" i="13"/>
  <c r="G261" i="13"/>
  <c r="I261" i="13" s="1"/>
  <c r="L266" i="13"/>
  <c r="C266" i="13" s="1"/>
  <c r="I274" i="13"/>
  <c r="C274" i="13" s="1"/>
  <c r="G272" i="13"/>
  <c r="C275" i="13"/>
  <c r="L282" i="13"/>
  <c r="C282" i="13" s="1"/>
  <c r="C295" i="13"/>
  <c r="C291" i="13" s="1"/>
  <c r="L199" i="13"/>
  <c r="F272" i="13"/>
  <c r="H287" i="13" l="1"/>
  <c r="C195" i="13"/>
  <c r="O133" i="13"/>
  <c r="L79" i="13"/>
  <c r="O24" i="13"/>
  <c r="C24" i="13" s="1"/>
  <c r="C131" i="13"/>
  <c r="H55" i="13"/>
  <c r="H54" i="13" s="1"/>
  <c r="H53" i="13" s="1"/>
  <c r="L133" i="13"/>
  <c r="F133" i="13"/>
  <c r="C86" i="13"/>
  <c r="C290" i="13"/>
  <c r="C168" i="13"/>
  <c r="C236" i="13"/>
  <c r="E54" i="13"/>
  <c r="J198" i="13"/>
  <c r="L198" i="13" s="1"/>
  <c r="C255" i="13"/>
  <c r="C187" i="13"/>
  <c r="K233" i="13"/>
  <c r="C178" i="13"/>
  <c r="C80" i="13"/>
  <c r="F79" i="13"/>
  <c r="C238" i="13"/>
  <c r="C261" i="13"/>
  <c r="L272" i="13"/>
  <c r="N55" i="13"/>
  <c r="D56" i="13"/>
  <c r="C289" i="13"/>
  <c r="E288" i="13"/>
  <c r="E53" i="13"/>
  <c r="N198" i="13"/>
  <c r="O207" i="13"/>
  <c r="C207" i="13" s="1"/>
  <c r="G176" i="13"/>
  <c r="I176" i="13" s="1"/>
  <c r="I177" i="13"/>
  <c r="C177" i="13" s="1"/>
  <c r="G271" i="13"/>
  <c r="I272" i="13"/>
  <c r="K197" i="13"/>
  <c r="M233" i="13"/>
  <c r="O234" i="13"/>
  <c r="M198" i="13"/>
  <c r="O199" i="13"/>
  <c r="I133" i="13"/>
  <c r="C133" i="13" s="1"/>
  <c r="G78" i="13"/>
  <c r="I78" i="13" s="1"/>
  <c r="C57" i="13"/>
  <c r="C169" i="13"/>
  <c r="G197" i="13"/>
  <c r="I197" i="13" s="1"/>
  <c r="I198" i="13"/>
  <c r="I56" i="13"/>
  <c r="M78" i="13"/>
  <c r="O78" i="13" s="1"/>
  <c r="F198" i="13"/>
  <c r="C134" i="13"/>
  <c r="E287" i="13"/>
  <c r="C272" i="13"/>
  <c r="C262" i="13"/>
  <c r="F199" i="13"/>
  <c r="C199" i="13" s="1"/>
  <c r="F234" i="13"/>
  <c r="D233" i="13"/>
  <c r="J233" i="13"/>
  <c r="L254" i="13"/>
  <c r="C254" i="13" s="1"/>
  <c r="L24" i="13"/>
  <c r="D78" i="13"/>
  <c r="F78" i="13" s="1"/>
  <c r="C78" i="13" s="1"/>
  <c r="F56" i="13"/>
  <c r="I234" i="13"/>
  <c r="G233" i="13"/>
  <c r="I233" i="13" s="1"/>
  <c r="I194" i="13"/>
  <c r="C194" i="13" s="1"/>
  <c r="G190" i="13"/>
  <c r="I190" i="13" s="1"/>
  <c r="C176" i="13"/>
  <c r="O70" i="13"/>
  <c r="C70" i="13" s="1"/>
  <c r="M56" i="13"/>
  <c r="K190" i="13"/>
  <c r="K287" i="13" s="1"/>
  <c r="L194" i="13"/>
  <c r="H288" i="13"/>
  <c r="C79" i="13"/>
  <c r="L56" i="13"/>
  <c r="J55" i="13"/>
  <c r="J197" i="13" l="1"/>
  <c r="L197" i="13" s="1"/>
  <c r="G55" i="13"/>
  <c r="O233" i="13"/>
  <c r="M287" i="13"/>
  <c r="N197" i="13"/>
  <c r="N54" i="13" s="1"/>
  <c r="N287" i="13"/>
  <c r="M55" i="13"/>
  <c r="O56" i="13"/>
  <c r="C56" i="13" s="1"/>
  <c r="F233" i="13"/>
  <c r="D197" i="13"/>
  <c r="F197" i="13" s="1"/>
  <c r="D287" i="13"/>
  <c r="F287" i="13" s="1"/>
  <c r="D55" i="13"/>
  <c r="C234" i="13"/>
  <c r="O198" i="13"/>
  <c r="C198" i="13" s="1"/>
  <c r="M197" i="13"/>
  <c r="L233" i="13"/>
  <c r="J287" i="13"/>
  <c r="L287" i="13" s="1"/>
  <c r="K55" i="13"/>
  <c r="K54" i="13" s="1"/>
  <c r="L190" i="13"/>
  <c r="C190" i="13" s="1"/>
  <c r="I271" i="13"/>
  <c r="C271" i="13" s="1"/>
  <c r="G287" i="13"/>
  <c r="I287" i="13" s="1"/>
  <c r="J54" i="13" l="1"/>
  <c r="O197" i="13"/>
  <c r="C287" i="13"/>
  <c r="C197" i="13"/>
  <c r="M54" i="13"/>
  <c r="O55" i="13"/>
  <c r="N53" i="13"/>
  <c r="N288" i="13"/>
  <c r="C233" i="13"/>
  <c r="L55" i="13"/>
  <c r="O287" i="13"/>
  <c r="K53" i="13"/>
  <c r="K288" i="13"/>
  <c r="D54" i="13"/>
  <c r="F55" i="13"/>
  <c r="J53" i="13"/>
  <c r="L53" i="13" s="1"/>
  <c r="L54" i="13"/>
  <c r="J288" i="13"/>
  <c r="L288" i="13" s="1"/>
  <c r="I55" i="13"/>
  <c r="G54" i="13"/>
  <c r="G288" i="13" l="1"/>
  <c r="I288" i="13" s="1"/>
  <c r="G53" i="13"/>
  <c r="I53" i="13" s="1"/>
  <c r="I54" i="13"/>
  <c r="C55" i="13"/>
  <c r="D288" i="13"/>
  <c r="F288" i="13" s="1"/>
  <c r="F54" i="13"/>
  <c r="C54" i="13" s="1"/>
  <c r="D53" i="13"/>
  <c r="F53" i="13" s="1"/>
  <c r="O54" i="13"/>
  <c r="M53" i="13"/>
  <c r="O53" i="13" s="1"/>
  <c r="M288" i="13"/>
  <c r="O288" i="13" s="1"/>
  <c r="C288" i="13" l="1"/>
  <c r="C53" i="13"/>
  <c r="O299" i="12" l="1"/>
  <c r="L299" i="12"/>
  <c r="I299" i="12"/>
  <c r="F299" i="12"/>
  <c r="O298" i="12"/>
  <c r="L298" i="12"/>
  <c r="I298" i="12"/>
  <c r="F298" i="12"/>
  <c r="O297" i="12"/>
  <c r="L297" i="12"/>
  <c r="I297" i="12"/>
  <c r="F297" i="12"/>
  <c r="O296" i="12"/>
  <c r="L296" i="12"/>
  <c r="I296" i="12"/>
  <c r="F296" i="12"/>
  <c r="C296" i="12" s="1"/>
  <c r="O295" i="12"/>
  <c r="L295" i="12"/>
  <c r="I295" i="12"/>
  <c r="F295" i="12"/>
  <c r="O294" i="12"/>
  <c r="L294" i="12"/>
  <c r="I294" i="12"/>
  <c r="F294" i="12"/>
  <c r="O293" i="12"/>
  <c r="L293" i="12"/>
  <c r="I293" i="12"/>
  <c r="F293" i="12"/>
  <c r="O292" i="12"/>
  <c r="L292" i="12"/>
  <c r="I292" i="12"/>
  <c r="F292" i="12"/>
  <c r="N291" i="12"/>
  <c r="M291" i="12"/>
  <c r="K291" i="12"/>
  <c r="J291" i="12"/>
  <c r="L291" i="12" s="1"/>
  <c r="H291" i="12"/>
  <c r="G291" i="12"/>
  <c r="E291" i="12"/>
  <c r="D291" i="12"/>
  <c r="F291" i="12" s="1"/>
  <c r="O286" i="12"/>
  <c r="L286" i="12"/>
  <c r="I286" i="12"/>
  <c r="F286" i="12"/>
  <c r="O285" i="12"/>
  <c r="L285" i="12"/>
  <c r="I285" i="12"/>
  <c r="F285" i="12"/>
  <c r="O284" i="12"/>
  <c r="N284" i="12"/>
  <c r="M284" i="12"/>
  <c r="K284" i="12"/>
  <c r="J284" i="12"/>
  <c r="H284" i="12"/>
  <c r="G284" i="12"/>
  <c r="E284" i="12"/>
  <c r="D284" i="12"/>
  <c r="O283" i="12"/>
  <c r="L283" i="12"/>
  <c r="I283" i="12"/>
  <c r="F283" i="12"/>
  <c r="N282" i="12"/>
  <c r="M282" i="12"/>
  <c r="O282" i="12" s="1"/>
  <c r="K282" i="12"/>
  <c r="J282" i="12"/>
  <c r="H282" i="12"/>
  <c r="G282" i="12"/>
  <c r="I282" i="12" s="1"/>
  <c r="E282" i="12"/>
  <c r="D282" i="12"/>
  <c r="O281" i="12"/>
  <c r="L281" i="12"/>
  <c r="I281" i="12"/>
  <c r="F281" i="12"/>
  <c r="O280" i="12"/>
  <c r="L280" i="12"/>
  <c r="I280" i="12"/>
  <c r="F280" i="12"/>
  <c r="C280" i="12" s="1"/>
  <c r="O279" i="12"/>
  <c r="L279" i="12"/>
  <c r="I279" i="12"/>
  <c r="F279" i="12"/>
  <c r="N278" i="12"/>
  <c r="M278" i="12"/>
  <c r="K278" i="12"/>
  <c r="J278" i="12"/>
  <c r="H278" i="12"/>
  <c r="G278" i="12"/>
  <c r="I278" i="12" s="1"/>
  <c r="E278" i="12"/>
  <c r="D278" i="12"/>
  <c r="O277" i="12"/>
  <c r="L277" i="12"/>
  <c r="I277" i="12"/>
  <c r="F277" i="12"/>
  <c r="O276" i="12"/>
  <c r="L276" i="12"/>
  <c r="I276" i="12"/>
  <c r="F276" i="12"/>
  <c r="O275" i="12"/>
  <c r="L275" i="12"/>
  <c r="I275" i="12"/>
  <c r="F275" i="12"/>
  <c r="N274" i="12"/>
  <c r="M274" i="12"/>
  <c r="O274" i="12" s="1"/>
  <c r="K274" i="12"/>
  <c r="J274" i="12"/>
  <c r="H274" i="12"/>
  <c r="G274" i="12"/>
  <c r="I274" i="12" s="1"/>
  <c r="E274" i="12"/>
  <c r="E272" i="12" s="1"/>
  <c r="E271" i="12" s="1"/>
  <c r="D274" i="12"/>
  <c r="F274" i="12" s="1"/>
  <c r="O273" i="12"/>
  <c r="L273" i="12"/>
  <c r="I273" i="12"/>
  <c r="F273" i="12"/>
  <c r="N272" i="12"/>
  <c r="K272" i="12"/>
  <c r="K271" i="12" s="1"/>
  <c r="J272" i="12"/>
  <c r="H272" i="12"/>
  <c r="H271" i="12" s="1"/>
  <c r="D272" i="12"/>
  <c r="F272" i="12" s="1"/>
  <c r="N271" i="12"/>
  <c r="J271" i="12"/>
  <c r="D271" i="12"/>
  <c r="F271" i="12" s="1"/>
  <c r="O270" i="12"/>
  <c r="L270" i="12"/>
  <c r="I270" i="12"/>
  <c r="F270" i="12"/>
  <c r="C270" i="12" s="1"/>
  <c r="O269" i="12"/>
  <c r="L269" i="12"/>
  <c r="I269" i="12"/>
  <c r="F269" i="12"/>
  <c r="O268" i="12"/>
  <c r="L268" i="12"/>
  <c r="I268" i="12"/>
  <c r="F268" i="12"/>
  <c r="C268" i="12" s="1"/>
  <c r="O267" i="12"/>
  <c r="L267" i="12"/>
  <c r="I267" i="12"/>
  <c r="F267" i="12"/>
  <c r="N266" i="12"/>
  <c r="M266" i="12"/>
  <c r="K266" i="12"/>
  <c r="J266" i="12"/>
  <c r="H266" i="12"/>
  <c r="G266" i="12"/>
  <c r="I266" i="12" s="1"/>
  <c r="E266" i="12"/>
  <c r="D266" i="12"/>
  <c r="F266" i="12" s="1"/>
  <c r="O265" i="12"/>
  <c r="L265" i="12"/>
  <c r="I265" i="12"/>
  <c r="F265" i="12"/>
  <c r="O264" i="12"/>
  <c r="L264" i="12"/>
  <c r="I264" i="12"/>
  <c r="F264" i="12"/>
  <c r="C264" i="12" s="1"/>
  <c r="O263" i="12"/>
  <c r="L263" i="12"/>
  <c r="I263" i="12"/>
  <c r="F263" i="12"/>
  <c r="N262" i="12"/>
  <c r="M262" i="12"/>
  <c r="M261" i="12" s="1"/>
  <c r="K262" i="12"/>
  <c r="J262" i="12"/>
  <c r="J261" i="12" s="1"/>
  <c r="L261" i="12" s="1"/>
  <c r="H262" i="12"/>
  <c r="G262" i="12"/>
  <c r="I262" i="12" s="1"/>
  <c r="E262" i="12"/>
  <c r="E261" i="12" s="1"/>
  <c r="D262" i="12"/>
  <c r="F262" i="12" s="1"/>
  <c r="N261" i="12"/>
  <c r="K261" i="12"/>
  <c r="H261" i="12"/>
  <c r="I261" i="12" s="1"/>
  <c r="G261" i="12"/>
  <c r="O260" i="12"/>
  <c r="L260" i="12"/>
  <c r="I260" i="12"/>
  <c r="F260" i="12"/>
  <c r="O259" i="12"/>
  <c r="L259" i="12"/>
  <c r="I259" i="12"/>
  <c r="F259" i="12"/>
  <c r="O258" i="12"/>
  <c r="L258" i="12"/>
  <c r="I258" i="12"/>
  <c r="F258" i="12"/>
  <c r="O257" i="12"/>
  <c r="L257" i="12"/>
  <c r="I257" i="12"/>
  <c r="F257" i="12"/>
  <c r="O256" i="12"/>
  <c r="L256" i="12"/>
  <c r="I256" i="12"/>
  <c r="F256" i="12"/>
  <c r="N255" i="12"/>
  <c r="M255" i="12"/>
  <c r="O255" i="12" s="1"/>
  <c r="K255" i="12"/>
  <c r="J255" i="12"/>
  <c r="L255" i="12" s="1"/>
  <c r="H255" i="12"/>
  <c r="H254" i="12" s="1"/>
  <c r="G255" i="12"/>
  <c r="G254" i="12" s="1"/>
  <c r="G233" i="12" s="1"/>
  <c r="E255" i="12"/>
  <c r="D255" i="12"/>
  <c r="D254" i="12" s="1"/>
  <c r="N254" i="12"/>
  <c r="M254" i="12"/>
  <c r="K254" i="12"/>
  <c r="J254" i="12"/>
  <c r="L254" i="12" s="1"/>
  <c r="E254" i="12"/>
  <c r="O253" i="12"/>
  <c r="L253" i="12"/>
  <c r="I253" i="12"/>
  <c r="F253" i="12"/>
  <c r="O252" i="12"/>
  <c r="L252" i="12"/>
  <c r="I252" i="12"/>
  <c r="F252" i="12"/>
  <c r="C252" i="12" s="1"/>
  <c r="O251" i="12"/>
  <c r="L251" i="12"/>
  <c r="I251" i="12"/>
  <c r="F251" i="12"/>
  <c r="O250" i="12"/>
  <c r="L250" i="12"/>
  <c r="I250" i="12"/>
  <c r="F250" i="12"/>
  <c r="N249" i="12"/>
  <c r="M249" i="12"/>
  <c r="O249" i="12" s="1"/>
  <c r="K249" i="12"/>
  <c r="J249" i="12"/>
  <c r="H249" i="12"/>
  <c r="G249" i="12"/>
  <c r="I249" i="12" s="1"/>
  <c r="E249" i="12"/>
  <c r="D249" i="12"/>
  <c r="F249" i="12" s="1"/>
  <c r="O248" i="12"/>
  <c r="L248" i="12"/>
  <c r="I248" i="12"/>
  <c r="F248" i="12"/>
  <c r="C248" i="12" s="1"/>
  <c r="O247" i="12"/>
  <c r="L247" i="12"/>
  <c r="I247" i="12"/>
  <c r="F247" i="12"/>
  <c r="O246" i="12"/>
  <c r="L246" i="12"/>
  <c r="I246" i="12"/>
  <c r="F246" i="12"/>
  <c r="O245" i="12"/>
  <c r="L245" i="12"/>
  <c r="I245" i="12"/>
  <c r="F245" i="12"/>
  <c r="O244" i="12"/>
  <c r="L244" i="12"/>
  <c r="I244" i="12"/>
  <c r="F244" i="12"/>
  <c r="O243" i="12"/>
  <c r="L243" i="12"/>
  <c r="I243" i="12"/>
  <c r="F243" i="12"/>
  <c r="O242" i="12"/>
  <c r="L242" i="12"/>
  <c r="I242" i="12"/>
  <c r="F242" i="12"/>
  <c r="N241" i="12"/>
  <c r="M241" i="12"/>
  <c r="K241" i="12"/>
  <c r="J241" i="12"/>
  <c r="H241" i="12"/>
  <c r="G241" i="12"/>
  <c r="E241" i="12"/>
  <c r="F241" i="12" s="1"/>
  <c r="D241" i="12"/>
  <c r="O240" i="12"/>
  <c r="L240" i="12"/>
  <c r="I240" i="12"/>
  <c r="F240" i="12"/>
  <c r="O239" i="12"/>
  <c r="L239" i="12"/>
  <c r="I239" i="12"/>
  <c r="F239" i="12"/>
  <c r="N238" i="12"/>
  <c r="M238" i="12"/>
  <c r="K238" i="12"/>
  <c r="J238" i="12"/>
  <c r="H238" i="12"/>
  <c r="G238" i="12"/>
  <c r="E238" i="12"/>
  <c r="F238" i="12" s="1"/>
  <c r="D238" i="12"/>
  <c r="O237" i="12"/>
  <c r="L237" i="12"/>
  <c r="I237" i="12"/>
  <c r="F237" i="12"/>
  <c r="N236" i="12"/>
  <c r="O236" i="12" s="1"/>
  <c r="M236" i="12"/>
  <c r="K236" i="12"/>
  <c r="K234" i="12" s="1"/>
  <c r="K233" i="12" s="1"/>
  <c r="J236" i="12"/>
  <c r="H236" i="12"/>
  <c r="H234" i="12" s="1"/>
  <c r="G236" i="12"/>
  <c r="E236" i="12"/>
  <c r="D236" i="12"/>
  <c r="O235" i="12"/>
  <c r="L235" i="12"/>
  <c r="I235" i="12"/>
  <c r="F235" i="12"/>
  <c r="N234" i="12"/>
  <c r="M234" i="12"/>
  <c r="J234" i="12"/>
  <c r="L234" i="12" s="1"/>
  <c r="G234" i="12"/>
  <c r="E234" i="12"/>
  <c r="D234" i="12"/>
  <c r="F234" i="12" s="1"/>
  <c r="N233" i="12"/>
  <c r="O232" i="12"/>
  <c r="L232" i="12"/>
  <c r="I232" i="12"/>
  <c r="F232" i="12"/>
  <c r="O231" i="12"/>
  <c r="L231" i="12"/>
  <c r="I231" i="12"/>
  <c r="F231" i="12"/>
  <c r="N230" i="12"/>
  <c r="M230" i="12"/>
  <c r="O230" i="12" s="1"/>
  <c r="K230" i="12"/>
  <c r="J230" i="12"/>
  <c r="L230" i="12" s="1"/>
  <c r="H230" i="12"/>
  <c r="G230" i="12"/>
  <c r="I230" i="12" s="1"/>
  <c r="E230" i="12"/>
  <c r="D230" i="12"/>
  <c r="F230" i="12" s="1"/>
  <c r="O229" i="12"/>
  <c r="L229" i="12"/>
  <c r="I229" i="12"/>
  <c r="F229" i="12"/>
  <c r="O228" i="12"/>
  <c r="L228" i="12"/>
  <c r="I228" i="12"/>
  <c r="F228" i="12"/>
  <c r="O227" i="12"/>
  <c r="L227" i="12"/>
  <c r="I227" i="12"/>
  <c r="F227" i="12"/>
  <c r="O226" i="12"/>
  <c r="L226" i="12"/>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F220" i="12"/>
  <c r="N219" i="12"/>
  <c r="N207" i="12" s="1"/>
  <c r="M219" i="12"/>
  <c r="K219" i="12"/>
  <c r="J219" i="12"/>
  <c r="H219" i="12"/>
  <c r="G219" i="12"/>
  <c r="E219" i="12"/>
  <c r="F219" i="12" s="1"/>
  <c r="D219" i="12"/>
  <c r="O218" i="12"/>
  <c r="L218" i="12"/>
  <c r="I218" i="12"/>
  <c r="F218" i="12"/>
  <c r="O217" i="12"/>
  <c r="L217" i="12"/>
  <c r="I217" i="12"/>
  <c r="F217" i="12"/>
  <c r="O216" i="12"/>
  <c r="L216" i="12"/>
  <c r="I216" i="12"/>
  <c r="F216" i="12"/>
  <c r="O215" i="12"/>
  <c r="L215" i="12"/>
  <c r="I215" i="12"/>
  <c r="F215" i="12"/>
  <c r="O214" i="12"/>
  <c r="L214" i="12"/>
  <c r="I214" i="12"/>
  <c r="F214" i="12"/>
  <c r="C214" i="12"/>
  <c r="O213" i="12"/>
  <c r="L213" i="12"/>
  <c r="I213" i="12"/>
  <c r="F213" i="12"/>
  <c r="C213" i="12" s="1"/>
  <c r="O212" i="12"/>
  <c r="L212" i="12"/>
  <c r="I212" i="12"/>
  <c r="F212" i="12"/>
  <c r="C212" i="12" s="1"/>
  <c r="O211" i="12"/>
  <c r="L211" i="12"/>
  <c r="I211" i="12"/>
  <c r="F211" i="12"/>
  <c r="C211" i="12" s="1"/>
  <c r="O210" i="12"/>
  <c r="L210" i="12"/>
  <c r="I210" i="12"/>
  <c r="F210" i="12"/>
  <c r="C210" i="12" s="1"/>
  <c r="O209" i="12"/>
  <c r="L209" i="12"/>
  <c r="I209" i="12"/>
  <c r="F209" i="12"/>
  <c r="N208" i="12"/>
  <c r="M208" i="12"/>
  <c r="O208" i="12" s="1"/>
  <c r="K208" i="12"/>
  <c r="K207" i="12" s="1"/>
  <c r="J208" i="12"/>
  <c r="J207" i="12" s="1"/>
  <c r="L207" i="12" s="1"/>
  <c r="H208" i="12"/>
  <c r="G208" i="12"/>
  <c r="G207" i="12" s="1"/>
  <c r="I207" i="12" s="1"/>
  <c r="E208" i="12"/>
  <c r="E207" i="12" s="1"/>
  <c r="D208" i="12"/>
  <c r="H207" i="12"/>
  <c r="D207" i="12"/>
  <c r="O206" i="12"/>
  <c r="L206" i="12"/>
  <c r="I206" i="12"/>
  <c r="F206" i="12"/>
  <c r="C206" i="12" s="1"/>
  <c r="O205" i="12"/>
  <c r="L205" i="12"/>
  <c r="I205" i="12"/>
  <c r="F205" i="12"/>
  <c r="O204" i="12"/>
  <c r="L204" i="12"/>
  <c r="I204" i="12"/>
  <c r="F204" i="12"/>
  <c r="O203" i="12"/>
  <c r="L203" i="12"/>
  <c r="I203" i="12"/>
  <c r="F203" i="12"/>
  <c r="O202" i="12"/>
  <c r="L202" i="12"/>
  <c r="I202" i="12"/>
  <c r="F202" i="12"/>
  <c r="C202" i="12" s="1"/>
  <c r="N201" i="12"/>
  <c r="O201" i="12" s="1"/>
  <c r="M201" i="12"/>
  <c r="K201" i="12"/>
  <c r="K199" i="12" s="1"/>
  <c r="K198" i="12" s="1"/>
  <c r="K197" i="12" s="1"/>
  <c r="J201" i="12"/>
  <c r="H201" i="12"/>
  <c r="H199" i="12" s="1"/>
  <c r="H198" i="12" s="1"/>
  <c r="G201" i="12"/>
  <c r="E201" i="12"/>
  <c r="E199" i="12" s="1"/>
  <c r="D201" i="12"/>
  <c r="O200" i="12"/>
  <c r="L200" i="12"/>
  <c r="I200" i="12"/>
  <c r="C200" i="12" s="1"/>
  <c r="F200" i="12"/>
  <c r="N199" i="12"/>
  <c r="M199" i="12"/>
  <c r="J199" i="12"/>
  <c r="L199" i="12" s="1"/>
  <c r="O196" i="12"/>
  <c r="L196" i="12"/>
  <c r="I196" i="12"/>
  <c r="F196" i="12"/>
  <c r="N195" i="12"/>
  <c r="M195" i="12"/>
  <c r="K195" i="12"/>
  <c r="K194" i="12" s="1"/>
  <c r="J195" i="12"/>
  <c r="H195" i="12"/>
  <c r="H194" i="12" s="1"/>
  <c r="G195" i="12"/>
  <c r="I195" i="12" s="1"/>
  <c r="E195" i="12"/>
  <c r="E194" i="12" s="1"/>
  <c r="D195" i="12"/>
  <c r="D194" i="12" s="1"/>
  <c r="D190" i="12" s="1"/>
  <c r="N194" i="12"/>
  <c r="M194" i="12"/>
  <c r="O193" i="12"/>
  <c r="L193" i="12"/>
  <c r="I193" i="12"/>
  <c r="F193" i="12"/>
  <c r="O192" i="12"/>
  <c r="L192" i="12"/>
  <c r="I192" i="12"/>
  <c r="F192" i="12"/>
  <c r="N191" i="12"/>
  <c r="M191" i="12"/>
  <c r="K191" i="12"/>
  <c r="J191" i="12"/>
  <c r="H191" i="12"/>
  <c r="H190" i="12" s="1"/>
  <c r="G191" i="12"/>
  <c r="E191" i="12"/>
  <c r="D191" i="12"/>
  <c r="M190" i="12"/>
  <c r="O189" i="12"/>
  <c r="L189" i="12"/>
  <c r="I189" i="12"/>
  <c r="F189" i="12"/>
  <c r="O188" i="12"/>
  <c r="L188" i="12"/>
  <c r="I188" i="12"/>
  <c r="F188" i="12"/>
  <c r="N187" i="12"/>
  <c r="O187" i="12" s="1"/>
  <c r="M187" i="12"/>
  <c r="K187" i="12"/>
  <c r="J187" i="12"/>
  <c r="H187" i="12"/>
  <c r="G187" i="12"/>
  <c r="E187" i="12"/>
  <c r="D187" i="12"/>
  <c r="O186" i="12"/>
  <c r="L186" i="12"/>
  <c r="I186" i="12"/>
  <c r="F186" i="12"/>
  <c r="O185" i="12"/>
  <c r="L185" i="12"/>
  <c r="I185" i="12"/>
  <c r="F185" i="12"/>
  <c r="O184" i="12"/>
  <c r="L184" i="12"/>
  <c r="I184" i="12"/>
  <c r="F184" i="12"/>
  <c r="O183" i="12"/>
  <c r="L183" i="12"/>
  <c r="I183" i="12"/>
  <c r="F183" i="12"/>
  <c r="N182" i="12"/>
  <c r="N177" i="12" s="1"/>
  <c r="N176" i="12" s="1"/>
  <c r="M182" i="12"/>
  <c r="K182" i="12"/>
  <c r="J182" i="12"/>
  <c r="L182" i="12" s="1"/>
  <c r="H182" i="12"/>
  <c r="G182" i="12"/>
  <c r="E182" i="12"/>
  <c r="D182" i="12"/>
  <c r="F182" i="12" s="1"/>
  <c r="O181" i="12"/>
  <c r="L181" i="12"/>
  <c r="I181" i="12"/>
  <c r="F181" i="12"/>
  <c r="C181" i="12" s="1"/>
  <c r="O180" i="12"/>
  <c r="L180" i="12"/>
  <c r="I180" i="12"/>
  <c r="F180" i="12"/>
  <c r="C180" i="12" s="1"/>
  <c r="O179" i="12"/>
  <c r="L179" i="12"/>
  <c r="I179" i="12"/>
  <c r="F179" i="12"/>
  <c r="N178" i="12"/>
  <c r="M178" i="12"/>
  <c r="O178" i="12" s="1"/>
  <c r="K178" i="12"/>
  <c r="L178" i="12" s="1"/>
  <c r="J178" i="12"/>
  <c r="H178" i="12"/>
  <c r="H177" i="12" s="1"/>
  <c r="G178" i="12"/>
  <c r="I178" i="12" s="1"/>
  <c r="E178" i="12"/>
  <c r="E177" i="12" s="1"/>
  <c r="E176" i="12" s="1"/>
  <c r="D178" i="12"/>
  <c r="J177" i="12"/>
  <c r="O175" i="12"/>
  <c r="L175" i="12"/>
  <c r="I175" i="12"/>
  <c r="F175" i="12"/>
  <c r="O174" i="12"/>
  <c r="L174" i="12"/>
  <c r="I174" i="12"/>
  <c r="F174" i="12"/>
  <c r="O173" i="12"/>
  <c r="L173" i="12"/>
  <c r="I173" i="12"/>
  <c r="F173" i="12"/>
  <c r="O172" i="12"/>
  <c r="L172" i="12"/>
  <c r="I172" i="12"/>
  <c r="F172" i="12"/>
  <c r="O171" i="12"/>
  <c r="L171" i="12"/>
  <c r="I171" i="12"/>
  <c r="F171" i="12"/>
  <c r="O170" i="12"/>
  <c r="L170" i="12"/>
  <c r="I170" i="12"/>
  <c r="F170" i="12"/>
  <c r="N169" i="12"/>
  <c r="N168" i="12" s="1"/>
  <c r="M169" i="12"/>
  <c r="M168" i="12" s="1"/>
  <c r="O168" i="12" s="1"/>
  <c r="K169" i="12"/>
  <c r="K168" i="12" s="1"/>
  <c r="J169" i="12"/>
  <c r="H169" i="12"/>
  <c r="H168" i="12" s="1"/>
  <c r="G169" i="12"/>
  <c r="I169" i="12" s="1"/>
  <c r="E169" i="12"/>
  <c r="E168" i="12" s="1"/>
  <c r="D169" i="12"/>
  <c r="D168" i="12"/>
  <c r="O167" i="12"/>
  <c r="L167" i="12"/>
  <c r="I167" i="12"/>
  <c r="F167" i="12"/>
  <c r="O166" i="12"/>
  <c r="L166" i="12"/>
  <c r="I166" i="12"/>
  <c r="F166" i="12"/>
  <c r="O165" i="12"/>
  <c r="L165" i="12"/>
  <c r="I165" i="12"/>
  <c r="F165" i="12"/>
  <c r="O164" i="12"/>
  <c r="L164" i="12"/>
  <c r="I164" i="12"/>
  <c r="F164" i="12"/>
  <c r="N163" i="12"/>
  <c r="M163" i="12"/>
  <c r="K163" i="12"/>
  <c r="J163" i="12"/>
  <c r="L163" i="12" s="1"/>
  <c r="H163" i="12"/>
  <c r="G163" i="12"/>
  <c r="E163" i="12"/>
  <c r="D163" i="12"/>
  <c r="F163" i="12" s="1"/>
  <c r="O162" i="12"/>
  <c r="L162" i="12"/>
  <c r="I162" i="12"/>
  <c r="F162" i="12"/>
  <c r="O161" i="12"/>
  <c r="L161" i="12"/>
  <c r="I161" i="12"/>
  <c r="F161" i="12"/>
  <c r="O160" i="12"/>
  <c r="L160" i="12"/>
  <c r="I160" i="12"/>
  <c r="F160" i="12"/>
  <c r="C160" i="12" s="1"/>
  <c r="O159" i="12"/>
  <c r="L159" i="12"/>
  <c r="I159" i="12"/>
  <c r="F159" i="12"/>
  <c r="O158" i="12"/>
  <c r="L158" i="12"/>
  <c r="I158" i="12"/>
  <c r="F158" i="12"/>
  <c r="O157" i="12"/>
  <c r="L157" i="12"/>
  <c r="I157" i="12"/>
  <c r="F157" i="12"/>
  <c r="O156" i="12"/>
  <c r="L156" i="12"/>
  <c r="I156" i="12"/>
  <c r="F156" i="12"/>
  <c r="O155" i="12"/>
  <c r="L155" i="12"/>
  <c r="I155" i="12"/>
  <c r="F155" i="12"/>
  <c r="N154" i="12"/>
  <c r="M154" i="12"/>
  <c r="O154" i="12" s="1"/>
  <c r="L154" i="12"/>
  <c r="K154" i="12"/>
  <c r="J154" i="12"/>
  <c r="H154" i="12"/>
  <c r="G154" i="12"/>
  <c r="I154" i="12" s="1"/>
  <c r="E154" i="12"/>
  <c r="D154" i="12"/>
  <c r="F154" i="12" s="1"/>
  <c r="O153" i="12"/>
  <c r="L153" i="12"/>
  <c r="I153" i="12"/>
  <c r="F153" i="12"/>
  <c r="O152" i="12"/>
  <c r="L152" i="12"/>
  <c r="C152" i="12" s="1"/>
  <c r="I152" i="12"/>
  <c r="F152" i="12"/>
  <c r="O151" i="12"/>
  <c r="L151" i="12"/>
  <c r="I151" i="12"/>
  <c r="F151" i="12"/>
  <c r="O150" i="12"/>
  <c r="L150" i="12"/>
  <c r="I150" i="12"/>
  <c r="F150" i="12"/>
  <c r="O149" i="12"/>
  <c r="L149" i="12"/>
  <c r="I149" i="12"/>
  <c r="F149" i="12"/>
  <c r="O148" i="12"/>
  <c r="L148" i="12"/>
  <c r="I148" i="12"/>
  <c r="F148" i="12"/>
  <c r="N147" i="12"/>
  <c r="N133" i="12" s="1"/>
  <c r="M147" i="12"/>
  <c r="K147" i="12"/>
  <c r="J147" i="12"/>
  <c r="L147" i="12" s="1"/>
  <c r="H147" i="12"/>
  <c r="G147" i="12"/>
  <c r="E147" i="12"/>
  <c r="D147" i="12"/>
  <c r="F147" i="12" s="1"/>
  <c r="O146" i="12"/>
  <c r="L146" i="12"/>
  <c r="I146" i="12"/>
  <c r="F146" i="12"/>
  <c r="O145" i="12"/>
  <c r="L145" i="12"/>
  <c r="I145" i="12"/>
  <c r="F145" i="12"/>
  <c r="O144" i="12"/>
  <c r="N144" i="12"/>
  <c r="M144" i="12"/>
  <c r="K144" i="12"/>
  <c r="J144" i="12"/>
  <c r="L144" i="12" s="1"/>
  <c r="H144" i="12"/>
  <c r="G144" i="12"/>
  <c r="E144" i="12"/>
  <c r="D144" i="12"/>
  <c r="O143" i="12"/>
  <c r="L143" i="12"/>
  <c r="I143" i="12"/>
  <c r="F143" i="12"/>
  <c r="O142" i="12"/>
  <c r="L142" i="12"/>
  <c r="I142" i="12"/>
  <c r="F142" i="12"/>
  <c r="O141" i="12"/>
  <c r="L141" i="12"/>
  <c r="I141" i="12"/>
  <c r="F141" i="12"/>
  <c r="O140" i="12"/>
  <c r="L140" i="12"/>
  <c r="I140" i="12"/>
  <c r="F140" i="12"/>
  <c r="C140" i="12" s="1"/>
  <c r="N139" i="12"/>
  <c r="M139" i="12"/>
  <c r="K139" i="12"/>
  <c r="J139" i="12"/>
  <c r="H139" i="12"/>
  <c r="G139" i="12"/>
  <c r="E139" i="12"/>
  <c r="D139" i="12"/>
  <c r="F139" i="12" s="1"/>
  <c r="O138" i="12"/>
  <c r="L138" i="12"/>
  <c r="I138" i="12"/>
  <c r="F138" i="12"/>
  <c r="C138" i="12" s="1"/>
  <c r="O137" i="12"/>
  <c r="L137" i="12"/>
  <c r="I137" i="12"/>
  <c r="F137" i="12"/>
  <c r="O136" i="12"/>
  <c r="L136" i="12"/>
  <c r="I136" i="12"/>
  <c r="F136" i="12"/>
  <c r="C136" i="12" s="1"/>
  <c r="O135" i="12"/>
  <c r="L135" i="12"/>
  <c r="I135" i="12"/>
  <c r="F135" i="12"/>
  <c r="N134" i="12"/>
  <c r="M134" i="12"/>
  <c r="O134" i="12" s="1"/>
  <c r="K134" i="12"/>
  <c r="L134" i="12" s="1"/>
  <c r="J134" i="12"/>
  <c r="H134" i="12"/>
  <c r="G134" i="12"/>
  <c r="G133" i="12" s="1"/>
  <c r="E134" i="12"/>
  <c r="D134" i="12"/>
  <c r="O132" i="12"/>
  <c r="L132" i="12"/>
  <c r="C132" i="12" s="1"/>
  <c r="I132" i="12"/>
  <c r="F132" i="12"/>
  <c r="N131" i="12"/>
  <c r="M131" i="12"/>
  <c r="K131" i="12"/>
  <c r="J131" i="12"/>
  <c r="L131" i="12" s="1"/>
  <c r="H131" i="12"/>
  <c r="G131" i="12"/>
  <c r="E131" i="12"/>
  <c r="D131" i="12"/>
  <c r="F131" i="12" s="1"/>
  <c r="O130" i="12"/>
  <c r="L130" i="12"/>
  <c r="I130" i="12"/>
  <c r="F130" i="12"/>
  <c r="O129" i="12"/>
  <c r="L129" i="12"/>
  <c r="I129" i="12"/>
  <c r="F129" i="12"/>
  <c r="O128" i="12"/>
  <c r="L128" i="12"/>
  <c r="I128" i="12"/>
  <c r="F128" i="12"/>
  <c r="O127" i="12"/>
  <c r="L127" i="12"/>
  <c r="I127" i="12"/>
  <c r="F127" i="12"/>
  <c r="O126" i="12"/>
  <c r="L126" i="12"/>
  <c r="I126" i="12"/>
  <c r="F126" i="12"/>
  <c r="N125" i="12"/>
  <c r="M125" i="12"/>
  <c r="O125" i="12" s="1"/>
  <c r="K125" i="12"/>
  <c r="J125" i="12"/>
  <c r="H125" i="12"/>
  <c r="G125" i="12"/>
  <c r="I125" i="12" s="1"/>
  <c r="E125" i="12"/>
  <c r="D125" i="12"/>
  <c r="F125" i="12" s="1"/>
  <c r="O124" i="12"/>
  <c r="L124" i="12"/>
  <c r="I124" i="12"/>
  <c r="F124" i="12"/>
  <c r="O123" i="12"/>
  <c r="L123" i="12"/>
  <c r="I123" i="12"/>
  <c r="F123" i="12"/>
  <c r="O122" i="12"/>
  <c r="L122" i="12"/>
  <c r="I122" i="12"/>
  <c r="F122" i="12"/>
  <c r="O121" i="12"/>
  <c r="L121" i="12"/>
  <c r="I121" i="12"/>
  <c r="F121" i="12"/>
  <c r="O120" i="12"/>
  <c r="L120" i="12"/>
  <c r="I120" i="12"/>
  <c r="F120" i="12"/>
  <c r="C120" i="12"/>
  <c r="N119" i="12"/>
  <c r="M119" i="12"/>
  <c r="K119" i="12"/>
  <c r="J119" i="12"/>
  <c r="H119" i="12"/>
  <c r="G119" i="12"/>
  <c r="I119" i="12" s="1"/>
  <c r="E119" i="12"/>
  <c r="D119" i="12"/>
  <c r="O118" i="12"/>
  <c r="L118" i="12"/>
  <c r="I118" i="12"/>
  <c r="F118" i="12"/>
  <c r="O117" i="12"/>
  <c r="L117" i="12"/>
  <c r="I117" i="12"/>
  <c r="F117" i="12"/>
  <c r="O116" i="12"/>
  <c r="L116" i="12"/>
  <c r="I116" i="12"/>
  <c r="F116" i="12"/>
  <c r="C116" i="12" s="1"/>
  <c r="N115" i="12"/>
  <c r="M115" i="12"/>
  <c r="K115" i="12"/>
  <c r="J115" i="12"/>
  <c r="L115" i="12" s="1"/>
  <c r="H115" i="12"/>
  <c r="G115" i="12"/>
  <c r="E115" i="12"/>
  <c r="D115" i="12"/>
  <c r="F115" i="12" s="1"/>
  <c r="O114" i="12"/>
  <c r="L114" i="12"/>
  <c r="I114" i="12"/>
  <c r="F114" i="12"/>
  <c r="C114" i="12" s="1"/>
  <c r="O113" i="12"/>
  <c r="L113" i="12"/>
  <c r="I113" i="12"/>
  <c r="F113" i="12"/>
  <c r="O112" i="12"/>
  <c r="L112" i="12"/>
  <c r="I112" i="12"/>
  <c r="F112" i="12"/>
  <c r="C112" i="12" s="1"/>
  <c r="O111" i="12"/>
  <c r="L111" i="12"/>
  <c r="I111" i="12"/>
  <c r="F111" i="12"/>
  <c r="O110" i="12"/>
  <c r="L110" i="12"/>
  <c r="I110" i="12"/>
  <c r="F110" i="12"/>
  <c r="O109" i="12"/>
  <c r="L109" i="12"/>
  <c r="I109" i="12"/>
  <c r="F109" i="12"/>
  <c r="O108" i="12"/>
  <c r="L108" i="12"/>
  <c r="I108" i="12"/>
  <c r="F108" i="12"/>
  <c r="C108" i="12" s="1"/>
  <c r="O107" i="12"/>
  <c r="L107" i="12"/>
  <c r="I107" i="12"/>
  <c r="F107" i="12"/>
  <c r="N106" i="12"/>
  <c r="M106" i="12"/>
  <c r="O106" i="12" s="1"/>
  <c r="K106" i="12"/>
  <c r="J106" i="12"/>
  <c r="H106" i="12"/>
  <c r="G106" i="12"/>
  <c r="E106" i="12"/>
  <c r="D106" i="12"/>
  <c r="F106" i="12" s="1"/>
  <c r="O105" i="12"/>
  <c r="L105" i="12"/>
  <c r="I105" i="12"/>
  <c r="F105" i="12"/>
  <c r="O104" i="12"/>
  <c r="L104" i="12"/>
  <c r="I104" i="12"/>
  <c r="F104" i="12"/>
  <c r="C104" i="12" s="1"/>
  <c r="O103" i="12"/>
  <c r="L103" i="12"/>
  <c r="I103" i="12"/>
  <c r="F103" i="12"/>
  <c r="O102" i="12"/>
  <c r="L102" i="12"/>
  <c r="I102" i="12"/>
  <c r="F102" i="12"/>
  <c r="O101" i="12"/>
  <c r="L101" i="12"/>
  <c r="I101" i="12"/>
  <c r="F101" i="12"/>
  <c r="O100" i="12"/>
  <c r="L100" i="12"/>
  <c r="I100" i="12"/>
  <c r="F100" i="12"/>
  <c r="O99" i="12"/>
  <c r="L99" i="12"/>
  <c r="I99" i="12"/>
  <c r="F99" i="12"/>
  <c r="N98" i="12"/>
  <c r="M98" i="12"/>
  <c r="O98" i="12" s="1"/>
  <c r="L98" i="12"/>
  <c r="K98" i="12"/>
  <c r="J98" i="12"/>
  <c r="H98" i="12"/>
  <c r="G98" i="12"/>
  <c r="E98" i="12"/>
  <c r="D98" i="12"/>
  <c r="F98" i="12" s="1"/>
  <c r="O97" i="12"/>
  <c r="L97" i="12"/>
  <c r="I97" i="12"/>
  <c r="F97" i="12"/>
  <c r="O96" i="12"/>
  <c r="L96" i="12"/>
  <c r="C96" i="12" s="1"/>
  <c r="I96" i="12"/>
  <c r="F96" i="12"/>
  <c r="O95" i="12"/>
  <c r="L95" i="12"/>
  <c r="I95" i="12"/>
  <c r="F95" i="12"/>
  <c r="O94" i="12"/>
  <c r="L94" i="12"/>
  <c r="I94" i="12"/>
  <c r="F94" i="12"/>
  <c r="O93" i="12"/>
  <c r="L93" i="12"/>
  <c r="I93" i="12"/>
  <c r="F93" i="12"/>
  <c r="N92" i="12"/>
  <c r="M92" i="12"/>
  <c r="K92" i="12"/>
  <c r="J92" i="12"/>
  <c r="H92" i="12"/>
  <c r="G92" i="12"/>
  <c r="E92" i="12"/>
  <c r="D92" i="12"/>
  <c r="O91" i="12"/>
  <c r="L91" i="12"/>
  <c r="I91" i="12"/>
  <c r="F91" i="12"/>
  <c r="O90" i="12"/>
  <c r="L90" i="12"/>
  <c r="I90" i="12"/>
  <c r="F90" i="12"/>
  <c r="O89" i="12"/>
  <c r="L89" i="12"/>
  <c r="I89" i="12"/>
  <c r="F89" i="12"/>
  <c r="O88" i="12"/>
  <c r="L88" i="12"/>
  <c r="I88" i="12"/>
  <c r="F88" i="12"/>
  <c r="N87" i="12"/>
  <c r="M87" i="12"/>
  <c r="K87" i="12"/>
  <c r="J87" i="12"/>
  <c r="H87" i="12"/>
  <c r="H86" i="12" s="1"/>
  <c r="G87" i="12"/>
  <c r="E87" i="12"/>
  <c r="D87" i="12"/>
  <c r="F87" i="12" s="1"/>
  <c r="N86" i="12"/>
  <c r="O85" i="12"/>
  <c r="L85" i="12"/>
  <c r="I85" i="12"/>
  <c r="F85" i="12"/>
  <c r="O84" i="12"/>
  <c r="L84" i="12"/>
  <c r="I84" i="12"/>
  <c r="F84" i="12"/>
  <c r="C84" i="12" s="1"/>
  <c r="N83" i="12"/>
  <c r="M83" i="12"/>
  <c r="K83" i="12"/>
  <c r="L83" i="12" s="1"/>
  <c r="J83" i="12"/>
  <c r="H83" i="12"/>
  <c r="G83" i="12"/>
  <c r="I83" i="12" s="1"/>
  <c r="E83" i="12"/>
  <c r="D83" i="12"/>
  <c r="O82" i="12"/>
  <c r="L82" i="12"/>
  <c r="I82" i="12"/>
  <c r="F82" i="12"/>
  <c r="O81" i="12"/>
  <c r="L81" i="12"/>
  <c r="I81" i="12"/>
  <c r="F81" i="12"/>
  <c r="N80" i="12"/>
  <c r="N79" i="12" s="1"/>
  <c r="M80" i="12"/>
  <c r="M79" i="12" s="1"/>
  <c r="O79" i="12" s="1"/>
  <c r="K80" i="12"/>
  <c r="J80" i="12"/>
  <c r="H80" i="12"/>
  <c r="H79" i="12" s="1"/>
  <c r="G80" i="12"/>
  <c r="E80" i="12"/>
  <c r="E79" i="12" s="1"/>
  <c r="D80" i="12"/>
  <c r="J79" i="12"/>
  <c r="D79" i="12"/>
  <c r="F79" i="12" s="1"/>
  <c r="O77" i="12"/>
  <c r="L77" i="12"/>
  <c r="I77" i="12"/>
  <c r="F77" i="12"/>
  <c r="O76" i="12"/>
  <c r="L76" i="12"/>
  <c r="I76" i="12"/>
  <c r="F76" i="12"/>
  <c r="O75" i="12"/>
  <c r="L75" i="12"/>
  <c r="I75" i="12"/>
  <c r="F75" i="12"/>
  <c r="O74" i="12"/>
  <c r="L74" i="12"/>
  <c r="I74" i="12"/>
  <c r="F74" i="12"/>
  <c r="O73" i="12"/>
  <c r="L73" i="12"/>
  <c r="I73" i="12"/>
  <c r="F73" i="12"/>
  <c r="N72" i="12"/>
  <c r="M72" i="12"/>
  <c r="O72" i="12" s="1"/>
  <c r="K72" i="12"/>
  <c r="J72" i="12"/>
  <c r="J70" i="12" s="1"/>
  <c r="H72" i="12"/>
  <c r="G72" i="12"/>
  <c r="E72" i="12"/>
  <c r="E70" i="12" s="1"/>
  <c r="D72" i="12"/>
  <c r="O71" i="12"/>
  <c r="L71" i="12"/>
  <c r="I71" i="12"/>
  <c r="F71" i="12"/>
  <c r="N70" i="12"/>
  <c r="M70" i="12"/>
  <c r="O70" i="12" s="1"/>
  <c r="H70" i="12"/>
  <c r="O69" i="12"/>
  <c r="L69" i="12"/>
  <c r="I69" i="12"/>
  <c r="F69" i="12"/>
  <c r="O68" i="12"/>
  <c r="L68" i="12"/>
  <c r="I68" i="12"/>
  <c r="F68" i="12"/>
  <c r="O67" i="12"/>
  <c r="L67" i="12"/>
  <c r="I67" i="12"/>
  <c r="F67" i="12"/>
  <c r="O66" i="12"/>
  <c r="L66" i="12"/>
  <c r="I66" i="12"/>
  <c r="F66" i="12"/>
  <c r="O65" i="12"/>
  <c r="L65" i="12"/>
  <c r="I65" i="12"/>
  <c r="F65" i="12"/>
  <c r="O64" i="12"/>
  <c r="L64" i="12"/>
  <c r="I64" i="12"/>
  <c r="F64" i="12"/>
  <c r="C64" i="12" s="1"/>
  <c r="O63" i="12"/>
  <c r="L63" i="12"/>
  <c r="I63" i="12"/>
  <c r="F63" i="12"/>
  <c r="O62" i="12"/>
  <c r="L62" i="12"/>
  <c r="I62" i="12"/>
  <c r="F62" i="12"/>
  <c r="N61" i="12"/>
  <c r="M61" i="12"/>
  <c r="O61" i="12" s="1"/>
  <c r="K61" i="12"/>
  <c r="K57" i="12" s="1"/>
  <c r="J61" i="12"/>
  <c r="H61" i="12"/>
  <c r="G61" i="12"/>
  <c r="I61" i="12" s="1"/>
  <c r="F61" i="12"/>
  <c r="E61" i="12"/>
  <c r="D61" i="12"/>
  <c r="O60" i="12"/>
  <c r="L60" i="12"/>
  <c r="I60" i="12"/>
  <c r="F60" i="12"/>
  <c r="O59" i="12"/>
  <c r="L59" i="12"/>
  <c r="I59" i="12"/>
  <c r="F59" i="12"/>
  <c r="N58" i="12"/>
  <c r="N57" i="12" s="1"/>
  <c r="N56" i="12" s="1"/>
  <c r="M58" i="12"/>
  <c r="M57" i="12" s="1"/>
  <c r="K58" i="12"/>
  <c r="J58" i="12"/>
  <c r="L58" i="12" s="1"/>
  <c r="H58" i="12"/>
  <c r="G58" i="12"/>
  <c r="G57" i="12" s="1"/>
  <c r="E58" i="12"/>
  <c r="E57" i="12" s="1"/>
  <c r="D58" i="12"/>
  <c r="D57" i="12" s="1"/>
  <c r="O50" i="12"/>
  <c r="C50" i="12" s="1"/>
  <c r="O49" i="12"/>
  <c r="C49" i="12" s="1"/>
  <c r="N48" i="12"/>
  <c r="M48" i="12"/>
  <c r="O48" i="12" s="1"/>
  <c r="C48" i="12" s="1"/>
  <c r="L47" i="12"/>
  <c r="I47" i="12"/>
  <c r="F47" i="12"/>
  <c r="K46" i="12"/>
  <c r="J46" i="12"/>
  <c r="L46" i="12" s="1"/>
  <c r="H46" i="12"/>
  <c r="G46" i="12"/>
  <c r="I46" i="12" s="1"/>
  <c r="E46" i="12"/>
  <c r="D46" i="12"/>
  <c r="F45" i="12"/>
  <c r="C45" i="12"/>
  <c r="L44" i="12"/>
  <c r="C44" i="12" s="1"/>
  <c r="L43" i="12"/>
  <c r="C43" i="12" s="1"/>
  <c r="L42" i="12"/>
  <c r="C42" i="12" s="1"/>
  <c r="L41" i="12"/>
  <c r="C41" i="12" s="1"/>
  <c r="K40" i="12"/>
  <c r="J40" i="12"/>
  <c r="L39" i="12"/>
  <c r="C39" i="12" s="1"/>
  <c r="L38" i="12"/>
  <c r="C38" i="12"/>
  <c r="K37" i="12"/>
  <c r="J37" i="12"/>
  <c r="L37" i="12" s="1"/>
  <c r="C37" i="12" s="1"/>
  <c r="L36" i="12"/>
  <c r="C36" i="12" s="1"/>
  <c r="K35" i="12"/>
  <c r="J35" i="12"/>
  <c r="L34" i="12"/>
  <c r="C34" i="12" s="1"/>
  <c r="L33" i="12"/>
  <c r="C33" i="12" s="1"/>
  <c r="L32" i="12"/>
  <c r="C32" i="12" s="1"/>
  <c r="K31" i="12"/>
  <c r="J31" i="12"/>
  <c r="L31" i="12" s="1"/>
  <c r="C31" i="12" s="1"/>
  <c r="F29" i="12"/>
  <c r="C29" i="12" s="1"/>
  <c r="O27" i="12"/>
  <c r="L27" i="12"/>
  <c r="I27" i="12"/>
  <c r="F27" i="12"/>
  <c r="O26" i="12"/>
  <c r="L26" i="12"/>
  <c r="I26" i="12"/>
  <c r="F26" i="12"/>
  <c r="N25" i="12"/>
  <c r="N290" i="12" s="1"/>
  <c r="N289" i="12" s="1"/>
  <c r="M25" i="12"/>
  <c r="M290" i="12" s="1"/>
  <c r="K25" i="12"/>
  <c r="K290" i="12" s="1"/>
  <c r="K289" i="12" s="1"/>
  <c r="J25" i="12"/>
  <c r="J290" i="12" s="1"/>
  <c r="H25" i="12"/>
  <c r="H290" i="12" s="1"/>
  <c r="H289" i="12" s="1"/>
  <c r="G25" i="12"/>
  <c r="G290" i="12" s="1"/>
  <c r="E25" i="12"/>
  <c r="E290" i="12" s="1"/>
  <c r="E289" i="12" s="1"/>
  <c r="D25" i="12"/>
  <c r="D290" i="12" s="1"/>
  <c r="I234" i="12" l="1"/>
  <c r="C256" i="12"/>
  <c r="C257" i="12"/>
  <c r="C258" i="12"/>
  <c r="C259" i="12"/>
  <c r="C260" i="12"/>
  <c r="D261" i="12"/>
  <c r="C276" i="12"/>
  <c r="C94" i="12"/>
  <c r="C95" i="12"/>
  <c r="I98" i="12"/>
  <c r="C109" i="12"/>
  <c r="C117" i="12"/>
  <c r="L119" i="12"/>
  <c r="F144" i="12"/>
  <c r="C148" i="12"/>
  <c r="C149" i="12"/>
  <c r="C150" i="12"/>
  <c r="C151" i="12"/>
  <c r="C164" i="12"/>
  <c r="C165" i="12"/>
  <c r="C166" i="12"/>
  <c r="C167" i="12"/>
  <c r="K177" i="12"/>
  <c r="K176" i="12" s="1"/>
  <c r="C184" i="12"/>
  <c r="L187" i="12"/>
  <c r="F191" i="12"/>
  <c r="L191" i="12"/>
  <c r="C192" i="12"/>
  <c r="C193" i="12"/>
  <c r="G194" i="12"/>
  <c r="K190" i="12"/>
  <c r="I201" i="12"/>
  <c r="C218" i="12"/>
  <c r="C222" i="12"/>
  <c r="C223" i="12"/>
  <c r="C224" i="12"/>
  <c r="L236" i="12"/>
  <c r="C237" i="12"/>
  <c r="C242" i="12"/>
  <c r="C244" i="12"/>
  <c r="C246" i="12"/>
  <c r="C247" i="12"/>
  <c r="L272" i="12"/>
  <c r="L278" i="12"/>
  <c r="C279" i="12"/>
  <c r="O291" i="12"/>
  <c r="C68" i="12"/>
  <c r="C69" i="12"/>
  <c r="C76" i="12"/>
  <c r="C77" i="12"/>
  <c r="N78" i="12"/>
  <c r="E86" i="12"/>
  <c r="K86" i="12"/>
  <c r="C128" i="12"/>
  <c r="C130" i="12"/>
  <c r="I134" i="12"/>
  <c r="C188" i="12"/>
  <c r="N198" i="12"/>
  <c r="N197" i="12" s="1"/>
  <c r="I58" i="12"/>
  <c r="C47" i="12"/>
  <c r="I25" i="12"/>
  <c r="L35" i="12"/>
  <c r="C35" i="12" s="1"/>
  <c r="L40" i="12"/>
  <c r="C40" i="12" s="1"/>
  <c r="C63" i="12"/>
  <c r="C71" i="12"/>
  <c r="F72" i="12"/>
  <c r="I92" i="12"/>
  <c r="O92" i="12"/>
  <c r="C100" i="12"/>
  <c r="C101" i="12"/>
  <c r="C102" i="12"/>
  <c r="C103" i="12"/>
  <c r="I106" i="12"/>
  <c r="O115" i="12"/>
  <c r="C124" i="12"/>
  <c r="F134" i="12"/>
  <c r="O139" i="12"/>
  <c r="O147" i="12"/>
  <c r="C156" i="12"/>
  <c r="C157" i="12"/>
  <c r="C158" i="12"/>
  <c r="C159" i="12"/>
  <c r="O163" i="12"/>
  <c r="F169" i="12"/>
  <c r="C172" i="12"/>
  <c r="D177" i="12"/>
  <c r="I182" i="12"/>
  <c r="O182" i="12"/>
  <c r="I191" i="12"/>
  <c r="O191" i="12"/>
  <c r="L201" i="12"/>
  <c r="O219" i="12"/>
  <c r="C226" i="12"/>
  <c r="J233" i="12"/>
  <c r="L233" i="12" s="1"/>
  <c r="O234" i="12"/>
  <c r="I236" i="12"/>
  <c r="O238" i="12"/>
  <c r="I241" i="12"/>
  <c r="O241" i="12"/>
  <c r="G272" i="12"/>
  <c r="G271" i="12" s="1"/>
  <c r="L282" i="12"/>
  <c r="F284" i="12"/>
  <c r="C292" i="12"/>
  <c r="C294" i="12"/>
  <c r="C295" i="12"/>
  <c r="C27" i="12"/>
  <c r="H57" i="12"/>
  <c r="H56" i="12" s="1"/>
  <c r="C59" i="12"/>
  <c r="L139" i="12"/>
  <c r="J133" i="12"/>
  <c r="M24" i="12"/>
  <c r="C26" i="12"/>
  <c r="K30" i="12"/>
  <c r="F58" i="12"/>
  <c r="C60" i="12"/>
  <c r="D70" i="12"/>
  <c r="F70" i="12" s="1"/>
  <c r="N24" i="12"/>
  <c r="L25" i="12"/>
  <c r="F46" i="12"/>
  <c r="C46" i="12" s="1"/>
  <c r="L61" i="12"/>
  <c r="C61" i="12" s="1"/>
  <c r="C65" i="12"/>
  <c r="I80" i="12"/>
  <c r="O80" i="12"/>
  <c r="J86" i="12"/>
  <c r="C88" i="12"/>
  <c r="I57" i="12"/>
  <c r="C67" i="12"/>
  <c r="C74" i="12"/>
  <c r="C75" i="12"/>
  <c r="O87" i="12"/>
  <c r="M86" i="12"/>
  <c r="O86" i="12" s="1"/>
  <c r="K79" i="12"/>
  <c r="C82" i="12"/>
  <c r="F83" i="12"/>
  <c r="C85" i="12"/>
  <c r="I87" i="12"/>
  <c r="L87" i="12"/>
  <c r="C90" i="12"/>
  <c r="C91" i="12"/>
  <c r="F92" i="12"/>
  <c r="L92" i="12"/>
  <c r="C99" i="12"/>
  <c r="C110" i="12"/>
  <c r="C111" i="12"/>
  <c r="C118" i="12"/>
  <c r="F119" i="12"/>
  <c r="L125" i="12"/>
  <c r="C125" i="12" s="1"/>
  <c r="C126" i="12"/>
  <c r="C127" i="12"/>
  <c r="O131" i="12"/>
  <c r="C135" i="12"/>
  <c r="H133" i="12"/>
  <c r="H78" i="12" s="1"/>
  <c r="C141" i="12"/>
  <c r="C142" i="12"/>
  <c r="C143" i="12"/>
  <c r="I147" i="12"/>
  <c r="C155" i="12"/>
  <c r="I163" i="12"/>
  <c r="C173" i="12"/>
  <c r="C174" i="12"/>
  <c r="C175" i="12"/>
  <c r="C179" i="12"/>
  <c r="C185" i="12"/>
  <c r="C186" i="12"/>
  <c r="F187" i="12"/>
  <c r="O194" i="12"/>
  <c r="F195" i="12"/>
  <c r="L195" i="12"/>
  <c r="C196" i="12"/>
  <c r="F201" i="12"/>
  <c r="C201" i="12" s="1"/>
  <c r="C209" i="12"/>
  <c r="L219" i="12"/>
  <c r="C220" i="12"/>
  <c r="C221" i="12"/>
  <c r="C230" i="12"/>
  <c r="C231" i="12"/>
  <c r="C232" i="12"/>
  <c r="C235" i="12"/>
  <c r="F236" i="12"/>
  <c r="C236" i="12" s="1"/>
  <c r="L241" i="12"/>
  <c r="C243" i="12"/>
  <c r="O254" i="12"/>
  <c r="I255" i="12"/>
  <c r="L271" i="12"/>
  <c r="C277" i="12"/>
  <c r="F278" i="12"/>
  <c r="C285" i="12"/>
  <c r="C286" i="12"/>
  <c r="C293" i="12"/>
  <c r="C297" i="12"/>
  <c r="C298" i="12"/>
  <c r="C299" i="12"/>
  <c r="C182" i="12"/>
  <c r="G190" i="12"/>
  <c r="I190" i="12" s="1"/>
  <c r="N190" i="12"/>
  <c r="N55" i="12" s="1"/>
  <c r="N54" i="12" s="1"/>
  <c r="C225" i="12"/>
  <c r="C234" i="12"/>
  <c r="C263" i="12"/>
  <c r="O266" i="12"/>
  <c r="I271" i="12"/>
  <c r="O278" i="12"/>
  <c r="C81" i="12"/>
  <c r="C89" i="12"/>
  <c r="C98" i="12"/>
  <c r="C105" i="12"/>
  <c r="C113" i="12"/>
  <c r="C122" i="12"/>
  <c r="C123" i="12"/>
  <c r="C134" i="12"/>
  <c r="C137" i="12"/>
  <c r="K133" i="12"/>
  <c r="K78" i="12" s="1"/>
  <c r="C145" i="12"/>
  <c r="C146" i="12"/>
  <c r="C153" i="12"/>
  <c r="C154" i="12"/>
  <c r="C161" i="12"/>
  <c r="C162" i="12"/>
  <c r="G168" i="12"/>
  <c r="I168" i="12" s="1"/>
  <c r="F168" i="12"/>
  <c r="G177" i="12"/>
  <c r="G176" i="12" s="1"/>
  <c r="I187" i="12"/>
  <c r="I194" i="12"/>
  <c r="O199" i="12"/>
  <c r="C203" i="12"/>
  <c r="C205" i="12"/>
  <c r="C215" i="12"/>
  <c r="C216" i="12"/>
  <c r="C217" i="12"/>
  <c r="C227" i="12"/>
  <c r="C228" i="12"/>
  <c r="C229" i="12"/>
  <c r="I238" i="12"/>
  <c r="C245" i="12"/>
  <c r="C253" i="12"/>
  <c r="L262" i="12"/>
  <c r="C265" i="12"/>
  <c r="C269" i="12"/>
  <c r="C273" i="12"/>
  <c r="C281" i="12"/>
  <c r="F282" i="12"/>
  <c r="I291" i="12"/>
  <c r="C73" i="12"/>
  <c r="F80" i="12"/>
  <c r="L80" i="12"/>
  <c r="O83" i="12"/>
  <c r="C93" i="12"/>
  <c r="C97" i="12"/>
  <c r="L106" i="12"/>
  <c r="C107" i="12"/>
  <c r="I115" i="12"/>
  <c r="C115" i="12" s="1"/>
  <c r="O119" i="12"/>
  <c r="C121" i="12"/>
  <c r="C129" i="12"/>
  <c r="I131" i="12"/>
  <c r="C131" i="12" s="1"/>
  <c r="E133" i="12"/>
  <c r="E78" i="12" s="1"/>
  <c r="I139" i="12"/>
  <c r="I144" i="12"/>
  <c r="C144" i="12" s="1"/>
  <c r="L169" i="12"/>
  <c r="C170" i="12"/>
  <c r="C171" i="12"/>
  <c r="L177" i="12"/>
  <c r="C183" i="12"/>
  <c r="C189" i="12"/>
  <c r="C191" i="12"/>
  <c r="C204" i="12"/>
  <c r="F208" i="12"/>
  <c r="I208" i="12"/>
  <c r="I219" i="12"/>
  <c r="L238" i="12"/>
  <c r="C239" i="12"/>
  <c r="C240" i="12"/>
  <c r="L249" i="12"/>
  <c r="C249" i="12" s="1"/>
  <c r="C250" i="12"/>
  <c r="C251" i="12"/>
  <c r="L266" i="12"/>
  <c r="C267" i="12"/>
  <c r="L274" i="12"/>
  <c r="C274" i="12" s="1"/>
  <c r="C275" i="12"/>
  <c r="C283" i="12"/>
  <c r="M56" i="12"/>
  <c r="O57" i="12"/>
  <c r="E56" i="12"/>
  <c r="F57" i="12"/>
  <c r="K24" i="12"/>
  <c r="K56" i="12"/>
  <c r="D289" i="12"/>
  <c r="F289" i="12" s="1"/>
  <c r="F290" i="12"/>
  <c r="J57" i="12"/>
  <c r="L79" i="12"/>
  <c r="M289" i="12"/>
  <c r="O289" i="12" s="1"/>
  <c r="O290" i="12"/>
  <c r="K70" i="12"/>
  <c r="L70" i="12" s="1"/>
  <c r="L72" i="12"/>
  <c r="H176" i="12"/>
  <c r="I176" i="12" s="1"/>
  <c r="I177" i="12"/>
  <c r="F25" i="12"/>
  <c r="L290" i="12"/>
  <c r="J289" i="12"/>
  <c r="L289" i="12" s="1"/>
  <c r="J30" i="12"/>
  <c r="O58" i="12"/>
  <c r="C58" i="12" s="1"/>
  <c r="C62" i="12"/>
  <c r="I72" i="12"/>
  <c r="G70" i="12"/>
  <c r="I70" i="12" s="1"/>
  <c r="C87" i="12"/>
  <c r="C106" i="12"/>
  <c r="C147" i="12"/>
  <c r="C163" i="12"/>
  <c r="D176" i="12"/>
  <c r="F176" i="12" s="1"/>
  <c r="F177" i="12"/>
  <c r="O190" i="12"/>
  <c r="D24" i="12"/>
  <c r="H24" i="12"/>
  <c r="G289" i="12"/>
  <c r="I289" i="12" s="1"/>
  <c r="I290" i="12"/>
  <c r="O25" i="12"/>
  <c r="C66" i="12"/>
  <c r="C80" i="12"/>
  <c r="L86" i="12"/>
  <c r="I133" i="12"/>
  <c r="F190" i="12"/>
  <c r="F194" i="12"/>
  <c r="E190" i="12"/>
  <c r="G79" i="12"/>
  <c r="D86" i="12"/>
  <c r="F86" i="12" s="1"/>
  <c r="M133" i="12"/>
  <c r="J168" i="12"/>
  <c r="J176" i="12"/>
  <c r="L176" i="12" s="1"/>
  <c r="M177" i="12"/>
  <c r="E198" i="12"/>
  <c r="F207" i="12"/>
  <c r="C219" i="12"/>
  <c r="H233" i="12"/>
  <c r="H197" i="12" s="1"/>
  <c r="I254" i="12"/>
  <c r="E233" i="12"/>
  <c r="E287" i="12" s="1"/>
  <c r="F261" i="12"/>
  <c r="O169" i="12"/>
  <c r="C169" i="12" s="1"/>
  <c r="F178" i="12"/>
  <c r="C178" i="12" s="1"/>
  <c r="J194" i="12"/>
  <c r="C241" i="12"/>
  <c r="D233" i="12"/>
  <c r="F254" i="12"/>
  <c r="C254" i="12" s="1"/>
  <c r="C266" i="12"/>
  <c r="C282" i="12"/>
  <c r="N287" i="12"/>
  <c r="C291" i="12"/>
  <c r="G86" i="12"/>
  <c r="I86" i="12" s="1"/>
  <c r="D133" i="12"/>
  <c r="F133" i="12" s="1"/>
  <c r="O195" i="12"/>
  <c r="C195" i="12" s="1"/>
  <c r="M233" i="12"/>
  <c r="O233" i="12" s="1"/>
  <c r="O261" i="12"/>
  <c r="J198" i="12"/>
  <c r="M207" i="12"/>
  <c r="L208" i="12"/>
  <c r="C208" i="12" s="1"/>
  <c r="L284" i="12"/>
  <c r="G199" i="12"/>
  <c r="F255" i="12"/>
  <c r="C255" i="12" s="1"/>
  <c r="O262" i="12"/>
  <c r="C262" i="12" s="1"/>
  <c r="I272" i="12"/>
  <c r="M272" i="12"/>
  <c r="I284" i="12"/>
  <c r="D199" i="12"/>
  <c r="K287" i="12" l="1"/>
  <c r="O24" i="12"/>
  <c r="E197" i="12"/>
  <c r="C72" i="12"/>
  <c r="C139" i="12"/>
  <c r="C238" i="12"/>
  <c r="H287" i="12"/>
  <c r="C92" i="12"/>
  <c r="N53" i="12"/>
  <c r="N288" i="12"/>
  <c r="F233" i="12"/>
  <c r="C233" i="12" s="1"/>
  <c r="C70" i="12"/>
  <c r="C278" i="12"/>
  <c r="C119" i="12"/>
  <c r="C83" i="12"/>
  <c r="C284" i="12"/>
  <c r="C86" i="12"/>
  <c r="G56" i="12"/>
  <c r="C187" i="12"/>
  <c r="D56" i="12"/>
  <c r="L133" i="12"/>
  <c r="M176" i="12"/>
  <c r="O176" i="12" s="1"/>
  <c r="C176" i="12" s="1"/>
  <c r="O177" i="12"/>
  <c r="C177" i="12" s="1"/>
  <c r="J24" i="12"/>
  <c r="L24" i="12" s="1"/>
  <c r="L30" i="12"/>
  <c r="C30" i="12" s="1"/>
  <c r="I56" i="12"/>
  <c r="K55" i="12"/>
  <c r="K54" i="12" s="1"/>
  <c r="E55" i="12"/>
  <c r="E54" i="12" s="1"/>
  <c r="E28" i="12" s="1"/>
  <c r="M271" i="12"/>
  <c r="O272" i="12"/>
  <c r="C272" i="12" s="1"/>
  <c r="G198" i="12"/>
  <c r="I199" i="12"/>
  <c r="C261" i="12"/>
  <c r="I233" i="12"/>
  <c r="G78" i="12"/>
  <c r="I78" i="12" s="1"/>
  <c r="I79" i="12"/>
  <c r="C79" i="12" s="1"/>
  <c r="H55" i="12"/>
  <c r="H54" i="12" s="1"/>
  <c r="M198" i="12"/>
  <c r="O207" i="12"/>
  <c r="C207" i="12" s="1"/>
  <c r="L168" i="12"/>
  <c r="C168" i="12" s="1"/>
  <c r="J78" i="12"/>
  <c r="L78" i="12" s="1"/>
  <c r="D78" i="12"/>
  <c r="D198" i="12"/>
  <c r="F199" i="12"/>
  <c r="J197" i="12"/>
  <c r="L197" i="12" s="1"/>
  <c r="L198" i="12"/>
  <c r="L194" i="12"/>
  <c r="C194" i="12" s="1"/>
  <c r="J190" i="12"/>
  <c r="O133" i="12"/>
  <c r="M78" i="12"/>
  <c r="O78" i="12" s="1"/>
  <c r="C25" i="12"/>
  <c r="C290" i="12" s="1"/>
  <c r="C289" i="12" s="1"/>
  <c r="J56" i="12"/>
  <c r="L57" i="12"/>
  <c r="C57" i="12" s="1"/>
  <c r="F56" i="12"/>
  <c r="O56" i="12"/>
  <c r="C199" i="12" l="1"/>
  <c r="C133" i="12"/>
  <c r="E24" i="12"/>
  <c r="F24" i="12" s="1"/>
  <c r="F28" i="12"/>
  <c r="M55" i="12"/>
  <c r="J55" i="12"/>
  <c r="L56" i="12"/>
  <c r="M197" i="12"/>
  <c r="O197" i="12" s="1"/>
  <c r="O198" i="12"/>
  <c r="F78" i="12"/>
  <c r="C78" i="12" s="1"/>
  <c r="D55" i="12"/>
  <c r="I198" i="12"/>
  <c r="G197" i="12"/>
  <c r="I197" i="12" s="1"/>
  <c r="G287" i="12"/>
  <c r="I287" i="12" s="1"/>
  <c r="L190" i="12"/>
  <c r="C190" i="12" s="1"/>
  <c r="J287" i="12"/>
  <c r="L287" i="12" s="1"/>
  <c r="H288" i="12"/>
  <c r="H53" i="12"/>
  <c r="O271" i="12"/>
  <c r="C271" i="12" s="1"/>
  <c r="M287" i="12"/>
  <c r="O287" i="12" s="1"/>
  <c r="G55" i="12"/>
  <c r="K53" i="12"/>
  <c r="K288" i="12"/>
  <c r="C56" i="12"/>
  <c r="F198" i="12"/>
  <c r="D197" i="12"/>
  <c r="F197" i="12" s="1"/>
  <c r="C197" i="12" s="1"/>
  <c r="D287" i="12"/>
  <c r="F287" i="12" s="1"/>
  <c r="E288" i="12"/>
  <c r="E53" i="12"/>
  <c r="C198" i="12" l="1"/>
  <c r="C287" i="12"/>
  <c r="D54" i="12"/>
  <c r="F55" i="12"/>
  <c r="J54" i="12"/>
  <c r="L55" i="12"/>
  <c r="G54" i="12"/>
  <c r="I55" i="12"/>
  <c r="O55" i="12"/>
  <c r="M54" i="12"/>
  <c r="L54" i="12" l="1"/>
  <c r="J53" i="12"/>
  <c r="L53" i="12" s="1"/>
  <c r="J288" i="12"/>
  <c r="L288" i="12" s="1"/>
  <c r="C55" i="12"/>
  <c r="G53" i="12"/>
  <c r="I53" i="12" s="1"/>
  <c r="G28" i="12"/>
  <c r="G28" i="18" s="1"/>
  <c r="I54" i="12"/>
  <c r="D288" i="12"/>
  <c r="F288" i="12" s="1"/>
  <c r="D53" i="12"/>
  <c r="F53" i="12" s="1"/>
  <c r="F54" i="12"/>
  <c r="M53" i="12"/>
  <c r="O53" i="12" s="1"/>
  <c r="O54" i="12"/>
  <c r="M288" i="12"/>
  <c r="O288" i="12" s="1"/>
  <c r="C54" i="12" l="1"/>
  <c r="I28" i="12"/>
  <c r="C28" i="12" s="1"/>
  <c r="G24" i="12"/>
  <c r="I24" i="12" s="1"/>
  <c r="C24" i="12" s="1"/>
  <c r="C53" i="12"/>
  <c r="G288" i="12"/>
  <c r="I288" i="12" s="1"/>
  <c r="C288" i="12" s="1"/>
  <c r="O299" i="11" l="1"/>
  <c r="L299" i="11"/>
  <c r="I299" i="11"/>
  <c r="F299" i="11"/>
  <c r="O298" i="11"/>
  <c r="L298" i="11"/>
  <c r="I298" i="11"/>
  <c r="F298" i="11"/>
  <c r="O297" i="11"/>
  <c r="L297" i="11"/>
  <c r="I297" i="11"/>
  <c r="F297" i="11"/>
  <c r="O296" i="11"/>
  <c r="L296" i="11"/>
  <c r="I296" i="11"/>
  <c r="F296" i="11"/>
  <c r="O295" i="11"/>
  <c r="L295" i="11"/>
  <c r="I295" i="11"/>
  <c r="F295" i="11"/>
  <c r="O294" i="11"/>
  <c r="L294" i="11"/>
  <c r="I294" i="11"/>
  <c r="C294" i="11" s="1"/>
  <c r="F294" i="11"/>
  <c r="O293" i="11"/>
  <c r="L293" i="11"/>
  <c r="I293" i="11"/>
  <c r="F293" i="11"/>
  <c r="O292" i="11"/>
  <c r="L292" i="11"/>
  <c r="I292" i="11"/>
  <c r="C292" i="11" s="1"/>
  <c r="F292" i="11"/>
  <c r="N291" i="11"/>
  <c r="M291" i="11"/>
  <c r="O291" i="11" s="1"/>
  <c r="K291" i="11"/>
  <c r="L291" i="11" s="1"/>
  <c r="J291" i="11"/>
  <c r="H291" i="11"/>
  <c r="G291" i="11"/>
  <c r="E291" i="11"/>
  <c r="D291" i="11"/>
  <c r="O286" i="11"/>
  <c r="L286" i="11"/>
  <c r="I286" i="11"/>
  <c r="F286" i="11"/>
  <c r="O285" i="11"/>
  <c r="L285" i="11"/>
  <c r="I285" i="11"/>
  <c r="F285" i="11"/>
  <c r="N284" i="11"/>
  <c r="M284" i="11"/>
  <c r="O284" i="11" s="1"/>
  <c r="K284" i="11"/>
  <c r="J284" i="11"/>
  <c r="H284" i="11"/>
  <c r="G284" i="11"/>
  <c r="E284" i="11"/>
  <c r="D284" i="11"/>
  <c r="O283" i="11"/>
  <c r="L283" i="11"/>
  <c r="I283" i="11"/>
  <c r="F283" i="11"/>
  <c r="N282" i="11"/>
  <c r="M282" i="11"/>
  <c r="O282" i="11" s="1"/>
  <c r="K282" i="11"/>
  <c r="J282" i="11"/>
  <c r="L282" i="11" s="1"/>
  <c r="H282" i="11"/>
  <c r="G282" i="11"/>
  <c r="E282" i="11"/>
  <c r="D282" i="11"/>
  <c r="O281" i="11"/>
  <c r="L281" i="11"/>
  <c r="I281" i="11"/>
  <c r="F281" i="11"/>
  <c r="O280" i="11"/>
  <c r="L280" i="11"/>
  <c r="I280" i="11"/>
  <c r="F280" i="11"/>
  <c r="O279" i="11"/>
  <c r="L279" i="11"/>
  <c r="I279" i="11"/>
  <c r="F279" i="11"/>
  <c r="N278" i="11"/>
  <c r="M278" i="11"/>
  <c r="K278" i="11"/>
  <c r="J278" i="11"/>
  <c r="H278" i="11"/>
  <c r="G278" i="11"/>
  <c r="E278" i="11"/>
  <c r="D278" i="11"/>
  <c r="O277" i="11"/>
  <c r="L277" i="11"/>
  <c r="I277" i="11"/>
  <c r="F277" i="11"/>
  <c r="O276" i="11"/>
  <c r="L276" i="11"/>
  <c r="I276" i="11"/>
  <c r="C276" i="11" s="1"/>
  <c r="F276" i="11"/>
  <c r="O275" i="11"/>
  <c r="L275" i="11"/>
  <c r="I275" i="11"/>
  <c r="F275" i="11"/>
  <c r="N274" i="11"/>
  <c r="M274" i="11"/>
  <c r="K274" i="11"/>
  <c r="J274" i="11"/>
  <c r="H274" i="11"/>
  <c r="I274" i="11" s="1"/>
  <c r="G274" i="11"/>
  <c r="G272" i="11" s="1"/>
  <c r="E274" i="11"/>
  <c r="D274" i="11"/>
  <c r="D272" i="11" s="1"/>
  <c r="D271" i="11" s="1"/>
  <c r="O273" i="11"/>
  <c r="L273" i="11"/>
  <c r="I273" i="11"/>
  <c r="F273" i="11"/>
  <c r="N272" i="11"/>
  <c r="N271" i="11" s="1"/>
  <c r="J272" i="11"/>
  <c r="J271" i="11" s="1"/>
  <c r="O270" i="11"/>
  <c r="L270" i="11"/>
  <c r="I270" i="11"/>
  <c r="F270" i="11"/>
  <c r="O269" i="11"/>
  <c r="L269" i="11"/>
  <c r="I269" i="11"/>
  <c r="F269" i="11"/>
  <c r="O268" i="11"/>
  <c r="L268" i="11"/>
  <c r="I268" i="11"/>
  <c r="F268" i="11"/>
  <c r="C268" i="11"/>
  <c r="O267" i="11"/>
  <c r="L267" i="11"/>
  <c r="I267" i="11"/>
  <c r="F267" i="11"/>
  <c r="C267" i="11" s="1"/>
  <c r="N266" i="11"/>
  <c r="M266" i="11"/>
  <c r="K266" i="11"/>
  <c r="J266" i="11"/>
  <c r="L266" i="11" s="1"/>
  <c r="H266" i="11"/>
  <c r="I266" i="11" s="1"/>
  <c r="G266" i="11"/>
  <c r="E266" i="11"/>
  <c r="D266" i="11"/>
  <c r="O265" i="11"/>
  <c r="L265" i="11"/>
  <c r="I265" i="11"/>
  <c r="F265" i="11"/>
  <c r="O264" i="11"/>
  <c r="L264" i="11"/>
  <c r="I264" i="11"/>
  <c r="F264" i="11"/>
  <c r="O263" i="11"/>
  <c r="L263" i="11"/>
  <c r="I263" i="11"/>
  <c r="F263" i="11"/>
  <c r="N262" i="11"/>
  <c r="M262" i="11"/>
  <c r="K262" i="11"/>
  <c r="K261" i="11" s="1"/>
  <c r="J262" i="11"/>
  <c r="L262" i="11" s="1"/>
  <c r="H262" i="11"/>
  <c r="H261" i="11" s="1"/>
  <c r="G262" i="11"/>
  <c r="G261" i="11" s="1"/>
  <c r="E262" i="11"/>
  <c r="D262" i="11"/>
  <c r="N261" i="11"/>
  <c r="O260" i="11"/>
  <c r="L260" i="11"/>
  <c r="I260" i="11"/>
  <c r="F260" i="11"/>
  <c r="C260" i="11" s="1"/>
  <c r="O259" i="11"/>
  <c r="L259" i="11"/>
  <c r="I259" i="11"/>
  <c r="F259" i="11"/>
  <c r="O258" i="11"/>
  <c r="L258" i="11"/>
  <c r="I258" i="11"/>
  <c r="F258" i="11"/>
  <c r="O257" i="11"/>
  <c r="L257" i="11"/>
  <c r="I257" i="11"/>
  <c r="F257" i="11"/>
  <c r="O256" i="11"/>
  <c r="L256" i="11"/>
  <c r="I256" i="11"/>
  <c r="F256" i="11"/>
  <c r="N255" i="11"/>
  <c r="N254" i="11" s="1"/>
  <c r="M255" i="11"/>
  <c r="K255" i="11"/>
  <c r="J255" i="11"/>
  <c r="J254" i="11" s="1"/>
  <c r="H255" i="11"/>
  <c r="H254" i="11" s="1"/>
  <c r="G255" i="11"/>
  <c r="E255" i="11"/>
  <c r="D255" i="11"/>
  <c r="M254" i="11"/>
  <c r="K254" i="11"/>
  <c r="E254" i="11"/>
  <c r="O253" i="11"/>
  <c r="L253" i="11"/>
  <c r="I253" i="11"/>
  <c r="F253" i="11"/>
  <c r="O252" i="11"/>
  <c r="L252" i="11"/>
  <c r="I252" i="11"/>
  <c r="F252" i="11"/>
  <c r="O251" i="11"/>
  <c r="L251" i="11"/>
  <c r="I251" i="11"/>
  <c r="F251" i="11"/>
  <c r="O250" i="11"/>
  <c r="L250" i="11"/>
  <c r="I250" i="11"/>
  <c r="F250" i="11"/>
  <c r="N249" i="11"/>
  <c r="M249" i="11"/>
  <c r="K249" i="11"/>
  <c r="J249" i="11"/>
  <c r="H249" i="11"/>
  <c r="G249" i="11"/>
  <c r="E249" i="11"/>
  <c r="D249" i="11"/>
  <c r="O248" i="11"/>
  <c r="L248" i="11"/>
  <c r="I248" i="11"/>
  <c r="F248" i="11"/>
  <c r="O247" i="11"/>
  <c r="L247" i="11"/>
  <c r="I247" i="11"/>
  <c r="F247" i="11"/>
  <c r="O246" i="11"/>
  <c r="L246" i="11"/>
  <c r="I246" i="11"/>
  <c r="F246" i="11"/>
  <c r="O245" i="11"/>
  <c r="L245" i="11"/>
  <c r="I245" i="11"/>
  <c r="F245" i="11"/>
  <c r="O244" i="11"/>
  <c r="L244" i="11"/>
  <c r="I244" i="11"/>
  <c r="F244" i="11"/>
  <c r="O243" i="11"/>
  <c r="L243" i="11"/>
  <c r="I243" i="11"/>
  <c r="F243" i="11"/>
  <c r="O242" i="11"/>
  <c r="L242" i="11"/>
  <c r="I242" i="11"/>
  <c r="F242" i="11"/>
  <c r="N241" i="11"/>
  <c r="M241" i="11"/>
  <c r="K241" i="11"/>
  <c r="J241" i="11"/>
  <c r="H241" i="11"/>
  <c r="G241" i="11"/>
  <c r="I241" i="11" s="1"/>
  <c r="E241" i="11"/>
  <c r="D241" i="11"/>
  <c r="O240" i="11"/>
  <c r="L240" i="11"/>
  <c r="I240" i="11"/>
  <c r="C240" i="11" s="1"/>
  <c r="F240" i="11"/>
  <c r="O239" i="11"/>
  <c r="L239" i="11"/>
  <c r="I239" i="11"/>
  <c r="F239" i="11"/>
  <c r="N238" i="11"/>
  <c r="M238" i="11"/>
  <c r="K238" i="11"/>
  <c r="J238" i="11"/>
  <c r="L238" i="11" s="1"/>
  <c r="H238" i="11"/>
  <c r="G238" i="11"/>
  <c r="E238" i="11"/>
  <c r="D238" i="11"/>
  <c r="O237" i="11"/>
  <c r="L237" i="11"/>
  <c r="I237" i="11"/>
  <c r="F237" i="11"/>
  <c r="N236" i="11"/>
  <c r="M236" i="11"/>
  <c r="K236" i="11"/>
  <c r="J236" i="11"/>
  <c r="H236" i="11"/>
  <c r="G236" i="11"/>
  <c r="E236" i="11"/>
  <c r="D236" i="11"/>
  <c r="F236" i="11" s="1"/>
  <c r="O235" i="11"/>
  <c r="L235" i="11"/>
  <c r="I235" i="11"/>
  <c r="F235" i="11"/>
  <c r="O232" i="11"/>
  <c r="L232" i="11"/>
  <c r="I232" i="11"/>
  <c r="F232" i="11"/>
  <c r="O231" i="11"/>
  <c r="L231" i="11"/>
  <c r="I231" i="11"/>
  <c r="F231" i="11"/>
  <c r="N230" i="11"/>
  <c r="M230" i="11"/>
  <c r="K230" i="11"/>
  <c r="J230" i="11"/>
  <c r="L230" i="11" s="1"/>
  <c r="H230" i="11"/>
  <c r="G230" i="11"/>
  <c r="E230" i="11"/>
  <c r="D230" i="11"/>
  <c r="O229" i="11"/>
  <c r="L229" i="11"/>
  <c r="I229" i="11"/>
  <c r="F229" i="11"/>
  <c r="O228" i="11"/>
  <c r="L228" i="11"/>
  <c r="I228" i="11"/>
  <c r="F228" i="11"/>
  <c r="C228" i="11"/>
  <c r="O227" i="11"/>
  <c r="L227" i="11"/>
  <c r="I227" i="11"/>
  <c r="F227" i="11"/>
  <c r="C227" i="11" s="1"/>
  <c r="O226" i="11"/>
  <c r="L226" i="11"/>
  <c r="I226" i="11"/>
  <c r="F226" i="11"/>
  <c r="O225" i="11"/>
  <c r="L225" i="11"/>
  <c r="I225" i="11"/>
  <c r="F225" i="11"/>
  <c r="C225" i="11" s="1"/>
  <c r="O224" i="11"/>
  <c r="L224" i="11"/>
  <c r="I224" i="11"/>
  <c r="F224" i="11"/>
  <c r="C224" i="11" s="1"/>
  <c r="O223" i="11"/>
  <c r="L223" i="11"/>
  <c r="I223" i="11"/>
  <c r="F223" i="11"/>
  <c r="O222" i="11"/>
  <c r="L222" i="11"/>
  <c r="I222" i="11"/>
  <c r="F222" i="11"/>
  <c r="O221" i="11"/>
  <c r="L221" i="11"/>
  <c r="I221" i="11"/>
  <c r="F221" i="11"/>
  <c r="O220" i="11"/>
  <c r="L220" i="11"/>
  <c r="I220" i="11"/>
  <c r="F220" i="11"/>
  <c r="N219" i="11"/>
  <c r="N207" i="11" s="1"/>
  <c r="M219" i="11"/>
  <c r="K219" i="11"/>
  <c r="J219" i="11"/>
  <c r="L219" i="11" s="1"/>
  <c r="H219" i="11"/>
  <c r="G219" i="11"/>
  <c r="E219" i="11"/>
  <c r="D219" i="11"/>
  <c r="O218" i="11"/>
  <c r="L218" i="11"/>
  <c r="I218" i="11"/>
  <c r="F218" i="11"/>
  <c r="O217" i="11"/>
  <c r="L217" i="11"/>
  <c r="I217" i="11"/>
  <c r="F217" i="11"/>
  <c r="O216" i="11"/>
  <c r="L216" i="11"/>
  <c r="I216" i="11"/>
  <c r="F216" i="11"/>
  <c r="C216" i="11" s="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N208" i="11"/>
  <c r="M208" i="11"/>
  <c r="O208" i="11" s="1"/>
  <c r="K208" i="11"/>
  <c r="J208" i="11"/>
  <c r="H208" i="11"/>
  <c r="G208" i="11"/>
  <c r="E208" i="11"/>
  <c r="D208" i="11"/>
  <c r="O206" i="11"/>
  <c r="L206" i="11"/>
  <c r="I206" i="11"/>
  <c r="F206" i="11"/>
  <c r="O205" i="11"/>
  <c r="L205" i="11"/>
  <c r="I205" i="11"/>
  <c r="F205" i="11"/>
  <c r="O204" i="11"/>
  <c r="L204" i="11"/>
  <c r="I204" i="11"/>
  <c r="F204" i="11"/>
  <c r="O203" i="11"/>
  <c r="L203" i="11"/>
  <c r="I203" i="11"/>
  <c r="F203" i="11"/>
  <c r="O202" i="11"/>
  <c r="L202" i="11"/>
  <c r="I202" i="11"/>
  <c r="F202" i="11"/>
  <c r="N201" i="11"/>
  <c r="M201" i="11"/>
  <c r="M199" i="11" s="1"/>
  <c r="K201" i="11"/>
  <c r="K199" i="11" s="1"/>
  <c r="J201" i="11"/>
  <c r="H201" i="11"/>
  <c r="H199" i="11" s="1"/>
  <c r="G201" i="11"/>
  <c r="E201" i="11"/>
  <c r="D201" i="11"/>
  <c r="O200" i="11"/>
  <c r="L200" i="11"/>
  <c r="I200" i="11"/>
  <c r="F200" i="11"/>
  <c r="G199" i="11"/>
  <c r="E199" i="11"/>
  <c r="O196" i="11"/>
  <c r="L196" i="11"/>
  <c r="I196" i="11"/>
  <c r="F196" i="11"/>
  <c r="C196" i="11" s="1"/>
  <c r="N195" i="11"/>
  <c r="M195" i="11"/>
  <c r="O195" i="11" s="1"/>
  <c r="K195" i="11"/>
  <c r="J195" i="11"/>
  <c r="H195" i="11"/>
  <c r="G195" i="11"/>
  <c r="G194" i="11" s="1"/>
  <c r="E195" i="11"/>
  <c r="E194" i="11" s="1"/>
  <c r="D195" i="11"/>
  <c r="N194" i="11"/>
  <c r="K194" i="11"/>
  <c r="J194" i="11"/>
  <c r="O193" i="11"/>
  <c r="L193" i="11"/>
  <c r="I193" i="11"/>
  <c r="F193" i="11"/>
  <c r="O192" i="11"/>
  <c r="L192" i="11"/>
  <c r="I192" i="11"/>
  <c r="C192" i="11" s="1"/>
  <c r="F192" i="11"/>
  <c r="N191" i="11"/>
  <c r="M191" i="11"/>
  <c r="K191" i="11"/>
  <c r="J191" i="11"/>
  <c r="H191" i="11"/>
  <c r="I191" i="11" s="1"/>
  <c r="G191" i="11"/>
  <c r="G190" i="11" s="1"/>
  <c r="E191" i="11"/>
  <c r="D191" i="11"/>
  <c r="N190" i="11"/>
  <c r="J190" i="11"/>
  <c r="O189" i="11"/>
  <c r="L189" i="11"/>
  <c r="I189" i="11"/>
  <c r="F189" i="11"/>
  <c r="O188" i="11"/>
  <c r="L188" i="11"/>
  <c r="I188" i="11"/>
  <c r="C188" i="11" s="1"/>
  <c r="F188" i="11"/>
  <c r="N187" i="11"/>
  <c r="M187" i="11"/>
  <c r="K187" i="11"/>
  <c r="J187" i="11"/>
  <c r="L187" i="11" s="1"/>
  <c r="H187" i="11"/>
  <c r="G187" i="11"/>
  <c r="E187" i="11"/>
  <c r="D187" i="11"/>
  <c r="O186" i="11"/>
  <c r="L186" i="11"/>
  <c r="I186" i="11"/>
  <c r="F186" i="11"/>
  <c r="O185" i="11"/>
  <c r="L185" i="11"/>
  <c r="I185" i="11"/>
  <c r="F185" i="11"/>
  <c r="O184" i="11"/>
  <c r="L184" i="11"/>
  <c r="I184" i="11"/>
  <c r="F184" i="11"/>
  <c r="O183" i="11"/>
  <c r="L183" i="11"/>
  <c r="I183" i="11"/>
  <c r="F183" i="11"/>
  <c r="N182" i="11"/>
  <c r="M182" i="11"/>
  <c r="K182" i="11"/>
  <c r="J182" i="11"/>
  <c r="H182" i="11"/>
  <c r="G182" i="11"/>
  <c r="E182" i="11"/>
  <c r="D182" i="11"/>
  <c r="O181" i="11"/>
  <c r="L181" i="11"/>
  <c r="I181" i="11"/>
  <c r="F181" i="11"/>
  <c r="O180" i="11"/>
  <c r="L180" i="11"/>
  <c r="I180" i="11"/>
  <c r="F180" i="11"/>
  <c r="C180" i="11"/>
  <c r="O179" i="11"/>
  <c r="L179" i="11"/>
  <c r="I179" i="11"/>
  <c r="F179" i="11"/>
  <c r="C179" i="11" s="1"/>
  <c r="N178" i="11"/>
  <c r="M178" i="11"/>
  <c r="K178" i="11"/>
  <c r="J178" i="11"/>
  <c r="J177" i="11" s="1"/>
  <c r="H178" i="11"/>
  <c r="H177" i="11" s="1"/>
  <c r="H176" i="11" s="1"/>
  <c r="G178" i="11"/>
  <c r="E178" i="11"/>
  <c r="E177" i="11" s="1"/>
  <c r="E176" i="11" s="1"/>
  <c r="D178" i="11"/>
  <c r="D177" i="11" s="1"/>
  <c r="N177" i="11"/>
  <c r="N176" i="11" s="1"/>
  <c r="O175" i="11"/>
  <c r="L175" i="11"/>
  <c r="I175" i="11"/>
  <c r="F175" i="11"/>
  <c r="O174" i="11"/>
  <c r="L174" i="11"/>
  <c r="I174" i="11"/>
  <c r="F174" i="11"/>
  <c r="O173" i="11"/>
  <c r="L173" i="11"/>
  <c r="I173" i="11"/>
  <c r="F173" i="11"/>
  <c r="O172" i="11"/>
  <c r="L172" i="11"/>
  <c r="I172" i="11"/>
  <c r="F172" i="11"/>
  <c r="O171" i="11"/>
  <c r="L171" i="11"/>
  <c r="I171" i="11"/>
  <c r="F171" i="11"/>
  <c r="O170" i="11"/>
  <c r="L170" i="11"/>
  <c r="I170" i="11"/>
  <c r="F170" i="11"/>
  <c r="N169" i="11"/>
  <c r="N168" i="11" s="1"/>
  <c r="M169" i="11"/>
  <c r="M168" i="11" s="1"/>
  <c r="K169" i="11"/>
  <c r="J169" i="11"/>
  <c r="H169" i="11"/>
  <c r="G169" i="11"/>
  <c r="G168" i="11" s="1"/>
  <c r="E169" i="11"/>
  <c r="D169" i="11"/>
  <c r="D168" i="11" s="1"/>
  <c r="K168" i="11"/>
  <c r="E168" i="11"/>
  <c r="O167" i="11"/>
  <c r="L167" i="11"/>
  <c r="I167" i="11"/>
  <c r="F167" i="11"/>
  <c r="O166" i="11"/>
  <c r="L166" i="11"/>
  <c r="I166" i="11"/>
  <c r="F166" i="11"/>
  <c r="O165" i="11"/>
  <c r="L165" i="11"/>
  <c r="I165" i="11"/>
  <c r="F165" i="11"/>
  <c r="O164" i="11"/>
  <c r="L164" i="11"/>
  <c r="I164" i="11"/>
  <c r="F164" i="11"/>
  <c r="C164" i="11" s="1"/>
  <c r="N163" i="11"/>
  <c r="M163" i="11"/>
  <c r="K163" i="11"/>
  <c r="L163" i="11" s="1"/>
  <c r="J163" i="11"/>
  <c r="H163" i="11"/>
  <c r="G163" i="11"/>
  <c r="E163" i="11"/>
  <c r="D163" i="11"/>
  <c r="O162" i="11"/>
  <c r="L162" i="11"/>
  <c r="I162" i="11"/>
  <c r="F162" i="11"/>
  <c r="O161" i="11"/>
  <c r="L161" i="11"/>
  <c r="I161" i="11"/>
  <c r="F161" i="11"/>
  <c r="O160" i="11"/>
  <c r="L160" i="11"/>
  <c r="I160" i="11"/>
  <c r="F160" i="11"/>
  <c r="O159" i="11"/>
  <c r="L159" i="11"/>
  <c r="I159" i="11"/>
  <c r="F159" i="11"/>
  <c r="O158" i="11"/>
  <c r="L158" i="11"/>
  <c r="I158" i="11"/>
  <c r="F158" i="11"/>
  <c r="O157" i="11"/>
  <c r="L157" i="11"/>
  <c r="I157" i="11"/>
  <c r="F157" i="11"/>
  <c r="O156" i="11"/>
  <c r="L156" i="11"/>
  <c r="C156" i="11" s="1"/>
  <c r="I156" i="11"/>
  <c r="F156" i="11"/>
  <c r="O155" i="11"/>
  <c r="L155" i="11"/>
  <c r="I155" i="11"/>
  <c r="F155" i="11"/>
  <c r="N154" i="11"/>
  <c r="M154" i="11"/>
  <c r="K154" i="11"/>
  <c r="J154" i="11"/>
  <c r="H154" i="11"/>
  <c r="G154" i="11"/>
  <c r="I154" i="11" s="1"/>
  <c r="E154" i="11"/>
  <c r="D154" i="11"/>
  <c r="F154" i="11" s="1"/>
  <c r="O153" i="11"/>
  <c r="L153" i="11"/>
  <c r="I153" i="11"/>
  <c r="F153" i="11"/>
  <c r="O152" i="11"/>
  <c r="L152" i="11"/>
  <c r="I152" i="11"/>
  <c r="F152" i="11"/>
  <c r="O151" i="11"/>
  <c r="L151" i="11"/>
  <c r="I151" i="11"/>
  <c r="F151" i="11"/>
  <c r="O150" i="11"/>
  <c r="L150" i="11"/>
  <c r="I150" i="11"/>
  <c r="F150" i="11"/>
  <c r="O149" i="11"/>
  <c r="L149" i="11"/>
  <c r="I149" i="11"/>
  <c r="F149" i="11"/>
  <c r="O148" i="11"/>
  <c r="L148" i="11"/>
  <c r="I148" i="11"/>
  <c r="F148" i="11"/>
  <c r="N147" i="11"/>
  <c r="M147" i="11"/>
  <c r="K147" i="11"/>
  <c r="J147" i="11"/>
  <c r="L147" i="11" s="1"/>
  <c r="H147" i="11"/>
  <c r="G147" i="11"/>
  <c r="E147" i="11"/>
  <c r="D147" i="11"/>
  <c r="F147" i="11" s="1"/>
  <c r="O146" i="11"/>
  <c r="L146" i="11"/>
  <c r="I146" i="11"/>
  <c r="F146" i="11"/>
  <c r="O145" i="11"/>
  <c r="L145" i="11"/>
  <c r="I145" i="11"/>
  <c r="F145" i="11"/>
  <c r="O144" i="11"/>
  <c r="N144" i="11"/>
  <c r="M144" i="11"/>
  <c r="K144" i="11"/>
  <c r="J144" i="11"/>
  <c r="L144" i="11" s="1"/>
  <c r="H144" i="11"/>
  <c r="G144" i="11"/>
  <c r="E144" i="11"/>
  <c r="D144" i="11"/>
  <c r="O143" i="11"/>
  <c r="L143" i="11"/>
  <c r="I143" i="11"/>
  <c r="F143" i="11"/>
  <c r="C143" i="11" s="1"/>
  <c r="O142" i="11"/>
  <c r="L142" i="11"/>
  <c r="I142" i="11"/>
  <c r="F142" i="11"/>
  <c r="O141" i="11"/>
  <c r="L141" i="11"/>
  <c r="I141" i="11"/>
  <c r="F141" i="11"/>
  <c r="C141" i="11" s="1"/>
  <c r="O140" i="11"/>
  <c r="L140" i="11"/>
  <c r="I140" i="11"/>
  <c r="F140" i="11"/>
  <c r="C140" i="11" s="1"/>
  <c r="N139" i="11"/>
  <c r="M139" i="11"/>
  <c r="K139" i="11"/>
  <c r="J139" i="11"/>
  <c r="L139" i="11" s="1"/>
  <c r="H139" i="11"/>
  <c r="G139" i="11"/>
  <c r="E139" i="11"/>
  <c r="D139" i="11"/>
  <c r="O138" i="11"/>
  <c r="L138" i="11"/>
  <c r="I138" i="11"/>
  <c r="F138" i="11"/>
  <c r="O137" i="11"/>
  <c r="L137" i="11"/>
  <c r="I137" i="11"/>
  <c r="F137" i="11"/>
  <c r="O136" i="11"/>
  <c r="L136" i="11"/>
  <c r="I136" i="11"/>
  <c r="F136" i="11"/>
  <c r="O135" i="11"/>
  <c r="L135" i="11"/>
  <c r="I135" i="11"/>
  <c r="F135" i="11"/>
  <c r="N134" i="11"/>
  <c r="M134" i="11"/>
  <c r="O134" i="11" s="1"/>
  <c r="K134" i="11"/>
  <c r="J134" i="11"/>
  <c r="H134" i="11"/>
  <c r="G134" i="11"/>
  <c r="E134" i="11"/>
  <c r="D134" i="11"/>
  <c r="O132" i="11"/>
  <c r="L132" i="11"/>
  <c r="I132" i="11"/>
  <c r="F132" i="11"/>
  <c r="N131" i="11"/>
  <c r="M131" i="11"/>
  <c r="K131" i="11"/>
  <c r="J131" i="11"/>
  <c r="H131" i="11"/>
  <c r="G131" i="11"/>
  <c r="E131" i="11"/>
  <c r="D131" i="11"/>
  <c r="O130" i="11"/>
  <c r="L130" i="11"/>
  <c r="I130" i="11"/>
  <c r="F130" i="11"/>
  <c r="O129" i="11"/>
  <c r="L129" i="11"/>
  <c r="I129" i="11"/>
  <c r="F129" i="11"/>
  <c r="O128" i="11"/>
  <c r="L128" i="11"/>
  <c r="I128" i="11"/>
  <c r="F128" i="11"/>
  <c r="O127" i="11"/>
  <c r="L127" i="11"/>
  <c r="I127" i="11"/>
  <c r="F127" i="11"/>
  <c r="O126" i="11"/>
  <c r="L126" i="11"/>
  <c r="I126" i="11"/>
  <c r="F126" i="11"/>
  <c r="N125" i="11"/>
  <c r="M125" i="11"/>
  <c r="K125" i="11"/>
  <c r="J125" i="11"/>
  <c r="H125" i="11"/>
  <c r="G125" i="11"/>
  <c r="E125" i="11"/>
  <c r="D125" i="11"/>
  <c r="O124" i="11"/>
  <c r="L124" i="11"/>
  <c r="I124" i="11"/>
  <c r="F124" i="11"/>
  <c r="O123" i="11"/>
  <c r="L123" i="11"/>
  <c r="I123" i="11"/>
  <c r="F123" i="11"/>
  <c r="O122" i="11"/>
  <c r="L122" i="11"/>
  <c r="I122" i="11"/>
  <c r="F122" i="11"/>
  <c r="O121" i="11"/>
  <c r="L121" i="11"/>
  <c r="I121" i="11"/>
  <c r="F121" i="11"/>
  <c r="O120" i="11"/>
  <c r="L120" i="11"/>
  <c r="I120" i="11"/>
  <c r="F120" i="11"/>
  <c r="N119" i="11"/>
  <c r="M119" i="11"/>
  <c r="K119" i="11"/>
  <c r="J119" i="11"/>
  <c r="H119" i="11"/>
  <c r="G119" i="11"/>
  <c r="E119" i="11"/>
  <c r="D119" i="11"/>
  <c r="O118" i="11"/>
  <c r="L118" i="11"/>
  <c r="I118" i="11"/>
  <c r="F118" i="11"/>
  <c r="O117" i="11"/>
  <c r="L117" i="11"/>
  <c r="I117" i="11"/>
  <c r="F117" i="11"/>
  <c r="O116" i="11"/>
  <c r="L116" i="11"/>
  <c r="I116" i="11"/>
  <c r="F116" i="11"/>
  <c r="N115" i="11"/>
  <c r="M115" i="11"/>
  <c r="K115" i="11"/>
  <c r="J115" i="11"/>
  <c r="H115" i="11"/>
  <c r="G115" i="11"/>
  <c r="F115" i="11"/>
  <c r="E115" i="11"/>
  <c r="D115" i="11"/>
  <c r="O114" i="11"/>
  <c r="L114" i="11"/>
  <c r="I114" i="11"/>
  <c r="F114" i="11"/>
  <c r="O113" i="11"/>
  <c r="L113" i="11"/>
  <c r="I113" i="11"/>
  <c r="F113" i="11"/>
  <c r="O112" i="11"/>
  <c r="L112" i="11"/>
  <c r="I112" i="11"/>
  <c r="F112" i="11"/>
  <c r="O111" i="11"/>
  <c r="L111" i="11"/>
  <c r="I111" i="11"/>
  <c r="F111" i="11"/>
  <c r="O110" i="11"/>
  <c r="L110" i="11"/>
  <c r="I110" i="11"/>
  <c r="F110" i="11"/>
  <c r="C110" i="11"/>
  <c r="O109" i="11"/>
  <c r="L109" i="11"/>
  <c r="I109" i="11"/>
  <c r="F109" i="11"/>
  <c r="C109" i="11" s="1"/>
  <c r="O108" i="11"/>
  <c r="L108" i="11"/>
  <c r="I108" i="11"/>
  <c r="F108" i="11"/>
  <c r="O107" i="11"/>
  <c r="L107" i="11"/>
  <c r="I107" i="11"/>
  <c r="F107" i="11"/>
  <c r="N106" i="11"/>
  <c r="M106" i="11"/>
  <c r="K106" i="11"/>
  <c r="J106" i="11"/>
  <c r="H106" i="11"/>
  <c r="G106" i="11"/>
  <c r="E106" i="11"/>
  <c r="D106" i="11"/>
  <c r="O105" i="11"/>
  <c r="L105" i="11"/>
  <c r="I105" i="11"/>
  <c r="F105" i="11"/>
  <c r="O104" i="11"/>
  <c r="L104" i="11"/>
  <c r="I104" i="11"/>
  <c r="F104" i="11"/>
  <c r="O103" i="11"/>
  <c r="L103" i="11"/>
  <c r="I103" i="11"/>
  <c r="F103" i="11"/>
  <c r="O102" i="11"/>
  <c r="L102" i="11"/>
  <c r="I102" i="11"/>
  <c r="F102" i="11"/>
  <c r="O101" i="11"/>
  <c r="L101" i="11"/>
  <c r="I101" i="11"/>
  <c r="F101" i="11"/>
  <c r="O100" i="11"/>
  <c r="L100" i="11"/>
  <c r="I100" i="11"/>
  <c r="F100" i="11"/>
  <c r="O99" i="11"/>
  <c r="L99" i="11"/>
  <c r="I99" i="11"/>
  <c r="F99" i="11"/>
  <c r="N98" i="11"/>
  <c r="M98" i="11"/>
  <c r="K98" i="11"/>
  <c r="J98" i="11"/>
  <c r="L98" i="11" s="1"/>
  <c r="H98" i="11"/>
  <c r="G98" i="11"/>
  <c r="I98" i="11" s="1"/>
  <c r="E98" i="11"/>
  <c r="D98" i="11"/>
  <c r="O97" i="11"/>
  <c r="L97" i="11"/>
  <c r="I97" i="11"/>
  <c r="F97" i="11"/>
  <c r="O96" i="11"/>
  <c r="L96" i="11"/>
  <c r="I96" i="11"/>
  <c r="F96" i="11"/>
  <c r="O95" i="11"/>
  <c r="L95" i="11"/>
  <c r="I95" i="11"/>
  <c r="F95" i="11"/>
  <c r="O94" i="11"/>
  <c r="L94" i="11"/>
  <c r="I94" i="11"/>
  <c r="F94" i="11"/>
  <c r="C94" i="11" s="1"/>
  <c r="O93" i="11"/>
  <c r="L93" i="11"/>
  <c r="I93" i="11"/>
  <c r="F93" i="11"/>
  <c r="N92" i="11"/>
  <c r="M92" i="11"/>
  <c r="O92" i="11" s="1"/>
  <c r="K92" i="11"/>
  <c r="J92" i="11"/>
  <c r="H92" i="11"/>
  <c r="G92" i="11"/>
  <c r="I92" i="11" s="1"/>
  <c r="F92" i="11"/>
  <c r="E92" i="11"/>
  <c r="D92" i="11"/>
  <c r="O91" i="11"/>
  <c r="L91" i="11"/>
  <c r="I91" i="11"/>
  <c r="F91" i="11"/>
  <c r="O90" i="11"/>
  <c r="L90" i="11"/>
  <c r="I90" i="11"/>
  <c r="F90" i="11"/>
  <c r="O89" i="11"/>
  <c r="L89" i="11"/>
  <c r="I89" i="11"/>
  <c r="F89" i="11"/>
  <c r="O88" i="11"/>
  <c r="L88" i="11"/>
  <c r="I88" i="11"/>
  <c r="F88" i="11"/>
  <c r="N87" i="11"/>
  <c r="M87" i="11"/>
  <c r="K87" i="11"/>
  <c r="J87" i="11"/>
  <c r="H87" i="11"/>
  <c r="G87" i="11"/>
  <c r="E87" i="11"/>
  <c r="D87" i="11"/>
  <c r="O85" i="11"/>
  <c r="L85" i="11"/>
  <c r="I85" i="11"/>
  <c r="F85" i="11"/>
  <c r="O84" i="11"/>
  <c r="L84" i="11"/>
  <c r="I84" i="11"/>
  <c r="F84" i="11"/>
  <c r="N83" i="11"/>
  <c r="O83" i="11" s="1"/>
  <c r="M83" i="11"/>
  <c r="K83" i="11"/>
  <c r="J83" i="11"/>
  <c r="H83" i="11"/>
  <c r="G83" i="11"/>
  <c r="E83" i="11"/>
  <c r="D83" i="11"/>
  <c r="O82" i="11"/>
  <c r="L82" i="11"/>
  <c r="I82" i="11"/>
  <c r="F82" i="11"/>
  <c r="O81" i="11"/>
  <c r="L81" i="11"/>
  <c r="I81" i="11"/>
  <c r="F81" i="11"/>
  <c r="N80" i="11"/>
  <c r="N79" i="11" s="1"/>
  <c r="M80" i="11"/>
  <c r="K80" i="11"/>
  <c r="J80" i="11"/>
  <c r="J79" i="11" s="1"/>
  <c r="H80" i="11"/>
  <c r="G80" i="11"/>
  <c r="G79" i="11" s="1"/>
  <c r="E80" i="11"/>
  <c r="D80" i="11"/>
  <c r="F80" i="11" s="1"/>
  <c r="H79" i="11"/>
  <c r="D79" i="11"/>
  <c r="O77" i="11"/>
  <c r="L77" i="11"/>
  <c r="I77" i="11"/>
  <c r="F77" i="11"/>
  <c r="O76" i="11"/>
  <c r="L76" i="11"/>
  <c r="I76" i="11"/>
  <c r="F76" i="11"/>
  <c r="O75" i="11"/>
  <c r="L75" i="11"/>
  <c r="I75" i="11"/>
  <c r="F75" i="11"/>
  <c r="O74" i="11"/>
  <c r="L74" i="11"/>
  <c r="I74" i="11"/>
  <c r="F74" i="11"/>
  <c r="O73" i="11"/>
  <c r="L73" i="11"/>
  <c r="I73" i="11"/>
  <c r="F73" i="11"/>
  <c r="N72" i="11"/>
  <c r="N70" i="11" s="1"/>
  <c r="M72" i="11"/>
  <c r="O72" i="11" s="1"/>
  <c r="K72" i="11"/>
  <c r="K70" i="11" s="1"/>
  <c r="J72" i="11"/>
  <c r="H72" i="11"/>
  <c r="G72" i="11"/>
  <c r="I72" i="11" s="1"/>
  <c r="F72" i="11"/>
  <c r="E72" i="11"/>
  <c r="D72" i="11"/>
  <c r="O71" i="11"/>
  <c r="L71" i="11"/>
  <c r="I71" i="11"/>
  <c r="F71" i="11"/>
  <c r="M70" i="11"/>
  <c r="O70" i="11" s="1"/>
  <c r="H70" i="11"/>
  <c r="E70" i="11"/>
  <c r="D70" i="11"/>
  <c r="O69" i="11"/>
  <c r="L69" i="11"/>
  <c r="I69" i="11"/>
  <c r="F69" i="11"/>
  <c r="O68" i="11"/>
  <c r="L68" i="11"/>
  <c r="I68" i="11"/>
  <c r="C68" i="11" s="1"/>
  <c r="F68" i="11"/>
  <c r="O67" i="11"/>
  <c r="L67" i="11"/>
  <c r="I67" i="11"/>
  <c r="F67" i="11"/>
  <c r="O66" i="11"/>
  <c r="L66" i="11"/>
  <c r="I66" i="11"/>
  <c r="F66" i="11"/>
  <c r="O65" i="11"/>
  <c r="L65" i="11"/>
  <c r="I65" i="11"/>
  <c r="F65" i="11"/>
  <c r="O64" i="11"/>
  <c r="L64" i="11"/>
  <c r="I64" i="11"/>
  <c r="F64" i="11"/>
  <c r="O63" i="11"/>
  <c r="L63" i="11"/>
  <c r="I63" i="11"/>
  <c r="F63" i="11"/>
  <c r="O62" i="11"/>
  <c r="L62" i="11"/>
  <c r="I62" i="11"/>
  <c r="F62" i="11"/>
  <c r="N61" i="11"/>
  <c r="M61" i="11"/>
  <c r="K61" i="11"/>
  <c r="J61" i="11"/>
  <c r="L61" i="11" s="1"/>
  <c r="H61" i="11"/>
  <c r="G61" i="11"/>
  <c r="I61" i="11" s="1"/>
  <c r="E61" i="11"/>
  <c r="D61" i="11"/>
  <c r="F61" i="11" s="1"/>
  <c r="O60" i="11"/>
  <c r="L60" i="11"/>
  <c r="I60" i="11"/>
  <c r="F60" i="11"/>
  <c r="O59" i="11"/>
  <c r="L59" i="11"/>
  <c r="I59" i="11"/>
  <c r="F59" i="11"/>
  <c r="N58" i="11"/>
  <c r="M58" i="11"/>
  <c r="K58" i="11"/>
  <c r="K57" i="11" s="1"/>
  <c r="J58" i="11"/>
  <c r="J57" i="11" s="1"/>
  <c r="H58" i="11"/>
  <c r="H57" i="11" s="1"/>
  <c r="H56" i="11" s="1"/>
  <c r="G58" i="11"/>
  <c r="E58" i="11"/>
  <c r="E57" i="11" s="1"/>
  <c r="D58" i="11"/>
  <c r="N57" i="11"/>
  <c r="N56" i="11" s="1"/>
  <c r="O50" i="11"/>
  <c r="C50" i="11" s="1"/>
  <c r="O49" i="11"/>
  <c r="C49" i="11" s="1"/>
  <c r="N48" i="11"/>
  <c r="M48" i="11"/>
  <c r="L47" i="11"/>
  <c r="I47" i="11"/>
  <c r="F47" i="11"/>
  <c r="K46" i="11"/>
  <c r="J46" i="11"/>
  <c r="H46" i="11"/>
  <c r="G46" i="11"/>
  <c r="E46" i="11"/>
  <c r="D46" i="11"/>
  <c r="F45" i="11"/>
  <c r="C45" i="11" s="1"/>
  <c r="L44" i="11"/>
  <c r="C44" i="11" s="1"/>
  <c r="L43" i="11"/>
  <c r="C43" i="11" s="1"/>
  <c r="L42" i="11"/>
  <c r="C42" i="11" s="1"/>
  <c r="L41" i="11"/>
  <c r="C41" i="11" s="1"/>
  <c r="K40" i="11"/>
  <c r="J40" i="11"/>
  <c r="L40" i="11" s="1"/>
  <c r="C40" i="11" s="1"/>
  <c r="L39" i="11"/>
  <c r="C39" i="11" s="1"/>
  <c r="L38" i="11"/>
  <c r="C38" i="11" s="1"/>
  <c r="K37" i="11"/>
  <c r="L37" i="11" s="1"/>
  <c r="C37" i="11" s="1"/>
  <c r="J37" i="11"/>
  <c r="L36" i="11"/>
  <c r="C36" i="11" s="1"/>
  <c r="K35" i="11"/>
  <c r="J35" i="11"/>
  <c r="L34" i="11"/>
  <c r="C34" i="11" s="1"/>
  <c r="L33" i="11"/>
  <c r="C33" i="11" s="1"/>
  <c r="L32" i="11"/>
  <c r="C32" i="11" s="1"/>
  <c r="K31" i="11"/>
  <c r="L31" i="11" s="1"/>
  <c r="C31" i="11" s="1"/>
  <c r="J31" i="11"/>
  <c r="F29" i="11"/>
  <c r="C29" i="11" s="1"/>
  <c r="I28" i="11"/>
  <c r="F28" i="11"/>
  <c r="O27" i="11"/>
  <c r="L27" i="11"/>
  <c r="I27" i="11"/>
  <c r="F27" i="11"/>
  <c r="O26" i="11"/>
  <c r="L26" i="11"/>
  <c r="I26" i="11"/>
  <c r="F26" i="11"/>
  <c r="N25" i="11"/>
  <c r="N290" i="11" s="1"/>
  <c r="N289" i="11" s="1"/>
  <c r="M25" i="11"/>
  <c r="M24" i="11" s="1"/>
  <c r="K25" i="11"/>
  <c r="J25" i="11"/>
  <c r="J290" i="11" s="1"/>
  <c r="H25" i="11"/>
  <c r="H290" i="11" s="1"/>
  <c r="G25" i="11"/>
  <c r="E25" i="11"/>
  <c r="E290" i="11" s="1"/>
  <c r="E289" i="11" s="1"/>
  <c r="D25" i="11"/>
  <c r="D290" i="11" s="1"/>
  <c r="H24" i="11"/>
  <c r="O61" i="11" l="1"/>
  <c r="O87" i="11"/>
  <c r="F98" i="11"/>
  <c r="C130" i="11"/>
  <c r="F139" i="11"/>
  <c r="C162" i="11"/>
  <c r="I182" i="11"/>
  <c r="O182" i="11"/>
  <c r="O191" i="11"/>
  <c r="F208" i="11"/>
  <c r="J207" i="11"/>
  <c r="C212" i="11"/>
  <c r="C213" i="11"/>
  <c r="C215" i="11"/>
  <c r="O236" i="11"/>
  <c r="I238" i="11"/>
  <c r="O238" i="11"/>
  <c r="C244" i="11"/>
  <c r="C246" i="11"/>
  <c r="L255" i="11"/>
  <c r="K272" i="11"/>
  <c r="K271" i="11" s="1"/>
  <c r="C280" i="11"/>
  <c r="C296" i="11"/>
  <c r="C297" i="11"/>
  <c r="C299" i="11"/>
  <c r="O48" i="11"/>
  <c r="C48" i="11" s="1"/>
  <c r="D261" i="11"/>
  <c r="C60" i="11"/>
  <c r="K30" i="11"/>
  <c r="E56" i="11"/>
  <c r="K56" i="11"/>
  <c r="C61" i="11"/>
  <c r="C64" i="11"/>
  <c r="C65" i="11"/>
  <c r="C66" i="11"/>
  <c r="C67" i="11"/>
  <c r="C104" i="11"/>
  <c r="O119" i="11"/>
  <c r="O131" i="11"/>
  <c r="C136" i="11"/>
  <c r="C152" i="11"/>
  <c r="C153" i="11"/>
  <c r="N133" i="11"/>
  <c r="C220" i="11"/>
  <c r="C222" i="11"/>
  <c r="C239" i="11"/>
  <c r="I249" i="11"/>
  <c r="C264" i="11"/>
  <c r="C275" i="11"/>
  <c r="O278" i="11"/>
  <c r="I282" i="11"/>
  <c r="O25" i="11"/>
  <c r="L46" i="11"/>
  <c r="I58" i="11"/>
  <c r="L58" i="11"/>
  <c r="F70" i="11"/>
  <c r="C84" i="11"/>
  <c r="C93" i="11"/>
  <c r="I106" i="11"/>
  <c r="C116" i="11"/>
  <c r="F119" i="11"/>
  <c r="F125" i="11"/>
  <c r="L125" i="11"/>
  <c r="D133" i="11"/>
  <c r="C150" i="11"/>
  <c r="C160" i="11"/>
  <c r="C172" i="11"/>
  <c r="C174" i="11"/>
  <c r="G177" i="11"/>
  <c r="C184" i="11"/>
  <c r="C186" i="11"/>
  <c r="E190" i="11"/>
  <c r="K190" i="11"/>
  <c r="L190" i="11" s="1"/>
  <c r="L195" i="11"/>
  <c r="C200" i="11"/>
  <c r="O219" i="11"/>
  <c r="C232" i="11"/>
  <c r="F238" i="11"/>
  <c r="F241" i="11"/>
  <c r="C248" i="11"/>
  <c r="F249" i="11"/>
  <c r="C252" i="11"/>
  <c r="C256" i="11"/>
  <c r="C259" i="11"/>
  <c r="O266" i="11"/>
  <c r="L278" i="11"/>
  <c r="C283" i="11"/>
  <c r="D86" i="11"/>
  <c r="D78" i="11" s="1"/>
  <c r="F87" i="11"/>
  <c r="I255" i="11"/>
  <c r="G254" i="11"/>
  <c r="I254" i="11" s="1"/>
  <c r="L271" i="11"/>
  <c r="F25" i="11"/>
  <c r="C26" i="11"/>
  <c r="C27" i="11"/>
  <c r="C28" i="11"/>
  <c r="I46" i="11"/>
  <c r="D57" i="11"/>
  <c r="C112" i="11"/>
  <c r="C120" i="11"/>
  <c r="L131" i="11"/>
  <c r="C148" i="11"/>
  <c r="F201" i="11"/>
  <c r="D199" i="11"/>
  <c r="C204" i="11"/>
  <c r="E234" i="11"/>
  <c r="H234" i="11"/>
  <c r="I278" i="11"/>
  <c r="M79" i="11"/>
  <c r="O79" i="11" s="1"/>
  <c r="O80" i="11"/>
  <c r="J133" i="11"/>
  <c r="F46" i="11"/>
  <c r="G57" i="11"/>
  <c r="I57" i="11" s="1"/>
  <c r="C59" i="11"/>
  <c r="L191" i="11"/>
  <c r="H207" i="11"/>
  <c r="H198" i="11" s="1"/>
  <c r="I230" i="11"/>
  <c r="C71" i="11"/>
  <c r="L87" i="11"/>
  <c r="C95" i="11"/>
  <c r="M86" i="11"/>
  <c r="L106" i="11"/>
  <c r="C108" i="11"/>
  <c r="C111" i="11"/>
  <c r="C118" i="11"/>
  <c r="L119" i="11"/>
  <c r="I125" i="11"/>
  <c r="C132" i="11"/>
  <c r="E133" i="11"/>
  <c r="F133" i="11" s="1"/>
  <c r="C135" i="11"/>
  <c r="H133" i="11"/>
  <c r="C142" i="11"/>
  <c r="F144" i="11"/>
  <c r="O147" i="11"/>
  <c r="C155" i="11"/>
  <c r="C167" i="11"/>
  <c r="F168" i="11"/>
  <c r="I169" i="11"/>
  <c r="O168" i="11"/>
  <c r="I177" i="11"/>
  <c r="L178" i="11"/>
  <c r="C181" i="11"/>
  <c r="F182" i="11"/>
  <c r="I187" i="11"/>
  <c r="C189" i="11"/>
  <c r="M194" i="11"/>
  <c r="O194" i="11" s="1"/>
  <c r="C203" i="11"/>
  <c r="C217" i="11"/>
  <c r="C226" i="11"/>
  <c r="C229" i="11"/>
  <c r="N234" i="11"/>
  <c r="L249" i="11"/>
  <c r="C251" i="11"/>
  <c r="H233" i="11"/>
  <c r="O255" i="11"/>
  <c r="C258" i="11"/>
  <c r="F262" i="11"/>
  <c r="I262" i="11"/>
  <c r="C269" i="11"/>
  <c r="L274" i="11"/>
  <c r="C277" i="11"/>
  <c r="F284" i="11"/>
  <c r="C285" i="11"/>
  <c r="F291" i="11"/>
  <c r="C298" i="11"/>
  <c r="L72" i="11"/>
  <c r="C76" i="11"/>
  <c r="E79" i="11"/>
  <c r="K86" i="11"/>
  <c r="C90" i="11"/>
  <c r="C91" i="11"/>
  <c r="C96" i="11"/>
  <c r="C100" i="11"/>
  <c r="O106" i="11"/>
  <c r="O115" i="11"/>
  <c r="C129" i="11"/>
  <c r="H86" i="11"/>
  <c r="G133" i="11"/>
  <c r="I133" i="11" s="1"/>
  <c r="O139" i="11"/>
  <c r="I144" i="11"/>
  <c r="C146" i="11"/>
  <c r="L154" i="11"/>
  <c r="C154" i="11" s="1"/>
  <c r="C159" i="11"/>
  <c r="C166" i="11"/>
  <c r="C171" i="11"/>
  <c r="C183" i="11"/>
  <c r="C202" i="11"/>
  <c r="C205" i="11"/>
  <c r="C218" i="11"/>
  <c r="C231" i="11"/>
  <c r="C235" i="11"/>
  <c r="C243" i="11"/>
  <c r="C250" i="11"/>
  <c r="C253" i="11"/>
  <c r="L254" i="11"/>
  <c r="N233" i="11"/>
  <c r="C263" i="11"/>
  <c r="C270" i="11"/>
  <c r="C279" i="11"/>
  <c r="C286" i="11"/>
  <c r="C63" i="11"/>
  <c r="C73" i="11"/>
  <c r="C74" i="11"/>
  <c r="C75" i="11"/>
  <c r="C77" i="11"/>
  <c r="K79" i="11"/>
  <c r="L79" i="11" s="1"/>
  <c r="C82" i="11"/>
  <c r="F83" i="11"/>
  <c r="L83" i="11"/>
  <c r="C88" i="11"/>
  <c r="E86" i="11"/>
  <c r="C99" i="11"/>
  <c r="C102" i="11"/>
  <c r="C105" i="11"/>
  <c r="F106" i="11"/>
  <c r="C114" i="11"/>
  <c r="L115" i="11"/>
  <c r="C122" i="11"/>
  <c r="C124" i="11"/>
  <c r="C126" i="11"/>
  <c r="C128" i="11"/>
  <c r="F131" i="11"/>
  <c r="C138" i="11"/>
  <c r="C149" i="11"/>
  <c r="C151" i="11"/>
  <c r="O154" i="11"/>
  <c r="C158" i="11"/>
  <c r="C161" i="11"/>
  <c r="F163" i="11"/>
  <c r="O163" i="11"/>
  <c r="F169" i="11"/>
  <c r="C170" i="11"/>
  <c r="C175" i="11"/>
  <c r="I178" i="11"/>
  <c r="L182" i="11"/>
  <c r="F187" i="11"/>
  <c r="O187" i="11"/>
  <c r="L194" i="11"/>
  <c r="I201" i="11"/>
  <c r="C206" i="11"/>
  <c r="K207" i="11"/>
  <c r="K198" i="11" s="1"/>
  <c r="C210" i="11"/>
  <c r="C211" i="11"/>
  <c r="I219" i="11"/>
  <c r="C223" i="11"/>
  <c r="D234" i="11"/>
  <c r="K234" i="11"/>
  <c r="K233" i="11" s="1"/>
  <c r="K197" i="11" s="1"/>
  <c r="C237" i="11"/>
  <c r="C242" i="11"/>
  <c r="C245" i="11"/>
  <c r="C247" i="11"/>
  <c r="O249" i="11"/>
  <c r="J261" i="11"/>
  <c r="L261" i="11" s="1"/>
  <c r="I261" i="11"/>
  <c r="F266" i="11"/>
  <c r="C266" i="11" s="1"/>
  <c r="H272" i="11"/>
  <c r="H271" i="11" s="1"/>
  <c r="C293" i="11"/>
  <c r="C295" i="11"/>
  <c r="G290" i="11"/>
  <c r="G24" i="11"/>
  <c r="I24" i="11" s="1"/>
  <c r="I25" i="11"/>
  <c r="C69" i="11"/>
  <c r="C72" i="11"/>
  <c r="I79" i="11"/>
  <c r="D24" i="11"/>
  <c r="C47" i="11"/>
  <c r="M57" i="11"/>
  <c r="O58" i="11"/>
  <c r="L35" i="11"/>
  <c r="C35" i="11" s="1"/>
  <c r="J30" i="11"/>
  <c r="J24" i="11" s="1"/>
  <c r="C62" i="11"/>
  <c r="K290" i="11"/>
  <c r="K289" i="11" s="1"/>
  <c r="K24" i="11"/>
  <c r="J56" i="11"/>
  <c r="L57" i="11"/>
  <c r="L134" i="11"/>
  <c r="K133" i="11"/>
  <c r="L133" i="11" s="1"/>
  <c r="J168" i="11"/>
  <c r="L168" i="11" s="1"/>
  <c r="L169" i="11"/>
  <c r="J176" i="11"/>
  <c r="D254" i="11"/>
  <c r="F255" i="11"/>
  <c r="C255" i="11" s="1"/>
  <c r="M290" i="11"/>
  <c r="E24" i="11"/>
  <c r="D289" i="11"/>
  <c r="F289" i="11" s="1"/>
  <c r="F290" i="11"/>
  <c r="H289" i="11"/>
  <c r="L25" i="11"/>
  <c r="F58" i="11"/>
  <c r="J70" i="11"/>
  <c r="L70" i="11" s="1"/>
  <c r="L80" i="11"/>
  <c r="C81" i="11"/>
  <c r="I87" i="11"/>
  <c r="C101" i="11"/>
  <c r="C113" i="11"/>
  <c r="I115" i="11"/>
  <c r="C115" i="11" s="1"/>
  <c r="C117" i="11"/>
  <c r="I119" i="11"/>
  <c r="C121" i="11"/>
  <c r="M133" i="11"/>
  <c r="O133" i="11" s="1"/>
  <c r="C137" i="11"/>
  <c r="C145" i="11"/>
  <c r="I163" i="11"/>
  <c r="C163" i="11" s="1"/>
  <c r="C165" i="11"/>
  <c r="C173" i="11"/>
  <c r="D176" i="11"/>
  <c r="M177" i="11"/>
  <c r="O178" i="11"/>
  <c r="F219" i="11"/>
  <c r="D207" i="11"/>
  <c r="N24" i="11"/>
  <c r="O24" i="11" s="1"/>
  <c r="G70" i="11"/>
  <c r="I80" i="11"/>
  <c r="I83" i="11"/>
  <c r="C83" i="11" s="1"/>
  <c r="G86" i="11"/>
  <c r="I86" i="11" s="1"/>
  <c r="C89" i="11"/>
  <c r="O98" i="11"/>
  <c r="C98" i="11" s="1"/>
  <c r="C103" i="11"/>
  <c r="C107" i="11"/>
  <c r="C123" i="11"/>
  <c r="C127" i="11"/>
  <c r="F134" i="11"/>
  <c r="I134" i="11"/>
  <c r="C157" i="11"/>
  <c r="O169" i="11"/>
  <c r="G176" i="11"/>
  <c r="I176" i="11" s="1"/>
  <c r="F177" i="11"/>
  <c r="F178" i="11"/>
  <c r="C185" i="11"/>
  <c r="O274" i="11"/>
  <c r="M272" i="11"/>
  <c r="C85" i="11"/>
  <c r="J86" i="11"/>
  <c r="L86" i="11" s="1"/>
  <c r="N86" i="11"/>
  <c r="N78" i="11" s="1"/>
  <c r="N55" i="11" s="1"/>
  <c r="L92" i="11"/>
  <c r="C92" i="11" s="1"/>
  <c r="C97" i="11"/>
  <c r="O125" i="11"/>
  <c r="C125" i="11" s="1"/>
  <c r="I131" i="11"/>
  <c r="C131" i="11" s="1"/>
  <c r="I139" i="11"/>
  <c r="C139" i="11" s="1"/>
  <c r="I147" i="11"/>
  <c r="C147" i="11" s="1"/>
  <c r="F191" i="11"/>
  <c r="C191" i="11" s="1"/>
  <c r="H194" i="11"/>
  <c r="I195" i="11"/>
  <c r="J289" i="11"/>
  <c r="L289" i="11" s="1"/>
  <c r="H168" i="11"/>
  <c r="H78" i="11" s="1"/>
  <c r="K177" i="11"/>
  <c r="K176" i="11" s="1"/>
  <c r="D194" i="11"/>
  <c r="F195" i="11"/>
  <c r="F199" i="11"/>
  <c r="N199" i="11"/>
  <c r="N198" i="11" s="1"/>
  <c r="O201" i="11"/>
  <c r="L208" i="11"/>
  <c r="F230" i="11"/>
  <c r="E207" i="11"/>
  <c r="E198" i="11" s="1"/>
  <c r="F234" i="11"/>
  <c r="M234" i="11"/>
  <c r="I236" i="11"/>
  <c r="G234" i="11"/>
  <c r="C238" i="11"/>
  <c r="O241" i="11"/>
  <c r="E261" i="11"/>
  <c r="F261" i="11" s="1"/>
  <c r="L272" i="11"/>
  <c r="C273" i="11"/>
  <c r="F274" i="11"/>
  <c r="C281" i="11"/>
  <c r="F282" i="11"/>
  <c r="C282" i="11" s="1"/>
  <c r="I284" i="11"/>
  <c r="C284" i="11" s="1"/>
  <c r="C193" i="11"/>
  <c r="L201" i="11"/>
  <c r="J199" i="11"/>
  <c r="C221" i="11"/>
  <c r="C257" i="11"/>
  <c r="C265" i="11"/>
  <c r="E272" i="11"/>
  <c r="I199" i="11"/>
  <c r="G207" i="11"/>
  <c r="I208" i="11"/>
  <c r="C209" i="11"/>
  <c r="C214" i="11"/>
  <c r="O230" i="11"/>
  <c r="M207" i="11"/>
  <c r="L236" i="11"/>
  <c r="L241" i="11"/>
  <c r="C241" i="11" s="1"/>
  <c r="J234" i="11"/>
  <c r="O254" i="11"/>
  <c r="M261" i="11"/>
  <c r="O261" i="11" s="1"/>
  <c r="O262" i="11"/>
  <c r="G271" i="11"/>
  <c r="I272" i="11"/>
  <c r="F278" i="11"/>
  <c r="C278" i="11" s="1"/>
  <c r="L284" i="11"/>
  <c r="I291" i="11"/>
  <c r="C201" i="11" l="1"/>
  <c r="C106" i="11"/>
  <c r="L24" i="11"/>
  <c r="C133" i="11"/>
  <c r="E233" i="11"/>
  <c r="C291" i="11"/>
  <c r="C262" i="11"/>
  <c r="C144" i="11"/>
  <c r="O86" i="11"/>
  <c r="O199" i="11"/>
  <c r="C195" i="11"/>
  <c r="C187" i="11"/>
  <c r="C249" i="11"/>
  <c r="H197" i="11"/>
  <c r="C87" i="11"/>
  <c r="F207" i="11"/>
  <c r="E78" i="11"/>
  <c r="E55" i="11" s="1"/>
  <c r="I271" i="11"/>
  <c r="C208" i="11"/>
  <c r="N197" i="11"/>
  <c r="N54" i="11" s="1"/>
  <c r="C134" i="11"/>
  <c r="C219" i="11"/>
  <c r="C119" i="11"/>
  <c r="C169" i="11"/>
  <c r="C46" i="11"/>
  <c r="D56" i="11"/>
  <c r="F56" i="11" s="1"/>
  <c r="F57" i="11"/>
  <c r="C274" i="11"/>
  <c r="C230" i="11"/>
  <c r="L290" i="11"/>
  <c r="C80" i="11"/>
  <c r="F86" i="11"/>
  <c r="C182" i="11"/>
  <c r="L207" i="11"/>
  <c r="D198" i="11"/>
  <c r="C178" i="11"/>
  <c r="F79" i="11"/>
  <c r="C79" i="11" s="1"/>
  <c r="G78" i="11"/>
  <c r="I78" i="11" s="1"/>
  <c r="M190" i="11"/>
  <c r="O190" i="11" s="1"/>
  <c r="M271" i="11"/>
  <c r="O272" i="11"/>
  <c r="L56" i="11"/>
  <c r="F24" i="11"/>
  <c r="L234" i="11"/>
  <c r="J233" i="11"/>
  <c r="G198" i="11"/>
  <c r="I207" i="11"/>
  <c r="J198" i="11"/>
  <c r="L199" i="11"/>
  <c r="C199" i="11" s="1"/>
  <c r="C261" i="11"/>
  <c r="G233" i="11"/>
  <c r="I233" i="11" s="1"/>
  <c r="I234" i="11"/>
  <c r="C234" i="11" s="1"/>
  <c r="F194" i="11"/>
  <c r="D190" i="11"/>
  <c r="F190" i="11" s="1"/>
  <c r="N287" i="11"/>
  <c r="I168" i="11"/>
  <c r="C168" i="11" s="1"/>
  <c r="I70" i="11"/>
  <c r="C70" i="11" s="1"/>
  <c r="G56" i="11"/>
  <c r="M289" i="11"/>
  <c r="O289" i="11" s="1"/>
  <c r="O290" i="11"/>
  <c r="D233" i="11"/>
  <c r="F254" i="11"/>
  <c r="C254" i="11" s="1"/>
  <c r="K78" i="11"/>
  <c r="K55" i="11" s="1"/>
  <c r="K54" i="11" s="1"/>
  <c r="L30" i="11"/>
  <c r="C30" i="11" s="1"/>
  <c r="M56" i="11"/>
  <c r="O57" i="11"/>
  <c r="M78" i="11"/>
  <c r="O78" i="11" s="1"/>
  <c r="G289" i="11"/>
  <c r="I289" i="11" s="1"/>
  <c r="I290" i="11"/>
  <c r="O207" i="11"/>
  <c r="M198" i="11"/>
  <c r="F272" i="11"/>
  <c r="C272" i="11" s="1"/>
  <c r="E271" i="11"/>
  <c r="E197" i="11" s="1"/>
  <c r="E54" i="11" s="1"/>
  <c r="C236" i="11"/>
  <c r="M176" i="11"/>
  <c r="O176" i="11" s="1"/>
  <c r="O177" i="11"/>
  <c r="L177" i="11"/>
  <c r="C86" i="11"/>
  <c r="J78" i="11"/>
  <c r="J55" i="11" s="1"/>
  <c r="M233" i="11"/>
  <c r="O233" i="11" s="1"/>
  <c r="O234" i="11"/>
  <c r="D197" i="11"/>
  <c r="F198" i="11"/>
  <c r="H190" i="11"/>
  <c r="H55" i="11" s="1"/>
  <c r="H54" i="11" s="1"/>
  <c r="I194" i="11"/>
  <c r="F176" i="11"/>
  <c r="C176" i="11" s="1"/>
  <c r="C58" i="11"/>
  <c r="L176" i="11"/>
  <c r="C25" i="11"/>
  <c r="C290" i="11" s="1"/>
  <c r="C289" i="11" s="1"/>
  <c r="N53" i="11" l="1"/>
  <c r="N288" i="11"/>
  <c r="G287" i="11"/>
  <c r="C24" i="11"/>
  <c r="C207" i="11"/>
  <c r="C57" i="11"/>
  <c r="F78" i="11"/>
  <c r="C177" i="11"/>
  <c r="K53" i="11"/>
  <c r="K288" i="11"/>
  <c r="E288" i="11"/>
  <c r="E53" i="11"/>
  <c r="L233" i="11"/>
  <c r="J287" i="11"/>
  <c r="O271" i="11"/>
  <c r="M287" i="11"/>
  <c r="O287" i="11" s="1"/>
  <c r="F197" i="11"/>
  <c r="E287" i="11"/>
  <c r="F271" i="11"/>
  <c r="C271" i="11" s="1"/>
  <c r="M55" i="11"/>
  <c r="O56" i="11"/>
  <c r="G55" i="11"/>
  <c r="I56" i="11"/>
  <c r="L198" i="11"/>
  <c r="J197" i="11"/>
  <c r="L197" i="11" s="1"/>
  <c r="L55" i="11"/>
  <c r="K287" i="11"/>
  <c r="L78" i="11"/>
  <c r="F233" i="11"/>
  <c r="D287" i="11"/>
  <c r="D55" i="11"/>
  <c r="I190" i="11"/>
  <c r="C190" i="11" s="1"/>
  <c r="H287" i="11"/>
  <c r="M197" i="11"/>
  <c r="O197" i="11" s="1"/>
  <c r="O198" i="11"/>
  <c r="C194" i="11"/>
  <c r="G197" i="11"/>
  <c r="I197" i="11" s="1"/>
  <c r="I198" i="11"/>
  <c r="H288" i="11"/>
  <c r="H53" i="11"/>
  <c r="C78" i="11" l="1"/>
  <c r="I287" i="11"/>
  <c r="F287" i="11"/>
  <c r="C198" i="11"/>
  <c r="C197" i="11"/>
  <c r="O55" i="11"/>
  <c r="M54" i="11"/>
  <c r="C56" i="11"/>
  <c r="D54" i="11"/>
  <c r="F55" i="11"/>
  <c r="C233" i="11"/>
  <c r="C287" i="11" s="1"/>
  <c r="J54" i="11"/>
  <c r="G54" i="11"/>
  <c r="I55" i="11"/>
  <c r="L287" i="11"/>
  <c r="G288" i="11" l="1"/>
  <c r="I288" i="11" s="1"/>
  <c r="G53" i="11"/>
  <c r="I53" i="11" s="1"/>
  <c r="I54" i="11"/>
  <c r="D288" i="11"/>
  <c r="F288" i="11" s="1"/>
  <c r="D53" i="11"/>
  <c r="F53" i="11" s="1"/>
  <c r="F54" i="11"/>
  <c r="L54" i="11"/>
  <c r="J53" i="11"/>
  <c r="L53" i="11" s="1"/>
  <c r="J288" i="11"/>
  <c r="L288" i="11" s="1"/>
  <c r="C55" i="11"/>
  <c r="M53" i="11"/>
  <c r="O53" i="11" s="1"/>
  <c r="O54" i="11"/>
  <c r="M288" i="11"/>
  <c r="O288" i="11" s="1"/>
  <c r="C54" i="11" l="1"/>
  <c r="C53" i="11"/>
  <c r="C288" i="11"/>
  <c r="O299" i="10" l="1"/>
  <c r="L299" i="10"/>
  <c r="I299" i="10"/>
  <c r="F299" i="10"/>
  <c r="O298" i="10"/>
  <c r="L298" i="10"/>
  <c r="I298" i="10"/>
  <c r="F298" i="10"/>
  <c r="O297" i="10"/>
  <c r="L297" i="10"/>
  <c r="I297" i="10"/>
  <c r="F297" i="10"/>
  <c r="O296" i="10"/>
  <c r="L296" i="10"/>
  <c r="I296" i="10"/>
  <c r="F296" i="10"/>
  <c r="O295" i="10"/>
  <c r="L295" i="10"/>
  <c r="I295" i="10"/>
  <c r="F295" i="10"/>
  <c r="O294" i="10"/>
  <c r="L294" i="10"/>
  <c r="I294" i="10"/>
  <c r="F294" i="10"/>
  <c r="O293" i="10"/>
  <c r="L293" i="10"/>
  <c r="I293" i="10"/>
  <c r="F293" i="10"/>
  <c r="O292" i="10"/>
  <c r="L292" i="10"/>
  <c r="I292" i="10"/>
  <c r="F292" i="10"/>
  <c r="N291" i="10"/>
  <c r="M291" i="10"/>
  <c r="K291" i="10"/>
  <c r="J291" i="10"/>
  <c r="H291" i="10"/>
  <c r="G291" i="10"/>
  <c r="E291" i="10"/>
  <c r="D291" i="10"/>
  <c r="F291" i="10" s="1"/>
  <c r="O286" i="10"/>
  <c r="L286" i="10"/>
  <c r="I286" i="10"/>
  <c r="F286" i="10"/>
  <c r="O285" i="10"/>
  <c r="L285" i="10"/>
  <c r="I285" i="10"/>
  <c r="F285" i="10"/>
  <c r="N284" i="10"/>
  <c r="M284" i="10"/>
  <c r="K284" i="10"/>
  <c r="J284" i="10"/>
  <c r="H284" i="10"/>
  <c r="G284" i="10"/>
  <c r="I284" i="10" s="1"/>
  <c r="E284" i="10"/>
  <c r="D284" i="10"/>
  <c r="O283" i="10"/>
  <c r="L283" i="10"/>
  <c r="I283" i="10"/>
  <c r="F283" i="10"/>
  <c r="N282" i="10"/>
  <c r="M282" i="10"/>
  <c r="O282" i="10" s="1"/>
  <c r="K282" i="10"/>
  <c r="J282" i="10"/>
  <c r="H282" i="10"/>
  <c r="G282" i="10"/>
  <c r="I282" i="10" s="1"/>
  <c r="E282" i="10"/>
  <c r="D282" i="10"/>
  <c r="O281" i="10"/>
  <c r="L281" i="10"/>
  <c r="I281" i="10"/>
  <c r="F281" i="10"/>
  <c r="O280" i="10"/>
  <c r="L280" i="10"/>
  <c r="I280" i="10"/>
  <c r="F280" i="10"/>
  <c r="O279" i="10"/>
  <c r="L279" i="10"/>
  <c r="I279" i="10"/>
  <c r="F279" i="10"/>
  <c r="O278" i="10"/>
  <c r="N278" i="10"/>
  <c r="M278" i="10"/>
  <c r="K278" i="10"/>
  <c r="J278" i="10"/>
  <c r="H278" i="10"/>
  <c r="G278" i="10"/>
  <c r="E278" i="10"/>
  <c r="D278" i="10"/>
  <c r="F278" i="10" s="1"/>
  <c r="O277" i="10"/>
  <c r="L277" i="10"/>
  <c r="I277" i="10"/>
  <c r="F277" i="10"/>
  <c r="O276" i="10"/>
  <c r="L276" i="10"/>
  <c r="I276" i="10"/>
  <c r="F276" i="10"/>
  <c r="O275" i="10"/>
  <c r="L275" i="10"/>
  <c r="I275" i="10"/>
  <c r="F275" i="10"/>
  <c r="N274" i="10"/>
  <c r="M274" i="10"/>
  <c r="K274" i="10"/>
  <c r="J274" i="10"/>
  <c r="H274" i="10"/>
  <c r="H272" i="10" s="1"/>
  <c r="G274" i="10"/>
  <c r="E274" i="10"/>
  <c r="E272" i="10" s="1"/>
  <c r="E271" i="10" s="1"/>
  <c r="D274" i="10"/>
  <c r="O273" i="10"/>
  <c r="L273" i="10"/>
  <c r="I273" i="10"/>
  <c r="F273" i="10"/>
  <c r="N272" i="10"/>
  <c r="M272" i="10"/>
  <c r="O270" i="10"/>
  <c r="L270" i="10"/>
  <c r="I270" i="10"/>
  <c r="C270" i="10" s="1"/>
  <c r="F270" i="10"/>
  <c r="O269" i="10"/>
  <c r="L269" i="10"/>
  <c r="I269" i="10"/>
  <c r="F269" i="10"/>
  <c r="O268" i="10"/>
  <c r="L268" i="10"/>
  <c r="I268" i="10"/>
  <c r="F268" i="10"/>
  <c r="O267" i="10"/>
  <c r="L267" i="10"/>
  <c r="I267" i="10"/>
  <c r="F267" i="10"/>
  <c r="N266" i="10"/>
  <c r="M266" i="10"/>
  <c r="O266" i="10" s="1"/>
  <c r="K266" i="10"/>
  <c r="J266" i="10"/>
  <c r="H266" i="10"/>
  <c r="G266" i="10"/>
  <c r="I266" i="10" s="1"/>
  <c r="E266" i="10"/>
  <c r="D266" i="10"/>
  <c r="O265" i="10"/>
  <c r="L265" i="10"/>
  <c r="I265" i="10"/>
  <c r="F265" i="10"/>
  <c r="O264" i="10"/>
  <c r="L264" i="10"/>
  <c r="I264" i="10"/>
  <c r="F264" i="10"/>
  <c r="O263" i="10"/>
  <c r="L263" i="10"/>
  <c r="I263" i="10"/>
  <c r="F263" i="10"/>
  <c r="N262" i="10"/>
  <c r="M262" i="10"/>
  <c r="K262" i="10"/>
  <c r="J262" i="10"/>
  <c r="H262" i="10"/>
  <c r="H261" i="10" s="1"/>
  <c r="G262" i="10"/>
  <c r="E262" i="10"/>
  <c r="D262" i="10"/>
  <c r="N261" i="10"/>
  <c r="J261" i="10"/>
  <c r="D261" i="10"/>
  <c r="O260" i="10"/>
  <c r="L260" i="10"/>
  <c r="I260" i="10"/>
  <c r="F260" i="10"/>
  <c r="O259" i="10"/>
  <c r="L259" i="10"/>
  <c r="I259" i="10"/>
  <c r="F259" i="10"/>
  <c r="O258" i="10"/>
  <c r="L258" i="10"/>
  <c r="I258" i="10"/>
  <c r="C258" i="10" s="1"/>
  <c r="F258" i="10"/>
  <c r="O257" i="10"/>
  <c r="L257" i="10"/>
  <c r="I257" i="10"/>
  <c r="F257" i="10"/>
  <c r="O256" i="10"/>
  <c r="L256" i="10"/>
  <c r="I256" i="10"/>
  <c r="F256" i="10"/>
  <c r="N255" i="10"/>
  <c r="M255" i="10"/>
  <c r="K255" i="10"/>
  <c r="J255" i="10"/>
  <c r="H255" i="10"/>
  <c r="H254" i="10" s="1"/>
  <c r="G255" i="10"/>
  <c r="G254" i="10" s="1"/>
  <c r="I254" i="10" s="1"/>
  <c r="E255" i="10"/>
  <c r="D255" i="10"/>
  <c r="M254" i="10"/>
  <c r="K254" i="10"/>
  <c r="E254" i="10"/>
  <c r="O253" i="10"/>
  <c r="L253" i="10"/>
  <c r="I253" i="10"/>
  <c r="F253" i="10"/>
  <c r="C253" i="10" s="1"/>
  <c r="O252" i="10"/>
  <c r="L252" i="10"/>
  <c r="I252" i="10"/>
  <c r="F252" i="10"/>
  <c r="O251" i="10"/>
  <c r="L251" i="10"/>
  <c r="I251" i="10"/>
  <c r="F251" i="10"/>
  <c r="O250" i="10"/>
  <c r="L250" i="10"/>
  <c r="I250" i="10"/>
  <c r="F250" i="10"/>
  <c r="C250" i="10" s="1"/>
  <c r="N249" i="10"/>
  <c r="M249" i="10"/>
  <c r="O249" i="10" s="1"/>
  <c r="K249" i="10"/>
  <c r="J249" i="10"/>
  <c r="L249" i="10" s="1"/>
  <c r="H249" i="10"/>
  <c r="G249" i="10"/>
  <c r="E249" i="10"/>
  <c r="D249" i="10"/>
  <c r="O248" i="10"/>
  <c r="L248" i="10"/>
  <c r="I248" i="10"/>
  <c r="F248" i="10"/>
  <c r="O247" i="10"/>
  <c r="L247" i="10"/>
  <c r="I247" i="10"/>
  <c r="F247" i="10"/>
  <c r="O246" i="10"/>
  <c r="L246" i="10"/>
  <c r="I246" i="10"/>
  <c r="F246" i="10"/>
  <c r="O245" i="10"/>
  <c r="L245" i="10"/>
  <c r="I245" i="10"/>
  <c r="F245" i="10"/>
  <c r="O244" i="10"/>
  <c r="L244" i="10"/>
  <c r="I244" i="10"/>
  <c r="F244" i="10"/>
  <c r="O243" i="10"/>
  <c r="L243" i="10"/>
  <c r="I243" i="10"/>
  <c r="F243" i="10"/>
  <c r="O242" i="10"/>
  <c r="L242" i="10"/>
  <c r="I242" i="10"/>
  <c r="C242" i="10" s="1"/>
  <c r="F242" i="10"/>
  <c r="N241" i="10"/>
  <c r="M241" i="10"/>
  <c r="O241" i="10" s="1"/>
  <c r="K241" i="10"/>
  <c r="J241" i="10"/>
  <c r="H241" i="10"/>
  <c r="G241" i="10"/>
  <c r="E241" i="10"/>
  <c r="D241" i="10"/>
  <c r="O240" i="10"/>
  <c r="L240" i="10"/>
  <c r="I240" i="10"/>
  <c r="F240" i="10"/>
  <c r="O239" i="10"/>
  <c r="L239" i="10"/>
  <c r="I239" i="10"/>
  <c r="F239" i="10"/>
  <c r="N238" i="10"/>
  <c r="M238" i="10"/>
  <c r="K238" i="10"/>
  <c r="J238" i="10"/>
  <c r="H238" i="10"/>
  <c r="G238" i="10"/>
  <c r="E238" i="10"/>
  <c r="D238" i="10"/>
  <c r="F238" i="10" s="1"/>
  <c r="O237" i="10"/>
  <c r="L237" i="10"/>
  <c r="I237" i="10"/>
  <c r="F237" i="10"/>
  <c r="N236" i="10"/>
  <c r="N234" i="10" s="1"/>
  <c r="M236" i="10"/>
  <c r="K236" i="10"/>
  <c r="J236" i="10"/>
  <c r="L236" i="10" s="1"/>
  <c r="I236" i="10"/>
  <c r="H236" i="10"/>
  <c r="G236" i="10"/>
  <c r="E236" i="10"/>
  <c r="D236" i="10"/>
  <c r="O235" i="10"/>
  <c r="L235" i="10"/>
  <c r="I235" i="10"/>
  <c r="F235" i="10"/>
  <c r="O232" i="10"/>
  <c r="L232" i="10"/>
  <c r="I232" i="10"/>
  <c r="F232" i="10"/>
  <c r="O231" i="10"/>
  <c r="L231" i="10"/>
  <c r="I231" i="10"/>
  <c r="F231" i="10"/>
  <c r="N230" i="10"/>
  <c r="M230" i="10"/>
  <c r="K230" i="10"/>
  <c r="J230" i="10"/>
  <c r="H230" i="10"/>
  <c r="G230" i="10"/>
  <c r="E230" i="10"/>
  <c r="D230" i="10"/>
  <c r="O229" i="10"/>
  <c r="L229" i="10"/>
  <c r="I229" i="10"/>
  <c r="E229" i="10"/>
  <c r="F229" i="10" s="1"/>
  <c r="O228" i="10"/>
  <c r="L228" i="10"/>
  <c r="I228" i="10"/>
  <c r="F228" i="10"/>
  <c r="O227" i="10"/>
  <c r="L227" i="10"/>
  <c r="I227" i="10"/>
  <c r="F227" i="10"/>
  <c r="O226" i="10"/>
  <c r="L226" i="10"/>
  <c r="I226" i="10"/>
  <c r="F226" i="10"/>
  <c r="O225" i="10"/>
  <c r="L225" i="10"/>
  <c r="I225" i="10"/>
  <c r="F225" i="10"/>
  <c r="O224" i="10"/>
  <c r="L224" i="10"/>
  <c r="I224" i="10"/>
  <c r="F224" i="10"/>
  <c r="C224" i="10" s="1"/>
  <c r="O223" i="10"/>
  <c r="L223" i="10"/>
  <c r="I223" i="10"/>
  <c r="F223" i="10"/>
  <c r="C223" i="10" s="1"/>
  <c r="O222" i="10"/>
  <c r="L222" i="10"/>
  <c r="I222" i="10"/>
  <c r="F222" i="10"/>
  <c r="O221" i="10"/>
  <c r="L221" i="10"/>
  <c r="I221" i="10"/>
  <c r="F221" i="10"/>
  <c r="O220" i="10"/>
  <c r="L220" i="10"/>
  <c r="I220" i="10"/>
  <c r="F220" i="10"/>
  <c r="N219" i="10"/>
  <c r="M219" i="10"/>
  <c r="K219" i="10"/>
  <c r="J219" i="10"/>
  <c r="H219" i="10"/>
  <c r="G219" i="10"/>
  <c r="E219" i="10"/>
  <c r="D219" i="10"/>
  <c r="F219" i="10" s="1"/>
  <c r="O218" i="10"/>
  <c r="L218" i="10"/>
  <c r="I218" i="10"/>
  <c r="F218" i="10"/>
  <c r="O217" i="10"/>
  <c r="L217" i="10"/>
  <c r="I217" i="10"/>
  <c r="F217" i="10"/>
  <c r="O216" i="10"/>
  <c r="L216" i="10"/>
  <c r="I216" i="10"/>
  <c r="F216" i="10"/>
  <c r="O215" i="10"/>
  <c r="L215" i="10"/>
  <c r="I215" i="10"/>
  <c r="F215" i="10"/>
  <c r="O214" i="10"/>
  <c r="L214" i="10"/>
  <c r="I214" i="10"/>
  <c r="F214" i="10"/>
  <c r="O213" i="10"/>
  <c r="L213" i="10"/>
  <c r="I213" i="10"/>
  <c r="F213" i="10"/>
  <c r="C213" i="10" s="1"/>
  <c r="O212" i="10"/>
  <c r="L212" i="10"/>
  <c r="I212" i="10"/>
  <c r="F212" i="10"/>
  <c r="O211" i="10"/>
  <c r="L211" i="10"/>
  <c r="I211" i="10"/>
  <c r="F211" i="10"/>
  <c r="O210" i="10"/>
  <c r="L210" i="10"/>
  <c r="I210" i="10"/>
  <c r="F210" i="10"/>
  <c r="O209" i="10"/>
  <c r="L209" i="10"/>
  <c r="I209" i="10"/>
  <c r="C209" i="10" s="1"/>
  <c r="F209" i="10"/>
  <c r="N208" i="10"/>
  <c r="M208" i="10"/>
  <c r="L208" i="10"/>
  <c r="K208" i="10"/>
  <c r="J208" i="10"/>
  <c r="J207" i="10" s="1"/>
  <c r="H208" i="10"/>
  <c r="G208" i="10"/>
  <c r="I208" i="10" s="1"/>
  <c r="E208" i="10"/>
  <c r="E207" i="10" s="1"/>
  <c r="D208" i="10"/>
  <c r="O206" i="10"/>
  <c r="L206" i="10"/>
  <c r="I206" i="10"/>
  <c r="F206" i="10"/>
  <c r="O205" i="10"/>
  <c r="L205" i="10"/>
  <c r="I205" i="10"/>
  <c r="F205" i="10"/>
  <c r="O204" i="10"/>
  <c r="L204" i="10"/>
  <c r="I204" i="10"/>
  <c r="F204" i="10"/>
  <c r="O203" i="10"/>
  <c r="L203" i="10"/>
  <c r="I203" i="10"/>
  <c r="F203" i="10"/>
  <c r="O202" i="10"/>
  <c r="L202" i="10"/>
  <c r="I202" i="10"/>
  <c r="F202" i="10"/>
  <c r="N201" i="10"/>
  <c r="N199" i="10" s="1"/>
  <c r="M201" i="10"/>
  <c r="K201" i="10"/>
  <c r="K199" i="10" s="1"/>
  <c r="J201" i="10"/>
  <c r="H201" i="10"/>
  <c r="G201" i="10"/>
  <c r="E201" i="10"/>
  <c r="F201" i="10" s="1"/>
  <c r="D201" i="10"/>
  <c r="O200" i="10"/>
  <c r="L200" i="10"/>
  <c r="I200" i="10"/>
  <c r="F200" i="10"/>
  <c r="H199" i="10"/>
  <c r="D199" i="10"/>
  <c r="O196" i="10"/>
  <c r="L196" i="10"/>
  <c r="I196" i="10"/>
  <c r="F196" i="10"/>
  <c r="N195" i="10"/>
  <c r="M195" i="10"/>
  <c r="L195" i="10"/>
  <c r="K195" i="10"/>
  <c r="J195" i="10"/>
  <c r="H195" i="10"/>
  <c r="H194" i="10" s="1"/>
  <c r="H190" i="10" s="1"/>
  <c r="G195" i="10"/>
  <c r="I195" i="10" s="1"/>
  <c r="E195" i="10"/>
  <c r="D195" i="10"/>
  <c r="N194" i="10"/>
  <c r="K194" i="10"/>
  <c r="J194" i="10"/>
  <c r="E194" i="10"/>
  <c r="O193" i="10"/>
  <c r="L193" i="10"/>
  <c r="I193" i="10"/>
  <c r="F193" i="10"/>
  <c r="O192" i="10"/>
  <c r="L192" i="10"/>
  <c r="I192" i="10"/>
  <c r="F192" i="10"/>
  <c r="N191" i="10"/>
  <c r="M191" i="10"/>
  <c r="K191" i="10"/>
  <c r="J191" i="10"/>
  <c r="H191" i="10"/>
  <c r="G191" i="10"/>
  <c r="E191" i="10"/>
  <c r="E190" i="10" s="1"/>
  <c r="D191" i="10"/>
  <c r="F191" i="10" s="1"/>
  <c r="O189" i="10"/>
  <c r="L189" i="10"/>
  <c r="I189" i="10"/>
  <c r="F189" i="10"/>
  <c r="O188" i="10"/>
  <c r="L188" i="10"/>
  <c r="I188" i="10"/>
  <c r="F188" i="10"/>
  <c r="N187" i="10"/>
  <c r="O187" i="10" s="1"/>
  <c r="M187" i="10"/>
  <c r="K187" i="10"/>
  <c r="J187" i="10"/>
  <c r="H187" i="10"/>
  <c r="G187" i="10"/>
  <c r="E187" i="10"/>
  <c r="D187" i="10"/>
  <c r="O186" i="10"/>
  <c r="L186" i="10"/>
  <c r="I186" i="10"/>
  <c r="F186" i="10"/>
  <c r="O185" i="10"/>
  <c r="L185" i="10"/>
  <c r="I185" i="10"/>
  <c r="F185" i="10"/>
  <c r="O184" i="10"/>
  <c r="L184" i="10"/>
  <c r="I184" i="10"/>
  <c r="F184" i="10"/>
  <c r="O183" i="10"/>
  <c r="L183" i="10"/>
  <c r="I183" i="10"/>
  <c r="F183" i="10"/>
  <c r="N182" i="10"/>
  <c r="M182" i="10"/>
  <c r="O182" i="10" s="1"/>
  <c r="K182" i="10"/>
  <c r="J182" i="10"/>
  <c r="H182" i="10"/>
  <c r="G182" i="10"/>
  <c r="E182" i="10"/>
  <c r="D182" i="10"/>
  <c r="O181" i="10"/>
  <c r="L181" i="10"/>
  <c r="I181" i="10"/>
  <c r="F181" i="10"/>
  <c r="O180" i="10"/>
  <c r="L180" i="10"/>
  <c r="I180" i="10"/>
  <c r="F180" i="10"/>
  <c r="O179" i="10"/>
  <c r="L179" i="10"/>
  <c r="I179" i="10"/>
  <c r="F179" i="10"/>
  <c r="N178" i="10"/>
  <c r="N177" i="10" s="1"/>
  <c r="N176" i="10" s="1"/>
  <c r="M178" i="10"/>
  <c r="M177" i="10" s="1"/>
  <c r="K178" i="10"/>
  <c r="J178" i="10"/>
  <c r="H178" i="10"/>
  <c r="H177" i="10" s="1"/>
  <c r="G178" i="10"/>
  <c r="E178" i="10"/>
  <c r="D178" i="10"/>
  <c r="O175" i="10"/>
  <c r="L175" i="10"/>
  <c r="I175" i="10"/>
  <c r="F175" i="10"/>
  <c r="C175" i="10" s="1"/>
  <c r="O174" i="10"/>
  <c r="L174" i="10"/>
  <c r="I174" i="10"/>
  <c r="F174" i="10"/>
  <c r="O173" i="10"/>
  <c r="L173" i="10"/>
  <c r="I173" i="10"/>
  <c r="F173" i="10"/>
  <c r="O172" i="10"/>
  <c r="L172" i="10"/>
  <c r="I172" i="10"/>
  <c r="F172" i="10"/>
  <c r="O171" i="10"/>
  <c r="L171" i="10"/>
  <c r="I171" i="10"/>
  <c r="F171" i="10"/>
  <c r="O170" i="10"/>
  <c r="L170" i="10"/>
  <c r="I170" i="10"/>
  <c r="F170" i="10"/>
  <c r="N169" i="10"/>
  <c r="M169" i="10"/>
  <c r="O169" i="10" s="1"/>
  <c r="L169" i="10"/>
  <c r="K169" i="10"/>
  <c r="K168" i="10" s="1"/>
  <c r="J169" i="10"/>
  <c r="H169" i="10"/>
  <c r="H168" i="10" s="1"/>
  <c r="G169" i="10"/>
  <c r="G168" i="10" s="1"/>
  <c r="I168" i="10" s="1"/>
  <c r="E169" i="10"/>
  <c r="E168" i="10" s="1"/>
  <c r="D169" i="10"/>
  <c r="N168" i="10"/>
  <c r="M168" i="10"/>
  <c r="O168" i="10" s="1"/>
  <c r="J168" i="10"/>
  <c r="O167" i="10"/>
  <c r="L167" i="10"/>
  <c r="I167" i="10"/>
  <c r="C167" i="10" s="1"/>
  <c r="F167" i="10"/>
  <c r="O166" i="10"/>
  <c r="L166" i="10"/>
  <c r="I166" i="10"/>
  <c r="F166" i="10"/>
  <c r="O165" i="10"/>
  <c r="L165" i="10"/>
  <c r="I165" i="10"/>
  <c r="F165" i="10"/>
  <c r="O164" i="10"/>
  <c r="L164" i="10"/>
  <c r="I164" i="10"/>
  <c r="F164" i="10"/>
  <c r="N163" i="10"/>
  <c r="M163" i="10"/>
  <c r="K163" i="10"/>
  <c r="J163" i="10"/>
  <c r="H163" i="10"/>
  <c r="G163" i="10"/>
  <c r="I163" i="10" s="1"/>
  <c r="E163" i="10"/>
  <c r="D163" i="10"/>
  <c r="O162" i="10"/>
  <c r="L162" i="10"/>
  <c r="I162" i="10"/>
  <c r="F162" i="10"/>
  <c r="O161" i="10"/>
  <c r="L161" i="10"/>
  <c r="I161" i="10"/>
  <c r="F161" i="10"/>
  <c r="O160" i="10"/>
  <c r="L160" i="10"/>
  <c r="I160" i="10"/>
  <c r="F160" i="10"/>
  <c r="O159" i="10"/>
  <c r="L159" i="10"/>
  <c r="I159" i="10"/>
  <c r="F159" i="10"/>
  <c r="O158" i="10"/>
  <c r="L158" i="10"/>
  <c r="I158" i="10"/>
  <c r="F158" i="10"/>
  <c r="O157" i="10"/>
  <c r="L157" i="10"/>
  <c r="I157" i="10"/>
  <c r="F157" i="10"/>
  <c r="O156" i="10"/>
  <c r="L156" i="10"/>
  <c r="I156" i="10"/>
  <c r="F156" i="10"/>
  <c r="O155" i="10"/>
  <c r="L155" i="10"/>
  <c r="I155" i="10"/>
  <c r="C155" i="10" s="1"/>
  <c r="F155" i="10"/>
  <c r="N154" i="10"/>
  <c r="M154" i="10"/>
  <c r="K154" i="10"/>
  <c r="J154" i="10"/>
  <c r="H154" i="10"/>
  <c r="G154" i="10"/>
  <c r="E154" i="10"/>
  <c r="D154" i="10"/>
  <c r="O153" i="10"/>
  <c r="L153" i="10"/>
  <c r="I153" i="10"/>
  <c r="C153" i="10" s="1"/>
  <c r="F153" i="10"/>
  <c r="O152" i="10"/>
  <c r="L152" i="10"/>
  <c r="I152" i="10"/>
  <c r="F152" i="10"/>
  <c r="O151" i="10"/>
  <c r="L151" i="10"/>
  <c r="I151" i="10"/>
  <c r="F151" i="10"/>
  <c r="O150" i="10"/>
  <c r="L150" i="10"/>
  <c r="I150" i="10"/>
  <c r="F150" i="10"/>
  <c r="O149" i="10"/>
  <c r="L149" i="10"/>
  <c r="I149" i="10"/>
  <c r="F149" i="10"/>
  <c r="O148" i="10"/>
  <c r="L148" i="10"/>
  <c r="I148" i="10"/>
  <c r="F148" i="10"/>
  <c r="N147" i="10"/>
  <c r="M147" i="10"/>
  <c r="O147" i="10" s="1"/>
  <c r="K147" i="10"/>
  <c r="J147" i="10"/>
  <c r="H147" i="10"/>
  <c r="G147" i="10"/>
  <c r="I147" i="10" s="1"/>
  <c r="E147" i="10"/>
  <c r="F147" i="10" s="1"/>
  <c r="D147" i="10"/>
  <c r="O146" i="10"/>
  <c r="L146" i="10"/>
  <c r="I146" i="10"/>
  <c r="F146" i="10"/>
  <c r="O145" i="10"/>
  <c r="L145" i="10"/>
  <c r="I145" i="10"/>
  <c r="F145" i="10"/>
  <c r="N144" i="10"/>
  <c r="M144" i="10"/>
  <c r="K144" i="10"/>
  <c r="J144" i="10"/>
  <c r="H144" i="10"/>
  <c r="G144" i="10"/>
  <c r="E144" i="10"/>
  <c r="D144" i="10"/>
  <c r="O143" i="10"/>
  <c r="L143" i="10"/>
  <c r="I143" i="10"/>
  <c r="F143" i="10"/>
  <c r="O142" i="10"/>
  <c r="L142" i="10"/>
  <c r="I142" i="10"/>
  <c r="F142" i="10"/>
  <c r="O141" i="10"/>
  <c r="L141" i="10"/>
  <c r="I141" i="10"/>
  <c r="F141" i="10"/>
  <c r="O140" i="10"/>
  <c r="L140" i="10"/>
  <c r="I140" i="10"/>
  <c r="F140" i="10"/>
  <c r="N139" i="10"/>
  <c r="M139" i="10"/>
  <c r="O139" i="10" s="1"/>
  <c r="K139" i="10"/>
  <c r="J139" i="10"/>
  <c r="H139" i="10"/>
  <c r="G139" i="10"/>
  <c r="E139" i="10"/>
  <c r="D139" i="10"/>
  <c r="O138" i="10"/>
  <c r="L138" i="10"/>
  <c r="I138" i="10"/>
  <c r="F138" i="10"/>
  <c r="O137" i="10"/>
  <c r="L137" i="10"/>
  <c r="I137" i="10"/>
  <c r="F137" i="10"/>
  <c r="C137" i="10" s="1"/>
  <c r="O136" i="10"/>
  <c r="L136" i="10"/>
  <c r="I136" i="10"/>
  <c r="F136" i="10"/>
  <c r="O135" i="10"/>
  <c r="L135" i="10"/>
  <c r="I135" i="10"/>
  <c r="F135" i="10"/>
  <c r="N134" i="10"/>
  <c r="M134" i="10"/>
  <c r="L134" i="10"/>
  <c r="K134" i="10"/>
  <c r="J134" i="10"/>
  <c r="H134" i="10"/>
  <c r="G134" i="10"/>
  <c r="G133" i="10" s="1"/>
  <c r="E134" i="10"/>
  <c r="D134" i="10"/>
  <c r="O132" i="10"/>
  <c r="L132" i="10"/>
  <c r="I132" i="10"/>
  <c r="F132" i="10"/>
  <c r="N131" i="10"/>
  <c r="O131" i="10" s="1"/>
  <c r="M131" i="10"/>
  <c r="K131" i="10"/>
  <c r="J131" i="10"/>
  <c r="L131" i="10" s="1"/>
  <c r="H131" i="10"/>
  <c r="G131" i="10"/>
  <c r="E131" i="10"/>
  <c r="D131" i="10"/>
  <c r="F131" i="10" s="1"/>
  <c r="O130" i="10"/>
  <c r="L130" i="10"/>
  <c r="I130" i="10"/>
  <c r="F130" i="10"/>
  <c r="O129" i="10"/>
  <c r="L129" i="10"/>
  <c r="I129" i="10"/>
  <c r="F129" i="10"/>
  <c r="O128" i="10"/>
  <c r="L128" i="10"/>
  <c r="I128" i="10"/>
  <c r="F128" i="10"/>
  <c r="O127" i="10"/>
  <c r="L127" i="10"/>
  <c r="I127" i="10"/>
  <c r="F127" i="10"/>
  <c r="O126" i="10"/>
  <c r="L126" i="10"/>
  <c r="I126" i="10"/>
  <c r="F126" i="10"/>
  <c r="N125" i="10"/>
  <c r="M125" i="10"/>
  <c r="O125" i="10" s="1"/>
  <c r="K125" i="10"/>
  <c r="J125" i="10"/>
  <c r="H125" i="10"/>
  <c r="G125" i="10"/>
  <c r="E125" i="10"/>
  <c r="D125" i="10"/>
  <c r="O124" i="10"/>
  <c r="L124" i="10"/>
  <c r="I124" i="10"/>
  <c r="F124" i="10"/>
  <c r="O123" i="10"/>
  <c r="L123" i="10"/>
  <c r="I123" i="10"/>
  <c r="F123" i="10"/>
  <c r="O122" i="10"/>
  <c r="L122" i="10"/>
  <c r="I122" i="10"/>
  <c r="F122" i="10"/>
  <c r="O121" i="10"/>
  <c r="L121" i="10"/>
  <c r="I121" i="10"/>
  <c r="F121" i="10"/>
  <c r="O120" i="10"/>
  <c r="L120" i="10"/>
  <c r="I120" i="10"/>
  <c r="F120" i="10"/>
  <c r="N119" i="10"/>
  <c r="M119" i="10"/>
  <c r="O119" i="10" s="1"/>
  <c r="K119" i="10"/>
  <c r="J119" i="10"/>
  <c r="H119" i="10"/>
  <c r="G119" i="10"/>
  <c r="E119" i="10"/>
  <c r="D119" i="10"/>
  <c r="O118" i="10"/>
  <c r="L118" i="10"/>
  <c r="I118" i="10"/>
  <c r="F118" i="10"/>
  <c r="O117" i="10"/>
  <c r="L117" i="10"/>
  <c r="I117" i="10"/>
  <c r="F117" i="10"/>
  <c r="O116" i="10"/>
  <c r="L116" i="10"/>
  <c r="I116" i="10"/>
  <c r="F116" i="10"/>
  <c r="N115" i="10"/>
  <c r="M115" i="10"/>
  <c r="K115" i="10"/>
  <c r="J115" i="10"/>
  <c r="H115" i="10"/>
  <c r="G115" i="10"/>
  <c r="I115" i="10" s="1"/>
  <c r="E115" i="10"/>
  <c r="D115" i="10"/>
  <c r="F115" i="10" s="1"/>
  <c r="O114" i="10"/>
  <c r="L114" i="10"/>
  <c r="I114" i="10"/>
  <c r="F114" i="10"/>
  <c r="O113" i="10"/>
  <c r="L113" i="10"/>
  <c r="I113" i="10"/>
  <c r="F113" i="10"/>
  <c r="O112" i="10"/>
  <c r="L112" i="10"/>
  <c r="I112" i="10"/>
  <c r="F112" i="10"/>
  <c r="O111" i="10"/>
  <c r="L111" i="10"/>
  <c r="I111" i="10"/>
  <c r="F111" i="10"/>
  <c r="O110" i="10"/>
  <c r="L110" i="10"/>
  <c r="I110" i="10"/>
  <c r="F110" i="10"/>
  <c r="O109" i="10"/>
  <c r="L109" i="10"/>
  <c r="I109" i="10"/>
  <c r="F109" i="10"/>
  <c r="O108" i="10"/>
  <c r="L108" i="10"/>
  <c r="I108" i="10"/>
  <c r="F108" i="10"/>
  <c r="O107" i="10"/>
  <c r="L107" i="10"/>
  <c r="I107" i="10"/>
  <c r="F107" i="10"/>
  <c r="N106" i="10"/>
  <c r="M106" i="10"/>
  <c r="K106" i="10"/>
  <c r="J106" i="10"/>
  <c r="L106" i="10" s="1"/>
  <c r="H106" i="10"/>
  <c r="I106" i="10" s="1"/>
  <c r="G106" i="10"/>
  <c r="E106" i="10"/>
  <c r="D106" i="10"/>
  <c r="O105" i="10"/>
  <c r="L105" i="10"/>
  <c r="I105" i="10"/>
  <c r="F105" i="10"/>
  <c r="O104" i="10"/>
  <c r="L104" i="10"/>
  <c r="I104" i="10"/>
  <c r="F104" i="10"/>
  <c r="O103" i="10"/>
  <c r="L103" i="10"/>
  <c r="I103" i="10"/>
  <c r="F103" i="10"/>
  <c r="O102" i="10"/>
  <c r="L102" i="10"/>
  <c r="I102" i="10"/>
  <c r="F102" i="10"/>
  <c r="O101" i="10"/>
  <c r="L101" i="10"/>
  <c r="I101" i="10"/>
  <c r="F101" i="10"/>
  <c r="O100" i="10"/>
  <c r="L100" i="10"/>
  <c r="I100" i="10"/>
  <c r="F100" i="10"/>
  <c r="O99" i="10"/>
  <c r="L99" i="10"/>
  <c r="I99" i="10"/>
  <c r="F99" i="10"/>
  <c r="N98" i="10"/>
  <c r="M98" i="10"/>
  <c r="K98" i="10"/>
  <c r="J98" i="10"/>
  <c r="L98" i="10" s="1"/>
  <c r="H98" i="10"/>
  <c r="I98" i="10" s="1"/>
  <c r="G98" i="10"/>
  <c r="E98" i="10"/>
  <c r="D98" i="10"/>
  <c r="O97" i="10"/>
  <c r="L97" i="10"/>
  <c r="I97" i="10"/>
  <c r="F97" i="10"/>
  <c r="O96" i="10"/>
  <c r="L96" i="10"/>
  <c r="I96" i="10"/>
  <c r="F96" i="10"/>
  <c r="O95" i="10"/>
  <c r="L95" i="10"/>
  <c r="I95" i="10"/>
  <c r="F95" i="10"/>
  <c r="O94" i="10"/>
  <c r="L94" i="10"/>
  <c r="I94" i="10"/>
  <c r="F94" i="10"/>
  <c r="O93" i="10"/>
  <c r="L93" i="10"/>
  <c r="I93" i="10"/>
  <c r="F93" i="10"/>
  <c r="N92" i="10"/>
  <c r="M92" i="10"/>
  <c r="K92" i="10"/>
  <c r="J92" i="10"/>
  <c r="H92" i="10"/>
  <c r="G92" i="10"/>
  <c r="E92" i="10"/>
  <c r="D92" i="10"/>
  <c r="F92" i="10" s="1"/>
  <c r="O91" i="10"/>
  <c r="L91" i="10"/>
  <c r="I91" i="10"/>
  <c r="F91" i="10"/>
  <c r="O90" i="10"/>
  <c r="L90" i="10"/>
  <c r="I90" i="10"/>
  <c r="F90" i="10"/>
  <c r="O89" i="10"/>
  <c r="L89" i="10"/>
  <c r="I89" i="10"/>
  <c r="F89" i="10"/>
  <c r="O88" i="10"/>
  <c r="L88" i="10"/>
  <c r="I88" i="10"/>
  <c r="F88" i="10"/>
  <c r="N87" i="10"/>
  <c r="M87" i="10"/>
  <c r="K87" i="10"/>
  <c r="J87" i="10"/>
  <c r="L87" i="10" s="1"/>
  <c r="H87" i="10"/>
  <c r="G87" i="10"/>
  <c r="I87" i="10" s="1"/>
  <c r="E87" i="10"/>
  <c r="D87" i="10"/>
  <c r="O85" i="10"/>
  <c r="L85" i="10"/>
  <c r="I85" i="10"/>
  <c r="F85" i="10"/>
  <c r="O84" i="10"/>
  <c r="L84" i="10"/>
  <c r="I84" i="10"/>
  <c r="F84" i="10"/>
  <c r="N83" i="10"/>
  <c r="M83" i="10"/>
  <c r="O83" i="10" s="1"/>
  <c r="K83" i="10"/>
  <c r="J83" i="10"/>
  <c r="H83" i="10"/>
  <c r="G83" i="10"/>
  <c r="I83" i="10" s="1"/>
  <c r="E83" i="10"/>
  <c r="D83" i="10"/>
  <c r="F83" i="10" s="1"/>
  <c r="O82" i="10"/>
  <c r="L82" i="10"/>
  <c r="I82" i="10"/>
  <c r="F82" i="10"/>
  <c r="O81" i="10"/>
  <c r="L81" i="10"/>
  <c r="I81" i="10"/>
  <c r="F81" i="10"/>
  <c r="N80" i="10"/>
  <c r="M80" i="10"/>
  <c r="K80" i="10"/>
  <c r="J80" i="10"/>
  <c r="H80" i="10"/>
  <c r="H79" i="10" s="1"/>
  <c r="G80" i="10"/>
  <c r="G79" i="10" s="1"/>
  <c r="E80" i="10"/>
  <c r="D80" i="10"/>
  <c r="D79" i="10" s="1"/>
  <c r="N79" i="10"/>
  <c r="E79" i="10"/>
  <c r="O77" i="10"/>
  <c r="L77" i="10"/>
  <c r="I77" i="10"/>
  <c r="F77" i="10"/>
  <c r="C77" i="10" s="1"/>
  <c r="O76" i="10"/>
  <c r="L76" i="10"/>
  <c r="I76" i="10"/>
  <c r="F76" i="10"/>
  <c r="O75" i="10"/>
  <c r="L75" i="10"/>
  <c r="I75" i="10"/>
  <c r="F75" i="10"/>
  <c r="O74" i="10"/>
  <c r="L74" i="10"/>
  <c r="I74" i="10"/>
  <c r="F74" i="10"/>
  <c r="O73" i="10"/>
  <c r="L73" i="10"/>
  <c r="I73" i="10"/>
  <c r="F73" i="10"/>
  <c r="N72" i="10"/>
  <c r="M72" i="10"/>
  <c r="K72" i="10"/>
  <c r="K70" i="10" s="1"/>
  <c r="J72" i="10"/>
  <c r="H72" i="10"/>
  <c r="H70" i="10" s="1"/>
  <c r="G72" i="10"/>
  <c r="E72" i="10"/>
  <c r="E70" i="10" s="1"/>
  <c r="D72" i="10"/>
  <c r="F72" i="10" s="1"/>
  <c r="O71" i="10"/>
  <c r="L71" i="10"/>
  <c r="I71" i="10"/>
  <c r="F71" i="10"/>
  <c r="N70" i="10"/>
  <c r="O69" i="10"/>
  <c r="L69" i="10"/>
  <c r="I69" i="10"/>
  <c r="F69" i="10"/>
  <c r="O68" i="10"/>
  <c r="L68" i="10"/>
  <c r="I68" i="10"/>
  <c r="F68" i="10"/>
  <c r="O67" i="10"/>
  <c r="L67" i="10"/>
  <c r="I67" i="10"/>
  <c r="F67" i="10"/>
  <c r="O66" i="10"/>
  <c r="L66" i="10"/>
  <c r="I66" i="10"/>
  <c r="F66" i="10"/>
  <c r="O65" i="10"/>
  <c r="L65" i="10"/>
  <c r="I65" i="10"/>
  <c r="F65" i="10"/>
  <c r="O64" i="10"/>
  <c r="L64" i="10"/>
  <c r="I64" i="10"/>
  <c r="F64" i="10"/>
  <c r="O63" i="10"/>
  <c r="L63" i="10"/>
  <c r="I63" i="10"/>
  <c r="F63" i="10"/>
  <c r="O62" i="10"/>
  <c r="L62" i="10"/>
  <c r="I62" i="10"/>
  <c r="F62" i="10"/>
  <c r="N61" i="10"/>
  <c r="M61" i="10"/>
  <c r="O61" i="10" s="1"/>
  <c r="K61" i="10"/>
  <c r="J61" i="10"/>
  <c r="H61" i="10"/>
  <c r="G61" i="10"/>
  <c r="I61" i="10" s="1"/>
  <c r="E61" i="10"/>
  <c r="D61" i="10"/>
  <c r="O60" i="10"/>
  <c r="L60" i="10"/>
  <c r="I60" i="10"/>
  <c r="F60" i="10"/>
  <c r="O59" i="10"/>
  <c r="L59" i="10"/>
  <c r="I59" i="10"/>
  <c r="F59" i="10"/>
  <c r="N58" i="10"/>
  <c r="N57" i="10" s="1"/>
  <c r="N56" i="10" s="1"/>
  <c r="M58" i="10"/>
  <c r="K58" i="10"/>
  <c r="J58" i="10"/>
  <c r="J57" i="10" s="1"/>
  <c r="H58" i="10"/>
  <c r="I58" i="10" s="1"/>
  <c r="G58" i="10"/>
  <c r="E58" i="10"/>
  <c r="E57" i="10" s="1"/>
  <c r="D58" i="10"/>
  <c r="H57" i="10"/>
  <c r="O50" i="10"/>
  <c r="C50" i="10" s="1"/>
  <c r="O49" i="10"/>
  <c r="C49" i="10"/>
  <c r="N48" i="10"/>
  <c r="M48" i="10"/>
  <c r="O48" i="10" s="1"/>
  <c r="C48" i="10" s="1"/>
  <c r="L47" i="10"/>
  <c r="I47" i="10"/>
  <c r="C47" i="10" s="1"/>
  <c r="F47" i="10"/>
  <c r="K46" i="10"/>
  <c r="J46" i="10"/>
  <c r="L46" i="10" s="1"/>
  <c r="H46" i="10"/>
  <c r="G46" i="10"/>
  <c r="I46" i="10" s="1"/>
  <c r="E46" i="10"/>
  <c r="D46" i="10"/>
  <c r="F45" i="10"/>
  <c r="C45" i="10" s="1"/>
  <c r="L44" i="10"/>
  <c r="C44" i="10" s="1"/>
  <c r="L43" i="10"/>
  <c r="C43" i="10" s="1"/>
  <c r="L42" i="10"/>
  <c r="C42" i="10" s="1"/>
  <c r="L41" i="10"/>
  <c r="C41" i="10"/>
  <c r="K40" i="10"/>
  <c r="J40" i="10"/>
  <c r="L39" i="10"/>
  <c r="C39" i="10" s="1"/>
  <c r="L38" i="10"/>
  <c r="C38" i="10"/>
  <c r="K37" i="10"/>
  <c r="J37" i="10"/>
  <c r="L37" i="10" s="1"/>
  <c r="C37" i="10" s="1"/>
  <c r="L36" i="10"/>
  <c r="C36" i="10" s="1"/>
  <c r="K35" i="10"/>
  <c r="J35" i="10"/>
  <c r="L34" i="10"/>
  <c r="C34" i="10"/>
  <c r="L33" i="10"/>
  <c r="C33" i="10" s="1"/>
  <c r="L32" i="10"/>
  <c r="C32" i="10"/>
  <c r="L31" i="10"/>
  <c r="C31" i="10" s="1"/>
  <c r="K31" i="10"/>
  <c r="J31" i="10"/>
  <c r="F29" i="10"/>
  <c r="C29" i="10" s="1"/>
  <c r="I28" i="10"/>
  <c r="E28" i="10"/>
  <c r="O27" i="10"/>
  <c r="L27" i="10"/>
  <c r="I27" i="10"/>
  <c r="F27" i="10"/>
  <c r="O26" i="10"/>
  <c r="L26" i="10"/>
  <c r="I26" i="10"/>
  <c r="F26" i="10"/>
  <c r="C26" i="10" s="1"/>
  <c r="N25" i="10"/>
  <c r="N290" i="10" s="1"/>
  <c r="N289" i="10" s="1"/>
  <c r="M25" i="10"/>
  <c r="M290" i="10" s="1"/>
  <c r="M289" i="10" s="1"/>
  <c r="O289" i="10" s="1"/>
  <c r="K25" i="10"/>
  <c r="J25" i="10"/>
  <c r="J290" i="10" s="1"/>
  <c r="H25" i="10"/>
  <c r="H290" i="10" s="1"/>
  <c r="H289" i="10" s="1"/>
  <c r="G25" i="10"/>
  <c r="G290" i="10" s="1"/>
  <c r="E25" i="10"/>
  <c r="D25" i="10"/>
  <c r="D290" i="10" s="1"/>
  <c r="N24" i="10"/>
  <c r="O177" i="10" l="1"/>
  <c r="M176" i="10"/>
  <c r="N86" i="10"/>
  <c r="C143" i="10"/>
  <c r="F144" i="10"/>
  <c r="L144" i="10"/>
  <c r="C158" i="10"/>
  <c r="C162" i="10"/>
  <c r="F163" i="10"/>
  <c r="L163" i="10"/>
  <c r="C170" i="10"/>
  <c r="C174" i="10"/>
  <c r="E177" i="10"/>
  <c r="E176" i="10" s="1"/>
  <c r="C186" i="10"/>
  <c r="F187" i="10"/>
  <c r="C211" i="10"/>
  <c r="C212" i="10"/>
  <c r="C225" i="10"/>
  <c r="C257" i="10"/>
  <c r="C267" i="10"/>
  <c r="C269" i="10"/>
  <c r="C286" i="10"/>
  <c r="C292" i="10"/>
  <c r="C298" i="10"/>
  <c r="C299" i="10"/>
  <c r="C74" i="10"/>
  <c r="C89" i="10"/>
  <c r="C91" i="10"/>
  <c r="C246" i="10"/>
  <c r="C264" i="10"/>
  <c r="L266" i="10"/>
  <c r="O274" i="10"/>
  <c r="L282" i="10"/>
  <c r="C294" i="10"/>
  <c r="C296" i="10"/>
  <c r="F61" i="10"/>
  <c r="C69" i="10"/>
  <c r="C81" i="10"/>
  <c r="C101" i="10"/>
  <c r="C102" i="10"/>
  <c r="C109" i="10"/>
  <c r="C113" i="10"/>
  <c r="C117" i="10"/>
  <c r="C130" i="10"/>
  <c r="C145" i="10"/>
  <c r="C146" i="10"/>
  <c r="K190" i="10"/>
  <c r="G194" i="10"/>
  <c r="F195" i="10"/>
  <c r="C205" i="10"/>
  <c r="L219" i="10"/>
  <c r="M24" i="10"/>
  <c r="O24" i="10" s="1"/>
  <c r="L25" i="10"/>
  <c r="E24" i="10"/>
  <c r="L40" i="10"/>
  <c r="C40" i="10" s="1"/>
  <c r="F46" i="10"/>
  <c r="G57" i="10"/>
  <c r="K57" i="10"/>
  <c r="K56" i="10" s="1"/>
  <c r="C62" i="10"/>
  <c r="C66" i="10"/>
  <c r="K79" i="10"/>
  <c r="L83" i="10"/>
  <c r="I92" i="10"/>
  <c r="O98" i="10"/>
  <c r="C110" i="10"/>
  <c r="L115" i="10"/>
  <c r="C123" i="10"/>
  <c r="I131" i="10"/>
  <c r="K133" i="10"/>
  <c r="C135" i="10"/>
  <c r="C136" i="10"/>
  <c r="I144" i="10"/>
  <c r="O154" i="10"/>
  <c r="F178" i="10"/>
  <c r="C179" i="10"/>
  <c r="C180" i="10"/>
  <c r="C181" i="10"/>
  <c r="F182" i="10"/>
  <c r="L182" i="10"/>
  <c r="I191" i="10"/>
  <c r="C203" i="10"/>
  <c r="I230" i="10"/>
  <c r="O230" i="10"/>
  <c r="C240" i="10"/>
  <c r="L241" i="10"/>
  <c r="F249" i="10"/>
  <c r="C277" i="10"/>
  <c r="J272" i="10"/>
  <c r="J271" i="10" s="1"/>
  <c r="N271" i="10"/>
  <c r="O291" i="10"/>
  <c r="M70" i="10"/>
  <c r="O70" i="10" s="1"/>
  <c r="O72" i="10"/>
  <c r="J177" i="10"/>
  <c r="L178" i="10"/>
  <c r="D254" i="10"/>
  <c r="F254" i="10" s="1"/>
  <c r="F255" i="10"/>
  <c r="H56" i="10"/>
  <c r="C83" i="10"/>
  <c r="O92" i="10"/>
  <c r="C114" i="10"/>
  <c r="O176" i="10"/>
  <c r="C252" i="10"/>
  <c r="C268" i="10"/>
  <c r="C27" i="10"/>
  <c r="F28" i="10"/>
  <c r="C28" i="10" s="1"/>
  <c r="L35" i="10"/>
  <c r="C35" i="10" s="1"/>
  <c r="L61" i="10"/>
  <c r="C71" i="10"/>
  <c r="L72" i="10"/>
  <c r="J70" i="10"/>
  <c r="L70" i="10" s="1"/>
  <c r="C73" i="10"/>
  <c r="C75" i="10"/>
  <c r="C76" i="10"/>
  <c r="C82" i="10"/>
  <c r="C85" i="10"/>
  <c r="H86" i="10"/>
  <c r="C90" i="10"/>
  <c r="K86" i="10"/>
  <c r="C97" i="10"/>
  <c r="F98" i="10"/>
  <c r="C98" i="10" s="1"/>
  <c r="O106" i="10"/>
  <c r="L125" i="10"/>
  <c r="C129" i="10"/>
  <c r="C151" i="10"/>
  <c r="F154" i="10"/>
  <c r="L154" i="10"/>
  <c r="C157" i="10"/>
  <c r="O163" i="10"/>
  <c r="C163" i="10" s="1"/>
  <c r="O178" i="10"/>
  <c r="C183" i="10"/>
  <c r="C221" i="10"/>
  <c r="C229" i="10"/>
  <c r="K234" i="10"/>
  <c r="I238" i="10"/>
  <c r="G234" i="10"/>
  <c r="O238" i="10"/>
  <c r="C243" i="10"/>
  <c r="C245" i="10"/>
  <c r="I249" i="10"/>
  <c r="M261" i="10"/>
  <c r="O261" i="10" s="1"/>
  <c r="O262" i="10"/>
  <c r="C276" i="10"/>
  <c r="L278" i="10"/>
  <c r="C279" i="10"/>
  <c r="C281" i="10"/>
  <c r="I291" i="10"/>
  <c r="C46" i="10"/>
  <c r="F58" i="10"/>
  <c r="C59" i="10"/>
  <c r="C60" i="10"/>
  <c r="L80" i="10"/>
  <c r="J79" i="10"/>
  <c r="J86" i="10"/>
  <c r="L92" i="10"/>
  <c r="C92" i="10" s="1"/>
  <c r="C131" i="10"/>
  <c r="G207" i="10"/>
  <c r="E290" i="10"/>
  <c r="E289" i="10" s="1"/>
  <c r="K290" i="10"/>
  <c r="K289" i="10" s="1"/>
  <c r="O25" i="10"/>
  <c r="K30" i="10"/>
  <c r="D57" i="10"/>
  <c r="M57" i="10"/>
  <c r="M56" i="10" s="1"/>
  <c r="C63" i="10"/>
  <c r="C64" i="10"/>
  <c r="C67" i="10"/>
  <c r="C68" i="10"/>
  <c r="M79" i="10"/>
  <c r="O80" i="10"/>
  <c r="D86" i="10"/>
  <c r="M86" i="10"/>
  <c r="O86" i="10" s="1"/>
  <c r="C93" i="10"/>
  <c r="C94" i="10"/>
  <c r="C105" i="10"/>
  <c r="F106" i="10"/>
  <c r="C106" i="10" s="1"/>
  <c r="O115" i="10"/>
  <c r="C115" i="10" s="1"/>
  <c r="I119" i="10"/>
  <c r="C138" i="10"/>
  <c r="I139" i="10"/>
  <c r="H176" i="10"/>
  <c r="C210" i="10"/>
  <c r="I219" i="10"/>
  <c r="C232" i="10"/>
  <c r="L284" i="10"/>
  <c r="C285" i="10"/>
  <c r="C84" i="10"/>
  <c r="E86" i="10"/>
  <c r="C99" i="10"/>
  <c r="C100" i="10"/>
  <c r="C107" i="10"/>
  <c r="C108" i="10"/>
  <c r="C116" i="10"/>
  <c r="F119" i="10"/>
  <c r="I125" i="10"/>
  <c r="C127" i="10"/>
  <c r="H133" i="10"/>
  <c r="I133" i="10" s="1"/>
  <c r="C166" i="10"/>
  <c r="K177" i="10"/>
  <c r="C188" i="10"/>
  <c r="C189" i="10"/>
  <c r="C200" i="10"/>
  <c r="C202" i="10"/>
  <c r="H207" i="10"/>
  <c r="H198" i="10" s="1"/>
  <c r="C218" i="10"/>
  <c r="C227" i="10"/>
  <c r="C231" i="10"/>
  <c r="C237" i="10"/>
  <c r="C244" i="10"/>
  <c r="C247" i="10"/>
  <c r="C256" i="10"/>
  <c r="F262" i="10"/>
  <c r="H271" i="10"/>
  <c r="I278" i="10"/>
  <c r="C280" i="10"/>
  <c r="F282" i="10"/>
  <c r="C282" i="10" s="1"/>
  <c r="L291" i="10"/>
  <c r="C65" i="10"/>
  <c r="I72" i="10"/>
  <c r="C72" i="10" s="1"/>
  <c r="C88" i="10"/>
  <c r="C95" i="10"/>
  <c r="C96" i="10"/>
  <c r="C103" i="10"/>
  <c r="C104" i="10"/>
  <c r="C111" i="10"/>
  <c r="C112" i="10"/>
  <c r="C118" i="10"/>
  <c r="L119" i="10"/>
  <c r="C121" i="10"/>
  <c r="C122" i="10"/>
  <c r="C126" i="10"/>
  <c r="F134" i="10"/>
  <c r="E133" i="10"/>
  <c r="E78" i="10" s="1"/>
  <c r="L139" i="10"/>
  <c r="C141" i="10"/>
  <c r="C142" i="10"/>
  <c r="C147" i="10"/>
  <c r="L147" i="10"/>
  <c r="C149" i="10"/>
  <c r="C150" i="10"/>
  <c r="C159" i="10"/>
  <c r="C171" i="10"/>
  <c r="C184" i="10"/>
  <c r="C185" i="10"/>
  <c r="I187" i="10"/>
  <c r="N190" i="10"/>
  <c r="L194" i="10"/>
  <c r="C196" i="10"/>
  <c r="C204" i="10"/>
  <c r="C215" i="10"/>
  <c r="C217" i="10"/>
  <c r="C222" i="10"/>
  <c r="L230" i="10"/>
  <c r="L238" i="10"/>
  <c r="C238" i="10" s="1"/>
  <c r="C239" i="10"/>
  <c r="C248" i="10"/>
  <c r="I255" i="10"/>
  <c r="C260" i="10"/>
  <c r="E261" i="10"/>
  <c r="C265" i="10"/>
  <c r="F266" i="10"/>
  <c r="C266" i="10" s="1"/>
  <c r="C273" i="10"/>
  <c r="F274" i="10"/>
  <c r="C293" i="10"/>
  <c r="C295" i="10"/>
  <c r="C297" i="10"/>
  <c r="C61" i="10"/>
  <c r="F79" i="10"/>
  <c r="F86" i="10"/>
  <c r="O57" i="10"/>
  <c r="F57" i="10"/>
  <c r="E56" i="10"/>
  <c r="J56" i="10"/>
  <c r="L57" i="10"/>
  <c r="L79" i="10"/>
  <c r="K78" i="10"/>
  <c r="I79" i="10"/>
  <c r="O195" i="10"/>
  <c r="C195" i="10" s="1"/>
  <c r="M194" i="10"/>
  <c r="O194" i="10" s="1"/>
  <c r="O290" i="10"/>
  <c r="D289" i="10"/>
  <c r="J30" i="10"/>
  <c r="O58" i="10"/>
  <c r="G70" i="10"/>
  <c r="I70" i="10" s="1"/>
  <c r="I80" i="10"/>
  <c r="G86" i="10"/>
  <c r="F87" i="10"/>
  <c r="C124" i="10"/>
  <c r="C132" i="10"/>
  <c r="M133" i="10"/>
  <c r="M78" i="10" s="1"/>
  <c r="O78" i="10" s="1"/>
  <c r="J133" i="10"/>
  <c r="N133" i="10"/>
  <c r="N78" i="10" s="1"/>
  <c r="N55" i="10" s="1"/>
  <c r="F139" i="10"/>
  <c r="C152" i="10"/>
  <c r="J190" i="10"/>
  <c r="L190" i="10" s="1"/>
  <c r="L191" i="10"/>
  <c r="O191" i="10"/>
  <c r="I194" i="10"/>
  <c r="M207" i="10"/>
  <c r="O219" i="10"/>
  <c r="C219" i="10" s="1"/>
  <c r="O236" i="10"/>
  <c r="M234" i="10"/>
  <c r="O255" i="10"/>
  <c r="N254" i="10"/>
  <c r="O254" i="10" s="1"/>
  <c r="I25" i="10"/>
  <c r="G24" i="10"/>
  <c r="K24" i="10"/>
  <c r="F25" i="10"/>
  <c r="J289" i="10"/>
  <c r="L289" i="10" s="1"/>
  <c r="I57" i="10"/>
  <c r="L58" i="10"/>
  <c r="D70" i="10"/>
  <c r="O79" i="10"/>
  <c r="F80" i="10"/>
  <c r="O87" i="10"/>
  <c r="C120" i="10"/>
  <c r="F125" i="10"/>
  <c r="C125" i="10" s="1"/>
  <c r="D133" i="10"/>
  <c r="F133" i="10" s="1"/>
  <c r="O134" i="10"/>
  <c r="C140" i="10"/>
  <c r="O144" i="10"/>
  <c r="C148" i="10"/>
  <c r="I154" i="10"/>
  <c r="C154" i="10" s="1"/>
  <c r="C160" i="10"/>
  <c r="C161" i="10"/>
  <c r="C164" i="10"/>
  <c r="C165" i="10"/>
  <c r="D168" i="10"/>
  <c r="F168" i="10" s="1"/>
  <c r="F169" i="10"/>
  <c r="I169" i="10"/>
  <c r="C172" i="10"/>
  <c r="C173" i="10"/>
  <c r="D177" i="10"/>
  <c r="K176" i="10"/>
  <c r="K55" i="10" s="1"/>
  <c r="G190" i="10"/>
  <c r="I190" i="10" s="1"/>
  <c r="C192" i="10"/>
  <c r="C193" i="10"/>
  <c r="G199" i="10"/>
  <c r="I201" i="10"/>
  <c r="O201" i="10"/>
  <c r="M199" i="10"/>
  <c r="D207" i="10"/>
  <c r="F208" i="10"/>
  <c r="D24" i="10"/>
  <c r="F24" i="10" s="1"/>
  <c r="H24" i="10"/>
  <c r="G289" i="10"/>
  <c r="I289" i="10" s="1"/>
  <c r="I290" i="10"/>
  <c r="C128" i="10"/>
  <c r="I134" i="10"/>
  <c r="C134" i="10" s="1"/>
  <c r="C144" i="10"/>
  <c r="C156" i="10"/>
  <c r="L168" i="10"/>
  <c r="G177" i="10"/>
  <c r="I178" i="10"/>
  <c r="I182" i="10"/>
  <c r="C182" i="10" s="1"/>
  <c r="L187" i="10"/>
  <c r="M190" i="10"/>
  <c r="O190" i="10" s="1"/>
  <c r="D194" i="10"/>
  <c r="I241" i="10"/>
  <c r="H234" i="10"/>
  <c r="H233" i="10" s="1"/>
  <c r="D234" i="10"/>
  <c r="F241" i="10"/>
  <c r="J254" i="10"/>
  <c r="L254" i="10" s="1"/>
  <c r="L255" i="10"/>
  <c r="L262" i="10"/>
  <c r="K261" i="10"/>
  <c r="L261" i="10" s="1"/>
  <c r="C263" i="10"/>
  <c r="O284" i="10"/>
  <c r="E199" i="10"/>
  <c r="E198" i="10" s="1"/>
  <c r="C206" i="10"/>
  <c r="K207" i="10"/>
  <c r="K198" i="10" s="1"/>
  <c r="O208" i="10"/>
  <c r="N207" i="10"/>
  <c r="N198" i="10" s="1"/>
  <c r="C214" i="10"/>
  <c r="C226" i="10"/>
  <c r="F230" i="10"/>
  <c r="C230" i="10" s="1"/>
  <c r="C235" i="10"/>
  <c r="C251" i="10"/>
  <c r="C259" i="10"/>
  <c r="F261" i="10"/>
  <c r="G261" i="10"/>
  <c r="I261" i="10" s="1"/>
  <c r="I262" i="10"/>
  <c r="C262" i="10" s="1"/>
  <c r="M271" i="10"/>
  <c r="O271" i="10" s="1"/>
  <c r="O272" i="10"/>
  <c r="L274" i="10"/>
  <c r="K272" i="10"/>
  <c r="K271" i="10" s="1"/>
  <c r="L271" i="10" s="1"/>
  <c r="C275" i="10"/>
  <c r="C283" i="10"/>
  <c r="L201" i="10"/>
  <c r="C216" i="10"/>
  <c r="C220" i="10"/>
  <c r="C228" i="10"/>
  <c r="G233" i="10"/>
  <c r="I234" i="10"/>
  <c r="F236" i="10"/>
  <c r="C236" i="10" s="1"/>
  <c r="E234" i="10"/>
  <c r="E233" i="10" s="1"/>
  <c r="I274" i="10"/>
  <c r="C274" i="10" s="1"/>
  <c r="G272" i="10"/>
  <c r="F284" i="10"/>
  <c r="J199" i="10"/>
  <c r="J234" i="10"/>
  <c r="D272" i="10"/>
  <c r="I207" i="10" l="1"/>
  <c r="H78" i="10"/>
  <c r="H55" i="10" s="1"/>
  <c r="E197" i="10"/>
  <c r="C291" i="10"/>
  <c r="C278" i="10"/>
  <c r="C249" i="10"/>
  <c r="C254" i="10"/>
  <c r="C119" i="10"/>
  <c r="D78" i="10"/>
  <c r="L86" i="10"/>
  <c r="F78" i="10"/>
  <c r="N233" i="10"/>
  <c r="C241" i="10"/>
  <c r="L290" i="10"/>
  <c r="C139" i="10"/>
  <c r="F289" i="10"/>
  <c r="H287" i="10"/>
  <c r="C255" i="10"/>
  <c r="I233" i="10"/>
  <c r="C187" i="10"/>
  <c r="I86" i="10"/>
  <c r="C86" i="10" s="1"/>
  <c r="L177" i="10"/>
  <c r="J176" i="10"/>
  <c r="L176" i="10" s="1"/>
  <c r="C284" i="10"/>
  <c r="N197" i="10"/>
  <c r="N54" i="10" s="1"/>
  <c r="C178" i="10"/>
  <c r="C208" i="10"/>
  <c r="C201" i="10"/>
  <c r="C58" i="10"/>
  <c r="F290" i="10"/>
  <c r="L199" i="10"/>
  <c r="J198" i="10"/>
  <c r="C57" i="10"/>
  <c r="L272" i="10"/>
  <c r="F234" i="10"/>
  <c r="D233" i="10"/>
  <c r="F233" i="10" s="1"/>
  <c r="F207" i="10"/>
  <c r="D198" i="10"/>
  <c r="G198" i="10"/>
  <c r="I199" i="10"/>
  <c r="C80" i="10"/>
  <c r="C25" i="10"/>
  <c r="C290" i="10" s="1"/>
  <c r="C289" i="10" s="1"/>
  <c r="O207" i="10"/>
  <c r="C191" i="10"/>
  <c r="K233" i="10"/>
  <c r="K197" i="10" s="1"/>
  <c r="K54" i="10" s="1"/>
  <c r="L56" i="10"/>
  <c r="G56" i="10"/>
  <c r="G271" i="10"/>
  <c r="I272" i="10"/>
  <c r="G176" i="10"/>
  <c r="I176" i="10" s="1"/>
  <c r="I177" i="10"/>
  <c r="L30" i="10"/>
  <c r="C30" i="10" s="1"/>
  <c r="J24" i="10"/>
  <c r="L24" i="10" s="1"/>
  <c r="F272" i="10"/>
  <c r="D271" i="10"/>
  <c r="E287" i="10"/>
  <c r="L207" i="10"/>
  <c r="F199" i="10"/>
  <c r="M198" i="10"/>
  <c r="O199" i="10"/>
  <c r="D176" i="10"/>
  <c r="F176" i="10" s="1"/>
  <c r="C176" i="10" s="1"/>
  <c r="F177" i="10"/>
  <c r="C169" i="10"/>
  <c r="M233" i="10"/>
  <c r="O233" i="10" s="1"/>
  <c r="O234" i="10"/>
  <c r="J78" i="10"/>
  <c r="L78" i="10" s="1"/>
  <c r="L133" i="10"/>
  <c r="C87" i="10"/>
  <c r="H197" i="10"/>
  <c r="G78" i="10"/>
  <c r="I78" i="10" s="1"/>
  <c r="N287" i="10"/>
  <c r="L234" i="10"/>
  <c r="J233" i="10"/>
  <c r="C261" i="10"/>
  <c r="F194" i="10"/>
  <c r="C194" i="10" s="1"/>
  <c r="D190" i="10"/>
  <c r="F190" i="10" s="1"/>
  <c r="C190" i="10" s="1"/>
  <c r="C168" i="10"/>
  <c r="F70" i="10"/>
  <c r="C70" i="10" s="1"/>
  <c r="D56" i="10"/>
  <c r="I24" i="10"/>
  <c r="O133" i="10"/>
  <c r="E55" i="10"/>
  <c r="E54" i="10" s="1"/>
  <c r="O56" i="10"/>
  <c r="M55" i="10"/>
  <c r="C79" i="10"/>
  <c r="H54" i="10" l="1"/>
  <c r="C78" i="10"/>
  <c r="C133" i="10"/>
  <c r="C24" i="10"/>
  <c r="K53" i="10"/>
  <c r="K288" i="10"/>
  <c r="E288" i="10"/>
  <c r="E53" i="10"/>
  <c r="G55" i="10"/>
  <c r="I56" i="10"/>
  <c r="O198" i="10"/>
  <c r="M197" i="10"/>
  <c r="O197" i="10" s="1"/>
  <c r="J55" i="10"/>
  <c r="C207" i="10"/>
  <c r="N53" i="10"/>
  <c r="N288" i="10"/>
  <c r="D197" i="10"/>
  <c r="F197" i="10" s="1"/>
  <c r="F198" i="10"/>
  <c r="L198" i="10"/>
  <c r="J197" i="10"/>
  <c r="L197" i="10" s="1"/>
  <c r="O55" i="10"/>
  <c r="L233" i="10"/>
  <c r="C233" i="10" s="1"/>
  <c r="J287" i="10"/>
  <c r="C177" i="10"/>
  <c r="D287" i="10"/>
  <c r="F287" i="10" s="1"/>
  <c r="F271" i="10"/>
  <c r="K287" i="10"/>
  <c r="D55" i="10"/>
  <c r="F56" i="10"/>
  <c r="C56" i="10" s="1"/>
  <c r="H288" i="10"/>
  <c r="H53" i="10"/>
  <c r="C199" i="10"/>
  <c r="C272" i="10"/>
  <c r="I271" i="10"/>
  <c r="G287" i="10"/>
  <c r="I287" i="10" s="1"/>
  <c r="I198" i="10"/>
  <c r="G197" i="10"/>
  <c r="I197" i="10" s="1"/>
  <c r="C234" i="10"/>
  <c r="M287" i="10"/>
  <c r="O287" i="10" s="1"/>
  <c r="C271" i="10" l="1"/>
  <c r="D54" i="10"/>
  <c r="F55" i="10"/>
  <c r="C198" i="10"/>
  <c r="L287" i="10"/>
  <c r="M54" i="10"/>
  <c r="C197" i="10"/>
  <c r="L55" i="10"/>
  <c r="J54" i="10"/>
  <c r="I55" i="10"/>
  <c r="G54" i="10"/>
  <c r="C55" i="10" l="1"/>
  <c r="G288" i="10"/>
  <c r="I288" i="10" s="1"/>
  <c r="I54" i="10"/>
  <c r="G53" i="10"/>
  <c r="I53" i="10" s="1"/>
  <c r="M53" i="10"/>
  <c r="O53" i="10" s="1"/>
  <c r="O54" i="10"/>
  <c r="M288" i="10"/>
  <c r="O288" i="10" s="1"/>
  <c r="D288" i="10"/>
  <c r="F288" i="10" s="1"/>
  <c r="D53" i="10"/>
  <c r="F53" i="10" s="1"/>
  <c r="F54" i="10"/>
  <c r="J53" i="10"/>
  <c r="L53" i="10" s="1"/>
  <c r="L54" i="10"/>
  <c r="J288" i="10"/>
  <c r="L288" i="10" s="1"/>
  <c r="C287" i="10"/>
  <c r="C288" i="10" l="1"/>
  <c r="C54" i="10"/>
  <c r="C53" i="10"/>
  <c r="O299" i="9" l="1"/>
  <c r="L299" i="9"/>
  <c r="I299" i="9"/>
  <c r="F299" i="9"/>
  <c r="C299" i="9" s="1"/>
  <c r="O298" i="9"/>
  <c r="L298" i="9"/>
  <c r="I298" i="9"/>
  <c r="F298" i="9"/>
  <c r="O297" i="9"/>
  <c r="L297" i="9"/>
  <c r="I297" i="9"/>
  <c r="F297" i="9"/>
  <c r="C297" i="9" s="1"/>
  <c r="O296" i="9"/>
  <c r="L296" i="9"/>
  <c r="I296" i="9"/>
  <c r="F296" i="9"/>
  <c r="C296" i="9" s="1"/>
  <c r="O295" i="9"/>
  <c r="L295" i="9"/>
  <c r="I295" i="9"/>
  <c r="F295" i="9"/>
  <c r="O294" i="9"/>
  <c r="L294" i="9"/>
  <c r="I294" i="9"/>
  <c r="F294" i="9"/>
  <c r="O293" i="9"/>
  <c r="L293" i="9"/>
  <c r="I293" i="9"/>
  <c r="F293" i="9"/>
  <c r="O292" i="9"/>
  <c r="L292" i="9"/>
  <c r="I292" i="9"/>
  <c r="F292" i="9"/>
  <c r="C292" i="9" s="1"/>
  <c r="N291" i="9"/>
  <c r="M291" i="9"/>
  <c r="O291" i="9" s="1"/>
  <c r="K291" i="9"/>
  <c r="J291" i="9"/>
  <c r="L291" i="9" s="1"/>
  <c r="H291" i="9"/>
  <c r="G291" i="9"/>
  <c r="E291" i="9"/>
  <c r="D291" i="9"/>
  <c r="F291" i="9" s="1"/>
  <c r="O286" i="9"/>
  <c r="L286" i="9"/>
  <c r="I286" i="9"/>
  <c r="F286" i="9"/>
  <c r="C286" i="9" s="1"/>
  <c r="O285" i="9"/>
  <c r="L285" i="9"/>
  <c r="I285" i="9"/>
  <c r="F285" i="9"/>
  <c r="N284" i="9"/>
  <c r="O284" i="9" s="1"/>
  <c r="M284" i="9"/>
  <c r="K284" i="9"/>
  <c r="J284" i="9"/>
  <c r="H284" i="9"/>
  <c r="G284" i="9"/>
  <c r="E284" i="9"/>
  <c r="D284" i="9"/>
  <c r="O283" i="9"/>
  <c r="L283" i="9"/>
  <c r="I283" i="9"/>
  <c r="F283" i="9"/>
  <c r="N282" i="9"/>
  <c r="M282" i="9"/>
  <c r="K282" i="9"/>
  <c r="J282" i="9"/>
  <c r="H282" i="9"/>
  <c r="G282" i="9"/>
  <c r="E282" i="9"/>
  <c r="D282" i="9"/>
  <c r="O281" i="9"/>
  <c r="L281" i="9"/>
  <c r="I281" i="9"/>
  <c r="F281" i="9"/>
  <c r="O280" i="9"/>
  <c r="L280" i="9"/>
  <c r="I280" i="9"/>
  <c r="F280" i="9"/>
  <c r="O279" i="9"/>
  <c r="L279" i="9"/>
  <c r="I279" i="9"/>
  <c r="F279" i="9"/>
  <c r="N278" i="9"/>
  <c r="M278" i="9"/>
  <c r="K278" i="9"/>
  <c r="J278" i="9"/>
  <c r="H278" i="9"/>
  <c r="G278" i="9"/>
  <c r="E278" i="9"/>
  <c r="D278" i="9"/>
  <c r="O277" i="9"/>
  <c r="L277" i="9"/>
  <c r="I277" i="9"/>
  <c r="F277" i="9"/>
  <c r="O276" i="9"/>
  <c r="L276" i="9"/>
  <c r="I276" i="9"/>
  <c r="F276" i="9"/>
  <c r="O275" i="9"/>
  <c r="L275" i="9"/>
  <c r="I275" i="9"/>
  <c r="F275" i="9"/>
  <c r="N274" i="9"/>
  <c r="M274" i="9"/>
  <c r="K274" i="9"/>
  <c r="K272" i="9" s="1"/>
  <c r="K271" i="9" s="1"/>
  <c r="J274" i="9"/>
  <c r="L274" i="9" s="1"/>
  <c r="H274" i="9"/>
  <c r="G274" i="9"/>
  <c r="E274" i="9"/>
  <c r="D274" i="9"/>
  <c r="D272" i="9" s="1"/>
  <c r="D271" i="9" s="1"/>
  <c r="O273" i="9"/>
  <c r="L273" i="9"/>
  <c r="I273" i="9"/>
  <c r="F273" i="9"/>
  <c r="O270" i="9"/>
  <c r="L270" i="9"/>
  <c r="I270" i="9"/>
  <c r="F270" i="9"/>
  <c r="O269" i="9"/>
  <c r="L269" i="9"/>
  <c r="I269" i="9"/>
  <c r="F269" i="9"/>
  <c r="O268" i="9"/>
  <c r="L268" i="9"/>
  <c r="I268" i="9"/>
  <c r="F268" i="9"/>
  <c r="O267" i="9"/>
  <c r="L267" i="9"/>
  <c r="I267" i="9"/>
  <c r="F267" i="9"/>
  <c r="N266" i="9"/>
  <c r="M266" i="9"/>
  <c r="O266" i="9" s="1"/>
  <c r="K266" i="9"/>
  <c r="J266" i="9"/>
  <c r="H266" i="9"/>
  <c r="G266" i="9"/>
  <c r="E266" i="9"/>
  <c r="D266" i="9"/>
  <c r="O265" i="9"/>
  <c r="L265" i="9"/>
  <c r="I265" i="9"/>
  <c r="F265" i="9"/>
  <c r="O264" i="9"/>
  <c r="L264" i="9"/>
  <c r="I264" i="9"/>
  <c r="F264" i="9"/>
  <c r="O263" i="9"/>
  <c r="L263" i="9"/>
  <c r="I263" i="9"/>
  <c r="F263" i="9"/>
  <c r="N262" i="9"/>
  <c r="M262" i="9"/>
  <c r="K262" i="9"/>
  <c r="J262" i="9"/>
  <c r="H262" i="9"/>
  <c r="H261" i="9" s="1"/>
  <c r="G262" i="9"/>
  <c r="E262" i="9"/>
  <c r="D262" i="9"/>
  <c r="N261" i="9"/>
  <c r="D261" i="9"/>
  <c r="O260" i="9"/>
  <c r="L260" i="9"/>
  <c r="I260" i="9"/>
  <c r="F260" i="9"/>
  <c r="O259" i="9"/>
  <c r="L259" i="9"/>
  <c r="I259" i="9"/>
  <c r="F259" i="9"/>
  <c r="O258" i="9"/>
  <c r="L258" i="9"/>
  <c r="I258" i="9"/>
  <c r="F258" i="9"/>
  <c r="O257" i="9"/>
  <c r="L257" i="9"/>
  <c r="I257" i="9"/>
  <c r="F257" i="9"/>
  <c r="O256" i="9"/>
  <c r="L256" i="9"/>
  <c r="I256" i="9"/>
  <c r="F256" i="9"/>
  <c r="N255" i="9"/>
  <c r="N254" i="9" s="1"/>
  <c r="M255" i="9"/>
  <c r="K255" i="9"/>
  <c r="K254" i="9" s="1"/>
  <c r="J255" i="9"/>
  <c r="L255" i="9" s="1"/>
  <c r="H255" i="9"/>
  <c r="H254" i="9" s="1"/>
  <c r="G255" i="9"/>
  <c r="G254" i="9" s="1"/>
  <c r="I254" i="9" s="1"/>
  <c r="E255" i="9"/>
  <c r="D255" i="9"/>
  <c r="M254" i="9"/>
  <c r="E254" i="9"/>
  <c r="O253" i="9"/>
  <c r="L253" i="9"/>
  <c r="I253" i="9"/>
  <c r="F253" i="9"/>
  <c r="O252" i="9"/>
  <c r="L252" i="9"/>
  <c r="I252" i="9"/>
  <c r="F252" i="9"/>
  <c r="O251" i="9"/>
  <c r="L251" i="9"/>
  <c r="I251" i="9"/>
  <c r="F251" i="9"/>
  <c r="O250" i="9"/>
  <c r="L250" i="9"/>
  <c r="I250" i="9"/>
  <c r="F250" i="9"/>
  <c r="N249" i="9"/>
  <c r="M249" i="9"/>
  <c r="K249" i="9"/>
  <c r="J249" i="9"/>
  <c r="H249" i="9"/>
  <c r="G249" i="9"/>
  <c r="E249" i="9"/>
  <c r="D249" i="9"/>
  <c r="F249" i="9" s="1"/>
  <c r="O248" i="9"/>
  <c r="L248" i="9"/>
  <c r="I248" i="9"/>
  <c r="F248" i="9"/>
  <c r="C248" i="9" s="1"/>
  <c r="O247" i="9"/>
  <c r="L247" i="9"/>
  <c r="I247" i="9"/>
  <c r="F247" i="9"/>
  <c r="O246" i="9"/>
  <c r="L246" i="9"/>
  <c r="I246" i="9"/>
  <c r="F246" i="9"/>
  <c r="O245" i="9"/>
  <c r="L245" i="9"/>
  <c r="I245" i="9"/>
  <c r="F245" i="9"/>
  <c r="O244" i="9"/>
  <c r="L244" i="9"/>
  <c r="I244" i="9"/>
  <c r="F244" i="9"/>
  <c r="O243" i="9"/>
  <c r="L243" i="9"/>
  <c r="I243" i="9"/>
  <c r="F243" i="9"/>
  <c r="O242" i="9"/>
  <c r="L242" i="9"/>
  <c r="I242" i="9"/>
  <c r="F242" i="9"/>
  <c r="N241" i="9"/>
  <c r="M241" i="9"/>
  <c r="K241" i="9"/>
  <c r="J241" i="9"/>
  <c r="H241" i="9"/>
  <c r="G241" i="9"/>
  <c r="E241" i="9"/>
  <c r="F241" i="9" s="1"/>
  <c r="D241" i="9"/>
  <c r="O240" i="9"/>
  <c r="L240" i="9"/>
  <c r="I240" i="9"/>
  <c r="F240" i="9"/>
  <c r="O239" i="9"/>
  <c r="L239" i="9"/>
  <c r="I239" i="9"/>
  <c r="F239" i="9"/>
  <c r="N238" i="9"/>
  <c r="M238" i="9"/>
  <c r="K238" i="9"/>
  <c r="J238" i="9"/>
  <c r="H238" i="9"/>
  <c r="G238" i="9"/>
  <c r="I238" i="9" s="1"/>
  <c r="E238" i="9"/>
  <c r="D238" i="9"/>
  <c r="O237" i="9"/>
  <c r="L237" i="9"/>
  <c r="I237" i="9"/>
  <c r="F237" i="9"/>
  <c r="N236" i="9"/>
  <c r="M236" i="9"/>
  <c r="K236" i="9"/>
  <c r="J236" i="9"/>
  <c r="H236" i="9"/>
  <c r="G236" i="9"/>
  <c r="E236" i="9"/>
  <c r="D236" i="9"/>
  <c r="O235" i="9"/>
  <c r="L235" i="9"/>
  <c r="I235" i="9"/>
  <c r="F235" i="9"/>
  <c r="H234" i="9"/>
  <c r="O232" i="9"/>
  <c r="L232" i="9"/>
  <c r="I232" i="9"/>
  <c r="F232" i="9"/>
  <c r="O231" i="9"/>
  <c r="L231" i="9"/>
  <c r="I231" i="9"/>
  <c r="F231" i="9"/>
  <c r="N230" i="9"/>
  <c r="M230" i="9"/>
  <c r="K230" i="9"/>
  <c r="J230" i="9"/>
  <c r="H230" i="9"/>
  <c r="G230" i="9"/>
  <c r="I230" i="9" s="1"/>
  <c r="E230" i="9"/>
  <c r="D230" i="9"/>
  <c r="O229" i="9"/>
  <c r="L229" i="9"/>
  <c r="I229" i="9"/>
  <c r="F229" i="9"/>
  <c r="O228" i="9"/>
  <c r="L228" i="9"/>
  <c r="I228" i="9"/>
  <c r="F228" i="9"/>
  <c r="O227" i="9"/>
  <c r="L227" i="9"/>
  <c r="I227" i="9"/>
  <c r="F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N219" i="9"/>
  <c r="M219" i="9"/>
  <c r="K219" i="9"/>
  <c r="J219" i="9"/>
  <c r="H219" i="9"/>
  <c r="G219" i="9"/>
  <c r="E219" i="9"/>
  <c r="D219" i="9"/>
  <c r="F219" i="9" s="1"/>
  <c r="O218" i="9"/>
  <c r="L218" i="9"/>
  <c r="I218" i="9"/>
  <c r="F218" i="9"/>
  <c r="O217" i="9"/>
  <c r="L217" i="9"/>
  <c r="I217" i="9"/>
  <c r="F217" i="9"/>
  <c r="O216" i="9"/>
  <c r="L216" i="9"/>
  <c r="I216" i="9"/>
  <c r="F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N208" i="9"/>
  <c r="M208" i="9"/>
  <c r="K208" i="9"/>
  <c r="J208" i="9"/>
  <c r="H208" i="9"/>
  <c r="G208" i="9"/>
  <c r="E208" i="9"/>
  <c r="D208" i="9"/>
  <c r="N207" i="9"/>
  <c r="O206" i="9"/>
  <c r="L206" i="9"/>
  <c r="I206" i="9"/>
  <c r="F206" i="9"/>
  <c r="O205" i="9"/>
  <c r="L205" i="9"/>
  <c r="I205" i="9"/>
  <c r="F205" i="9"/>
  <c r="O204" i="9"/>
  <c r="L204" i="9"/>
  <c r="I204" i="9"/>
  <c r="F204" i="9"/>
  <c r="O203" i="9"/>
  <c r="L203" i="9"/>
  <c r="I203" i="9"/>
  <c r="F203" i="9"/>
  <c r="O202" i="9"/>
  <c r="L202" i="9"/>
  <c r="I202" i="9"/>
  <c r="F202" i="9"/>
  <c r="N201" i="9"/>
  <c r="M201" i="9"/>
  <c r="K201" i="9"/>
  <c r="K199" i="9" s="1"/>
  <c r="J201" i="9"/>
  <c r="H201" i="9"/>
  <c r="G201" i="9"/>
  <c r="I201" i="9" s="1"/>
  <c r="E201" i="9"/>
  <c r="D201" i="9"/>
  <c r="O200" i="9"/>
  <c r="L200" i="9"/>
  <c r="I200" i="9"/>
  <c r="F200" i="9"/>
  <c r="M199" i="9"/>
  <c r="H199" i="9"/>
  <c r="E199" i="9"/>
  <c r="D199" i="9"/>
  <c r="O196" i="9"/>
  <c r="L196" i="9"/>
  <c r="I196" i="9"/>
  <c r="F196" i="9"/>
  <c r="N195" i="9"/>
  <c r="M195" i="9"/>
  <c r="K195" i="9"/>
  <c r="K194" i="9" s="1"/>
  <c r="J195" i="9"/>
  <c r="H195" i="9"/>
  <c r="G195" i="9"/>
  <c r="E195" i="9"/>
  <c r="E194" i="9" s="1"/>
  <c r="D195" i="9"/>
  <c r="N194" i="9"/>
  <c r="G194" i="9"/>
  <c r="O193" i="9"/>
  <c r="L193" i="9"/>
  <c r="I193" i="9"/>
  <c r="F193" i="9"/>
  <c r="O192" i="9"/>
  <c r="L192" i="9"/>
  <c r="I192" i="9"/>
  <c r="F192" i="9"/>
  <c r="N191" i="9"/>
  <c r="M191" i="9"/>
  <c r="K191" i="9"/>
  <c r="J191" i="9"/>
  <c r="H191" i="9"/>
  <c r="G191" i="9"/>
  <c r="E191" i="9"/>
  <c r="D191" i="9"/>
  <c r="N190" i="9"/>
  <c r="G190" i="9"/>
  <c r="O189" i="9"/>
  <c r="L189" i="9"/>
  <c r="I189" i="9"/>
  <c r="F189" i="9"/>
  <c r="O188" i="9"/>
  <c r="L188" i="9"/>
  <c r="I188" i="9"/>
  <c r="F188" i="9"/>
  <c r="N187" i="9"/>
  <c r="O187" i="9" s="1"/>
  <c r="M187" i="9"/>
  <c r="K187" i="9"/>
  <c r="J187" i="9"/>
  <c r="H187" i="9"/>
  <c r="G187" i="9"/>
  <c r="E187" i="9"/>
  <c r="D187" i="9"/>
  <c r="F187" i="9" s="1"/>
  <c r="O186" i="9"/>
  <c r="L186" i="9"/>
  <c r="I186" i="9"/>
  <c r="F186" i="9"/>
  <c r="O185" i="9"/>
  <c r="L185" i="9"/>
  <c r="I185" i="9"/>
  <c r="F185" i="9"/>
  <c r="O184" i="9"/>
  <c r="L184" i="9"/>
  <c r="I184" i="9"/>
  <c r="F184" i="9"/>
  <c r="O183" i="9"/>
  <c r="L183" i="9"/>
  <c r="I183" i="9"/>
  <c r="F183" i="9"/>
  <c r="N182" i="9"/>
  <c r="M182" i="9"/>
  <c r="K182" i="9"/>
  <c r="J182" i="9"/>
  <c r="H182" i="9"/>
  <c r="G182" i="9"/>
  <c r="E182" i="9"/>
  <c r="D182" i="9"/>
  <c r="F182" i="9" s="1"/>
  <c r="O181" i="9"/>
  <c r="L181" i="9"/>
  <c r="I181" i="9"/>
  <c r="F181" i="9"/>
  <c r="O180" i="9"/>
  <c r="L180" i="9"/>
  <c r="I180" i="9"/>
  <c r="F180" i="9"/>
  <c r="O179" i="9"/>
  <c r="L179" i="9"/>
  <c r="I179" i="9"/>
  <c r="F179" i="9"/>
  <c r="N178" i="9"/>
  <c r="O178" i="9" s="1"/>
  <c r="M178" i="9"/>
  <c r="K178" i="9"/>
  <c r="J178" i="9"/>
  <c r="H178" i="9"/>
  <c r="G178" i="9"/>
  <c r="E178" i="9"/>
  <c r="E177" i="9" s="1"/>
  <c r="E176" i="9" s="1"/>
  <c r="D178" i="9"/>
  <c r="O175" i="9"/>
  <c r="L175" i="9"/>
  <c r="I175" i="9"/>
  <c r="F175" i="9"/>
  <c r="O174" i="9"/>
  <c r="L174" i="9"/>
  <c r="I174" i="9"/>
  <c r="F174" i="9"/>
  <c r="O173" i="9"/>
  <c r="L173" i="9"/>
  <c r="I173" i="9"/>
  <c r="F173" i="9"/>
  <c r="O172" i="9"/>
  <c r="L172" i="9"/>
  <c r="I172" i="9"/>
  <c r="F172" i="9"/>
  <c r="O171" i="9"/>
  <c r="L171" i="9"/>
  <c r="I171" i="9"/>
  <c r="F171" i="9"/>
  <c r="O170" i="9"/>
  <c r="L170" i="9"/>
  <c r="I170" i="9"/>
  <c r="F170" i="9"/>
  <c r="N169" i="9"/>
  <c r="N168" i="9" s="1"/>
  <c r="M169" i="9"/>
  <c r="K169" i="9"/>
  <c r="K168" i="9" s="1"/>
  <c r="J169" i="9"/>
  <c r="H169" i="9"/>
  <c r="G169" i="9"/>
  <c r="E169" i="9"/>
  <c r="D169" i="9"/>
  <c r="M168" i="9"/>
  <c r="G168" i="9"/>
  <c r="E168" i="9"/>
  <c r="O167" i="9"/>
  <c r="L167" i="9"/>
  <c r="I167" i="9"/>
  <c r="F167" i="9"/>
  <c r="O166" i="9"/>
  <c r="L166" i="9"/>
  <c r="I166" i="9"/>
  <c r="F166" i="9"/>
  <c r="O165" i="9"/>
  <c r="L165" i="9"/>
  <c r="I165" i="9"/>
  <c r="F165" i="9"/>
  <c r="O164" i="9"/>
  <c r="L164" i="9"/>
  <c r="I164" i="9"/>
  <c r="F164" i="9"/>
  <c r="N163" i="9"/>
  <c r="M163" i="9"/>
  <c r="K163" i="9"/>
  <c r="J163" i="9"/>
  <c r="H163" i="9"/>
  <c r="G163" i="9"/>
  <c r="E163" i="9"/>
  <c r="D163" i="9"/>
  <c r="F163" i="9" s="1"/>
  <c r="O162" i="9"/>
  <c r="L162" i="9"/>
  <c r="I162" i="9"/>
  <c r="F162" i="9"/>
  <c r="O161" i="9"/>
  <c r="L161" i="9"/>
  <c r="I161" i="9"/>
  <c r="F161" i="9"/>
  <c r="O160" i="9"/>
  <c r="L160" i="9"/>
  <c r="I160" i="9"/>
  <c r="F160" i="9"/>
  <c r="O159" i="9"/>
  <c r="L159" i="9"/>
  <c r="I159" i="9"/>
  <c r="F159" i="9"/>
  <c r="O158" i="9"/>
  <c r="L158" i="9"/>
  <c r="I158" i="9"/>
  <c r="F158" i="9"/>
  <c r="O157" i="9"/>
  <c r="L157" i="9"/>
  <c r="I157" i="9"/>
  <c r="F157" i="9"/>
  <c r="O156" i="9"/>
  <c r="L156" i="9"/>
  <c r="I156" i="9"/>
  <c r="F156" i="9"/>
  <c r="O155" i="9"/>
  <c r="L155" i="9"/>
  <c r="I155" i="9"/>
  <c r="F155" i="9"/>
  <c r="N154" i="9"/>
  <c r="M154" i="9"/>
  <c r="K154" i="9"/>
  <c r="J154" i="9"/>
  <c r="H154" i="9"/>
  <c r="G154" i="9"/>
  <c r="E154" i="9"/>
  <c r="D154" i="9"/>
  <c r="O153" i="9"/>
  <c r="L153" i="9"/>
  <c r="I153" i="9"/>
  <c r="F153" i="9"/>
  <c r="O152" i="9"/>
  <c r="L152" i="9"/>
  <c r="I152" i="9"/>
  <c r="F152" i="9"/>
  <c r="O151" i="9"/>
  <c r="L151" i="9"/>
  <c r="I151" i="9"/>
  <c r="F151" i="9"/>
  <c r="O150" i="9"/>
  <c r="L150" i="9"/>
  <c r="I150" i="9"/>
  <c r="F150" i="9"/>
  <c r="O149" i="9"/>
  <c r="L149" i="9"/>
  <c r="I149" i="9"/>
  <c r="F149" i="9"/>
  <c r="O148" i="9"/>
  <c r="L148" i="9"/>
  <c r="I148" i="9"/>
  <c r="F148" i="9"/>
  <c r="N147" i="9"/>
  <c r="M147" i="9"/>
  <c r="K147" i="9"/>
  <c r="J147" i="9"/>
  <c r="L147" i="9" s="1"/>
  <c r="H147" i="9"/>
  <c r="G147" i="9"/>
  <c r="E147" i="9"/>
  <c r="D147" i="9"/>
  <c r="F147" i="9" s="1"/>
  <c r="O146" i="9"/>
  <c r="L146" i="9"/>
  <c r="I146" i="9"/>
  <c r="F146" i="9"/>
  <c r="O145" i="9"/>
  <c r="L145" i="9"/>
  <c r="I145" i="9"/>
  <c r="F145" i="9"/>
  <c r="N144" i="9"/>
  <c r="M144" i="9"/>
  <c r="K144" i="9"/>
  <c r="J144" i="9"/>
  <c r="H144" i="9"/>
  <c r="G144" i="9"/>
  <c r="E144" i="9"/>
  <c r="D144" i="9"/>
  <c r="O143" i="9"/>
  <c r="L143" i="9"/>
  <c r="I143" i="9"/>
  <c r="F143" i="9"/>
  <c r="O142" i="9"/>
  <c r="L142" i="9"/>
  <c r="I142" i="9"/>
  <c r="F142" i="9"/>
  <c r="O141" i="9"/>
  <c r="L141" i="9"/>
  <c r="I141" i="9"/>
  <c r="F141" i="9"/>
  <c r="O140" i="9"/>
  <c r="L140" i="9"/>
  <c r="I140" i="9"/>
  <c r="F140" i="9"/>
  <c r="N139" i="9"/>
  <c r="M139" i="9"/>
  <c r="K139" i="9"/>
  <c r="J139" i="9"/>
  <c r="H139" i="9"/>
  <c r="G139" i="9"/>
  <c r="E139" i="9"/>
  <c r="D139" i="9"/>
  <c r="F139" i="9" s="1"/>
  <c r="O138" i="9"/>
  <c r="L138" i="9"/>
  <c r="I138" i="9"/>
  <c r="F138" i="9"/>
  <c r="O137" i="9"/>
  <c r="L137" i="9"/>
  <c r="I137" i="9"/>
  <c r="F137" i="9"/>
  <c r="O136" i="9"/>
  <c r="L136" i="9"/>
  <c r="I136" i="9"/>
  <c r="F136" i="9"/>
  <c r="O135" i="9"/>
  <c r="L135" i="9"/>
  <c r="I135" i="9"/>
  <c r="F135" i="9"/>
  <c r="N134" i="9"/>
  <c r="M134" i="9"/>
  <c r="K134" i="9"/>
  <c r="J134" i="9"/>
  <c r="H134" i="9"/>
  <c r="G134" i="9"/>
  <c r="E134" i="9"/>
  <c r="D134" i="9"/>
  <c r="D133" i="9"/>
  <c r="O132" i="9"/>
  <c r="L132" i="9"/>
  <c r="I132" i="9"/>
  <c r="F132" i="9"/>
  <c r="N131" i="9"/>
  <c r="M131" i="9"/>
  <c r="K131" i="9"/>
  <c r="J131" i="9"/>
  <c r="L131" i="9" s="1"/>
  <c r="H131" i="9"/>
  <c r="G131" i="9"/>
  <c r="E131" i="9"/>
  <c r="D131" i="9"/>
  <c r="F131" i="9" s="1"/>
  <c r="O130" i="9"/>
  <c r="L130" i="9"/>
  <c r="I130" i="9"/>
  <c r="F130" i="9"/>
  <c r="C130" i="9" s="1"/>
  <c r="O129" i="9"/>
  <c r="L129" i="9"/>
  <c r="I129" i="9"/>
  <c r="F129" i="9"/>
  <c r="O128" i="9"/>
  <c r="L128" i="9"/>
  <c r="I128" i="9"/>
  <c r="F128" i="9"/>
  <c r="O127" i="9"/>
  <c r="L127" i="9"/>
  <c r="I127" i="9"/>
  <c r="F127" i="9"/>
  <c r="O126" i="9"/>
  <c r="L126" i="9"/>
  <c r="I126" i="9"/>
  <c r="F126" i="9"/>
  <c r="C126" i="9" s="1"/>
  <c r="N125" i="9"/>
  <c r="M125" i="9"/>
  <c r="K125" i="9"/>
  <c r="J125" i="9"/>
  <c r="L125" i="9" s="1"/>
  <c r="H125" i="9"/>
  <c r="I125" i="9" s="1"/>
  <c r="G125" i="9"/>
  <c r="E125" i="9"/>
  <c r="D125" i="9"/>
  <c r="F125" i="9" s="1"/>
  <c r="O124" i="9"/>
  <c r="L124" i="9"/>
  <c r="I124" i="9"/>
  <c r="F124" i="9"/>
  <c r="O123" i="9"/>
  <c r="L123" i="9"/>
  <c r="I123" i="9"/>
  <c r="F123" i="9"/>
  <c r="O122" i="9"/>
  <c r="L122" i="9"/>
  <c r="I122" i="9"/>
  <c r="F122" i="9"/>
  <c r="C122" i="9" s="1"/>
  <c r="O121" i="9"/>
  <c r="L121" i="9"/>
  <c r="I121" i="9"/>
  <c r="F121" i="9"/>
  <c r="O120" i="9"/>
  <c r="L120" i="9"/>
  <c r="I120" i="9"/>
  <c r="F120" i="9"/>
  <c r="N119" i="9"/>
  <c r="O119" i="9" s="1"/>
  <c r="M119" i="9"/>
  <c r="K119" i="9"/>
  <c r="J119" i="9"/>
  <c r="H119" i="9"/>
  <c r="G119" i="9"/>
  <c r="E119" i="9"/>
  <c r="D119" i="9"/>
  <c r="O118" i="9"/>
  <c r="L118" i="9"/>
  <c r="I118" i="9"/>
  <c r="F118" i="9"/>
  <c r="O117" i="9"/>
  <c r="L117" i="9"/>
  <c r="I117" i="9"/>
  <c r="F117" i="9"/>
  <c r="O116" i="9"/>
  <c r="L116" i="9"/>
  <c r="I116" i="9"/>
  <c r="F116" i="9"/>
  <c r="N115" i="9"/>
  <c r="M115" i="9"/>
  <c r="K115" i="9"/>
  <c r="J115" i="9"/>
  <c r="H115" i="9"/>
  <c r="G115" i="9"/>
  <c r="E115" i="9"/>
  <c r="D115" i="9"/>
  <c r="O114" i="9"/>
  <c r="L114" i="9"/>
  <c r="I114" i="9"/>
  <c r="F114" i="9"/>
  <c r="O113" i="9"/>
  <c r="L113" i="9"/>
  <c r="I113" i="9"/>
  <c r="F113" i="9"/>
  <c r="O112" i="9"/>
  <c r="L112" i="9"/>
  <c r="I112" i="9"/>
  <c r="F112" i="9"/>
  <c r="O111" i="9"/>
  <c r="L111" i="9"/>
  <c r="I111" i="9"/>
  <c r="F111" i="9"/>
  <c r="O110" i="9"/>
  <c r="L110" i="9"/>
  <c r="I110" i="9"/>
  <c r="F110" i="9"/>
  <c r="O109" i="9"/>
  <c r="L109" i="9"/>
  <c r="I109" i="9"/>
  <c r="F109" i="9"/>
  <c r="O108" i="9"/>
  <c r="L108" i="9"/>
  <c r="I108" i="9"/>
  <c r="F108" i="9"/>
  <c r="O107" i="9"/>
  <c r="L107" i="9"/>
  <c r="I107" i="9"/>
  <c r="F107" i="9"/>
  <c r="N106" i="9"/>
  <c r="M106" i="9"/>
  <c r="K106" i="9"/>
  <c r="J106" i="9"/>
  <c r="H106" i="9"/>
  <c r="G106" i="9"/>
  <c r="E106" i="9"/>
  <c r="D106" i="9"/>
  <c r="O105" i="9"/>
  <c r="L105" i="9"/>
  <c r="I105" i="9"/>
  <c r="F105" i="9"/>
  <c r="O104" i="9"/>
  <c r="L104" i="9"/>
  <c r="I104" i="9"/>
  <c r="F104" i="9"/>
  <c r="O103" i="9"/>
  <c r="L103" i="9"/>
  <c r="I103" i="9"/>
  <c r="F103" i="9"/>
  <c r="O102" i="9"/>
  <c r="L102" i="9"/>
  <c r="I102" i="9"/>
  <c r="F102" i="9"/>
  <c r="C102" i="9" s="1"/>
  <c r="O101" i="9"/>
  <c r="L101" i="9"/>
  <c r="I101" i="9"/>
  <c r="F101" i="9"/>
  <c r="O100" i="9"/>
  <c r="L100" i="9"/>
  <c r="I100" i="9"/>
  <c r="F100" i="9"/>
  <c r="O99" i="9"/>
  <c r="L99" i="9"/>
  <c r="I99" i="9"/>
  <c r="F99" i="9"/>
  <c r="N98" i="9"/>
  <c r="M98" i="9"/>
  <c r="O98" i="9" s="1"/>
  <c r="K98" i="9"/>
  <c r="J98" i="9"/>
  <c r="H98" i="9"/>
  <c r="G98" i="9"/>
  <c r="I98" i="9" s="1"/>
  <c r="E98" i="9"/>
  <c r="D98" i="9"/>
  <c r="O97" i="9"/>
  <c r="L97" i="9"/>
  <c r="I97" i="9"/>
  <c r="F97" i="9"/>
  <c r="O96" i="9"/>
  <c r="L96" i="9"/>
  <c r="I96" i="9"/>
  <c r="F96" i="9"/>
  <c r="O95" i="9"/>
  <c r="L95" i="9"/>
  <c r="I95" i="9"/>
  <c r="F95" i="9"/>
  <c r="O94" i="9"/>
  <c r="L94" i="9"/>
  <c r="I94" i="9"/>
  <c r="F94" i="9"/>
  <c r="O93" i="9"/>
  <c r="L93" i="9"/>
  <c r="I93" i="9"/>
  <c r="F93" i="9"/>
  <c r="N92" i="9"/>
  <c r="M92" i="9"/>
  <c r="K92" i="9"/>
  <c r="J92" i="9"/>
  <c r="H92" i="9"/>
  <c r="G92" i="9"/>
  <c r="I92" i="9" s="1"/>
  <c r="E92" i="9"/>
  <c r="D92" i="9"/>
  <c r="O91" i="9"/>
  <c r="L91" i="9"/>
  <c r="I91" i="9"/>
  <c r="F91" i="9"/>
  <c r="O90" i="9"/>
  <c r="L90" i="9"/>
  <c r="I90" i="9"/>
  <c r="F90" i="9"/>
  <c r="O89" i="9"/>
  <c r="L89" i="9"/>
  <c r="I89" i="9"/>
  <c r="F89" i="9"/>
  <c r="O88" i="9"/>
  <c r="L88" i="9"/>
  <c r="I88" i="9"/>
  <c r="F88" i="9"/>
  <c r="N87" i="9"/>
  <c r="M87" i="9"/>
  <c r="K87" i="9"/>
  <c r="J87" i="9"/>
  <c r="H87" i="9"/>
  <c r="G87" i="9"/>
  <c r="E87" i="9"/>
  <c r="D87" i="9"/>
  <c r="O85" i="9"/>
  <c r="L85" i="9"/>
  <c r="I85" i="9"/>
  <c r="F85" i="9"/>
  <c r="O84" i="9"/>
  <c r="L84" i="9"/>
  <c r="I84" i="9"/>
  <c r="F84" i="9"/>
  <c r="N83" i="9"/>
  <c r="M83" i="9"/>
  <c r="K83" i="9"/>
  <c r="J83" i="9"/>
  <c r="H83" i="9"/>
  <c r="G83" i="9"/>
  <c r="E83" i="9"/>
  <c r="D83" i="9"/>
  <c r="O82" i="9"/>
  <c r="L82" i="9"/>
  <c r="I82" i="9"/>
  <c r="F82" i="9"/>
  <c r="O81" i="9"/>
  <c r="L81" i="9"/>
  <c r="I81" i="9"/>
  <c r="F81" i="9"/>
  <c r="N80" i="9"/>
  <c r="M80" i="9"/>
  <c r="K80" i="9"/>
  <c r="K79" i="9" s="1"/>
  <c r="J80" i="9"/>
  <c r="J79" i="9" s="1"/>
  <c r="H80" i="9"/>
  <c r="G80" i="9"/>
  <c r="I80" i="9" s="1"/>
  <c r="E80" i="9"/>
  <c r="E79" i="9" s="1"/>
  <c r="D80" i="9"/>
  <c r="H79" i="9"/>
  <c r="G79" i="9"/>
  <c r="O77" i="9"/>
  <c r="L77" i="9"/>
  <c r="I77" i="9"/>
  <c r="F77" i="9"/>
  <c r="O76" i="9"/>
  <c r="L76" i="9"/>
  <c r="I76" i="9"/>
  <c r="F76" i="9"/>
  <c r="O75" i="9"/>
  <c r="L75" i="9"/>
  <c r="I75" i="9"/>
  <c r="F75" i="9"/>
  <c r="O74" i="9"/>
  <c r="L74" i="9"/>
  <c r="I74" i="9"/>
  <c r="F74" i="9"/>
  <c r="O73" i="9"/>
  <c r="L73" i="9"/>
  <c r="I73" i="9"/>
  <c r="F73" i="9"/>
  <c r="N72" i="9"/>
  <c r="N70" i="9" s="1"/>
  <c r="M72" i="9"/>
  <c r="K72" i="9"/>
  <c r="J72" i="9"/>
  <c r="H72" i="9"/>
  <c r="H70" i="9" s="1"/>
  <c r="G72" i="9"/>
  <c r="E72" i="9"/>
  <c r="E70" i="9" s="1"/>
  <c r="D72" i="9"/>
  <c r="F72" i="9" s="1"/>
  <c r="O71" i="9"/>
  <c r="L71" i="9"/>
  <c r="I71" i="9"/>
  <c r="F71" i="9"/>
  <c r="K70" i="9"/>
  <c r="O69" i="9"/>
  <c r="L69" i="9"/>
  <c r="I69" i="9"/>
  <c r="F69" i="9"/>
  <c r="O68" i="9"/>
  <c r="L68" i="9"/>
  <c r="I68" i="9"/>
  <c r="F68" i="9"/>
  <c r="O67" i="9"/>
  <c r="L67" i="9"/>
  <c r="I67" i="9"/>
  <c r="F67" i="9"/>
  <c r="O66" i="9"/>
  <c r="L66" i="9"/>
  <c r="I66" i="9"/>
  <c r="F66" i="9"/>
  <c r="O65" i="9"/>
  <c r="L65" i="9"/>
  <c r="I65" i="9"/>
  <c r="F65" i="9"/>
  <c r="O64" i="9"/>
  <c r="L64" i="9"/>
  <c r="I64" i="9"/>
  <c r="F64" i="9"/>
  <c r="O63" i="9"/>
  <c r="L63" i="9"/>
  <c r="I63" i="9"/>
  <c r="F63" i="9"/>
  <c r="O62" i="9"/>
  <c r="L62" i="9"/>
  <c r="I62" i="9"/>
  <c r="F62" i="9"/>
  <c r="N61" i="9"/>
  <c r="M61" i="9"/>
  <c r="K61" i="9"/>
  <c r="J61" i="9"/>
  <c r="H61" i="9"/>
  <c r="G61" i="9"/>
  <c r="I61" i="9" s="1"/>
  <c r="E61" i="9"/>
  <c r="D61" i="9"/>
  <c r="O60" i="9"/>
  <c r="L60" i="9"/>
  <c r="I60" i="9"/>
  <c r="F60" i="9"/>
  <c r="O59" i="9"/>
  <c r="L59" i="9"/>
  <c r="I59" i="9"/>
  <c r="F59" i="9"/>
  <c r="N58" i="9"/>
  <c r="M58" i="9"/>
  <c r="O58" i="9" s="1"/>
  <c r="L58" i="9"/>
  <c r="K58" i="9"/>
  <c r="J58" i="9"/>
  <c r="H58" i="9"/>
  <c r="H57" i="9" s="1"/>
  <c r="G58" i="9"/>
  <c r="G57" i="9" s="1"/>
  <c r="E58" i="9"/>
  <c r="D58" i="9"/>
  <c r="M57" i="9"/>
  <c r="E57" i="9"/>
  <c r="E56" i="9" s="1"/>
  <c r="O50" i="9"/>
  <c r="C50" i="9" s="1"/>
  <c r="O49" i="9"/>
  <c r="C49" i="9" s="1"/>
  <c r="N48" i="9"/>
  <c r="M48" i="9"/>
  <c r="L47" i="9"/>
  <c r="I47" i="9"/>
  <c r="F47" i="9"/>
  <c r="C47" i="9" s="1"/>
  <c r="K46" i="9"/>
  <c r="J46" i="9"/>
  <c r="H46" i="9"/>
  <c r="G46" i="9"/>
  <c r="I46" i="9" s="1"/>
  <c r="E46" i="9"/>
  <c r="D46" i="9"/>
  <c r="F45" i="9"/>
  <c r="C45" i="9" s="1"/>
  <c r="L44" i="9"/>
  <c r="C44" i="9" s="1"/>
  <c r="L43" i="9"/>
  <c r="C43" i="9" s="1"/>
  <c r="L42" i="9"/>
  <c r="C42" i="9" s="1"/>
  <c r="L41" i="9"/>
  <c r="C41" i="9" s="1"/>
  <c r="K40" i="9"/>
  <c r="J40" i="9"/>
  <c r="L39" i="9"/>
  <c r="C39" i="9" s="1"/>
  <c r="L38" i="9"/>
  <c r="C38" i="9" s="1"/>
  <c r="K37" i="9"/>
  <c r="J37" i="9"/>
  <c r="L36" i="9"/>
  <c r="C36" i="9" s="1"/>
  <c r="K35" i="9"/>
  <c r="J35" i="9"/>
  <c r="L34" i="9"/>
  <c r="C34" i="9" s="1"/>
  <c r="L33" i="9"/>
  <c r="C33" i="9" s="1"/>
  <c r="L32" i="9"/>
  <c r="C32" i="9" s="1"/>
  <c r="K31" i="9"/>
  <c r="K30" i="9" s="1"/>
  <c r="J31" i="9"/>
  <c r="F29" i="9"/>
  <c r="C29" i="9" s="1"/>
  <c r="I28" i="9"/>
  <c r="F28" i="9"/>
  <c r="O27" i="9"/>
  <c r="L27" i="9"/>
  <c r="I27" i="9"/>
  <c r="F27" i="9"/>
  <c r="O26" i="9"/>
  <c r="L26" i="9"/>
  <c r="I26" i="9"/>
  <c r="F26" i="9"/>
  <c r="N25" i="9"/>
  <c r="N290" i="9" s="1"/>
  <c r="N289" i="9" s="1"/>
  <c r="M25" i="9"/>
  <c r="K25" i="9"/>
  <c r="J25" i="9"/>
  <c r="J290" i="9" s="1"/>
  <c r="H25" i="9"/>
  <c r="H290" i="9" s="1"/>
  <c r="H289" i="9" s="1"/>
  <c r="G25" i="9"/>
  <c r="G290" i="9" s="1"/>
  <c r="E25" i="9"/>
  <c r="E290" i="9" s="1"/>
  <c r="E289" i="9" s="1"/>
  <c r="D25" i="9"/>
  <c r="D290" i="9" s="1"/>
  <c r="C166" i="9" l="1"/>
  <c r="J207" i="9"/>
  <c r="C67" i="9"/>
  <c r="C114" i="9"/>
  <c r="C167" i="9"/>
  <c r="F201" i="9"/>
  <c r="C212" i="9"/>
  <c r="C240" i="9"/>
  <c r="C242" i="9"/>
  <c r="J254" i="9"/>
  <c r="L254" i="9" s="1"/>
  <c r="C260" i="9"/>
  <c r="C276" i="9"/>
  <c r="C280" i="9"/>
  <c r="F284" i="9"/>
  <c r="I115" i="9"/>
  <c r="C162" i="9"/>
  <c r="C224" i="9"/>
  <c r="D207" i="9"/>
  <c r="F119" i="9"/>
  <c r="I191" i="9"/>
  <c r="K57" i="9"/>
  <c r="L61" i="9"/>
  <c r="D70" i="9"/>
  <c r="C81" i="9"/>
  <c r="F83" i="9"/>
  <c r="L83" i="9"/>
  <c r="C138" i="9"/>
  <c r="I139" i="9"/>
  <c r="I144" i="9"/>
  <c r="O144" i="9"/>
  <c r="I147" i="9"/>
  <c r="I154" i="9"/>
  <c r="O154" i="9"/>
  <c r="I163" i="9"/>
  <c r="E190" i="9"/>
  <c r="K190" i="9"/>
  <c r="C216" i="9"/>
  <c r="L219" i="9"/>
  <c r="L238" i="9"/>
  <c r="F262" i="9"/>
  <c r="H272" i="9"/>
  <c r="H271" i="9" s="1"/>
  <c r="N272" i="9"/>
  <c r="N271" i="9" s="1"/>
  <c r="O254" i="9"/>
  <c r="M24" i="9"/>
  <c r="O24" i="9" s="1"/>
  <c r="C27" i="9"/>
  <c r="L35" i="9"/>
  <c r="C35" i="9" s="1"/>
  <c r="H56" i="9"/>
  <c r="C63" i="9"/>
  <c r="C64" i="9"/>
  <c r="C65" i="9"/>
  <c r="C66" i="9"/>
  <c r="C96" i="9"/>
  <c r="C99" i="9"/>
  <c r="C101" i="9"/>
  <c r="O115" i="9"/>
  <c r="C120" i="9"/>
  <c r="C128" i="9"/>
  <c r="C137" i="9"/>
  <c r="H133" i="9"/>
  <c r="C170" i="9"/>
  <c r="M177" i="9"/>
  <c r="F191" i="9"/>
  <c r="L195" i="9"/>
  <c r="C211" i="9"/>
  <c r="O219" i="9"/>
  <c r="D234" i="9"/>
  <c r="I241" i="9"/>
  <c r="C252" i="9"/>
  <c r="O255" i="9"/>
  <c r="I282" i="9"/>
  <c r="O282" i="9"/>
  <c r="C294" i="9"/>
  <c r="J57" i="9"/>
  <c r="L57" i="9" s="1"/>
  <c r="N57" i="9"/>
  <c r="C90" i="9"/>
  <c r="C110" i="9"/>
  <c r="C111" i="9"/>
  <c r="C113" i="9"/>
  <c r="C146" i="9"/>
  <c r="C158" i="9"/>
  <c r="C159" i="9"/>
  <c r="C161" i="9"/>
  <c r="C188" i="9"/>
  <c r="C196" i="9"/>
  <c r="C228" i="9"/>
  <c r="J261" i="9"/>
  <c r="C268" i="9"/>
  <c r="C269" i="9"/>
  <c r="C270" i="9"/>
  <c r="C275" i="9"/>
  <c r="L31" i="9"/>
  <c r="C31" i="9" s="1"/>
  <c r="L37" i="9"/>
  <c r="C37" i="9" s="1"/>
  <c r="L40" i="9"/>
  <c r="C40" i="9" s="1"/>
  <c r="F46" i="9"/>
  <c r="C46" i="9" s="1"/>
  <c r="L46" i="9"/>
  <c r="C59" i="9"/>
  <c r="C60" i="9"/>
  <c r="F61" i="9"/>
  <c r="O61" i="9"/>
  <c r="C71" i="9"/>
  <c r="C82" i="9"/>
  <c r="F115" i="9"/>
  <c r="L115" i="9"/>
  <c r="O131" i="9"/>
  <c r="O134" i="9"/>
  <c r="F144" i="9"/>
  <c r="C152" i="9"/>
  <c r="L154" i="9"/>
  <c r="C156" i="9"/>
  <c r="F178" i="9"/>
  <c r="J177" i="9"/>
  <c r="J176" i="9" s="1"/>
  <c r="H177" i="9"/>
  <c r="H176" i="9" s="1"/>
  <c r="N177" i="9"/>
  <c r="O191" i="9"/>
  <c r="C200" i="9"/>
  <c r="C202" i="9"/>
  <c r="C206" i="9"/>
  <c r="O208" i="9"/>
  <c r="C220" i="9"/>
  <c r="C221" i="9"/>
  <c r="C223" i="9"/>
  <c r="C244" i="9"/>
  <c r="C247" i="9"/>
  <c r="O249" i="9"/>
  <c r="C256" i="9"/>
  <c r="C259" i="9"/>
  <c r="L262" i="9"/>
  <c r="L278" i="9"/>
  <c r="K86" i="9"/>
  <c r="K290" i="9"/>
  <c r="K289" i="9" s="1"/>
  <c r="I72" i="9"/>
  <c r="G70" i="9"/>
  <c r="I70" i="9" s="1"/>
  <c r="O92" i="9"/>
  <c r="M86" i="9"/>
  <c r="J168" i="9"/>
  <c r="L168" i="9" s="1"/>
  <c r="L169" i="9"/>
  <c r="C181" i="9"/>
  <c r="C246" i="9"/>
  <c r="I266" i="9"/>
  <c r="G261" i="9"/>
  <c r="I261" i="9" s="1"/>
  <c r="N24" i="9"/>
  <c r="L25" i="9"/>
  <c r="C28" i="9"/>
  <c r="J30" i="9"/>
  <c r="L30" i="9" s="1"/>
  <c r="C30" i="9" s="1"/>
  <c r="C68" i="9"/>
  <c r="C69" i="9"/>
  <c r="L79" i="9"/>
  <c r="D86" i="9"/>
  <c r="F86" i="9" s="1"/>
  <c r="F87" i="9"/>
  <c r="C89" i="9"/>
  <c r="C108" i="9"/>
  <c r="C112" i="9"/>
  <c r="C118" i="9"/>
  <c r="O125" i="9"/>
  <c r="E133" i="9"/>
  <c r="C136" i="9"/>
  <c r="C142" i="9"/>
  <c r="L144" i="9"/>
  <c r="C145" i="9"/>
  <c r="O147" i="9"/>
  <c r="C147" i="9" s="1"/>
  <c r="D177" i="9"/>
  <c r="F177" i="9" s="1"/>
  <c r="C186" i="9"/>
  <c r="O195" i="9"/>
  <c r="M194" i="9"/>
  <c r="O194" i="9" s="1"/>
  <c r="G199" i="9"/>
  <c r="I199" i="9" s="1"/>
  <c r="C222" i="9"/>
  <c r="C227" i="9"/>
  <c r="C239" i="9"/>
  <c r="C258" i="9"/>
  <c r="I262" i="9"/>
  <c r="I278" i="9"/>
  <c r="L266" i="9"/>
  <c r="K261" i="9"/>
  <c r="C26" i="9"/>
  <c r="O83" i="9"/>
  <c r="N79" i="9"/>
  <c r="O182" i="9"/>
  <c r="J194" i="9"/>
  <c r="L194" i="9" s="1"/>
  <c r="C298" i="9"/>
  <c r="I25" i="9"/>
  <c r="L72" i="9"/>
  <c r="C73" i="9"/>
  <c r="C74" i="9"/>
  <c r="C76" i="9"/>
  <c r="C77" i="9"/>
  <c r="E86" i="9"/>
  <c r="E78" i="9" s="1"/>
  <c r="E55" i="9" s="1"/>
  <c r="C94" i="9"/>
  <c r="C97" i="9"/>
  <c r="F98" i="9"/>
  <c r="I106" i="9"/>
  <c r="O106" i="9"/>
  <c r="L119" i="9"/>
  <c r="C121" i="9"/>
  <c r="C150" i="9"/>
  <c r="C155" i="9"/>
  <c r="C157" i="9"/>
  <c r="C164" i="9"/>
  <c r="C174" i="9"/>
  <c r="L187" i="9"/>
  <c r="C187" i="9" s="1"/>
  <c r="C189" i="9"/>
  <c r="L191" i="9"/>
  <c r="C192" i="9"/>
  <c r="C204" i="9"/>
  <c r="C210" i="9"/>
  <c r="C215" i="9"/>
  <c r="I219" i="9"/>
  <c r="C219" i="9" s="1"/>
  <c r="C232" i="9"/>
  <c r="O236" i="9"/>
  <c r="M234" i="9"/>
  <c r="I249" i="9"/>
  <c r="C249" i="9" s="1"/>
  <c r="C253" i="9"/>
  <c r="H233" i="9"/>
  <c r="C264" i="9"/>
  <c r="C267" i="9"/>
  <c r="J272" i="9"/>
  <c r="J271" i="9" s="1"/>
  <c r="L271" i="9" s="1"/>
  <c r="I274" i="9"/>
  <c r="G272" i="9"/>
  <c r="I272" i="9" s="1"/>
  <c r="L282" i="9"/>
  <c r="C283" i="9"/>
  <c r="D57" i="9"/>
  <c r="D56" i="9" s="1"/>
  <c r="O72" i="9"/>
  <c r="M79" i="9"/>
  <c r="C85" i="9"/>
  <c r="C88" i="9"/>
  <c r="C91" i="9"/>
  <c r="F92" i="9"/>
  <c r="C100" i="9"/>
  <c r="C105" i="9"/>
  <c r="F106" i="9"/>
  <c r="C117" i="9"/>
  <c r="I119" i="9"/>
  <c r="C124" i="9"/>
  <c r="C132" i="9"/>
  <c r="C141" i="9"/>
  <c r="C149" i="9"/>
  <c r="C160" i="9"/>
  <c r="O163" i="9"/>
  <c r="C173" i="9"/>
  <c r="C180" i="9"/>
  <c r="L182" i="9"/>
  <c r="C183" i="9"/>
  <c r="C185" i="9"/>
  <c r="I187" i="9"/>
  <c r="C209" i="9"/>
  <c r="C214" i="9"/>
  <c r="C226" i="9"/>
  <c r="L249" i="9"/>
  <c r="C251" i="9"/>
  <c r="E261" i="9"/>
  <c r="F261" i="9" s="1"/>
  <c r="C263" i="9"/>
  <c r="C279" i="9"/>
  <c r="O278" i="9"/>
  <c r="O48" i="9"/>
  <c r="C48" i="9" s="1"/>
  <c r="K56" i="9"/>
  <c r="C62" i="9"/>
  <c r="C75" i="9"/>
  <c r="C84" i="9"/>
  <c r="I87" i="9"/>
  <c r="L92" i="9"/>
  <c r="C93" i="9"/>
  <c r="C104" i="9"/>
  <c r="C107" i="9"/>
  <c r="C109" i="9"/>
  <c r="C116" i="9"/>
  <c r="C127" i="9"/>
  <c r="C129" i="9"/>
  <c r="I131" i="9"/>
  <c r="F134" i="9"/>
  <c r="C140" i="9"/>
  <c r="C148" i="9"/>
  <c r="C153" i="9"/>
  <c r="F154" i="9"/>
  <c r="L163" i="9"/>
  <c r="C163" i="9" s="1"/>
  <c r="C165" i="9"/>
  <c r="O169" i="9"/>
  <c r="C172" i="9"/>
  <c r="C175" i="9"/>
  <c r="I182" i="9"/>
  <c r="C184" i="9"/>
  <c r="C193" i="9"/>
  <c r="C203" i="9"/>
  <c r="F208" i="9"/>
  <c r="C213" i="9"/>
  <c r="C218" i="9"/>
  <c r="L230" i="9"/>
  <c r="C231" i="9"/>
  <c r="C235" i="9"/>
  <c r="F236" i="9"/>
  <c r="O238" i="9"/>
  <c r="C243" i="9"/>
  <c r="C250" i="9"/>
  <c r="F266" i="9"/>
  <c r="C273" i="9"/>
  <c r="C281" i="9"/>
  <c r="C285" i="9"/>
  <c r="C295" i="9"/>
  <c r="F70" i="9"/>
  <c r="F57" i="9"/>
  <c r="N56" i="9"/>
  <c r="I57" i="9"/>
  <c r="L139" i="9"/>
  <c r="J133" i="9"/>
  <c r="D168" i="9"/>
  <c r="F168" i="9" s="1"/>
  <c r="F169" i="9"/>
  <c r="I236" i="9"/>
  <c r="G234" i="9"/>
  <c r="F238" i="9"/>
  <c r="E234" i="9"/>
  <c r="M290" i="9"/>
  <c r="G24" i="9"/>
  <c r="K24" i="9"/>
  <c r="F25" i="9"/>
  <c r="I58" i="9"/>
  <c r="M70" i="9"/>
  <c r="O70" i="9" s="1"/>
  <c r="D79" i="9"/>
  <c r="F80" i="9"/>
  <c r="G86" i="9"/>
  <c r="C103" i="9"/>
  <c r="C123" i="9"/>
  <c r="C125" i="9"/>
  <c r="F133" i="9"/>
  <c r="C143" i="9"/>
  <c r="C151" i="9"/>
  <c r="K177" i="9"/>
  <c r="L178" i="9"/>
  <c r="C179" i="9"/>
  <c r="N199" i="9"/>
  <c r="N198" i="9" s="1"/>
  <c r="O201" i="9"/>
  <c r="C201" i="9" s="1"/>
  <c r="D24" i="9"/>
  <c r="H24" i="9"/>
  <c r="G289" i="9"/>
  <c r="I289" i="9" s="1"/>
  <c r="I290" i="9"/>
  <c r="O25" i="9"/>
  <c r="O57" i="9"/>
  <c r="F58" i="9"/>
  <c r="C58" i="9" s="1"/>
  <c r="J70" i="9"/>
  <c r="L70" i="9" s="1"/>
  <c r="L80" i="9"/>
  <c r="O80" i="9"/>
  <c r="H86" i="9"/>
  <c r="N86" i="9"/>
  <c r="O87" i="9"/>
  <c r="C95" i="9"/>
  <c r="L106" i="9"/>
  <c r="K133" i="9"/>
  <c r="L134" i="9"/>
  <c r="C135" i="9"/>
  <c r="C144" i="9"/>
  <c r="C171" i="9"/>
  <c r="N176" i="9"/>
  <c r="G177" i="9"/>
  <c r="I178" i="9"/>
  <c r="C178" i="9" s="1"/>
  <c r="D198" i="9"/>
  <c r="F199" i="9"/>
  <c r="F230" i="9"/>
  <c r="E207" i="9"/>
  <c r="E198" i="9" s="1"/>
  <c r="O274" i="9"/>
  <c r="M272" i="9"/>
  <c r="E24" i="9"/>
  <c r="D289" i="9"/>
  <c r="F289" i="9" s="1"/>
  <c r="F290" i="9"/>
  <c r="I79" i="9"/>
  <c r="I83" i="9"/>
  <c r="C83" i="9" s="1"/>
  <c r="J86" i="9"/>
  <c r="L87" i="9"/>
  <c r="L98" i="9"/>
  <c r="C98" i="9" s="1"/>
  <c r="C115" i="9"/>
  <c r="G133" i="9"/>
  <c r="I133" i="9" s="1"/>
  <c r="I134" i="9"/>
  <c r="M133" i="9"/>
  <c r="N133" i="9"/>
  <c r="O139" i="9"/>
  <c r="O168" i="9"/>
  <c r="H168" i="9"/>
  <c r="I168" i="9" s="1"/>
  <c r="I169" i="9"/>
  <c r="D194" i="9"/>
  <c r="F195" i="9"/>
  <c r="J289" i="9"/>
  <c r="L201" i="9"/>
  <c r="J199" i="9"/>
  <c r="K207" i="9"/>
  <c r="L208" i="9"/>
  <c r="O241" i="9"/>
  <c r="N234" i="9"/>
  <c r="N233" i="9" s="1"/>
  <c r="D254" i="9"/>
  <c r="F255" i="9"/>
  <c r="F274" i="9"/>
  <c r="F282" i="9"/>
  <c r="I284" i="9"/>
  <c r="C205" i="9"/>
  <c r="G207" i="9"/>
  <c r="I208" i="9"/>
  <c r="C208" i="9" s="1"/>
  <c r="C225" i="9"/>
  <c r="O230" i="9"/>
  <c r="M207" i="9"/>
  <c r="L241" i="9"/>
  <c r="C241" i="9" s="1"/>
  <c r="J234" i="9"/>
  <c r="C265" i="9"/>
  <c r="E272" i="9"/>
  <c r="H194" i="9"/>
  <c r="I194" i="9" s="1"/>
  <c r="I195" i="9"/>
  <c r="H207" i="9"/>
  <c r="H198" i="9" s="1"/>
  <c r="C217" i="9"/>
  <c r="C229" i="9"/>
  <c r="K234" i="9"/>
  <c r="L236" i="9"/>
  <c r="C237" i="9"/>
  <c r="C245" i="9"/>
  <c r="I255" i="9"/>
  <c r="C257" i="9"/>
  <c r="M261" i="9"/>
  <c r="O261" i="9" s="1"/>
  <c r="O262" i="9"/>
  <c r="C262" i="9" s="1"/>
  <c r="G271" i="9"/>
  <c r="I271" i="9" s="1"/>
  <c r="C277" i="9"/>
  <c r="F278" i="9"/>
  <c r="I291" i="9"/>
  <c r="C293" i="9"/>
  <c r="L284" i="9"/>
  <c r="C139" i="9" l="1"/>
  <c r="J190" i="9"/>
  <c r="L190" i="9" s="1"/>
  <c r="C106" i="9"/>
  <c r="C154" i="9"/>
  <c r="C191" i="9"/>
  <c r="C278" i="9"/>
  <c r="M190" i="9"/>
  <c r="O190" i="9" s="1"/>
  <c r="C131" i="9"/>
  <c r="L261" i="9"/>
  <c r="C261" i="9" s="1"/>
  <c r="O177" i="9"/>
  <c r="C70" i="9"/>
  <c r="K233" i="9"/>
  <c r="D176" i="9"/>
  <c r="F176" i="9" s="1"/>
  <c r="M176" i="9"/>
  <c r="O176" i="9" s="1"/>
  <c r="N78" i="9"/>
  <c r="N287" i="9" s="1"/>
  <c r="C282" i="9"/>
  <c r="O133" i="9"/>
  <c r="K78" i="9"/>
  <c r="C266" i="9"/>
  <c r="C291" i="9"/>
  <c r="F207" i="9"/>
  <c r="C274" i="9"/>
  <c r="C238" i="9"/>
  <c r="G56" i="9"/>
  <c r="I56" i="9" s="1"/>
  <c r="C182" i="9"/>
  <c r="C119" i="9"/>
  <c r="C72" i="9"/>
  <c r="O86" i="9"/>
  <c r="C61" i="9"/>
  <c r="L272" i="9"/>
  <c r="C134" i="9"/>
  <c r="C87" i="9"/>
  <c r="N197" i="9"/>
  <c r="L290" i="9"/>
  <c r="C92" i="9"/>
  <c r="O79" i="9"/>
  <c r="J24" i="9"/>
  <c r="L24" i="9" s="1"/>
  <c r="C236" i="9"/>
  <c r="C284" i="9"/>
  <c r="C290" i="9" s="1"/>
  <c r="C289" i="9" s="1"/>
  <c r="M78" i="9"/>
  <c r="O78" i="9" s="1"/>
  <c r="C25" i="9"/>
  <c r="C169" i="9"/>
  <c r="L289" i="9"/>
  <c r="H78" i="9"/>
  <c r="O234" i="9"/>
  <c r="C168" i="9"/>
  <c r="J56" i="9"/>
  <c r="L56" i="9" s="1"/>
  <c r="H197" i="9"/>
  <c r="L234" i="9"/>
  <c r="J233" i="9"/>
  <c r="K198" i="9"/>
  <c r="K197" i="9" s="1"/>
  <c r="L207" i="9"/>
  <c r="J198" i="9"/>
  <c r="L199" i="9"/>
  <c r="L86" i="9"/>
  <c r="J78" i="9"/>
  <c r="G176" i="9"/>
  <c r="I176" i="9" s="1"/>
  <c r="I177" i="9"/>
  <c r="M233" i="9"/>
  <c r="O233" i="9" s="1"/>
  <c r="G78" i="9"/>
  <c r="I86" i="9"/>
  <c r="L133" i="9"/>
  <c r="C133" i="9" s="1"/>
  <c r="M56" i="9"/>
  <c r="F272" i="9"/>
  <c r="E271" i="9"/>
  <c r="D233" i="9"/>
  <c r="D197" i="9" s="1"/>
  <c r="F254" i="9"/>
  <c r="C254" i="9" s="1"/>
  <c r="H190" i="9"/>
  <c r="G233" i="9"/>
  <c r="I233" i="9" s="1"/>
  <c r="I234" i="9"/>
  <c r="O207" i="9"/>
  <c r="M198" i="9"/>
  <c r="G198" i="9"/>
  <c r="I207" i="9"/>
  <c r="O199" i="9"/>
  <c r="C195" i="9"/>
  <c r="F198" i="9"/>
  <c r="F24" i="9"/>
  <c r="K176" i="9"/>
  <c r="L176" i="9" s="1"/>
  <c r="L177" i="9"/>
  <c r="C80" i="9"/>
  <c r="I24" i="9"/>
  <c r="E233" i="9"/>
  <c r="F234" i="9"/>
  <c r="C57" i="9"/>
  <c r="C255" i="9"/>
  <c r="F194" i="9"/>
  <c r="C194" i="9" s="1"/>
  <c r="D190" i="9"/>
  <c r="F190" i="9" s="1"/>
  <c r="M271" i="9"/>
  <c r="O272" i="9"/>
  <c r="C230" i="9"/>
  <c r="D78" i="9"/>
  <c r="F78" i="9" s="1"/>
  <c r="F79" i="9"/>
  <c r="C79" i="9" s="1"/>
  <c r="M289" i="9"/>
  <c r="O289" i="9" s="1"/>
  <c r="O290" i="9"/>
  <c r="N55" i="9"/>
  <c r="F56" i="9"/>
  <c r="D55" i="9"/>
  <c r="E197" i="9" l="1"/>
  <c r="E54" i="9" s="1"/>
  <c r="C176" i="9"/>
  <c r="C177" i="9"/>
  <c r="C199" i="9"/>
  <c r="C207" i="9"/>
  <c r="G287" i="9"/>
  <c r="C86" i="9"/>
  <c r="H287" i="9"/>
  <c r="I287" i="9" s="1"/>
  <c r="L78" i="9"/>
  <c r="K55" i="9"/>
  <c r="K54" i="9" s="1"/>
  <c r="K53" i="9" s="1"/>
  <c r="I78" i="9"/>
  <c r="G55" i="9"/>
  <c r="N54" i="9"/>
  <c r="E288" i="9"/>
  <c r="E53" i="9"/>
  <c r="M197" i="9"/>
  <c r="O197" i="9" s="1"/>
  <c r="O198" i="9"/>
  <c r="F197" i="9"/>
  <c r="F233" i="9"/>
  <c r="D287" i="9"/>
  <c r="O271" i="9"/>
  <c r="M287" i="9"/>
  <c r="O287" i="9" s="1"/>
  <c r="E287" i="9"/>
  <c r="F271" i="9"/>
  <c r="L233" i="9"/>
  <c r="J287" i="9"/>
  <c r="F55" i="9"/>
  <c r="D54" i="9"/>
  <c r="M55" i="9"/>
  <c r="O56" i="9"/>
  <c r="C56" i="9" s="1"/>
  <c r="C234" i="9"/>
  <c r="N53" i="9"/>
  <c r="N288" i="9"/>
  <c r="C24" i="9"/>
  <c r="G197" i="9"/>
  <c r="I197" i="9" s="1"/>
  <c r="I198" i="9"/>
  <c r="J55" i="9"/>
  <c r="H55" i="9"/>
  <c r="H54" i="9" s="1"/>
  <c r="I190" i="9"/>
  <c r="C190" i="9" s="1"/>
  <c r="C272" i="9"/>
  <c r="L198" i="9"/>
  <c r="J197" i="9"/>
  <c r="L197" i="9" s="1"/>
  <c r="K287" i="9"/>
  <c r="C233" i="9" l="1"/>
  <c r="C78" i="9"/>
  <c r="K288" i="9"/>
  <c r="C198" i="9"/>
  <c r="H288" i="9"/>
  <c r="H53" i="9"/>
  <c r="J54" i="9"/>
  <c r="L55" i="9"/>
  <c r="O55" i="9"/>
  <c r="M54" i="9"/>
  <c r="C197" i="9"/>
  <c r="D288" i="9"/>
  <c r="F288" i="9" s="1"/>
  <c r="D53" i="9"/>
  <c r="F53" i="9" s="1"/>
  <c r="F54" i="9"/>
  <c r="C271" i="9"/>
  <c r="I55" i="9"/>
  <c r="F287" i="9"/>
  <c r="G54" i="9"/>
  <c r="L287" i="9"/>
  <c r="C55" i="9" l="1"/>
  <c r="C287" i="9"/>
  <c r="O54" i="9"/>
  <c r="M53" i="9"/>
  <c r="O53" i="9" s="1"/>
  <c r="M288" i="9"/>
  <c r="O288" i="9" s="1"/>
  <c r="G288" i="9"/>
  <c r="I288" i="9" s="1"/>
  <c r="G53" i="9"/>
  <c r="I53" i="9" s="1"/>
  <c r="I54" i="9"/>
  <c r="C54" i="9" s="1"/>
  <c r="L54" i="9"/>
  <c r="J53" i="9"/>
  <c r="L53" i="9" s="1"/>
  <c r="J288" i="9"/>
  <c r="L288" i="9" s="1"/>
  <c r="C53" i="9" l="1"/>
  <c r="C288" i="9"/>
  <c r="F34" i="8" l="1"/>
  <c r="F12" i="8"/>
  <c r="G175" i="8"/>
  <c r="G172" i="8" s="1"/>
  <c r="G174" i="8"/>
  <c r="G173" i="8"/>
  <c r="F172" i="8"/>
  <c r="E172" i="8"/>
  <c r="G167" i="8"/>
  <c r="G166" i="8"/>
  <c r="F166" i="8"/>
  <c r="E166" i="8"/>
  <c r="F161" i="8"/>
  <c r="F160" i="8" s="1"/>
  <c r="E160" i="8"/>
  <c r="G155" i="8"/>
  <c r="G154" i="8"/>
  <c r="E154" i="8"/>
  <c r="G153" i="8"/>
  <c r="G152" i="8"/>
  <c r="G151" i="8"/>
  <c r="G148" i="8" s="1"/>
  <c r="G150" i="8"/>
  <c r="G149" i="8"/>
  <c r="F148" i="8"/>
  <c r="E148" i="8"/>
  <c r="E143" i="8"/>
  <c r="G143" i="8" s="1"/>
  <c r="G142" i="8"/>
  <c r="G141" i="8"/>
  <c r="G140" i="8"/>
  <c r="E139" i="8"/>
  <c r="G139" i="8" s="1"/>
  <c r="G138" i="8"/>
  <c r="G137" i="8"/>
  <c r="E136" i="8"/>
  <c r="G136" i="8" s="1"/>
  <c r="G135" i="8"/>
  <c r="G134" i="8"/>
  <c r="E133" i="8"/>
  <c r="G133" i="8" s="1"/>
  <c r="E132" i="8"/>
  <c r="G132" i="8" s="1"/>
  <c r="G131" i="8"/>
  <c r="G130" i="8"/>
  <c r="E130" i="8"/>
  <c r="G129" i="8"/>
  <c r="E128" i="8"/>
  <c r="G128" i="8" s="1"/>
  <c r="G127" i="8"/>
  <c r="G126" i="8"/>
  <c r="G125" i="8"/>
  <c r="G124" i="8"/>
  <c r="E124" i="8"/>
  <c r="G123" i="8"/>
  <c r="G122" i="8"/>
  <c r="G121" i="8"/>
  <c r="F119" i="8"/>
  <c r="E114" i="8"/>
  <c r="G114" i="8" s="1"/>
  <c r="G113" i="8"/>
  <c r="G112" i="8"/>
  <c r="E111" i="8"/>
  <c r="G111" i="8" s="1"/>
  <c r="G110" i="8"/>
  <c r="E109" i="8"/>
  <c r="G109" i="8" s="1"/>
  <c r="G108" i="8"/>
  <c r="G107" i="8"/>
  <c r="G106" i="8"/>
  <c r="E105" i="8"/>
  <c r="G105" i="8" s="1"/>
  <c r="G104" i="8"/>
  <c r="G103" i="8"/>
  <c r="G102" i="8"/>
  <c r="G101" i="8"/>
  <c r="G100" i="8"/>
  <c r="E100" i="8"/>
  <c r="F99" i="8"/>
  <c r="E99" i="8"/>
  <c r="G94" i="8"/>
  <c r="G93" i="8"/>
  <c r="G92" i="8"/>
  <c r="G91" i="8"/>
  <c r="G90" i="8" s="1"/>
  <c r="F90" i="8"/>
  <c r="E90" i="8"/>
  <c r="G85" i="8"/>
  <c r="G84" i="8"/>
  <c r="E83" i="8"/>
  <c r="E82" i="8" s="1"/>
  <c r="F82" i="8"/>
  <c r="G77" i="8"/>
  <c r="G76" i="8"/>
  <c r="F76" i="8"/>
  <c r="E76" i="8"/>
  <c r="G71" i="8"/>
  <c r="G70" i="8"/>
  <c r="F70" i="8"/>
  <c r="E70" i="8"/>
  <c r="G65" i="8"/>
  <c r="G64" i="8"/>
  <c r="G63" i="8"/>
  <c r="E62" i="8"/>
  <c r="E61" i="8" s="1"/>
  <c r="F61" i="8"/>
  <c r="G56" i="8"/>
  <c r="G55" i="8"/>
  <c r="G54" i="8"/>
  <c r="G53" i="8"/>
  <c r="G52" i="8"/>
  <c r="G51" i="8"/>
  <c r="G50" i="8"/>
  <c r="G49" i="8"/>
  <c r="G48" i="8"/>
  <c r="G47" i="8"/>
  <c r="E47" i="8"/>
  <c r="G46" i="8"/>
  <c r="G45" i="8"/>
  <c r="G44" i="8"/>
  <c r="G43" i="8"/>
  <c r="G42" i="8"/>
  <c r="G41" i="8"/>
  <c r="G40" i="8"/>
  <c r="E40" i="8"/>
  <c r="G39" i="8"/>
  <c r="G38" i="8"/>
  <c r="G37" i="8"/>
  <c r="E37" i="8"/>
  <c r="G36" i="8"/>
  <c r="G35" i="8"/>
  <c r="G34" i="8"/>
  <c r="E34" i="8"/>
  <c r="G29" i="8"/>
  <c r="G28" i="8"/>
  <c r="F28" i="8"/>
  <c r="E28" i="8"/>
  <c r="G23" i="8"/>
  <c r="G22" i="8"/>
  <c r="G21" i="8" s="1"/>
  <c r="F21" i="8"/>
  <c r="E21" i="8"/>
  <c r="G16" i="8"/>
  <c r="E16" i="8"/>
  <c r="G15" i="8"/>
  <c r="G14" i="8"/>
  <c r="G13" i="8"/>
  <c r="G12" i="8" s="1"/>
  <c r="E13" i="8"/>
  <c r="E12" i="8" s="1"/>
  <c r="G99" i="8" l="1"/>
  <c r="G119" i="8"/>
  <c r="G62" i="8"/>
  <c r="G61" i="8" s="1"/>
  <c r="G83" i="8"/>
  <c r="G82" i="8" s="1"/>
  <c r="G161" i="8"/>
  <c r="G160" i="8" s="1"/>
  <c r="E119" i="8"/>
  <c r="O299" i="7" l="1"/>
  <c r="L299" i="7"/>
  <c r="I299" i="7"/>
  <c r="F299" i="7"/>
  <c r="O298" i="7"/>
  <c r="L298" i="7"/>
  <c r="I298" i="7"/>
  <c r="F298" i="7"/>
  <c r="O297" i="7"/>
  <c r="L297" i="7"/>
  <c r="I297" i="7"/>
  <c r="F297" i="7"/>
  <c r="O296" i="7"/>
  <c r="L296" i="7"/>
  <c r="I296" i="7"/>
  <c r="F296" i="7"/>
  <c r="O295" i="7"/>
  <c r="L295" i="7"/>
  <c r="I295" i="7"/>
  <c r="F295" i="7"/>
  <c r="O294" i="7"/>
  <c r="L294" i="7"/>
  <c r="I294" i="7"/>
  <c r="C294" i="7" s="1"/>
  <c r="F294" i="7"/>
  <c r="O293" i="7"/>
  <c r="L293" i="7"/>
  <c r="I293" i="7"/>
  <c r="F293" i="7"/>
  <c r="O292" i="7"/>
  <c r="L292" i="7"/>
  <c r="I292" i="7"/>
  <c r="C292" i="7" s="1"/>
  <c r="F292" i="7"/>
  <c r="N291" i="7"/>
  <c r="M291" i="7"/>
  <c r="K291" i="7"/>
  <c r="L291" i="7" s="1"/>
  <c r="J291" i="7"/>
  <c r="H291" i="7"/>
  <c r="G291" i="7"/>
  <c r="E291" i="7"/>
  <c r="D291" i="7"/>
  <c r="O286" i="7"/>
  <c r="L286" i="7"/>
  <c r="I286" i="7"/>
  <c r="F286" i="7"/>
  <c r="O285" i="7"/>
  <c r="L285" i="7"/>
  <c r="I285" i="7"/>
  <c r="F285" i="7"/>
  <c r="N284" i="7"/>
  <c r="M284" i="7"/>
  <c r="O284" i="7" s="1"/>
  <c r="K284" i="7"/>
  <c r="J284" i="7"/>
  <c r="H284" i="7"/>
  <c r="G284" i="7"/>
  <c r="E284" i="7"/>
  <c r="D284" i="7"/>
  <c r="F284" i="7" s="1"/>
  <c r="O283" i="7"/>
  <c r="L283" i="7"/>
  <c r="I283" i="7"/>
  <c r="F283" i="7"/>
  <c r="N282" i="7"/>
  <c r="M282" i="7"/>
  <c r="O282" i="7" s="1"/>
  <c r="K282" i="7"/>
  <c r="J282" i="7"/>
  <c r="H282" i="7"/>
  <c r="G282" i="7"/>
  <c r="E282" i="7"/>
  <c r="D282" i="7"/>
  <c r="O281" i="7"/>
  <c r="L281" i="7"/>
  <c r="I281" i="7"/>
  <c r="F281" i="7"/>
  <c r="O280" i="7"/>
  <c r="L280" i="7"/>
  <c r="I280" i="7"/>
  <c r="F280" i="7"/>
  <c r="O279" i="7"/>
  <c r="L279" i="7"/>
  <c r="I279" i="7"/>
  <c r="F279" i="7"/>
  <c r="N278" i="7"/>
  <c r="M278" i="7"/>
  <c r="K278" i="7"/>
  <c r="J278" i="7"/>
  <c r="L278" i="7" s="1"/>
  <c r="H278" i="7"/>
  <c r="G278" i="7"/>
  <c r="G272" i="7" s="1"/>
  <c r="E278" i="7"/>
  <c r="D278" i="7"/>
  <c r="O277" i="7"/>
  <c r="L277" i="7"/>
  <c r="I277" i="7"/>
  <c r="F277" i="7"/>
  <c r="O276" i="7"/>
  <c r="L276" i="7"/>
  <c r="I276" i="7"/>
  <c r="F276" i="7"/>
  <c r="C276" i="7" s="1"/>
  <c r="O275" i="7"/>
  <c r="L275" i="7"/>
  <c r="I275" i="7"/>
  <c r="F275" i="7"/>
  <c r="N274" i="7"/>
  <c r="M274" i="7"/>
  <c r="K274" i="7"/>
  <c r="J274" i="7"/>
  <c r="L274" i="7" s="1"/>
  <c r="H274" i="7"/>
  <c r="I274" i="7" s="1"/>
  <c r="G274" i="7"/>
  <c r="E274" i="7"/>
  <c r="D274" i="7"/>
  <c r="D272" i="7" s="1"/>
  <c r="D271" i="7" s="1"/>
  <c r="O273" i="7"/>
  <c r="L273" i="7"/>
  <c r="I273" i="7"/>
  <c r="F273" i="7"/>
  <c r="N272" i="7"/>
  <c r="N271" i="7" s="1"/>
  <c r="J272" i="7"/>
  <c r="J271" i="7" s="1"/>
  <c r="O270" i="7"/>
  <c r="L270" i="7"/>
  <c r="I270" i="7"/>
  <c r="F270" i="7"/>
  <c r="O269" i="7"/>
  <c r="L269" i="7"/>
  <c r="I269" i="7"/>
  <c r="F269" i="7"/>
  <c r="O268" i="7"/>
  <c r="L268" i="7"/>
  <c r="I268" i="7"/>
  <c r="F268" i="7"/>
  <c r="C268" i="7"/>
  <c r="O267" i="7"/>
  <c r="L267" i="7"/>
  <c r="I267" i="7"/>
  <c r="F267" i="7"/>
  <c r="C267" i="7" s="1"/>
  <c r="N266" i="7"/>
  <c r="M266" i="7"/>
  <c r="K266" i="7"/>
  <c r="J266" i="7"/>
  <c r="L266" i="7" s="1"/>
  <c r="H266" i="7"/>
  <c r="I266" i="7" s="1"/>
  <c r="G266" i="7"/>
  <c r="E266" i="7"/>
  <c r="D266" i="7"/>
  <c r="O265" i="7"/>
  <c r="L265" i="7"/>
  <c r="I265" i="7"/>
  <c r="F265" i="7"/>
  <c r="O264" i="7"/>
  <c r="L264" i="7"/>
  <c r="I264" i="7"/>
  <c r="F264" i="7"/>
  <c r="O263" i="7"/>
  <c r="L263" i="7"/>
  <c r="I263" i="7"/>
  <c r="F263" i="7"/>
  <c r="N262" i="7"/>
  <c r="M262" i="7"/>
  <c r="K262" i="7"/>
  <c r="K261" i="7" s="1"/>
  <c r="J262" i="7"/>
  <c r="L262" i="7" s="1"/>
  <c r="H262" i="7"/>
  <c r="H261" i="7" s="1"/>
  <c r="G262" i="7"/>
  <c r="G261" i="7" s="1"/>
  <c r="E262" i="7"/>
  <c r="D262" i="7"/>
  <c r="N261" i="7"/>
  <c r="O260" i="7"/>
  <c r="L260" i="7"/>
  <c r="I260" i="7"/>
  <c r="F260" i="7"/>
  <c r="C260" i="7" s="1"/>
  <c r="O259" i="7"/>
  <c r="L259" i="7"/>
  <c r="I259" i="7"/>
  <c r="F259" i="7"/>
  <c r="O258" i="7"/>
  <c r="L258" i="7"/>
  <c r="I258" i="7"/>
  <c r="F258" i="7"/>
  <c r="O257" i="7"/>
  <c r="L257" i="7"/>
  <c r="I257" i="7"/>
  <c r="F257" i="7"/>
  <c r="O256" i="7"/>
  <c r="L256" i="7"/>
  <c r="I256" i="7"/>
  <c r="F256" i="7"/>
  <c r="N255" i="7"/>
  <c r="N254" i="7" s="1"/>
  <c r="M255" i="7"/>
  <c r="K255" i="7"/>
  <c r="J255" i="7"/>
  <c r="J254" i="7" s="1"/>
  <c r="H255" i="7"/>
  <c r="G255" i="7"/>
  <c r="G254" i="7" s="1"/>
  <c r="E255" i="7"/>
  <c r="D255" i="7"/>
  <c r="M254" i="7"/>
  <c r="K254" i="7"/>
  <c r="E254" i="7"/>
  <c r="O253" i="7"/>
  <c r="L253" i="7"/>
  <c r="I253" i="7"/>
  <c r="F253" i="7"/>
  <c r="O252" i="7"/>
  <c r="L252" i="7"/>
  <c r="I252" i="7"/>
  <c r="F252" i="7"/>
  <c r="O251" i="7"/>
  <c r="L251" i="7"/>
  <c r="I251" i="7"/>
  <c r="F251" i="7"/>
  <c r="O250" i="7"/>
  <c r="L250" i="7"/>
  <c r="I250" i="7"/>
  <c r="F250" i="7"/>
  <c r="N249" i="7"/>
  <c r="M249" i="7"/>
  <c r="K249" i="7"/>
  <c r="J249" i="7"/>
  <c r="H249" i="7"/>
  <c r="G249" i="7"/>
  <c r="E249" i="7"/>
  <c r="D249" i="7"/>
  <c r="O248" i="7"/>
  <c r="L248" i="7"/>
  <c r="I248" i="7"/>
  <c r="F248" i="7"/>
  <c r="O247" i="7"/>
  <c r="L247" i="7"/>
  <c r="I247" i="7"/>
  <c r="F247" i="7"/>
  <c r="O246" i="7"/>
  <c r="L246" i="7"/>
  <c r="I246" i="7"/>
  <c r="F246" i="7"/>
  <c r="O245" i="7"/>
  <c r="L245" i="7"/>
  <c r="I245" i="7"/>
  <c r="F245" i="7"/>
  <c r="O244" i="7"/>
  <c r="L244" i="7"/>
  <c r="I244" i="7"/>
  <c r="F244" i="7"/>
  <c r="O243" i="7"/>
  <c r="L243" i="7"/>
  <c r="I243" i="7"/>
  <c r="F243" i="7"/>
  <c r="O242" i="7"/>
  <c r="L242" i="7"/>
  <c r="I242" i="7"/>
  <c r="F242" i="7"/>
  <c r="N241" i="7"/>
  <c r="M241" i="7"/>
  <c r="K241" i="7"/>
  <c r="J241" i="7"/>
  <c r="H241" i="7"/>
  <c r="G241" i="7"/>
  <c r="I241" i="7" s="1"/>
  <c r="E241" i="7"/>
  <c r="F241" i="7" s="1"/>
  <c r="D241" i="7"/>
  <c r="O240" i="7"/>
  <c r="L240" i="7"/>
  <c r="I240" i="7"/>
  <c r="F240" i="7"/>
  <c r="C240" i="7" s="1"/>
  <c r="O239" i="7"/>
  <c r="L239" i="7"/>
  <c r="I239" i="7"/>
  <c r="F239" i="7"/>
  <c r="N238" i="7"/>
  <c r="M238" i="7"/>
  <c r="K238" i="7"/>
  <c r="J238" i="7"/>
  <c r="H238" i="7"/>
  <c r="I238" i="7" s="1"/>
  <c r="G238" i="7"/>
  <c r="E238" i="7"/>
  <c r="D238" i="7"/>
  <c r="O237" i="7"/>
  <c r="L237" i="7"/>
  <c r="I237" i="7"/>
  <c r="F237" i="7"/>
  <c r="N236" i="7"/>
  <c r="M236" i="7"/>
  <c r="K236" i="7"/>
  <c r="J236" i="7"/>
  <c r="H236" i="7"/>
  <c r="G236" i="7"/>
  <c r="E236" i="7"/>
  <c r="D236" i="7"/>
  <c r="D234" i="7" s="1"/>
  <c r="O235" i="7"/>
  <c r="L235" i="7"/>
  <c r="I235" i="7"/>
  <c r="F235" i="7"/>
  <c r="O232" i="7"/>
  <c r="L232" i="7"/>
  <c r="I232" i="7"/>
  <c r="F232" i="7"/>
  <c r="O231" i="7"/>
  <c r="L231" i="7"/>
  <c r="I231" i="7"/>
  <c r="F231" i="7"/>
  <c r="N230" i="7"/>
  <c r="M230" i="7"/>
  <c r="K230" i="7"/>
  <c r="L230" i="7" s="1"/>
  <c r="J230" i="7"/>
  <c r="I230" i="7"/>
  <c r="H230" i="7"/>
  <c r="G230" i="7"/>
  <c r="E230" i="7"/>
  <c r="D230" i="7"/>
  <c r="O229" i="7"/>
  <c r="L229" i="7"/>
  <c r="I229" i="7"/>
  <c r="E229" i="7"/>
  <c r="F229" i="7" s="1"/>
  <c r="C229" i="7" s="1"/>
  <c r="O228" i="7"/>
  <c r="L228" i="7"/>
  <c r="I228" i="7"/>
  <c r="E228" i="7"/>
  <c r="F228" i="7" s="1"/>
  <c r="C228" i="7" s="1"/>
  <c r="D228" i="7"/>
  <c r="O227" i="7"/>
  <c r="L227" i="7"/>
  <c r="I227" i="7"/>
  <c r="F227" i="7"/>
  <c r="C227" i="7" s="1"/>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N219" i="7"/>
  <c r="M219" i="7"/>
  <c r="O219" i="7" s="1"/>
  <c r="K219" i="7"/>
  <c r="J219" i="7"/>
  <c r="H219" i="7"/>
  <c r="G219" i="7"/>
  <c r="I219" i="7" s="1"/>
  <c r="E219" i="7"/>
  <c r="D219" i="7"/>
  <c r="O218" i="7"/>
  <c r="L218" i="7"/>
  <c r="I218" i="7"/>
  <c r="F218" i="7"/>
  <c r="O217" i="7"/>
  <c r="L217" i="7"/>
  <c r="I217" i="7"/>
  <c r="F217" i="7"/>
  <c r="O216" i="7"/>
  <c r="L216" i="7"/>
  <c r="I216" i="7"/>
  <c r="F216" i="7"/>
  <c r="O215" i="7"/>
  <c r="L215" i="7"/>
  <c r="I215" i="7"/>
  <c r="F215" i="7"/>
  <c r="O214" i="7"/>
  <c r="L214" i="7"/>
  <c r="I214" i="7"/>
  <c r="F214" i="7"/>
  <c r="O213" i="7"/>
  <c r="L213" i="7"/>
  <c r="I213" i="7"/>
  <c r="F213" i="7"/>
  <c r="O212" i="7"/>
  <c r="L212" i="7"/>
  <c r="I212" i="7"/>
  <c r="F212" i="7"/>
  <c r="O211" i="7"/>
  <c r="L211" i="7"/>
  <c r="I211" i="7"/>
  <c r="C211" i="7" s="1"/>
  <c r="F211" i="7"/>
  <c r="O210" i="7"/>
  <c r="L210" i="7"/>
  <c r="I210" i="7"/>
  <c r="F210" i="7"/>
  <c r="O209" i="7"/>
  <c r="L209" i="7"/>
  <c r="I209" i="7"/>
  <c r="F209" i="7"/>
  <c r="N208" i="7"/>
  <c r="M208" i="7"/>
  <c r="K208" i="7"/>
  <c r="J208" i="7"/>
  <c r="H208" i="7"/>
  <c r="G208" i="7"/>
  <c r="E208" i="7"/>
  <c r="D208" i="7"/>
  <c r="H207" i="7"/>
  <c r="O206" i="7"/>
  <c r="L206" i="7"/>
  <c r="I206" i="7"/>
  <c r="F206" i="7"/>
  <c r="O205" i="7"/>
  <c r="L205" i="7"/>
  <c r="I205" i="7"/>
  <c r="F205" i="7"/>
  <c r="O204" i="7"/>
  <c r="L204" i="7"/>
  <c r="I204" i="7"/>
  <c r="F204" i="7"/>
  <c r="O203" i="7"/>
  <c r="L203" i="7"/>
  <c r="I203" i="7"/>
  <c r="F203" i="7"/>
  <c r="C203" i="7" s="1"/>
  <c r="O202" i="7"/>
  <c r="L202" i="7"/>
  <c r="I202" i="7"/>
  <c r="F202" i="7"/>
  <c r="N201" i="7"/>
  <c r="N199" i="7" s="1"/>
  <c r="M201" i="7"/>
  <c r="K201" i="7"/>
  <c r="K199" i="7" s="1"/>
  <c r="J201" i="7"/>
  <c r="H201" i="7"/>
  <c r="I201" i="7" s="1"/>
  <c r="G201" i="7"/>
  <c r="E201" i="7"/>
  <c r="D201" i="7"/>
  <c r="O200" i="7"/>
  <c r="L200" i="7"/>
  <c r="I200" i="7"/>
  <c r="F200" i="7"/>
  <c r="G199" i="7"/>
  <c r="D199" i="7"/>
  <c r="O196" i="7"/>
  <c r="L196" i="7"/>
  <c r="I196" i="7"/>
  <c r="F196" i="7"/>
  <c r="O195" i="7"/>
  <c r="N195" i="7"/>
  <c r="M195" i="7"/>
  <c r="K195" i="7"/>
  <c r="J195" i="7"/>
  <c r="J194" i="7" s="1"/>
  <c r="H195" i="7"/>
  <c r="G195" i="7"/>
  <c r="E195" i="7"/>
  <c r="E194" i="7" s="1"/>
  <c r="D195" i="7"/>
  <c r="N194" i="7"/>
  <c r="M194" i="7"/>
  <c r="O194" i="7" s="1"/>
  <c r="H194" i="7"/>
  <c r="O193" i="7"/>
  <c r="L193" i="7"/>
  <c r="I193" i="7"/>
  <c r="F193" i="7"/>
  <c r="O192" i="7"/>
  <c r="L192" i="7"/>
  <c r="I192" i="7"/>
  <c r="F192" i="7"/>
  <c r="N191" i="7"/>
  <c r="M191" i="7"/>
  <c r="K191" i="7"/>
  <c r="J191" i="7"/>
  <c r="H191" i="7"/>
  <c r="G191" i="7"/>
  <c r="E191" i="7"/>
  <c r="E190" i="7" s="1"/>
  <c r="D191" i="7"/>
  <c r="N190" i="7"/>
  <c r="O189" i="7"/>
  <c r="L189" i="7"/>
  <c r="I189" i="7"/>
  <c r="F189" i="7"/>
  <c r="O188" i="7"/>
  <c r="L188" i="7"/>
  <c r="I188" i="7"/>
  <c r="F188" i="7"/>
  <c r="N187" i="7"/>
  <c r="M187" i="7"/>
  <c r="K187" i="7"/>
  <c r="J187" i="7"/>
  <c r="H187" i="7"/>
  <c r="G187" i="7"/>
  <c r="E187" i="7"/>
  <c r="D187" i="7"/>
  <c r="O186" i="7"/>
  <c r="L186" i="7"/>
  <c r="I186" i="7"/>
  <c r="F186" i="7"/>
  <c r="O185" i="7"/>
  <c r="L185" i="7"/>
  <c r="I185" i="7"/>
  <c r="F185" i="7"/>
  <c r="O184" i="7"/>
  <c r="L184" i="7"/>
  <c r="I184" i="7"/>
  <c r="F184" i="7"/>
  <c r="O183" i="7"/>
  <c r="L183" i="7"/>
  <c r="I183" i="7"/>
  <c r="F183" i="7"/>
  <c r="N182" i="7"/>
  <c r="M182" i="7"/>
  <c r="K182" i="7"/>
  <c r="J182" i="7"/>
  <c r="H182" i="7"/>
  <c r="I182" i="7" s="1"/>
  <c r="G182" i="7"/>
  <c r="E182" i="7"/>
  <c r="D182" i="7"/>
  <c r="F182" i="7" s="1"/>
  <c r="O181" i="7"/>
  <c r="L181" i="7"/>
  <c r="I181" i="7"/>
  <c r="F181" i="7"/>
  <c r="O180" i="7"/>
  <c r="L180" i="7"/>
  <c r="I180" i="7"/>
  <c r="F180" i="7"/>
  <c r="O179" i="7"/>
  <c r="L179" i="7"/>
  <c r="I179" i="7"/>
  <c r="F179" i="7"/>
  <c r="N178" i="7"/>
  <c r="M178" i="7"/>
  <c r="K178" i="7"/>
  <c r="J178" i="7"/>
  <c r="H178" i="7"/>
  <c r="I178" i="7" s="1"/>
  <c r="G178" i="7"/>
  <c r="G177" i="7" s="1"/>
  <c r="E178" i="7"/>
  <c r="D178" i="7"/>
  <c r="F178" i="7" s="1"/>
  <c r="M177" i="7"/>
  <c r="K177" i="7"/>
  <c r="K176" i="7" s="1"/>
  <c r="E177" i="7"/>
  <c r="E176" i="7" s="1"/>
  <c r="O175" i="7"/>
  <c r="L175" i="7"/>
  <c r="I175" i="7"/>
  <c r="F175" i="7"/>
  <c r="O174" i="7"/>
  <c r="L174" i="7"/>
  <c r="I174" i="7"/>
  <c r="F174" i="7"/>
  <c r="O173" i="7"/>
  <c r="L173" i="7"/>
  <c r="I173" i="7"/>
  <c r="F173" i="7"/>
  <c r="C173" i="7" s="1"/>
  <c r="O172" i="7"/>
  <c r="L172" i="7"/>
  <c r="I172" i="7"/>
  <c r="F172" i="7"/>
  <c r="O171" i="7"/>
  <c r="L171" i="7"/>
  <c r="I171" i="7"/>
  <c r="F171" i="7"/>
  <c r="O170" i="7"/>
  <c r="L170" i="7"/>
  <c r="I170" i="7"/>
  <c r="F170" i="7"/>
  <c r="N169" i="7"/>
  <c r="M169" i="7"/>
  <c r="M168" i="7" s="1"/>
  <c r="K169" i="7"/>
  <c r="K168" i="7" s="1"/>
  <c r="J169" i="7"/>
  <c r="J168" i="7" s="1"/>
  <c r="H169" i="7"/>
  <c r="H168" i="7" s="1"/>
  <c r="G169" i="7"/>
  <c r="E169" i="7"/>
  <c r="F169" i="7" s="1"/>
  <c r="D169" i="7"/>
  <c r="N168" i="7"/>
  <c r="D168" i="7"/>
  <c r="O167" i="7"/>
  <c r="L167" i="7"/>
  <c r="I167" i="7"/>
  <c r="F167" i="7"/>
  <c r="O166" i="7"/>
  <c r="L166" i="7"/>
  <c r="I166" i="7"/>
  <c r="F166" i="7"/>
  <c r="O165" i="7"/>
  <c r="L165" i="7"/>
  <c r="I165" i="7"/>
  <c r="F165" i="7"/>
  <c r="C165" i="7" s="1"/>
  <c r="O164" i="7"/>
  <c r="L164" i="7"/>
  <c r="I164" i="7"/>
  <c r="F164" i="7"/>
  <c r="N163" i="7"/>
  <c r="M163" i="7"/>
  <c r="K163" i="7"/>
  <c r="J163" i="7"/>
  <c r="I163" i="7"/>
  <c r="H163" i="7"/>
  <c r="G163" i="7"/>
  <c r="E163" i="7"/>
  <c r="D163" i="7"/>
  <c r="O162" i="7"/>
  <c r="L162" i="7"/>
  <c r="I162" i="7"/>
  <c r="F162" i="7"/>
  <c r="O161" i="7"/>
  <c r="L161" i="7"/>
  <c r="I161" i="7"/>
  <c r="F161" i="7"/>
  <c r="O160" i="7"/>
  <c r="L160" i="7"/>
  <c r="I160" i="7"/>
  <c r="F160" i="7"/>
  <c r="O159" i="7"/>
  <c r="L159" i="7"/>
  <c r="I159" i="7"/>
  <c r="C159" i="7" s="1"/>
  <c r="F159" i="7"/>
  <c r="O158" i="7"/>
  <c r="L158" i="7"/>
  <c r="I158" i="7"/>
  <c r="F158" i="7"/>
  <c r="O157" i="7"/>
  <c r="L157" i="7"/>
  <c r="I157" i="7"/>
  <c r="F157" i="7"/>
  <c r="O156" i="7"/>
  <c r="L156" i="7"/>
  <c r="I156" i="7"/>
  <c r="F156" i="7"/>
  <c r="O155" i="7"/>
  <c r="L155" i="7"/>
  <c r="I155" i="7"/>
  <c r="C155" i="7" s="1"/>
  <c r="F155" i="7"/>
  <c r="N154" i="7"/>
  <c r="M154" i="7"/>
  <c r="K154" i="7"/>
  <c r="J154" i="7"/>
  <c r="H154" i="7"/>
  <c r="I154" i="7" s="1"/>
  <c r="G154" i="7"/>
  <c r="F154" i="7"/>
  <c r="E154" i="7"/>
  <c r="D154" i="7"/>
  <c r="O153" i="7"/>
  <c r="L153" i="7"/>
  <c r="I153" i="7"/>
  <c r="F153" i="7"/>
  <c r="O152" i="7"/>
  <c r="L152" i="7"/>
  <c r="I152" i="7"/>
  <c r="F152" i="7"/>
  <c r="O151" i="7"/>
  <c r="L151" i="7"/>
  <c r="I151" i="7"/>
  <c r="F151" i="7"/>
  <c r="O150" i="7"/>
  <c r="L150" i="7"/>
  <c r="I150" i="7"/>
  <c r="F150" i="7"/>
  <c r="O149" i="7"/>
  <c r="L149" i="7"/>
  <c r="I149" i="7"/>
  <c r="F149" i="7"/>
  <c r="C149" i="7" s="1"/>
  <c r="O148" i="7"/>
  <c r="L148" i="7"/>
  <c r="I148" i="7"/>
  <c r="F148" i="7"/>
  <c r="N147" i="7"/>
  <c r="M147" i="7"/>
  <c r="K147" i="7"/>
  <c r="J147" i="7"/>
  <c r="H147" i="7"/>
  <c r="G147" i="7"/>
  <c r="E147" i="7"/>
  <c r="D147" i="7"/>
  <c r="O146" i="7"/>
  <c r="L146" i="7"/>
  <c r="I146" i="7"/>
  <c r="F146" i="7"/>
  <c r="O145" i="7"/>
  <c r="L145" i="7"/>
  <c r="I145" i="7"/>
  <c r="F145" i="7"/>
  <c r="N144" i="7"/>
  <c r="M144" i="7"/>
  <c r="K144" i="7"/>
  <c r="J144" i="7"/>
  <c r="H144" i="7"/>
  <c r="G144" i="7"/>
  <c r="E144" i="7"/>
  <c r="D144" i="7"/>
  <c r="O143" i="7"/>
  <c r="L143" i="7"/>
  <c r="I143" i="7"/>
  <c r="F143" i="7"/>
  <c r="O142" i="7"/>
  <c r="L142" i="7"/>
  <c r="I142" i="7"/>
  <c r="F142" i="7"/>
  <c r="O141" i="7"/>
  <c r="L141" i="7"/>
  <c r="I141" i="7"/>
  <c r="F141" i="7"/>
  <c r="C141" i="7"/>
  <c r="O140" i="7"/>
  <c r="L140" i="7"/>
  <c r="I140" i="7"/>
  <c r="F140" i="7"/>
  <c r="C140" i="7" s="1"/>
  <c r="N139" i="7"/>
  <c r="M139" i="7"/>
  <c r="K139" i="7"/>
  <c r="J139" i="7"/>
  <c r="H139" i="7"/>
  <c r="G139" i="7"/>
  <c r="E139" i="7"/>
  <c r="D139" i="7"/>
  <c r="O138" i="7"/>
  <c r="L138" i="7"/>
  <c r="I138" i="7"/>
  <c r="F138" i="7"/>
  <c r="O137" i="7"/>
  <c r="L137" i="7"/>
  <c r="I137" i="7"/>
  <c r="F137" i="7"/>
  <c r="O136" i="7"/>
  <c r="L136" i="7"/>
  <c r="I136" i="7"/>
  <c r="F136" i="7"/>
  <c r="O135" i="7"/>
  <c r="L135" i="7"/>
  <c r="I135" i="7"/>
  <c r="F135" i="7"/>
  <c r="N134" i="7"/>
  <c r="M134" i="7"/>
  <c r="K134" i="7"/>
  <c r="J134" i="7"/>
  <c r="H134" i="7"/>
  <c r="G134" i="7"/>
  <c r="E134" i="7"/>
  <c r="D134" i="7"/>
  <c r="G133" i="7"/>
  <c r="O132" i="7"/>
  <c r="L132" i="7"/>
  <c r="I132" i="7"/>
  <c r="F132" i="7"/>
  <c r="N131" i="7"/>
  <c r="M131" i="7"/>
  <c r="O131" i="7" s="1"/>
  <c r="K131" i="7"/>
  <c r="J131" i="7"/>
  <c r="H131" i="7"/>
  <c r="G131" i="7"/>
  <c r="I131" i="7" s="1"/>
  <c r="E131" i="7"/>
  <c r="D131" i="7"/>
  <c r="O130" i="7"/>
  <c r="L130" i="7"/>
  <c r="I130" i="7"/>
  <c r="F130" i="7"/>
  <c r="O129" i="7"/>
  <c r="L129" i="7"/>
  <c r="I129" i="7"/>
  <c r="F129" i="7"/>
  <c r="O128" i="7"/>
  <c r="L128" i="7"/>
  <c r="I128" i="7"/>
  <c r="F128" i="7"/>
  <c r="O127" i="7"/>
  <c r="L127" i="7"/>
  <c r="I127" i="7"/>
  <c r="F127" i="7"/>
  <c r="O126" i="7"/>
  <c r="L126" i="7"/>
  <c r="I126" i="7"/>
  <c r="F126" i="7"/>
  <c r="N125" i="7"/>
  <c r="M125" i="7"/>
  <c r="O125" i="7" s="1"/>
  <c r="K125" i="7"/>
  <c r="J125" i="7"/>
  <c r="H125" i="7"/>
  <c r="G125" i="7"/>
  <c r="I125" i="7" s="1"/>
  <c r="E125" i="7"/>
  <c r="D125" i="7"/>
  <c r="O124" i="7"/>
  <c r="L124" i="7"/>
  <c r="I124" i="7"/>
  <c r="F124" i="7"/>
  <c r="O123" i="7"/>
  <c r="L123" i="7"/>
  <c r="I123" i="7"/>
  <c r="F123" i="7"/>
  <c r="O122" i="7"/>
  <c r="L122" i="7"/>
  <c r="I122" i="7"/>
  <c r="F122" i="7"/>
  <c r="O121" i="7"/>
  <c r="L121" i="7"/>
  <c r="I121" i="7"/>
  <c r="F121" i="7"/>
  <c r="O120" i="7"/>
  <c r="L120" i="7"/>
  <c r="I120" i="7"/>
  <c r="F120" i="7"/>
  <c r="N119" i="7"/>
  <c r="M119" i="7"/>
  <c r="K119" i="7"/>
  <c r="L119" i="7" s="1"/>
  <c r="J119" i="7"/>
  <c r="H119" i="7"/>
  <c r="G119" i="7"/>
  <c r="I119" i="7" s="1"/>
  <c r="E119" i="7"/>
  <c r="D119" i="7"/>
  <c r="O118" i="7"/>
  <c r="L118" i="7"/>
  <c r="I118" i="7"/>
  <c r="F118" i="7"/>
  <c r="O117" i="7"/>
  <c r="L117" i="7"/>
  <c r="I117" i="7"/>
  <c r="F117" i="7"/>
  <c r="O116" i="7"/>
  <c r="L116" i="7"/>
  <c r="I116" i="7"/>
  <c r="F116" i="7"/>
  <c r="N115" i="7"/>
  <c r="O115" i="7" s="1"/>
  <c r="M115" i="7"/>
  <c r="K115" i="7"/>
  <c r="J115" i="7"/>
  <c r="H115" i="7"/>
  <c r="G115" i="7"/>
  <c r="E115" i="7"/>
  <c r="D115" i="7"/>
  <c r="O114" i="7"/>
  <c r="L114" i="7"/>
  <c r="I114" i="7"/>
  <c r="F114" i="7"/>
  <c r="O113" i="7"/>
  <c r="L113" i="7"/>
  <c r="I113" i="7"/>
  <c r="F113" i="7"/>
  <c r="O112" i="7"/>
  <c r="L112" i="7"/>
  <c r="I112" i="7"/>
  <c r="F112" i="7"/>
  <c r="O111" i="7"/>
  <c r="L111" i="7"/>
  <c r="I111" i="7"/>
  <c r="F111" i="7"/>
  <c r="O110" i="7"/>
  <c r="L110" i="7"/>
  <c r="I110" i="7"/>
  <c r="F110" i="7"/>
  <c r="O109" i="7"/>
  <c r="L109" i="7"/>
  <c r="I109" i="7"/>
  <c r="F109" i="7"/>
  <c r="O108" i="7"/>
  <c r="L108" i="7"/>
  <c r="I108" i="7"/>
  <c r="F108" i="7"/>
  <c r="O107" i="7"/>
  <c r="L107" i="7"/>
  <c r="I107" i="7"/>
  <c r="E107" i="7"/>
  <c r="E106" i="7" s="1"/>
  <c r="D107" i="7"/>
  <c r="F107" i="7" s="1"/>
  <c r="C107" i="7" s="1"/>
  <c r="N106" i="7"/>
  <c r="M106" i="7"/>
  <c r="K106" i="7"/>
  <c r="J106" i="7"/>
  <c r="H106" i="7"/>
  <c r="G106" i="7"/>
  <c r="D106" i="7"/>
  <c r="F106" i="7" s="1"/>
  <c r="O105" i="7"/>
  <c r="L105" i="7"/>
  <c r="I105" i="7"/>
  <c r="F105" i="7"/>
  <c r="O104" i="7"/>
  <c r="L104" i="7"/>
  <c r="I104" i="7"/>
  <c r="F104" i="7"/>
  <c r="O103" i="7"/>
  <c r="L103" i="7"/>
  <c r="I103" i="7"/>
  <c r="F103" i="7"/>
  <c r="O102" i="7"/>
  <c r="L102" i="7"/>
  <c r="I102" i="7"/>
  <c r="F102" i="7"/>
  <c r="O101" i="7"/>
  <c r="L101" i="7"/>
  <c r="I101" i="7"/>
  <c r="F101" i="7"/>
  <c r="O100" i="7"/>
  <c r="L100" i="7"/>
  <c r="I100" i="7"/>
  <c r="F100" i="7"/>
  <c r="O99" i="7"/>
  <c r="L99" i="7"/>
  <c r="I99" i="7"/>
  <c r="F99" i="7"/>
  <c r="N98" i="7"/>
  <c r="M98" i="7"/>
  <c r="K98" i="7"/>
  <c r="J98" i="7"/>
  <c r="H98" i="7"/>
  <c r="G98" i="7"/>
  <c r="E98" i="7"/>
  <c r="D98" i="7"/>
  <c r="F98" i="7" s="1"/>
  <c r="O97" i="7"/>
  <c r="L97" i="7"/>
  <c r="I97" i="7"/>
  <c r="F97" i="7"/>
  <c r="O96" i="7"/>
  <c r="L96" i="7"/>
  <c r="I96" i="7"/>
  <c r="F96" i="7"/>
  <c r="O95" i="7"/>
  <c r="L95" i="7"/>
  <c r="I95" i="7"/>
  <c r="F95" i="7"/>
  <c r="O94" i="7"/>
  <c r="L94" i="7"/>
  <c r="I94" i="7"/>
  <c r="F94" i="7"/>
  <c r="O93" i="7"/>
  <c r="L93" i="7"/>
  <c r="I93" i="7"/>
  <c r="F93" i="7"/>
  <c r="N92" i="7"/>
  <c r="M92" i="7"/>
  <c r="K92" i="7"/>
  <c r="J92" i="7"/>
  <c r="H92" i="7"/>
  <c r="I92" i="7" s="1"/>
  <c r="G92" i="7"/>
  <c r="E92" i="7"/>
  <c r="D92" i="7"/>
  <c r="F92" i="7" s="1"/>
  <c r="O91" i="7"/>
  <c r="L91" i="7"/>
  <c r="I91" i="7"/>
  <c r="F91" i="7"/>
  <c r="O90" i="7"/>
  <c r="L90" i="7"/>
  <c r="I90" i="7"/>
  <c r="F90" i="7"/>
  <c r="C90" i="7" s="1"/>
  <c r="O89" i="7"/>
  <c r="L89" i="7"/>
  <c r="I89" i="7"/>
  <c r="F89" i="7"/>
  <c r="O88" i="7"/>
  <c r="L88" i="7"/>
  <c r="I88" i="7"/>
  <c r="F88" i="7"/>
  <c r="N87" i="7"/>
  <c r="M87" i="7"/>
  <c r="K87" i="7"/>
  <c r="J87" i="7"/>
  <c r="H87" i="7"/>
  <c r="G87" i="7"/>
  <c r="E87" i="7"/>
  <c r="D87" i="7"/>
  <c r="F87" i="7" s="1"/>
  <c r="O85" i="7"/>
  <c r="L85" i="7"/>
  <c r="I85" i="7"/>
  <c r="F85" i="7"/>
  <c r="O84" i="7"/>
  <c r="L84" i="7"/>
  <c r="I84" i="7"/>
  <c r="F84" i="7"/>
  <c r="N83" i="7"/>
  <c r="M83" i="7"/>
  <c r="K83" i="7"/>
  <c r="J83" i="7"/>
  <c r="L83" i="7" s="1"/>
  <c r="H83" i="7"/>
  <c r="G83" i="7"/>
  <c r="E83" i="7"/>
  <c r="D83" i="7"/>
  <c r="O82" i="7"/>
  <c r="L82" i="7"/>
  <c r="I82" i="7"/>
  <c r="F82" i="7"/>
  <c r="O81" i="7"/>
  <c r="L81" i="7"/>
  <c r="I81" i="7"/>
  <c r="F81" i="7"/>
  <c r="N80" i="7"/>
  <c r="M80" i="7"/>
  <c r="M79" i="7" s="1"/>
  <c r="K80" i="7"/>
  <c r="J80" i="7"/>
  <c r="H80" i="7"/>
  <c r="I80" i="7" s="1"/>
  <c r="G80" i="7"/>
  <c r="E80" i="7"/>
  <c r="D80" i="7"/>
  <c r="F80" i="7" s="1"/>
  <c r="N79" i="7"/>
  <c r="O77" i="7"/>
  <c r="L77" i="7"/>
  <c r="I77" i="7"/>
  <c r="F77" i="7"/>
  <c r="O76" i="7"/>
  <c r="L76" i="7"/>
  <c r="I76" i="7"/>
  <c r="F76" i="7"/>
  <c r="O75" i="7"/>
  <c r="L75" i="7"/>
  <c r="I75" i="7"/>
  <c r="F75" i="7"/>
  <c r="O74" i="7"/>
  <c r="L74" i="7"/>
  <c r="I74" i="7"/>
  <c r="F74" i="7"/>
  <c r="O73" i="7"/>
  <c r="L73" i="7"/>
  <c r="I73" i="7"/>
  <c r="F73" i="7"/>
  <c r="N72" i="7"/>
  <c r="M72" i="7"/>
  <c r="K72" i="7"/>
  <c r="J72" i="7"/>
  <c r="H72" i="7"/>
  <c r="H70" i="7" s="1"/>
  <c r="G72" i="7"/>
  <c r="E72" i="7"/>
  <c r="E70" i="7" s="1"/>
  <c r="D72" i="7"/>
  <c r="O71" i="7"/>
  <c r="L71" i="7"/>
  <c r="I71" i="7"/>
  <c r="F71" i="7"/>
  <c r="N70" i="7"/>
  <c r="K70" i="7"/>
  <c r="J70" i="7"/>
  <c r="O69" i="7"/>
  <c r="L69" i="7"/>
  <c r="I69" i="7"/>
  <c r="F69" i="7"/>
  <c r="O68" i="7"/>
  <c r="L68" i="7"/>
  <c r="I68" i="7"/>
  <c r="F68" i="7"/>
  <c r="O67" i="7"/>
  <c r="L67" i="7"/>
  <c r="I67" i="7"/>
  <c r="F67" i="7"/>
  <c r="O66" i="7"/>
  <c r="L66" i="7"/>
  <c r="I66" i="7"/>
  <c r="F66" i="7"/>
  <c r="C66" i="7" s="1"/>
  <c r="O65" i="7"/>
  <c r="L65" i="7"/>
  <c r="I65" i="7"/>
  <c r="F65" i="7"/>
  <c r="O64" i="7"/>
  <c r="L64" i="7"/>
  <c r="I64" i="7"/>
  <c r="F64" i="7"/>
  <c r="O63" i="7"/>
  <c r="L63" i="7"/>
  <c r="I63" i="7"/>
  <c r="F63" i="7"/>
  <c r="O62" i="7"/>
  <c r="L62" i="7"/>
  <c r="I62" i="7"/>
  <c r="F62" i="7"/>
  <c r="N61" i="7"/>
  <c r="M61" i="7"/>
  <c r="K61" i="7"/>
  <c r="J61" i="7"/>
  <c r="L61" i="7" s="1"/>
  <c r="H61" i="7"/>
  <c r="G61" i="7"/>
  <c r="E61" i="7"/>
  <c r="D61" i="7"/>
  <c r="O60" i="7"/>
  <c r="L60" i="7"/>
  <c r="I60" i="7"/>
  <c r="F60" i="7"/>
  <c r="O59" i="7"/>
  <c r="L59" i="7"/>
  <c r="I59" i="7"/>
  <c r="F59" i="7"/>
  <c r="N58" i="7"/>
  <c r="M58" i="7"/>
  <c r="M57" i="7" s="1"/>
  <c r="K58" i="7"/>
  <c r="J58" i="7"/>
  <c r="L58" i="7" s="1"/>
  <c r="H58" i="7"/>
  <c r="G58" i="7"/>
  <c r="G57" i="7" s="1"/>
  <c r="E58" i="7"/>
  <c r="D58" i="7"/>
  <c r="J57" i="7"/>
  <c r="J56" i="7" s="1"/>
  <c r="D57" i="7"/>
  <c r="O50" i="7"/>
  <c r="C50" i="7" s="1"/>
  <c r="O49" i="7"/>
  <c r="C49" i="7" s="1"/>
  <c r="N48" i="7"/>
  <c r="M48" i="7"/>
  <c r="L47" i="7"/>
  <c r="I47" i="7"/>
  <c r="F47" i="7"/>
  <c r="K46" i="7"/>
  <c r="J46" i="7"/>
  <c r="H46" i="7"/>
  <c r="G46" i="7"/>
  <c r="E46" i="7"/>
  <c r="D46" i="7"/>
  <c r="F45" i="7"/>
  <c r="C45" i="7" s="1"/>
  <c r="L44" i="7"/>
  <c r="C44" i="7" s="1"/>
  <c r="L43" i="7"/>
  <c r="C43" i="7" s="1"/>
  <c r="L42" i="7"/>
  <c r="C42" i="7" s="1"/>
  <c r="L41" i="7"/>
  <c r="C41" i="7" s="1"/>
  <c r="K40" i="7"/>
  <c r="J40" i="7"/>
  <c r="L39" i="7"/>
  <c r="C39" i="7" s="1"/>
  <c r="L38" i="7"/>
  <c r="C38" i="7" s="1"/>
  <c r="K37" i="7"/>
  <c r="J37" i="7"/>
  <c r="L36" i="7"/>
  <c r="C36" i="7" s="1"/>
  <c r="K35" i="7"/>
  <c r="J35" i="7"/>
  <c r="L34" i="7"/>
  <c r="C34" i="7" s="1"/>
  <c r="L33" i="7"/>
  <c r="C33" i="7" s="1"/>
  <c r="L32" i="7"/>
  <c r="C32" i="7" s="1"/>
  <c r="K31" i="7"/>
  <c r="J31" i="7"/>
  <c r="F29" i="7"/>
  <c r="C29" i="7" s="1"/>
  <c r="I28" i="7"/>
  <c r="E28" i="7"/>
  <c r="F28" i="7" s="1"/>
  <c r="C28" i="7" s="1"/>
  <c r="O27" i="7"/>
  <c r="L27" i="7"/>
  <c r="I27" i="7"/>
  <c r="F27" i="7"/>
  <c r="C27" i="7" s="1"/>
  <c r="O26" i="7"/>
  <c r="L26" i="7"/>
  <c r="I26" i="7"/>
  <c r="F26" i="7"/>
  <c r="N25" i="7"/>
  <c r="N290" i="7" s="1"/>
  <c r="N289" i="7" s="1"/>
  <c r="M25" i="7"/>
  <c r="K25" i="7"/>
  <c r="K290" i="7" s="1"/>
  <c r="K289" i="7" s="1"/>
  <c r="J25" i="7"/>
  <c r="J290" i="7" s="1"/>
  <c r="H25" i="7"/>
  <c r="H290" i="7" s="1"/>
  <c r="G25" i="7"/>
  <c r="G290" i="7" s="1"/>
  <c r="E25" i="7"/>
  <c r="E290" i="7" s="1"/>
  <c r="E289" i="7" s="1"/>
  <c r="D25" i="7"/>
  <c r="D290" i="7" s="1"/>
  <c r="L31" i="7" l="1"/>
  <c r="C31" i="7" s="1"/>
  <c r="I72" i="7"/>
  <c r="O72" i="7"/>
  <c r="C127" i="7"/>
  <c r="I147" i="7"/>
  <c r="O147" i="7"/>
  <c r="C161" i="7"/>
  <c r="F163" i="7"/>
  <c r="C170" i="7"/>
  <c r="C172" i="7"/>
  <c r="I187" i="7"/>
  <c r="J190" i="7"/>
  <c r="L201" i="7"/>
  <c r="C202" i="7"/>
  <c r="I208" i="7"/>
  <c r="C221" i="7"/>
  <c r="O236" i="7"/>
  <c r="O238" i="7"/>
  <c r="C244" i="7"/>
  <c r="C246" i="7"/>
  <c r="L255" i="7"/>
  <c r="K272" i="7"/>
  <c r="K271" i="7" s="1"/>
  <c r="L271" i="7" s="1"/>
  <c r="C280" i="7"/>
  <c r="C296" i="7"/>
  <c r="C297" i="7"/>
  <c r="C299" i="7"/>
  <c r="H57" i="7"/>
  <c r="H56" i="7" s="1"/>
  <c r="N57" i="7"/>
  <c r="N56" i="7" s="1"/>
  <c r="D261" i="7"/>
  <c r="K30" i="7"/>
  <c r="I46" i="7"/>
  <c r="C63" i="7"/>
  <c r="C65" i="7"/>
  <c r="D79" i="7"/>
  <c r="L80" i="7"/>
  <c r="F83" i="7"/>
  <c r="C94" i="7"/>
  <c r="C96" i="7"/>
  <c r="C116" i="7"/>
  <c r="C118" i="7"/>
  <c r="F119" i="7"/>
  <c r="C135" i="7"/>
  <c r="C137" i="7"/>
  <c r="L144" i="7"/>
  <c r="C148" i="7"/>
  <c r="L163" i="7"/>
  <c r="C181" i="7"/>
  <c r="C189" i="7"/>
  <c r="C192" i="7"/>
  <c r="C210" i="7"/>
  <c r="C239" i="7"/>
  <c r="C264" i="7"/>
  <c r="C275" i="7"/>
  <c r="O278" i="7"/>
  <c r="I282" i="7"/>
  <c r="F46" i="7"/>
  <c r="C60" i="7"/>
  <c r="L70" i="7"/>
  <c r="C74" i="7"/>
  <c r="C76" i="7"/>
  <c r="H79" i="7"/>
  <c r="O83" i="7"/>
  <c r="O106" i="7"/>
  <c r="C113" i="7"/>
  <c r="L115" i="7"/>
  <c r="L125" i="7"/>
  <c r="C129" i="7"/>
  <c r="F131" i="7"/>
  <c r="I139" i="7"/>
  <c r="O139" i="7"/>
  <c r="C145" i="7"/>
  <c r="C179" i="7"/>
  <c r="L187" i="7"/>
  <c r="F219" i="7"/>
  <c r="C223" i="7"/>
  <c r="C224" i="7"/>
  <c r="C226" i="7"/>
  <c r="C232" i="7"/>
  <c r="E234" i="7"/>
  <c r="C248" i="7"/>
  <c r="F249" i="7"/>
  <c r="C252" i="7"/>
  <c r="C256" i="7"/>
  <c r="C259" i="7"/>
  <c r="O266" i="7"/>
  <c r="C283" i="7"/>
  <c r="N24" i="7"/>
  <c r="M24" i="7"/>
  <c r="L37" i="7"/>
  <c r="C37" i="7" s="1"/>
  <c r="L40" i="7"/>
  <c r="C40" i="7" s="1"/>
  <c r="L46" i="7"/>
  <c r="C46" i="7" s="1"/>
  <c r="I61" i="7"/>
  <c r="C64" i="7"/>
  <c r="C67" i="7"/>
  <c r="C69" i="7"/>
  <c r="G70" i="7"/>
  <c r="I70" i="7" s="1"/>
  <c r="C71" i="7"/>
  <c r="F72" i="7"/>
  <c r="J79" i="7"/>
  <c r="G79" i="7"/>
  <c r="E86" i="7"/>
  <c r="C108" i="7"/>
  <c r="K133" i="7"/>
  <c r="L168" i="7"/>
  <c r="C185" i="7"/>
  <c r="O191" i="7"/>
  <c r="F208" i="7"/>
  <c r="I278" i="7"/>
  <c r="D24" i="7"/>
  <c r="I25" i="7"/>
  <c r="O58" i="7"/>
  <c r="C68" i="7"/>
  <c r="C73" i="7"/>
  <c r="G86" i="7"/>
  <c r="C123" i="7"/>
  <c r="C153" i="7"/>
  <c r="H190" i="7"/>
  <c r="C215" i="7"/>
  <c r="H24" i="7"/>
  <c r="C26" i="7"/>
  <c r="J30" i="7"/>
  <c r="J24" i="7" s="1"/>
  <c r="L35" i="7"/>
  <c r="C35" i="7" s="1"/>
  <c r="C47" i="7"/>
  <c r="F58" i="7"/>
  <c r="K57" i="7"/>
  <c r="C59" i="7"/>
  <c r="F61" i="7"/>
  <c r="O61" i="7"/>
  <c r="C62" i="7"/>
  <c r="L72" i="7"/>
  <c r="C75" i="7"/>
  <c r="C77" i="7"/>
  <c r="C82" i="7"/>
  <c r="O98" i="7"/>
  <c r="F195" i="7"/>
  <c r="D194" i="7"/>
  <c r="F194" i="7" s="1"/>
  <c r="E79" i="7"/>
  <c r="C81" i="7"/>
  <c r="I83" i="7"/>
  <c r="L87" i="7"/>
  <c r="C89" i="7"/>
  <c r="L98" i="7"/>
  <c r="C103" i="7"/>
  <c r="I115" i="7"/>
  <c r="C117" i="7"/>
  <c r="C122" i="7"/>
  <c r="L131" i="7"/>
  <c r="C131" i="7" s="1"/>
  <c r="C132" i="7"/>
  <c r="L139" i="7"/>
  <c r="F144" i="7"/>
  <c r="O144" i="7"/>
  <c r="L147" i="7"/>
  <c r="C152" i="7"/>
  <c r="O154" i="7"/>
  <c r="E133" i="7"/>
  <c r="C164" i="7"/>
  <c r="O168" i="7"/>
  <c r="C171" i="7"/>
  <c r="C174" i="7"/>
  <c r="O178" i="7"/>
  <c r="L182" i="7"/>
  <c r="C184" i="7"/>
  <c r="O187" i="7"/>
  <c r="F191" i="7"/>
  <c r="H199" i="7"/>
  <c r="H198" i="7" s="1"/>
  <c r="C200" i="7"/>
  <c r="C206" i="7"/>
  <c r="D207" i="7"/>
  <c r="C209" i="7"/>
  <c r="C212" i="7"/>
  <c r="C214" i="7"/>
  <c r="E207" i="7"/>
  <c r="H234" i="7"/>
  <c r="L238" i="7"/>
  <c r="N234" i="7"/>
  <c r="L249" i="7"/>
  <c r="C251" i="7"/>
  <c r="O255" i="7"/>
  <c r="C258" i="7"/>
  <c r="F262" i="7"/>
  <c r="I262" i="7"/>
  <c r="C269" i="7"/>
  <c r="C277" i="7"/>
  <c r="L282" i="7"/>
  <c r="C285" i="7"/>
  <c r="F291" i="7"/>
  <c r="O291" i="7"/>
  <c r="C298" i="7"/>
  <c r="C85" i="7"/>
  <c r="D86" i="7"/>
  <c r="F86" i="7" s="1"/>
  <c r="N86" i="7"/>
  <c r="C95" i="7"/>
  <c r="K86" i="7"/>
  <c r="C102" i="7"/>
  <c r="C105" i="7"/>
  <c r="L106" i="7"/>
  <c r="C112" i="7"/>
  <c r="C121" i="7"/>
  <c r="C124" i="7"/>
  <c r="C126" i="7"/>
  <c r="N133" i="7"/>
  <c r="C143" i="7"/>
  <c r="C151" i="7"/>
  <c r="C157" i="7"/>
  <c r="C166" i="7"/>
  <c r="C175" i="7"/>
  <c r="D177" i="7"/>
  <c r="C183" i="7"/>
  <c r="C205" i="7"/>
  <c r="C213" i="7"/>
  <c r="C216" i="7"/>
  <c r="C218" i="7"/>
  <c r="C231" i="7"/>
  <c r="C235" i="7"/>
  <c r="C243" i="7"/>
  <c r="C250" i="7"/>
  <c r="C253" i="7"/>
  <c r="L254" i="7"/>
  <c r="N233" i="7"/>
  <c r="C263" i="7"/>
  <c r="C270" i="7"/>
  <c r="C279" i="7"/>
  <c r="C286" i="7"/>
  <c r="C84" i="7"/>
  <c r="I87" i="7"/>
  <c r="M86" i="7"/>
  <c r="O86" i="7" s="1"/>
  <c r="C91" i="7"/>
  <c r="L92" i="7"/>
  <c r="C93" i="7"/>
  <c r="C97" i="7"/>
  <c r="C99" i="7"/>
  <c r="C101" i="7"/>
  <c r="C109" i="7"/>
  <c r="C111" i="7"/>
  <c r="F115" i="7"/>
  <c r="C115" i="7" s="1"/>
  <c r="O119" i="7"/>
  <c r="C119" i="7" s="1"/>
  <c r="F125" i="7"/>
  <c r="C125" i="7" s="1"/>
  <c r="C128" i="7"/>
  <c r="F134" i="7"/>
  <c r="J133" i="7"/>
  <c r="C138" i="7"/>
  <c r="F139" i="7"/>
  <c r="C139" i="7" s="1"/>
  <c r="I144" i="7"/>
  <c r="C146" i="7"/>
  <c r="F147" i="7"/>
  <c r="L154" i="7"/>
  <c r="C156" i="7"/>
  <c r="C160" i="7"/>
  <c r="O163" i="7"/>
  <c r="C163" i="7" s="1"/>
  <c r="C167" i="7"/>
  <c r="L169" i="7"/>
  <c r="O169" i="7"/>
  <c r="C180" i="7"/>
  <c r="O182" i="7"/>
  <c r="C188" i="7"/>
  <c r="M190" i="7"/>
  <c r="O190" i="7" s="1"/>
  <c r="I191" i="7"/>
  <c r="C193" i="7"/>
  <c r="C196" i="7"/>
  <c r="C204" i="7"/>
  <c r="C217" i="7"/>
  <c r="K207" i="7"/>
  <c r="K198" i="7" s="1"/>
  <c r="C222" i="7"/>
  <c r="F236" i="7"/>
  <c r="K234" i="7"/>
  <c r="K233" i="7" s="1"/>
  <c r="C237" i="7"/>
  <c r="F238" i="7"/>
  <c r="C242" i="7"/>
  <c r="C245" i="7"/>
  <c r="C247" i="7"/>
  <c r="I249" i="7"/>
  <c r="O249" i="7"/>
  <c r="J261" i="7"/>
  <c r="L261" i="7" s="1"/>
  <c r="I261" i="7"/>
  <c r="F266" i="7"/>
  <c r="C266" i="7" s="1"/>
  <c r="H272" i="7"/>
  <c r="H271" i="7" s="1"/>
  <c r="C293" i="7"/>
  <c r="C295" i="7"/>
  <c r="K56" i="7"/>
  <c r="L56" i="7" s="1"/>
  <c r="L57" i="7"/>
  <c r="C61" i="7"/>
  <c r="G56" i="7"/>
  <c r="I57" i="7"/>
  <c r="O57" i="7"/>
  <c r="F79" i="7"/>
  <c r="I79" i="7"/>
  <c r="M78" i="7"/>
  <c r="O79" i="7"/>
  <c r="C83" i="7"/>
  <c r="G168" i="7"/>
  <c r="I168" i="7" s="1"/>
  <c r="I169" i="7"/>
  <c r="O201" i="7"/>
  <c r="M199" i="7"/>
  <c r="D254" i="7"/>
  <c r="F255" i="7"/>
  <c r="M290" i="7"/>
  <c r="G24" i="7"/>
  <c r="I24" i="7" s="1"/>
  <c r="K24" i="7"/>
  <c r="L24" i="7" s="1"/>
  <c r="F25" i="7"/>
  <c r="L290" i="7"/>
  <c r="E57" i="7"/>
  <c r="E56" i="7" s="1"/>
  <c r="D70" i="7"/>
  <c r="F70" i="7" s="1"/>
  <c r="K79" i="7"/>
  <c r="K78" i="7" s="1"/>
  <c r="H86" i="7"/>
  <c r="I86" i="7" s="1"/>
  <c r="I98" i="7"/>
  <c r="C104" i="7"/>
  <c r="I106" i="7"/>
  <c r="C106" i="7" s="1"/>
  <c r="C114" i="7"/>
  <c r="C130" i="7"/>
  <c r="M133" i="7"/>
  <c r="O133" i="7" s="1"/>
  <c r="C154" i="7"/>
  <c r="C158" i="7"/>
  <c r="G176" i="7"/>
  <c r="N177" i="7"/>
  <c r="C182" i="7"/>
  <c r="C186" i="7"/>
  <c r="F187" i="7"/>
  <c r="C187" i="7" s="1"/>
  <c r="O48" i="7"/>
  <c r="C48" i="7" s="1"/>
  <c r="I58" i="7"/>
  <c r="M70" i="7"/>
  <c r="O70" i="7" s="1"/>
  <c r="O80" i="7"/>
  <c r="C80" i="7" s="1"/>
  <c r="J86" i="7"/>
  <c r="L86" i="7" s="1"/>
  <c r="O87" i="7"/>
  <c r="C87" i="7" s="1"/>
  <c r="C100" i="7"/>
  <c r="C110" i="7"/>
  <c r="C120" i="7"/>
  <c r="L134" i="7"/>
  <c r="C136" i="7"/>
  <c r="C142" i="7"/>
  <c r="C150" i="7"/>
  <c r="C162" i="7"/>
  <c r="J177" i="7"/>
  <c r="L178" i="7"/>
  <c r="C178" i="7" s="1"/>
  <c r="D190" i="7"/>
  <c r="F190" i="7" s="1"/>
  <c r="O274" i="7"/>
  <c r="M272" i="7"/>
  <c r="G289" i="7"/>
  <c r="I290" i="7"/>
  <c r="O25" i="7"/>
  <c r="L30" i="7"/>
  <c r="C30" i="7" s="1"/>
  <c r="E24" i="7"/>
  <c r="D289" i="7"/>
  <c r="F289" i="7" s="1"/>
  <c r="F290" i="7"/>
  <c r="H289" i="7"/>
  <c r="L25" i="7"/>
  <c r="C88" i="7"/>
  <c r="O92" i="7"/>
  <c r="C92" i="7" s="1"/>
  <c r="D133" i="7"/>
  <c r="F133" i="7" s="1"/>
  <c r="I134" i="7"/>
  <c r="H133" i="7"/>
  <c r="H78" i="7" s="1"/>
  <c r="H55" i="7" s="1"/>
  <c r="O134" i="7"/>
  <c r="M176" i="7"/>
  <c r="J289" i="7"/>
  <c r="L289" i="7" s="1"/>
  <c r="E168" i="7"/>
  <c r="E78" i="7" s="1"/>
  <c r="H177" i="7"/>
  <c r="H176" i="7" s="1"/>
  <c r="K194" i="7"/>
  <c r="L194" i="7" s="1"/>
  <c r="L195" i="7"/>
  <c r="I199" i="7"/>
  <c r="G207" i="7"/>
  <c r="I207" i="7" s="1"/>
  <c r="N207" i="7"/>
  <c r="N198" i="7" s="1"/>
  <c r="N197" i="7" s="1"/>
  <c r="O208" i="7"/>
  <c r="L219" i="7"/>
  <c r="C219" i="7" s="1"/>
  <c r="F234" i="7"/>
  <c r="M234" i="7"/>
  <c r="I236" i="7"/>
  <c r="C236" i="7" s="1"/>
  <c r="G234" i="7"/>
  <c r="O241" i="7"/>
  <c r="E261" i="7"/>
  <c r="F261" i="7" s="1"/>
  <c r="L272" i="7"/>
  <c r="C273" i="7"/>
  <c r="F274" i="7"/>
  <c r="C274" i="7" s="1"/>
  <c r="C281" i="7"/>
  <c r="F282" i="7"/>
  <c r="C282" i="7" s="1"/>
  <c r="I284" i="7"/>
  <c r="G194" i="7"/>
  <c r="I195" i="7"/>
  <c r="C195" i="7" s="1"/>
  <c r="E199" i="7"/>
  <c r="E198" i="7" s="1"/>
  <c r="F201" i="7"/>
  <c r="J207" i="7"/>
  <c r="L208" i="7"/>
  <c r="C220" i="7"/>
  <c r="C257" i="7"/>
  <c r="C265" i="7"/>
  <c r="E272" i="7"/>
  <c r="C291" i="7"/>
  <c r="L191" i="7"/>
  <c r="C225" i="7"/>
  <c r="F230" i="7"/>
  <c r="O230" i="7"/>
  <c r="M207" i="7"/>
  <c r="L236" i="7"/>
  <c r="L241" i="7"/>
  <c r="C241" i="7" s="1"/>
  <c r="J234" i="7"/>
  <c r="C249" i="7"/>
  <c r="O254" i="7"/>
  <c r="H254" i="7"/>
  <c r="I255" i="7"/>
  <c r="M261" i="7"/>
  <c r="O261" i="7" s="1"/>
  <c r="O262" i="7"/>
  <c r="G271" i="7"/>
  <c r="I271" i="7" s="1"/>
  <c r="I272" i="7"/>
  <c r="F278" i="7"/>
  <c r="C278" i="7" s="1"/>
  <c r="L284" i="7"/>
  <c r="I291" i="7"/>
  <c r="J199" i="7"/>
  <c r="C191" i="7" l="1"/>
  <c r="K197" i="7"/>
  <c r="C144" i="7"/>
  <c r="N78" i="7"/>
  <c r="O78" i="7" s="1"/>
  <c r="C58" i="7"/>
  <c r="L133" i="7"/>
  <c r="J78" i="7"/>
  <c r="C86" i="7"/>
  <c r="C262" i="7"/>
  <c r="C208" i="7"/>
  <c r="C261" i="7"/>
  <c r="C134" i="7"/>
  <c r="F24" i="7"/>
  <c r="C169" i="7"/>
  <c r="C147" i="7"/>
  <c r="C72" i="7"/>
  <c r="L207" i="7"/>
  <c r="K190" i="7"/>
  <c r="L190" i="7" s="1"/>
  <c r="I176" i="7"/>
  <c r="C98" i="7"/>
  <c r="F207" i="7"/>
  <c r="D198" i="7"/>
  <c r="I133" i="7"/>
  <c r="C133" i="7" s="1"/>
  <c r="L79" i="7"/>
  <c r="C238" i="7"/>
  <c r="F177" i="7"/>
  <c r="D176" i="7"/>
  <c r="F176" i="7" s="1"/>
  <c r="O24" i="7"/>
  <c r="I194" i="7"/>
  <c r="C194" i="7" s="1"/>
  <c r="G190" i="7"/>
  <c r="I190" i="7" s="1"/>
  <c r="C190" i="7" s="1"/>
  <c r="G233" i="7"/>
  <c r="I234" i="7"/>
  <c r="M271" i="7"/>
  <c r="O272" i="7"/>
  <c r="E55" i="7"/>
  <c r="M56" i="7"/>
  <c r="O207" i="7"/>
  <c r="C207" i="7" s="1"/>
  <c r="F272" i="7"/>
  <c r="E271" i="7"/>
  <c r="E197" i="7" s="1"/>
  <c r="E233" i="7"/>
  <c r="C201" i="7"/>
  <c r="J176" i="7"/>
  <c r="L177" i="7"/>
  <c r="C255" i="7"/>
  <c r="F199" i="7"/>
  <c r="F168" i="7"/>
  <c r="C168" i="7" s="1"/>
  <c r="D56" i="7"/>
  <c r="G78" i="7"/>
  <c r="I78" i="7" s="1"/>
  <c r="C79" i="7"/>
  <c r="J198" i="7"/>
  <c r="L199" i="7"/>
  <c r="L234" i="7"/>
  <c r="J233" i="7"/>
  <c r="M233" i="7"/>
  <c r="O233" i="7" s="1"/>
  <c r="O234" i="7"/>
  <c r="G198" i="7"/>
  <c r="F198" i="7"/>
  <c r="F57" i="7"/>
  <c r="C57" i="7" s="1"/>
  <c r="N176" i="7"/>
  <c r="O177" i="7"/>
  <c r="M289" i="7"/>
  <c r="O289" i="7" s="1"/>
  <c r="O290" i="7"/>
  <c r="D233" i="7"/>
  <c r="F254" i="7"/>
  <c r="K55" i="7"/>
  <c r="H233" i="7"/>
  <c r="I254" i="7"/>
  <c r="C230" i="7"/>
  <c r="C284" i="7"/>
  <c r="I289" i="7"/>
  <c r="I177" i="7"/>
  <c r="C70" i="7"/>
  <c r="C25" i="7"/>
  <c r="M198" i="7"/>
  <c r="O199" i="7"/>
  <c r="L78" i="7"/>
  <c r="I56" i="7"/>
  <c r="D78" i="7"/>
  <c r="F78" i="7" s="1"/>
  <c r="K54" i="7" l="1"/>
  <c r="N55" i="7"/>
  <c r="N54" i="7" s="1"/>
  <c r="C24" i="7"/>
  <c r="C177" i="7"/>
  <c r="G55" i="7"/>
  <c r="I55" i="7" s="1"/>
  <c r="C234" i="7"/>
  <c r="K287" i="7"/>
  <c r="N287" i="7"/>
  <c r="C272" i="7"/>
  <c r="C78" i="7"/>
  <c r="K53" i="7"/>
  <c r="K288" i="7"/>
  <c r="D55" i="7"/>
  <c r="F56" i="7"/>
  <c r="O198" i="7"/>
  <c r="M197" i="7"/>
  <c r="O197" i="7" s="1"/>
  <c r="J197" i="7"/>
  <c r="L197" i="7" s="1"/>
  <c r="L198" i="7"/>
  <c r="I233" i="7"/>
  <c r="G287" i="7"/>
  <c r="C290" i="7"/>
  <c r="C289" i="7" s="1"/>
  <c r="C254" i="7"/>
  <c r="G197" i="7"/>
  <c r="I198" i="7"/>
  <c r="L233" i="7"/>
  <c r="J287" i="7"/>
  <c r="C199" i="7"/>
  <c r="L176" i="7"/>
  <c r="J55" i="7"/>
  <c r="M55" i="7"/>
  <c r="O56" i="7"/>
  <c r="O271" i="7"/>
  <c r="M287" i="7"/>
  <c r="H287" i="7"/>
  <c r="H197" i="7"/>
  <c r="H54" i="7" s="1"/>
  <c r="F233" i="7"/>
  <c r="D197" i="7"/>
  <c r="F197" i="7" s="1"/>
  <c r="D287" i="7"/>
  <c r="N53" i="7"/>
  <c r="N288" i="7"/>
  <c r="F271" i="7"/>
  <c r="C271" i="7" s="1"/>
  <c r="E287" i="7"/>
  <c r="E54" i="7"/>
  <c r="O176" i="7"/>
  <c r="L287" i="7" l="1"/>
  <c r="G54" i="7"/>
  <c r="G288" i="7" s="1"/>
  <c r="O287" i="7"/>
  <c r="C198" i="7"/>
  <c r="I287" i="7"/>
  <c r="G53" i="7"/>
  <c r="I53" i="7" s="1"/>
  <c r="I54" i="7"/>
  <c r="C176" i="7"/>
  <c r="E288" i="7"/>
  <c r="E53" i="7"/>
  <c r="H288" i="7"/>
  <c r="H53" i="7"/>
  <c r="I197" i="7"/>
  <c r="C197" i="7" s="1"/>
  <c r="C56" i="7"/>
  <c r="F287" i="7"/>
  <c r="M54" i="7"/>
  <c r="O55" i="7"/>
  <c r="F55" i="7"/>
  <c r="D54" i="7"/>
  <c r="J54" i="7"/>
  <c r="L55" i="7"/>
  <c r="C233" i="7"/>
  <c r="C55" i="7" l="1"/>
  <c r="M53" i="7"/>
  <c r="O53" i="7" s="1"/>
  <c r="O54" i="7"/>
  <c r="M288" i="7"/>
  <c r="O288" i="7" s="1"/>
  <c r="C287" i="7"/>
  <c r="D288" i="7"/>
  <c r="F288" i="7" s="1"/>
  <c r="F54" i="7"/>
  <c r="D53" i="7"/>
  <c r="F53" i="7" s="1"/>
  <c r="I288" i="7"/>
  <c r="J53" i="7"/>
  <c r="L53" i="7" s="1"/>
  <c r="L54" i="7"/>
  <c r="J288" i="7"/>
  <c r="L288" i="7" s="1"/>
  <c r="C288" i="7" l="1"/>
  <c r="C53" i="7"/>
  <c r="C54" i="7"/>
  <c r="O299" i="6" l="1"/>
  <c r="L299" i="6"/>
  <c r="I299" i="6"/>
  <c r="F299" i="6"/>
  <c r="O298" i="6"/>
  <c r="L298" i="6"/>
  <c r="I298" i="6"/>
  <c r="F298" i="6"/>
  <c r="O297" i="6"/>
  <c r="L297" i="6"/>
  <c r="I297" i="6"/>
  <c r="F297" i="6"/>
  <c r="O296" i="6"/>
  <c r="L296" i="6"/>
  <c r="I296" i="6"/>
  <c r="F296" i="6"/>
  <c r="O295" i="6"/>
  <c r="L295" i="6"/>
  <c r="I295" i="6"/>
  <c r="F295" i="6"/>
  <c r="O294" i="6"/>
  <c r="L294" i="6"/>
  <c r="I294" i="6"/>
  <c r="F294" i="6"/>
  <c r="O293" i="6"/>
  <c r="L293" i="6"/>
  <c r="I293" i="6"/>
  <c r="F293" i="6"/>
  <c r="O292" i="6"/>
  <c r="L292" i="6"/>
  <c r="I292" i="6"/>
  <c r="F292" i="6"/>
  <c r="N291" i="6"/>
  <c r="M291" i="6"/>
  <c r="O291" i="6" s="1"/>
  <c r="L291" i="6"/>
  <c r="K291" i="6"/>
  <c r="J291" i="6"/>
  <c r="H291" i="6"/>
  <c r="G291" i="6"/>
  <c r="E291" i="6"/>
  <c r="D291" i="6"/>
  <c r="F291" i="6" s="1"/>
  <c r="O286" i="6"/>
  <c r="L286" i="6"/>
  <c r="I286" i="6"/>
  <c r="F286" i="6"/>
  <c r="O285" i="6"/>
  <c r="L285" i="6"/>
  <c r="I285" i="6"/>
  <c r="F285" i="6"/>
  <c r="N284" i="6"/>
  <c r="M284" i="6"/>
  <c r="O284" i="6" s="1"/>
  <c r="K284" i="6"/>
  <c r="J284" i="6"/>
  <c r="H284" i="6"/>
  <c r="G284" i="6"/>
  <c r="E284" i="6"/>
  <c r="D284" i="6"/>
  <c r="O283" i="6"/>
  <c r="L283" i="6"/>
  <c r="I283" i="6"/>
  <c r="F283" i="6"/>
  <c r="N282" i="6"/>
  <c r="M282" i="6"/>
  <c r="K282" i="6"/>
  <c r="J282" i="6"/>
  <c r="H282" i="6"/>
  <c r="G282" i="6"/>
  <c r="E282" i="6"/>
  <c r="D282" i="6"/>
  <c r="F282" i="6" s="1"/>
  <c r="O281" i="6"/>
  <c r="L281" i="6"/>
  <c r="I281" i="6"/>
  <c r="F281" i="6"/>
  <c r="O280" i="6"/>
  <c r="O278" i="6" s="1"/>
  <c r="L280" i="6"/>
  <c r="I280" i="6"/>
  <c r="F280" i="6"/>
  <c r="C280" i="6" s="1"/>
  <c r="O279" i="6"/>
  <c r="L279" i="6"/>
  <c r="I279" i="6"/>
  <c r="F279" i="6"/>
  <c r="N278" i="6"/>
  <c r="M278" i="6"/>
  <c r="K278" i="6"/>
  <c r="K272" i="6" s="1"/>
  <c r="K271" i="6" s="1"/>
  <c r="J278" i="6"/>
  <c r="H278" i="6"/>
  <c r="G278" i="6"/>
  <c r="I278" i="6" s="1"/>
  <c r="F278" i="6"/>
  <c r="E278" i="6"/>
  <c r="D278" i="6"/>
  <c r="O277" i="6"/>
  <c r="L277" i="6"/>
  <c r="I277" i="6"/>
  <c r="F277" i="6"/>
  <c r="O276" i="6"/>
  <c r="L276" i="6"/>
  <c r="I276" i="6"/>
  <c r="F276" i="6"/>
  <c r="O275" i="6"/>
  <c r="L275" i="6"/>
  <c r="I275" i="6"/>
  <c r="F275" i="6"/>
  <c r="N274" i="6"/>
  <c r="N272" i="6" s="1"/>
  <c r="N271" i="6" s="1"/>
  <c r="M274" i="6"/>
  <c r="K274" i="6"/>
  <c r="J274" i="6"/>
  <c r="I274" i="6"/>
  <c r="H274" i="6"/>
  <c r="H272" i="6" s="1"/>
  <c r="H271" i="6" s="1"/>
  <c r="G274" i="6"/>
  <c r="E274" i="6"/>
  <c r="E272" i="6" s="1"/>
  <c r="E271" i="6" s="1"/>
  <c r="D274" i="6"/>
  <c r="F274" i="6" s="1"/>
  <c r="O273" i="6"/>
  <c r="L273" i="6"/>
  <c r="I273" i="6"/>
  <c r="F273" i="6"/>
  <c r="O270" i="6"/>
  <c r="L270" i="6"/>
  <c r="I270" i="6"/>
  <c r="F270" i="6"/>
  <c r="O269" i="6"/>
  <c r="L269" i="6"/>
  <c r="I269" i="6"/>
  <c r="F269" i="6"/>
  <c r="O268" i="6"/>
  <c r="L268" i="6"/>
  <c r="I268" i="6"/>
  <c r="C268" i="6" s="1"/>
  <c r="F268" i="6"/>
  <c r="O267" i="6"/>
  <c r="L267" i="6"/>
  <c r="I267" i="6"/>
  <c r="F267" i="6"/>
  <c r="N266" i="6"/>
  <c r="M266" i="6"/>
  <c r="K266" i="6"/>
  <c r="J266" i="6"/>
  <c r="I266" i="6"/>
  <c r="H266" i="6"/>
  <c r="G266" i="6"/>
  <c r="E266" i="6"/>
  <c r="D266" i="6"/>
  <c r="O265" i="6"/>
  <c r="L265" i="6"/>
  <c r="I265" i="6"/>
  <c r="F265" i="6"/>
  <c r="O264" i="6"/>
  <c r="L264" i="6"/>
  <c r="I264" i="6"/>
  <c r="F264" i="6"/>
  <c r="C264" i="6" s="1"/>
  <c r="O263" i="6"/>
  <c r="L263" i="6"/>
  <c r="I263" i="6"/>
  <c r="F263" i="6"/>
  <c r="N262" i="6"/>
  <c r="M262" i="6"/>
  <c r="K262" i="6"/>
  <c r="J262" i="6"/>
  <c r="H262" i="6"/>
  <c r="H261" i="6" s="1"/>
  <c r="G262" i="6"/>
  <c r="E262" i="6"/>
  <c r="D262" i="6"/>
  <c r="D261" i="6" s="1"/>
  <c r="K261" i="6"/>
  <c r="O260" i="6"/>
  <c r="L260" i="6"/>
  <c r="I260" i="6"/>
  <c r="F260" i="6"/>
  <c r="O259" i="6"/>
  <c r="L259" i="6"/>
  <c r="I259" i="6"/>
  <c r="F259" i="6"/>
  <c r="O258" i="6"/>
  <c r="L258" i="6"/>
  <c r="I258" i="6"/>
  <c r="F258" i="6"/>
  <c r="O257" i="6"/>
  <c r="L257" i="6"/>
  <c r="I257" i="6"/>
  <c r="F257" i="6"/>
  <c r="O256" i="6"/>
  <c r="L256" i="6"/>
  <c r="I256" i="6"/>
  <c r="F256" i="6"/>
  <c r="N255" i="6"/>
  <c r="M255" i="6"/>
  <c r="L255" i="6"/>
  <c r="K255" i="6"/>
  <c r="J255" i="6"/>
  <c r="H255" i="6"/>
  <c r="G255" i="6"/>
  <c r="G254" i="6" s="1"/>
  <c r="E255" i="6"/>
  <c r="D255" i="6"/>
  <c r="N254" i="6"/>
  <c r="K254" i="6"/>
  <c r="J254" i="6"/>
  <c r="E254" i="6"/>
  <c r="O253" i="6"/>
  <c r="L253" i="6"/>
  <c r="I253" i="6"/>
  <c r="F253" i="6"/>
  <c r="O252" i="6"/>
  <c r="L252" i="6"/>
  <c r="I252" i="6"/>
  <c r="F252" i="6"/>
  <c r="O251" i="6"/>
  <c r="L251" i="6"/>
  <c r="I251" i="6"/>
  <c r="F251" i="6"/>
  <c r="O250" i="6"/>
  <c r="L250" i="6"/>
  <c r="I250" i="6"/>
  <c r="F250" i="6"/>
  <c r="N249" i="6"/>
  <c r="M249" i="6"/>
  <c r="K249" i="6"/>
  <c r="J249" i="6"/>
  <c r="H249" i="6"/>
  <c r="G249" i="6"/>
  <c r="E249" i="6"/>
  <c r="D249" i="6"/>
  <c r="F249" i="6" s="1"/>
  <c r="O248" i="6"/>
  <c r="L248" i="6"/>
  <c r="I248" i="6"/>
  <c r="C248" i="6" s="1"/>
  <c r="F248" i="6"/>
  <c r="O247" i="6"/>
  <c r="L247" i="6"/>
  <c r="I247" i="6"/>
  <c r="F247" i="6"/>
  <c r="O246" i="6"/>
  <c r="L246" i="6"/>
  <c r="I246" i="6"/>
  <c r="F246" i="6"/>
  <c r="O245" i="6"/>
  <c r="L245" i="6"/>
  <c r="I245" i="6"/>
  <c r="F245" i="6"/>
  <c r="O244" i="6"/>
  <c r="L244" i="6"/>
  <c r="I244" i="6"/>
  <c r="F244" i="6"/>
  <c r="C244" i="6" s="1"/>
  <c r="O243" i="6"/>
  <c r="L243" i="6"/>
  <c r="I243" i="6"/>
  <c r="F243" i="6"/>
  <c r="O242" i="6"/>
  <c r="L242" i="6"/>
  <c r="I242" i="6"/>
  <c r="F242" i="6"/>
  <c r="N241" i="6"/>
  <c r="M241" i="6"/>
  <c r="O241" i="6" s="1"/>
  <c r="K241" i="6"/>
  <c r="J241" i="6"/>
  <c r="H241" i="6"/>
  <c r="G241" i="6"/>
  <c r="E241" i="6"/>
  <c r="D241" i="6"/>
  <c r="F241" i="6" s="1"/>
  <c r="O240" i="6"/>
  <c r="L240" i="6"/>
  <c r="I240" i="6"/>
  <c r="F240" i="6"/>
  <c r="O239" i="6"/>
  <c r="L239" i="6"/>
  <c r="I239" i="6"/>
  <c r="F239" i="6"/>
  <c r="N238" i="6"/>
  <c r="M238" i="6"/>
  <c r="K238" i="6"/>
  <c r="J238" i="6"/>
  <c r="L238" i="6" s="1"/>
  <c r="I238" i="6"/>
  <c r="H238" i="6"/>
  <c r="G238" i="6"/>
  <c r="E238" i="6"/>
  <c r="D238" i="6"/>
  <c r="O237" i="6"/>
  <c r="L237" i="6"/>
  <c r="I237" i="6"/>
  <c r="F237" i="6"/>
  <c r="N236" i="6"/>
  <c r="M236" i="6"/>
  <c r="O236" i="6" s="1"/>
  <c r="K236" i="6"/>
  <c r="J236" i="6"/>
  <c r="H236" i="6"/>
  <c r="G236" i="6"/>
  <c r="E236" i="6"/>
  <c r="D236" i="6"/>
  <c r="O235" i="6"/>
  <c r="L235" i="6"/>
  <c r="I235" i="6"/>
  <c r="F235" i="6"/>
  <c r="O232" i="6"/>
  <c r="L232" i="6"/>
  <c r="I232" i="6"/>
  <c r="F232" i="6"/>
  <c r="O231" i="6"/>
  <c r="L231" i="6"/>
  <c r="I231" i="6"/>
  <c r="F231" i="6"/>
  <c r="N230" i="6"/>
  <c r="M230" i="6"/>
  <c r="K230" i="6"/>
  <c r="J230" i="6"/>
  <c r="H230" i="6"/>
  <c r="G230" i="6"/>
  <c r="I230" i="6" s="1"/>
  <c r="E230" i="6"/>
  <c r="D230" i="6"/>
  <c r="O229" i="6"/>
  <c r="L229" i="6"/>
  <c r="I229" i="6"/>
  <c r="F229" i="6"/>
  <c r="O228" i="6"/>
  <c r="L228" i="6"/>
  <c r="I228" i="6"/>
  <c r="F228" i="6"/>
  <c r="C228" i="6" s="1"/>
  <c r="O227" i="6"/>
  <c r="L227" i="6"/>
  <c r="I227" i="6"/>
  <c r="F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N219" i="6"/>
  <c r="M219" i="6"/>
  <c r="K219" i="6"/>
  <c r="J219" i="6"/>
  <c r="H219" i="6"/>
  <c r="G219" i="6"/>
  <c r="E219" i="6"/>
  <c r="D219" i="6"/>
  <c r="F219" i="6" s="1"/>
  <c r="O218" i="6"/>
  <c r="L218" i="6"/>
  <c r="I218" i="6"/>
  <c r="F218" i="6"/>
  <c r="O217" i="6"/>
  <c r="L217" i="6"/>
  <c r="I217" i="6"/>
  <c r="F217" i="6"/>
  <c r="O216" i="6"/>
  <c r="L216" i="6"/>
  <c r="I216" i="6"/>
  <c r="F216" i="6"/>
  <c r="C216" i="6"/>
  <c r="O215" i="6"/>
  <c r="L215" i="6"/>
  <c r="I215" i="6"/>
  <c r="F215" i="6"/>
  <c r="C215" i="6" s="1"/>
  <c r="O214" i="6"/>
  <c r="L214" i="6"/>
  <c r="I214" i="6"/>
  <c r="F214" i="6"/>
  <c r="O213" i="6"/>
  <c r="L213" i="6"/>
  <c r="I213" i="6"/>
  <c r="F213" i="6"/>
  <c r="O212" i="6"/>
  <c r="L212" i="6"/>
  <c r="I212" i="6"/>
  <c r="F212" i="6"/>
  <c r="C212" i="6" s="1"/>
  <c r="O211" i="6"/>
  <c r="L211" i="6"/>
  <c r="I211" i="6"/>
  <c r="F211" i="6"/>
  <c r="O210" i="6"/>
  <c r="L210" i="6"/>
  <c r="I210" i="6"/>
  <c r="F210" i="6"/>
  <c r="O209" i="6"/>
  <c r="L209" i="6"/>
  <c r="I209" i="6"/>
  <c r="F209" i="6"/>
  <c r="N208" i="6"/>
  <c r="M208" i="6"/>
  <c r="K208" i="6"/>
  <c r="J208" i="6"/>
  <c r="H208" i="6"/>
  <c r="H207" i="6" s="1"/>
  <c r="G208" i="6"/>
  <c r="E208" i="6"/>
  <c r="D208" i="6"/>
  <c r="O206" i="6"/>
  <c r="L206" i="6"/>
  <c r="I206" i="6"/>
  <c r="F206" i="6"/>
  <c r="O205" i="6"/>
  <c r="L205" i="6"/>
  <c r="I205" i="6"/>
  <c r="F205" i="6"/>
  <c r="O204" i="6"/>
  <c r="L204" i="6"/>
  <c r="I204" i="6"/>
  <c r="F204" i="6"/>
  <c r="O203" i="6"/>
  <c r="L203" i="6"/>
  <c r="I203" i="6"/>
  <c r="F203" i="6"/>
  <c r="O202" i="6"/>
  <c r="L202" i="6"/>
  <c r="I202" i="6"/>
  <c r="F202" i="6"/>
  <c r="N201" i="6"/>
  <c r="N199" i="6" s="1"/>
  <c r="M201" i="6"/>
  <c r="M199" i="6" s="1"/>
  <c r="K201" i="6"/>
  <c r="K199" i="6" s="1"/>
  <c r="J201" i="6"/>
  <c r="J199" i="6" s="1"/>
  <c r="H201" i="6"/>
  <c r="G201" i="6"/>
  <c r="E201" i="6"/>
  <c r="E199" i="6" s="1"/>
  <c r="D201" i="6"/>
  <c r="D199" i="6" s="1"/>
  <c r="O200" i="6"/>
  <c r="L200" i="6"/>
  <c r="I200" i="6"/>
  <c r="F200" i="6"/>
  <c r="C200" i="6" s="1"/>
  <c r="H199" i="6"/>
  <c r="O196" i="6"/>
  <c r="L196" i="6"/>
  <c r="I196" i="6"/>
  <c r="F196" i="6"/>
  <c r="N195" i="6"/>
  <c r="M195" i="6"/>
  <c r="O195" i="6" s="1"/>
  <c r="K195" i="6"/>
  <c r="J195" i="6"/>
  <c r="H195" i="6"/>
  <c r="G195" i="6"/>
  <c r="G194" i="6" s="1"/>
  <c r="E195" i="6"/>
  <c r="E194" i="6" s="1"/>
  <c r="E190" i="6" s="1"/>
  <c r="D195" i="6"/>
  <c r="N194" i="6"/>
  <c r="K194" i="6"/>
  <c r="J194" i="6"/>
  <c r="O193" i="6"/>
  <c r="L193" i="6"/>
  <c r="I193" i="6"/>
  <c r="F193" i="6"/>
  <c r="O192" i="6"/>
  <c r="L192" i="6"/>
  <c r="I192" i="6"/>
  <c r="F192" i="6"/>
  <c r="N191" i="6"/>
  <c r="M191" i="6"/>
  <c r="K191" i="6"/>
  <c r="J191" i="6"/>
  <c r="L191" i="6" s="1"/>
  <c r="H191" i="6"/>
  <c r="G191" i="6"/>
  <c r="E191" i="6"/>
  <c r="D191" i="6"/>
  <c r="K190" i="6"/>
  <c r="O189" i="6"/>
  <c r="L189" i="6"/>
  <c r="I189" i="6"/>
  <c r="F189" i="6"/>
  <c r="C189" i="6" s="1"/>
  <c r="O188" i="6"/>
  <c r="L188" i="6"/>
  <c r="I188" i="6"/>
  <c r="F188" i="6"/>
  <c r="N187" i="6"/>
  <c r="M187" i="6"/>
  <c r="K187" i="6"/>
  <c r="J187" i="6"/>
  <c r="L187" i="6" s="1"/>
  <c r="H187" i="6"/>
  <c r="I187" i="6" s="1"/>
  <c r="G187" i="6"/>
  <c r="E187" i="6"/>
  <c r="D187" i="6"/>
  <c r="O186" i="6"/>
  <c r="L186" i="6"/>
  <c r="I186" i="6"/>
  <c r="F186" i="6"/>
  <c r="O185" i="6"/>
  <c r="L185" i="6"/>
  <c r="I185" i="6"/>
  <c r="F185" i="6"/>
  <c r="O184" i="6"/>
  <c r="L184" i="6"/>
  <c r="I184" i="6"/>
  <c r="F184" i="6"/>
  <c r="O183" i="6"/>
  <c r="L183" i="6"/>
  <c r="I183" i="6"/>
  <c r="F183" i="6"/>
  <c r="N182" i="6"/>
  <c r="M182" i="6"/>
  <c r="K182" i="6"/>
  <c r="J182" i="6"/>
  <c r="L182" i="6" s="1"/>
  <c r="H182" i="6"/>
  <c r="G182" i="6"/>
  <c r="E182" i="6"/>
  <c r="D182" i="6"/>
  <c r="O181" i="6"/>
  <c r="L181" i="6"/>
  <c r="I181" i="6"/>
  <c r="F181" i="6"/>
  <c r="O180" i="6"/>
  <c r="L180" i="6"/>
  <c r="I180" i="6"/>
  <c r="F180" i="6"/>
  <c r="O179" i="6"/>
  <c r="L179" i="6"/>
  <c r="I179" i="6"/>
  <c r="F179" i="6"/>
  <c r="N178" i="6"/>
  <c r="M178" i="6"/>
  <c r="K178" i="6"/>
  <c r="K177" i="6" s="1"/>
  <c r="K176" i="6" s="1"/>
  <c r="J178" i="6"/>
  <c r="H178" i="6"/>
  <c r="G178" i="6"/>
  <c r="E178" i="6"/>
  <c r="E177" i="6" s="1"/>
  <c r="D178" i="6"/>
  <c r="N177" i="6"/>
  <c r="N176" i="6" s="1"/>
  <c r="J177" i="6"/>
  <c r="O175" i="6"/>
  <c r="L175" i="6"/>
  <c r="I175" i="6"/>
  <c r="F175" i="6"/>
  <c r="O174" i="6"/>
  <c r="L174" i="6"/>
  <c r="I174" i="6"/>
  <c r="F174" i="6"/>
  <c r="O173" i="6"/>
  <c r="L173" i="6"/>
  <c r="I173" i="6"/>
  <c r="F173" i="6"/>
  <c r="O172" i="6"/>
  <c r="L172" i="6"/>
  <c r="I172" i="6"/>
  <c r="F172" i="6"/>
  <c r="O171" i="6"/>
  <c r="L171" i="6"/>
  <c r="I171" i="6"/>
  <c r="F171" i="6"/>
  <c r="O170" i="6"/>
  <c r="L170" i="6"/>
  <c r="I170" i="6"/>
  <c r="F170" i="6"/>
  <c r="N169" i="6"/>
  <c r="N168" i="6" s="1"/>
  <c r="M169" i="6"/>
  <c r="M168" i="6" s="1"/>
  <c r="K169" i="6"/>
  <c r="K168" i="6" s="1"/>
  <c r="J169" i="6"/>
  <c r="H169" i="6"/>
  <c r="G169" i="6"/>
  <c r="E169" i="6"/>
  <c r="D169" i="6"/>
  <c r="H168" i="6"/>
  <c r="E168" i="6"/>
  <c r="D168" i="6"/>
  <c r="O167" i="6"/>
  <c r="L167" i="6"/>
  <c r="I167" i="6"/>
  <c r="F167" i="6"/>
  <c r="O166" i="6"/>
  <c r="L166" i="6"/>
  <c r="I166" i="6"/>
  <c r="F166" i="6"/>
  <c r="O165" i="6"/>
  <c r="L165" i="6"/>
  <c r="I165" i="6"/>
  <c r="F165" i="6"/>
  <c r="O164" i="6"/>
  <c r="L164" i="6"/>
  <c r="I164" i="6"/>
  <c r="F164" i="6"/>
  <c r="N163" i="6"/>
  <c r="M163" i="6"/>
  <c r="O163" i="6" s="1"/>
  <c r="L163" i="6"/>
  <c r="K163" i="6"/>
  <c r="J163" i="6"/>
  <c r="H163" i="6"/>
  <c r="I163" i="6" s="1"/>
  <c r="G163" i="6"/>
  <c r="E163" i="6"/>
  <c r="D163" i="6"/>
  <c r="O162" i="6"/>
  <c r="L162" i="6"/>
  <c r="I162" i="6"/>
  <c r="F162" i="6"/>
  <c r="O161" i="6"/>
  <c r="L161" i="6"/>
  <c r="I161" i="6"/>
  <c r="F161" i="6"/>
  <c r="O160" i="6"/>
  <c r="L160" i="6"/>
  <c r="I160" i="6"/>
  <c r="F160" i="6"/>
  <c r="C160" i="6"/>
  <c r="O159" i="6"/>
  <c r="L159" i="6"/>
  <c r="I159" i="6"/>
  <c r="F159" i="6"/>
  <c r="C159" i="6" s="1"/>
  <c r="O158" i="6"/>
  <c r="L158" i="6"/>
  <c r="I158" i="6"/>
  <c r="F158" i="6"/>
  <c r="O157" i="6"/>
  <c r="L157" i="6"/>
  <c r="I157" i="6"/>
  <c r="F157" i="6"/>
  <c r="C157" i="6" s="1"/>
  <c r="O156" i="6"/>
  <c r="L156" i="6"/>
  <c r="I156" i="6"/>
  <c r="F156" i="6"/>
  <c r="O155" i="6"/>
  <c r="L155" i="6"/>
  <c r="I155" i="6"/>
  <c r="F155" i="6"/>
  <c r="N154" i="6"/>
  <c r="M154" i="6"/>
  <c r="K154" i="6"/>
  <c r="J154" i="6"/>
  <c r="H154" i="6"/>
  <c r="G154" i="6"/>
  <c r="E154" i="6"/>
  <c r="D154" i="6"/>
  <c r="F154" i="6" s="1"/>
  <c r="O153" i="6"/>
  <c r="L153" i="6"/>
  <c r="I153" i="6"/>
  <c r="F153" i="6"/>
  <c r="C153" i="6" s="1"/>
  <c r="O152" i="6"/>
  <c r="L152" i="6"/>
  <c r="I152" i="6"/>
  <c r="F152" i="6"/>
  <c r="O151" i="6"/>
  <c r="L151" i="6"/>
  <c r="I151" i="6"/>
  <c r="F151" i="6"/>
  <c r="O150" i="6"/>
  <c r="L150" i="6"/>
  <c r="I150" i="6"/>
  <c r="F150" i="6"/>
  <c r="O149" i="6"/>
  <c r="L149" i="6"/>
  <c r="I149" i="6"/>
  <c r="F149" i="6"/>
  <c r="O148" i="6"/>
  <c r="L148" i="6"/>
  <c r="I148" i="6"/>
  <c r="F148" i="6"/>
  <c r="N147" i="6"/>
  <c r="M147" i="6"/>
  <c r="O147" i="6" s="1"/>
  <c r="L147" i="6"/>
  <c r="K147" i="6"/>
  <c r="J147" i="6"/>
  <c r="H147" i="6"/>
  <c r="G147" i="6"/>
  <c r="E147" i="6"/>
  <c r="D147" i="6"/>
  <c r="O146" i="6"/>
  <c r="L146" i="6"/>
  <c r="I146" i="6"/>
  <c r="F146" i="6"/>
  <c r="O145" i="6"/>
  <c r="L145" i="6"/>
  <c r="I145" i="6"/>
  <c r="F145" i="6"/>
  <c r="N144" i="6"/>
  <c r="M144" i="6"/>
  <c r="O144" i="6" s="1"/>
  <c r="K144" i="6"/>
  <c r="J144" i="6"/>
  <c r="H144" i="6"/>
  <c r="G144" i="6"/>
  <c r="E144" i="6"/>
  <c r="D144" i="6"/>
  <c r="F144" i="6" s="1"/>
  <c r="O143" i="6"/>
  <c r="L143" i="6"/>
  <c r="I143" i="6"/>
  <c r="F143" i="6"/>
  <c r="O142" i="6"/>
  <c r="L142" i="6"/>
  <c r="I142" i="6"/>
  <c r="F142" i="6"/>
  <c r="O141" i="6"/>
  <c r="L141" i="6"/>
  <c r="I141" i="6"/>
  <c r="F141" i="6"/>
  <c r="O140" i="6"/>
  <c r="L140" i="6"/>
  <c r="I140" i="6"/>
  <c r="F140" i="6"/>
  <c r="N139" i="6"/>
  <c r="M139" i="6"/>
  <c r="K139" i="6"/>
  <c r="J139" i="6"/>
  <c r="L139" i="6" s="1"/>
  <c r="H139" i="6"/>
  <c r="I139" i="6" s="1"/>
  <c r="G139" i="6"/>
  <c r="E139" i="6"/>
  <c r="D139" i="6"/>
  <c r="O138" i="6"/>
  <c r="L138" i="6"/>
  <c r="I138" i="6"/>
  <c r="F138" i="6"/>
  <c r="O137" i="6"/>
  <c r="L137" i="6"/>
  <c r="I137" i="6"/>
  <c r="F137" i="6"/>
  <c r="O136" i="6"/>
  <c r="L136" i="6"/>
  <c r="I136" i="6"/>
  <c r="F136" i="6"/>
  <c r="C136" i="6" s="1"/>
  <c r="O135" i="6"/>
  <c r="L135" i="6"/>
  <c r="I135" i="6"/>
  <c r="F135" i="6"/>
  <c r="N134" i="6"/>
  <c r="M134" i="6"/>
  <c r="K134" i="6"/>
  <c r="J134" i="6"/>
  <c r="H134" i="6"/>
  <c r="G134" i="6"/>
  <c r="I134" i="6" s="1"/>
  <c r="E134" i="6"/>
  <c r="D134" i="6"/>
  <c r="O132" i="6"/>
  <c r="L132" i="6"/>
  <c r="I132" i="6"/>
  <c r="F132" i="6"/>
  <c r="N131" i="6"/>
  <c r="M131" i="6"/>
  <c r="K131" i="6"/>
  <c r="J131" i="6"/>
  <c r="H131" i="6"/>
  <c r="G131" i="6"/>
  <c r="E131" i="6"/>
  <c r="D131" i="6"/>
  <c r="O130" i="6"/>
  <c r="L130" i="6"/>
  <c r="I130" i="6"/>
  <c r="F130" i="6"/>
  <c r="O129" i="6"/>
  <c r="L129" i="6"/>
  <c r="I129" i="6"/>
  <c r="F129" i="6"/>
  <c r="O128" i="6"/>
  <c r="L128" i="6"/>
  <c r="I128" i="6"/>
  <c r="F128" i="6"/>
  <c r="O127" i="6"/>
  <c r="L127" i="6"/>
  <c r="I127" i="6"/>
  <c r="F127" i="6"/>
  <c r="O126" i="6"/>
  <c r="L126" i="6"/>
  <c r="I126" i="6"/>
  <c r="C126" i="6" s="1"/>
  <c r="F126" i="6"/>
  <c r="N125" i="6"/>
  <c r="M125" i="6"/>
  <c r="K125" i="6"/>
  <c r="J125" i="6"/>
  <c r="H125" i="6"/>
  <c r="G125" i="6"/>
  <c r="F125" i="6"/>
  <c r="E125" i="6"/>
  <c r="D125" i="6"/>
  <c r="O124" i="6"/>
  <c r="L124" i="6"/>
  <c r="I124" i="6"/>
  <c r="F124" i="6"/>
  <c r="O123" i="6"/>
  <c r="L123" i="6"/>
  <c r="I123" i="6"/>
  <c r="F123" i="6"/>
  <c r="O122" i="6"/>
  <c r="L122" i="6"/>
  <c r="I122" i="6"/>
  <c r="F122" i="6"/>
  <c r="O121" i="6"/>
  <c r="L121" i="6"/>
  <c r="C121" i="6" s="1"/>
  <c r="I121" i="6"/>
  <c r="F121" i="6"/>
  <c r="O120" i="6"/>
  <c r="L120" i="6"/>
  <c r="I120" i="6"/>
  <c r="F120" i="6"/>
  <c r="N119" i="6"/>
  <c r="M119" i="6"/>
  <c r="K119" i="6"/>
  <c r="J119" i="6"/>
  <c r="L119" i="6" s="1"/>
  <c r="H119" i="6"/>
  <c r="G119" i="6"/>
  <c r="I119" i="6" s="1"/>
  <c r="E119" i="6"/>
  <c r="D119" i="6"/>
  <c r="O118" i="6"/>
  <c r="L118" i="6"/>
  <c r="I118" i="6"/>
  <c r="F118" i="6"/>
  <c r="O117" i="6"/>
  <c r="L117" i="6"/>
  <c r="I117" i="6"/>
  <c r="F117" i="6"/>
  <c r="O116" i="6"/>
  <c r="L116" i="6"/>
  <c r="I116" i="6"/>
  <c r="F116" i="6"/>
  <c r="N115" i="6"/>
  <c r="M115" i="6"/>
  <c r="K115" i="6"/>
  <c r="J115" i="6"/>
  <c r="L115" i="6" s="1"/>
  <c r="H115" i="6"/>
  <c r="I115" i="6" s="1"/>
  <c r="G115" i="6"/>
  <c r="E115" i="6"/>
  <c r="D115" i="6"/>
  <c r="O114" i="6"/>
  <c r="L114" i="6"/>
  <c r="I114" i="6"/>
  <c r="F114" i="6"/>
  <c r="O113" i="6"/>
  <c r="L113" i="6"/>
  <c r="I113" i="6"/>
  <c r="F113" i="6"/>
  <c r="O112" i="6"/>
  <c r="L112" i="6"/>
  <c r="I112" i="6"/>
  <c r="F112" i="6"/>
  <c r="O111" i="6"/>
  <c r="L111" i="6"/>
  <c r="I111" i="6"/>
  <c r="F111" i="6"/>
  <c r="O110" i="6"/>
  <c r="L110" i="6"/>
  <c r="I110" i="6"/>
  <c r="F110" i="6"/>
  <c r="O109" i="6"/>
  <c r="L109" i="6"/>
  <c r="I109" i="6"/>
  <c r="F109" i="6"/>
  <c r="O108" i="6"/>
  <c r="L108" i="6"/>
  <c r="I108" i="6"/>
  <c r="F108" i="6"/>
  <c r="O107" i="6"/>
  <c r="L107" i="6"/>
  <c r="I107" i="6"/>
  <c r="F107" i="6"/>
  <c r="N106" i="6"/>
  <c r="M106" i="6"/>
  <c r="K106" i="6"/>
  <c r="J106" i="6"/>
  <c r="H106" i="6"/>
  <c r="G106" i="6"/>
  <c r="E106" i="6"/>
  <c r="D106" i="6"/>
  <c r="O105" i="6"/>
  <c r="L105" i="6"/>
  <c r="I105" i="6"/>
  <c r="F105" i="6"/>
  <c r="O104" i="6"/>
  <c r="L104" i="6"/>
  <c r="I104" i="6"/>
  <c r="F104" i="6"/>
  <c r="O103" i="6"/>
  <c r="L103" i="6"/>
  <c r="I103" i="6"/>
  <c r="F103" i="6"/>
  <c r="O102" i="6"/>
  <c r="L102" i="6"/>
  <c r="I102" i="6"/>
  <c r="F102" i="6"/>
  <c r="O101" i="6"/>
  <c r="L101" i="6"/>
  <c r="I101" i="6"/>
  <c r="F101" i="6"/>
  <c r="O100" i="6"/>
  <c r="L100" i="6"/>
  <c r="I100" i="6"/>
  <c r="F100" i="6"/>
  <c r="C100" i="6"/>
  <c r="O99" i="6"/>
  <c r="L99" i="6"/>
  <c r="I99" i="6"/>
  <c r="F99" i="6"/>
  <c r="C99" i="6" s="1"/>
  <c r="N98" i="6"/>
  <c r="M98" i="6"/>
  <c r="O98" i="6" s="1"/>
  <c r="K98" i="6"/>
  <c r="J98" i="6"/>
  <c r="H98" i="6"/>
  <c r="G98" i="6"/>
  <c r="E98" i="6"/>
  <c r="F98" i="6" s="1"/>
  <c r="D98" i="6"/>
  <c r="O97" i="6"/>
  <c r="L97" i="6"/>
  <c r="I97" i="6"/>
  <c r="F97" i="6"/>
  <c r="O96" i="6"/>
  <c r="L96" i="6"/>
  <c r="I96" i="6"/>
  <c r="F96" i="6"/>
  <c r="O95" i="6"/>
  <c r="L95" i="6"/>
  <c r="I95" i="6"/>
  <c r="F95" i="6"/>
  <c r="O94" i="6"/>
  <c r="L94" i="6"/>
  <c r="I94" i="6"/>
  <c r="F94" i="6"/>
  <c r="O93" i="6"/>
  <c r="L93" i="6"/>
  <c r="I93" i="6"/>
  <c r="F93" i="6"/>
  <c r="N92" i="6"/>
  <c r="M92" i="6"/>
  <c r="O92" i="6" s="1"/>
  <c r="K92" i="6"/>
  <c r="J92" i="6"/>
  <c r="H92" i="6"/>
  <c r="G92" i="6"/>
  <c r="I92" i="6" s="1"/>
  <c r="E92" i="6"/>
  <c r="D92" i="6"/>
  <c r="F92" i="6" s="1"/>
  <c r="O91" i="6"/>
  <c r="L91" i="6"/>
  <c r="I91" i="6"/>
  <c r="F91" i="6"/>
  <c r="O90" i="6"/>
  <c r="L90" i="6"/>
  <c r="I90" i="6"/>
  <c r="F90" i="6"/>
  <c r="O89" i="6"/>
  <c r="L89" i="6"/>
  <c r="I89" i="6"/>
  <c r="F89" i="6"/>
  <c r="O88" i="6"/>
  <c r="L88" i="6"/>
  <c r="I88" i="6"/>
  <c r="F88" i="6"/>
  <c r="N87" i="6"/>
  <c r="M87" i="6"/>
  <c r="K87" i="6"/>
  <c r="J87" i="6"/>
  <c r="L87" i="6" s="1"/>
  <c r="H87" i="6"/>
  <c r="G87" i="6"/>
  <c r="E87" i="6"/>
  <c r="D87" i="6"/>
  <c r="E86" i="6"/>
  <c r="O85" i="6"/>
  <c r="L85" i="6"/>
  <c r="I85" i="6"/>
  <c r="F85" i="6"/>
  <c r="O84" i="6"/>
  <c r="L84" i="6"/>
  <c r="I84" i="6"/>
  <c r="F84" i="6"/>
  <c r="C84" i="6" s="1"/>
  <c r="N83" i="6"/>
  <c r="M83" i="6"/>
  <c r="O83" i="6" s="1"/>
  <c r="K83" i="6"/>
  <c r="L83" i="6" s="1"/>
  <c r="J83" i="6"/>
  <c r="H83" i="6"/>
  <c r="G83" i="6"/>
  <c r="E83" i="6"/>
  <c r="D83" i="6"/>
  <c r="O82" i="6"/>
  <c r="L82" i="6"/>
  <c r="I82" i="6"/>
  <c r="F82" i="6"/>
  <c r="O81" i="6"/>
  <c r="L81" i="6"/>
  <c r="I81" i="6"/>
  <c r="F81" i="6"/>
  <c r="N80" i="6"/>
  <c r="M80" i="6"/>
  <c r="M79" i="6" s="1"/>
  <c r="K80" i="6"/>
  <c r="J80" i="6"/>
  <c r="J79" i="6" s="1"/>
  <c r="H80" i="6"/>
  <c r="H79" i="6" s="1"/>
  <c r="G80" i="6"/>
  <c r="E80" i="6"/>
  <c r="E79" i="6" s="1"/>
  <c r="D80" i="6"/>
  <c r="D79" i="6"/>
  <c r="O77" i="6"/>
  <c r="L77" i="6"/>
  <c r="I77" i="6"/>
  <c r="F77" i="6"/>
  <c r="O76" i="6"/>
  <c r="L76" i="6"/>
  <c r="I76" i="6"/>
  <c r="F76" i="6"/>
  <c r="C76" i="6" s="1"/>
  <c r="O75" i="6"/>
  <c r="L75" i="6"/>
  <c r="I75" i="6"/>
  <c r="F75" i="6"/>
  <c r="O74" i="6"/>
  <c r="L74" i="6"/>
  <c r="I74" i="6"/>
  <c r="F74" i="6"/>
  <c r="O73" i="6"/>
  <c r="L73" i="6"/>
  <c r="I73" i="6"/>
  <c r="F73" i="6"/>
  <c r="N72" i="6"/>
  <c r="M72" i="6"/>
  <c r="O72" i="6" s="1"/>
  <c r="K72" i="6"/>
  <c r="J72" i="6"/>
  <c r="H72" i="6"/>
  <c r="H70" i="6" s="1"/>
  <c r="G72" i="6"/>
  <c r="E72" i="6"/>
  <c r="E70" i="6" s="1"/>
  <c r="D72" i="6"/>
  <c r="O71" i="6"/>
  <c r="L71" i="6"/>
  <c r="I71" i="6"/>
  <c r="F71" i="6"/>
  <c r="N70" i="6"/>
  <c r="M70" i="6"/>
  <c r="O70" i="6" s="1"/>
  <c r="J70" i="6"/>
  <c r="O69" i="6"/>
  <c r="L69" i="6"/>
  <c r="I69" i="6"/>
  <c r="F69" i="6"/>
  <c r="O68" i="6"/>
  <c r="L68" i="6"/>
  <c r="I68" i="6"/>
  <c r="F68" i="6"/>
  <c r="C68" i="6" s="1"/>
  <c r="O67" i="6"/>
  <c r="L67" i="6"/>
  <c r="I67" i="6"/>
  <c r="F67" i="6"/>
  <c r="O66" i="6"/>
  <c r="L66" i="6"/>
  <c r="I66" i="6"/>
  <c r="F66" i="6"/>
  <c r="O65" i="6"/>
  <c r="L65" i="6"/>
  <c r="I65" i="6"/>
  <c r="F65" i="6"/>
  <c r="O64" i="6"/>
  <c r="L64" i="6"/>
  <c r="I64" i="6"/>
  <c r="F64" i="6"/>
  <c r="O63" i="6"/>
  <c r="L63" i="6"/>
  <c r="I63" i="6"/>
  <c r="F63" i="6"/>
  <c r="O62" i="6"/>
  <c r="L62" i="6"/>
  <c r="I62" i="6"/>
  <c r="F62" i="6"/>
  <c r="N61" i="6"/>
  <c r="M61" i="6"/>
  <c r="K61" i="6"/>
  <c r="J61" i="6"/>
  <c r="L61" i="6" s="1"/>
  <c r="H61" i="6"/>
  <c r="G61" i="6"/>
  <c r="E61" i="6"/>
  <c r="D61" i="6"/>
  <c r="F61" i="6" s="1"/>
  <c r="O60" i="6"/>
  <c r="L60" i="6"/>
  <c r="I60" i="6"/>
  <c r="F60" i="6"/>
  <c r="C60" i="6" s="1"/>
  <c r="O59" i="6"/>
  <c r="L59" i="6"/>
  <c r="I59" i="6"/>
  <c r="F59" i="6"/>
  <c r="N58" i="6"/>
  <c r="M58" i="6"/>
  <c r="K58" i="6"/>
  <c r="K57" i="6" s="1"/>
  <c r="J58" i="6"/>
  <c r="J57" i="6" s="1"/>
  <c r="H58" i="6"/>
  <c r="G58" i="6"/>
  <c r="E58" i="6"/>
  <c r="D58" i="6"/>
  <c r="O50" i="6"/>
  <c r="C50" i="6" s="1"/>
  <c r="O49" i="6"/>
  <c r="C49" i="6"/>
  <c r="N48" i="6"/>
  <c r="M48" i="6"/>
  <c r="O48" i="6" s="1"/>
  <c r="C48" i="6" s="1"/>
  <c r="L47" i="6"/>
  <c r="I47" i="6"/>
  <c r="F47" i="6"/>
  <c r="K46" i="6"/>
  <c r="J46" i="6"/>
  <c r="H46" i="6"/>
  <c r="G46" i="6"/>
  <c r="E46" i="6"/>
  <c r="D46" i="6"/>
  <c r="F45" i="6"/>
  <c r="C45" i="6" s="1"/>
  <c r="L44" i="6"/>
  <c r="C44" i="6" s="1"/>
  <c r="L43" i="6"/>
  <c r="C43" i="6"/>
  <c r="L42" i="6"/>
  <c r="C42" i="6" s="1"/>
  <c r="L41" i="6"/>
  <c r="C41" i="6" s="1"/>
  <c r="K40" i="6"/>
  <c r="J40" i="6"/>
  <c r="L40" i="6" s="1"/>
  <c r="C40" i="6" s="1"/>
  <c r="L39" i="6"/>
  <c r="C39" i="6" s="1"/>
  <c r="L38" i="6"/>
  <c r="C38" i="6" s="1"/>
  <c r="K37" i="6"/>
  <c r="L37" i="6" s="1"/>
  <c r="C37" i="6" s="1"/>
  <c r="J37" i="6"/>
  <c r="L36" i="6"/>
  <c r="C36" i="6" s="1"/>
  <c r="K35" i="6"/>
  <c r="J35" i="6"/>
  <c r="L34" i="6"/>
  <c r="C34" i="6" s="1"/>
  <c r="L33" i="6"/>
  <c r="C33" i="6" s="1"/>
  <c r="L32" i="6"/>
  <c r="C32" i="6"/>
  <c r="K31" i="6"/>
  <c r="J31" i="6"/>
  <c r="L31" i="6" s="1"/>
  <c r="C31" i="6" s="1"/>
  <c r="F29" i="6"/>
  <c r="C29" i="6" s="1"/>
  <c r="I28" i="6"/>
  <c r="E28" i="6"/>
  <c r="O27" i="6"/>
  <c r="L27" i="6"/>
  <c r="I27" i="6"/>
  <c r="F27" i="6"/>
  <c r="O26" i="6"/>
  <c r="L26" i="6"/>
  <c r="I26" i="6"/>
  <c r="F26" i="6"/>
  <c r="N25" i="6"/>
  <c r="N290" i="6" s="1"/>
  <c r="N289" i="6" s="1"/>
  <c r="M25" i="6"/>
  <c r="M24" i="6" s="1"/>
  <c r="K25" i="6"/>
  <c r="J25" i="6"/>
  <c r="J290" i="6" s="1"/>
  <c r="J289" i="6" s="1"/>
  <c r="H25" i="6"/>
  <c r="G25" i="6"/>
  <c r="E25" i="6"/>
  <c r="E290" i="6" s="1"/>
  <c r="E289" i="6" s="1"/>
  <c r="D25" i="6"/>
  <c r="D290" i="6" s="1"/>
  <c r="D289" i="6" s="1"/>
  <c r="D24" i="6"/>
  <c r="L134" i="6" l="1"/>
  <c r="C135" i="6"/>
  <c r="O139" i="6"/>
  <c r="C148" i="6"/>
  <c r="C152" i="6"/>
  <c r="C173" i="6"/>
  <c r="I178" i="6"/>
  <c r="I182" i="6"/>
  <c r="O182" i="6"/>
  <c r="O187" i="6"/>
  <c r="L194" i="6"/>
  <c r="I219" i="6"/>
  <c r="N234" i="6"/>
  <c r="I241" i="6"/>
  <c r="G272" i="6"/>
  <c r="C277" i="6"/>
  <c r="L278" i="6"/>
  <c r="C278" i="6" s="1"/>
  <c r="C279" i="6"/>
  <c r="I282" i="6"/>
  <c r="O282" i="6"/>
  <c r="C292" i="6"/>
  <c r="C296" i="6"/>
  <c r="C299" i="6"/>
  <c r="C47" i="6"/>
  <c r="C81" i="6"/>
  <c r="C110" i="6"/>
  <c r="C111" i="6"/>
  <c r="C113" i="6"/>
  <c r="H177" i="6"/>
  <c r="H176" i="6" s="1"/>
  <c r="H24" i="6"/>
  <c r="L46" i="6"/>
  <c r="C64" i="6"/>
  <c r="C65" i="6"/>
  <c r="C88" i="6"/>
  <c r="C90" i="6"/>
  <c r="C91" i="6"/>
  <c r="O125" i="6"/>
  <c r="I131" i="6"/>
  <c r="C140" i="6"/>
  <c r="I147" i="6"/>
  <c r="K133" i="6"/>
  <c r="C181" i="6"/>
  <c r="C185" i="6"/>
  <c r="C188" i="6"/>
  <c r="C193" i="6"/>
  <c r="N190" i="6"/>
  <c r="F201" i="6"/>
  <c r="C210" i="6"/>
  <c r="C224" i="6"/>
  <c r="C227" i="6"/>
  <c r="C250" i="6"/>
  <c r="F266" i="6"/>
  <c r="C267" i="6"/>
  <c r="I291" i="6"/>
  <c r="C27" i="6"/>
  <c r="O61" i="6"/>
  <c r="C74" i="6"/>
  <c r="C75" i="6"/>
  <c r="F80" i="6"/>
  <c r="C97" i="6"/>
  <c r="C105" i="6"/>
  <c r="I106" i="6"/>
  <c r="C116" i="6"/>
  <c r="C118" i="6"/>
  <c r="C129" i="6"/>
  <c r="F131" i="6"/>
  <c r="L131" i="6"/>
  <c r="N133" i="6"/>
  <c r="O154" i="6"/>
  <c r="C164" i="6"/>
  <c r="F168" i="6"/>
  <c r="F169" i="6"/>
  <c r="J190" i="6"/>
  <c r="G190" i="6"/>
  <c r="L195" i="6"/>
  <c r="I208" i="6"/>
  <c r="O208" i="6"/>
  <c r="C220" i="6"/>
  <c r="C222" i="6"/>
  <c r="C232" i="6"/>
  <c r="C243" i="6"/>
  <c r="I249" i="6"/>
  <c r="L254" i="6"/>
  <c r="C257" i="6"/>
  <c r="C260" i="6"/>
  <c r="I262" i="6"/>
  <c r="D272" i="6"/>
  <c r="D271" i="6" s="1"/>
  <c r="F271" i="6" s="1"/>
  <c r="C276" i="6"/>
  <c r="O115" i="6"/>
  <c r="M86" i="6"/>
  <c r="F182" i="6"/>
  <c r="D177" i="6"/>
  <c r="F177" i="6" s="1"/>
  <c r="O255" i="6"/>
  <c r="M254" i="6"/>
  <c r="O254" i="6" s="1"/>
  <c r="M290" i="6"/>
  <c r="O25" i="6"/>
  <c r="C26" i="6"/>
  <c r="K30" i="6"/>
  <c r="C104" i="6"/>
  <c r="G177" i="6"/>
  <c r="C240" i="6"/>
  <c r="L266" i="6"/>
  <c r="J261" i="6"/>
  <c r="L261" i="6" s="1"/>
  <c r="G57" i="6"/>
  <c r="I58" i="6"/>
  <c r="N79" i="6"/>
  <c r="O80" i="6"/>
  <c r="C120" i="6"/>
  <c r="O79" i="6"/>
  <c r="I154" i="6"/>
  <c r="G133" i="6"/>
  <c r="C206" i="6"/>
  <c r="M207" i="6"/>
  <c r="O207" i="6" s="1"/>
  <c r="H57" i="6"/>
  <c r="C63" i="6"/>
  <c r="C69" i="6"/>
  <c r="I83" i="6"/>
  <c r="O87" i="6"/>
  <c r="L92" i="6"/>
  <c r="C92" i="6" s="1"/>
  <c r="C96" i="6"/>
  <c r="I98" i="6"/>
  <c r="C101" i="6"/>
  <c r="C103" i="6"/>
  <c r="C114" i="6"/>
  <c r="C117" i="6"/>
  <c r="I125" i="6"/>
  <c r="C132" i="6"/>
  <c r="C142" i="6"/>
  <c r="L144" i="6"/>
  <c r="C150" i="6"/>
  <c r="C166" i="6"/>
  <c r="O168" i="6"/>
  <c r="O191" i="6"/>
  <c r="C214" i="6"/>
  <c r="C221" i="6"/>
  <c r="C239" i="6"/>
  <c r="C247" i="6"/>
  <c r="C253" i="6"/>
  <c r="G261" i="6"/>
  <c r="I261" i="6" s="1"/>
  <c r="N261" i="6"/>
  <c r="N233" i="6" s="1"/>
  <c r="C265" i="6"/>
  <c r="C273" i="6"/>
  <c r="C275" i="6"/>
  <c r="C286" i="6"/>
  <c r="C293" i="6"/>
  <c r="C298" i="6"/>
  <c r="I46" i="6"/>
  <c r="D57" i="6"/>
  <c r="F57" i="6" s="1"/>
  <c r="C66" i="6"/>
  <c r="C67" i="6"/>
  <c r="C73" i="6"/>
  <c r="F83" i="6"/>
  <c r="C85" i="6"/>
  <c r="C89" i="6"/>
  <c r="C94" i="6"/>
  <c r="C102" i="6"/>
  <c r="C124" i="6"/>
  <c r="C138" i="6"/>
  <c r="C141" i="6"/>
  <c r="C146" i="6"/>
  <c r="C149" i="6"/>
  <c r="C162" i="6"/>
  <c r="C165" i="6"/>
  <c r="C172" i="6"/>
  <c r="E176" i="6"/>
  <c r="C184" i="6"/>
  <c r="C205" i="6"/>
  <c r="C209" i="6"/>
  <c r="C213" i="6"/>
  <c r="N207" i="6"/>
  <c r="N198" i="6" s="1"/>
  <c r="C225" i="6"/>
  <c r="F230" i="6"/>
  <c r="L230" i="6"/>
  <c r="C231" i="6"/>
  <c r="H234" i="6"/>
  <c r="C237" i="6"/>
  <c r="C246" i="6"/>
  <c r="O249" i="6"/>
  <c r="C252" i="6"/>
  <c r="C256" i="6"/>
  <c r="L262" i="6"/>
  <c r="C263" i="6"/>
  <c r="O266" i="6"/>
  <c r="C270" i="6"/>
  <c r="C285" i="6"/>
  <c r="C297" i="6"/>
  <c r="F46" i="6"/>
  <c r="L58" i="6"/>
  <c r="C59" i="6"/>
  <c r="I61" i="6"/>
  <c r="C61" i="6" s="1"/>
  <c r="C71" i="6"/>
  <c r="F72" i="6"/>
  <c r="C77" i="6"/>
  <c r="K86" i="6"/>
  <c r="C93" i="6"/>
  <c r="F106" i="6"/>
  <c r="L106" i="6"/>
  <c r="C108" i="6"/>
  <c r="C109" i="6"/>
  <c r="C112" i="6"/>
  <c r="O119" i="6"/>
  <c r="C122" i="6"/>
  <c r="C128" i="6"/>
  <c r="O131" i="6"/>
  <c r="C137" i="6"/>
  <c r="C145" i="6"/>
  <c r="L154" i="6"/>
  <c r="C156" i="6"/>
  <c r="C161" i="6"/>
  <c r="C170" i="6"/>
  <c r="C175" i="6"/>
  <c r="F178" i="6"/>
  <c r="L178" i="6"/>
  <c r="C180" i="6"/>
  <c r="F187" i="6"/>
  <c r="L190" i="6"/>
  <c r="C192" i="6"/>
  <c r="C202" i="6"/>
  <c r="G207" i="6"/>
  <c r="I207" i="6" s="1"/>
  <c r="K207" i="6"/>
  <c r="K198" i="6" s="1"/>
  <c r="C211" i="6"/>
  <c r="C217" i="6"/>
  <c r="C223" i="6"/>
  <c r="C229" i="6"/>
  <c r="C245" i="6"/>
  <c r="C251" i="6"/>
  <c r="C259" i="6"/>
  <c r="C269" i="6"/>
  <c r="F272" i="6"/>
  <c r="C281" i="6"/>
  <c r="L282" i="6"/>
  <c r="C282" i="6" s="1"/>
  <c r="C283" i="6"/>
  <c r="F284" i="6"/>
  <c r="C295" i="6"/>
  <c r="K70" i="6"/>
  <c r="K56" i="6" s="1"/>
  <c r="K55" i="6" s="1"/>
  <c r="L72" i="6"/>
  <c r="F79" i="6"/>
  <c r="J56" i="6"/>
  <c r="L57" i="6"/>
  <c r="E57" i="6"/>
  <c r="E56" i="6" s="1"/>
  <c r="F58" i="6"/>
  <c r="I72" i="6"/>
  <c r="G70" i="6"/>
  <c r="O106" i="6"/>
  <c r="N86" i="6"/>
  <c r="N78" i="6" s="1"/>
  <c r="E133" i="6"/>
  <c r="E78" i="6" s="1"/>
  <c r="F134" i="6"/>
  <c r="L219" i="6"/>
  <c r="J207" i="6"/>
  <c r="L274" i="6"/>
  <c r="J272" i="6"/>
  <c r="K290" i="6"/>
  <c r="K289" i="6" s="1"/>
  <c r="L289" i="6" s="1"/>
  <c r="K24" i="6"/>
  <c r="L25" i="6"/>
  <c r="E24" i="6"/>
  <c r="F24" i="6" s="1"/>
  <c r="F28" i="6"/>
  <c r="C28" i="6" s="1"/>
  <c r="L35" i="6"/>
  <c r="C35" i="6" s="1"/>
  <c r="J30" i="6"/>
  <c r="C46" i="6"/>
  <c r="G86" i="6"/>
  <c r="L98" i="6"/>
  <c r="C98" i="6" s="1"/>
  <c r="J86" i="6"/>
  <c r="L86" i="6" s="1"/>
  <c r="I169" i="6"/>
  <c r="G168" i="6"/>
  <c r="I168" i="6" s="1"/>
  <c r="I191" i="6"/>
  <c r="H194" i="6"/>
  <c r="I194" i="6" s="1"/>
  <c r="I195" i="6"/>
  <c r="F236" i="6"/>
  <c r="D234" i="6"/>
  <c r="O238" i="6"/>
  <c r="M234" i="6"/>
  <c r="L241" i="6"/>
  <c r="J234" i="6"/>
  <c r="O24" i="6"/>
  <c r="G290" i="6"/>
  <c r="G24" i="6"/>
  <c r="I24" i="6" s="1"/>
  <c r="I25" i="6"/>
  <c r="M289" i="6"/>
  <c r="O289" i="6" s="1"/>
  <c r="O290" i="6"/>
  <c r="N57" i="6"/>
  <c r="N56" i="6" s="1"/>
  <c r="H56" i="6"/>
  <c r="M57" i="6"/>
  <c r="O58" i="6"/>
  <c r="C62" i="6"/>
  <c r="L79" i="6"/>
  <c r="K79" i="6"/>
  <c r="K78" i="6" s="1"/>
  <c r="L80" i="6"/>
  <c r="C82" i="6"/>
  <c r="C83" i="6"/>
  <c r="H86" i="6"/>
  <c r="I87" i="6"/>
  <c r="M198" i="6"/>
  <c r="G79" i="6"/>
  <c r="I80" i="6"/>
  <c r="D86" i="6"/>
  <c r="F86" i="6" s="1"/>
  <c r="F87" i="6"/>
  <c r="F289" i="6"/>
  <c r="M177" i="6"/>
  <c r="O178" i="6"/>
  <c r="C187" i="6"/>
  <c r="D194" i="6"/>
  <c r="F194" i="6" s="1"/>
  <c r="F195" i="6"/>
  <c r="L199" i="6"/>
  <c r="F208" i="6"/>
  <c r="D207" i="6"/>
  <c r="F207" i="6" s="1"/>
  <c r="C241" i="6"/>
  <c r="H254" i="6"/>
  <c r="I254" i="6" s="1"/>
  <c r="I255" i="6"/>
  <c r="G271" i="6"/>
  <c r="I271" i="6" s="1"/>
  <c r="I272" i="6"/>
  <c r="F290" i="6"/>
  <c r="J24" i="6"/>
  <c r="L24" i="6" s="1"/>
  <c r="N24" i="6"/>
  <c r="C107" i="6"/>
  <c r="L125" i="6"/>
  <c r="C125" i="6" s="1"/>
  <c r="C130" i="6"/>
  <c r="H133" i="6"/>
  <c r="I144" i="6"/>
  <c r="C144" i="6" s="1"/>
  <c r="C158" i="6"/>
  <c r="J168" i="6"/>
  <c r="L168" i="6" s="1"/>
  <c r="L169" i="6"/>
  <c r="O169" i="6"/>
  <c r="C174" i="6"/>
  <c r="D176" i="6"/>
  <c r="F176" i="6" s="1"/>
  <c r="C186" i="6"/>
  <c r="L201" i="6"/>
  <c r="O201" i="6"/>
  <c r="E207" i="6"/>
  <c r="E198" i="6" s="1"/>
  <c r="O219" i="6"/>
  <c r="O230" i="6"/>
  <c r="C230" i="6" s="1"/>
  <c r="F238" i="6"/>
  <c r="E234" i="6"/>
  <c r="H290" i="6"/>
  <c r="H289" i="6" s="1"/>
  <c r="C131" i="6"/>
  <c r="J176" i="6"/>
  <c r="L176" i="6" s="1"/>
  <c r="L177" i="6"/>
  <c r="F191" i="6"/>
  <c r="C191" i="6" s="1"/>
  <c r="F199" i="6"/>
  <c r="E261" i="6"/>
  <c r="F261" i="6" s="1"/>
  <c r="F262" i="6"/>
  <c r="F25" i="6"/>
  <c r="L290" i="6"/>
  <c r="D70" i="6"/>
  <c r="F70" i="6" s="1"/>
  <c r="C95" i="6"/>
  <c r="F115" i="6"/>
  <c r="C115" i="6" s="1"/>
  <c r="F119" i="6"/>
  <c r="C119" i="6" s="1"/>
  <c r="C123" i="6"/>
  <c r="C127" i="6"/>
  <c r="J133" i="6"/>
  <c r="L133" i="6" s="1"/>
  <c r="M133" i="6"/>
  <c r="O134" i="6"/>
  <c r="F139" i="6"/>
  <c r="C139" i="6" s="1"/>
  <c r="D133" i="6"/>
  <c r="F133" i="6" s="1"/>
  <c r="C143" i="6"/>
  <c r="F147" i="6"/>
  <c r="C147" i="6" s="1"/>
  <c r="C151" i="6"/>
  <c r="C154" i="6"/>
  <c r="C155" i="6"/>
  <c r="F163" i="6"/>
  <c r="C163" i="6" s="1"/>
  <c r="C167" i="6"/>
  <c r="C171" i="6"/>
  <c r="C178" i="6"/>
  <c r="C179" i="6"/>
  <c r="C182" i="6"/>
  <c r="C183" i="6"/>
  <c r="M194" i="6"/>
  <c r="O194" i="6" s="1"/>
  <c r="C196" i="6"/>
  <c r="C204" i="6"/>
  <c r="C218" i="6"/>
  <c r="C235" i="6"/>
  <c r="M261" i="6"/>
  <c r="O261" i="6" s="1"/>
  <c r="O262" i="6"/>
  <c r="C266" i="6"/>
  <c r="I201" i="6"/>
  <c r="G199" i="6"/>
  <c r="K234" i="6"/>
  <c r="K233" i="6" s="1"/>
  <c r="K197" i="6" s="1"/>
  <c r="D254" i="6"/>
  <c r="F254" i="6" s="1"/>
  <c r="C254" i="6" s="1"/>
  <c r="F255" i="6"/>
  <c r="O274" i="6"/>
  <c r="M272" i="6"/>
  <c r="H198" i="6"/>
  <c r="O199" i="6"/>
  <c r="C203" i="6"/>
  <c r="L208" i="6"/>
  <c r="C226" i="6"/>
  <c r="I236" i="6"/>
  <c r="G234" i="6"/>
  <c r="L236" i="6"/>
  <c r="C242" i="6"/>
  <c r="L249" i="6"/>
  <c r="C249" i="6" s="1"/>
  <c r="C258" i="6"/>
  <c r="I284" i="6"/>
  <c r="L284" i="6"/>
  <c r="C294" i="6"/>
  <c r="C291" i="6" s="1"/>
  <c r="L70" i="6" l="1"/>
  <c r="L207" i="6"/>
  <c r="C58" i="6"/>
  <c r="H233" i="6"/>
  <c r="C25" i="6"/>
  <c r="N287" i="6"/>
  <c r="C201" i="6"/>
  <c r="E233" i="6"/>
  <c r="E197" i="6" s="1"/>
  <c r="I133" i="6"/>
  <c r="C195" i="6"/>
  <c r="H78" i="6"/>
  <c r="C168" i="6"/>
  <c r="C219" i="6"/>
  <c r="C106" i="6"/>
  <c r="H197" i="6"/>
  <c r="C207" i="6"/>
  <c r="C24" i="6"/>
  <c r="C208" i="6"/>
  <c r="C87" i="6"/>
  <c r="C274" i="6"/>
  <c r="C72" i="6"/>
  <c r="N197" i="6"/>
  <c r="I57" i="6"/>
  <c r="I177" i="6"/>
  <c r="G176" i="6"/>
  <c r="I176" i="6" s="1"/>
  <c r="C262" i="6"/>
  <c r="C238" i="6"/>
  <c r="C80" i="6"/>
  <c r="O198" i="6"/>
  <c r="O86" i="6"/>
  <c r="L234" i="6"/>
  <c r="J233" i="6"/>
  <c r="L233" i="6" s="1"/>
  <c r="D233" i="6"/>
  <c r="F234" i="6"/>
  <c r="J78" i="6"/>
  <c r="L78" i="6" s="1"/>
  <c r="C134" i="6"/>
  <c r="E55" i="6"/>
  <c r="D56" i="6"/>
  <c r="G233" i="6"/>
  <c r="I233" i="6" s="1"/>
  <c r="I234" i="6"/>
  <c r="M271" i="6"/>
  <c r="O272" i="6"/>
  <c r="M176" i="6"/>
  <c r="O176" i="6" s="1"/>
  <c r="O177" i="6"/>
  <c r="C177" i="6" s="1"/>
  <c r="G289" i="6"/>
  <c r="I289" i="6" s="1"/>
  <c r="I290" i="6"/>
  <c r="M233" i="6"/>
  <c r="O233" i="6" s="1"/>
  <c r="O234" i="6"/>
  <c r="L56" i="6"/>
  <c r="C284" i="6"/>
  <c r="C290" i="6" s="1"/>
  <c r="C289" i="6" s="1"/>
  <c r="G198" i="6"/>
  <c r="I199" i="6"/>
  <c r="C199" i="6" s="1"/>
  <c r="D198" i="6"/>
  <c r="C194" i="6"/>
  <c r="N55" i="6"/>
  <c r="C169" i="6"/>
  <c r="I86" i="6"/>
  <c r="C86" i="6" s="1"/>
  <c r="L30" i="6"/>
  <c r="C30" i="6" s="1"/>
  <c r="J271" i="6"/>
  <c r="L272" i="6"/>
  <c r="C272" i="6" s="1"/>
  <c r="K54" i="6"/>
  <c r="C255" i="6"/>
  <c r="M190" i="6"/>
  <c r="O190" i="6" s="1"/>
  <c r="K287" i="6"/>
  <c r="O133" i="6"/>
  <c r="C133" i="6" s="1"/>
  <c r="M78" i="6"/>
  <c r="O78" i="6" s="1"/>
  <c r="C261" i="6"/>
  <c r="D190" i="6"/>
  <c r="F190" i="6" s="1"/>
  <c r="J198" i="6"/>
  <c r="I79" i="6"/>
  <c r="C79" i="6" s="1"/>
  <c r="G78" i="6"/>
  <c r="M56" i="6"/>
  <c r="O57" i="6"/>
  <c r="C236" i="6"/>
  <c r="H190" i="6"/>
  <c r="I70" i="6"/>
  <c r="C70" i="6" s="1"/>
  <c r="G56" i="6"/>
  <c r="D78" i="6"/>
  <c r="F78" i="6" s="1"/>
  <c r="C57" i="6" l="1"/>
  <c r="G287" i="6"/>
  <c r="I78" i="6"/>
  <c r="C78" i="6" s="1"/>
  <c r="J55" i="6"/>
  <c r="N54" i="6"/>
  <c r="N288" i="6" s="1"/>
  <c r="C176" i="6"/>
  <c r="E287" i="6"/>
  <c r="E54" i="6"/>
  <c r="L55" i="6"/>
  <c r="G197" i="6"/>
  <c r="I197" i="6" s="1"/>
  <c r="I198" i="6"/>
  <c r="O271" i="6"/>
  <c r="M287" i="6"/>
  <c r="O287" i="6" s="1"/>
  <c r="C234" i="6"/>
  <c r="M55" i="6"/>
  <c r="O56" i="6"/>
  <c r="N53" i="6"/>
  <c r="I190" i="6"/>
  <c r="C190" i="6" s="1"/>
  <c r="H287" i="6"/>
  <c r="I287" i="6" s="1"/>
  <c r="K53" i="6"/>
  <c r="K288" i="6"/>
  <c r="F56" i="6"/>
  <c r="D55" i="6"/>
  <c r="M197" i="6"/>
  <c r="O197" i="6" s="1"/>
  <c r="G55" i="6"/>
  <c r="I56" i="6"/>
  <c r="L198" i="6"/>
  <c r="J197" i="6"/>
  <c r="L197" i="6" s="1"/>
  <c r="J287" i="6"/>
  <c r="L287" i="6" s="1"/>
  <c r="L271" i="6"/>
  <c r="C271" i="6" s="1"/>
  <c r="F198" i="6"/>
  <c r="C198" i="6" s="1"/>
  <c r="D197" i="6"/>
  <c r="F197" i="6" s="1"/>
  <c r="H55" i="6"/>
  <c r="H54" i="6" s="1"/>
  <c r="E288" i="6"/>
  <c r="E53" i="6"/>
  <c r="F233" i="6"/>
  <c r="C233" i="6" s="1"/>
  <c r="D287" i="6"/>
  <c r="F287" i="6" s="1"/>
  <c r="C197" i="6" l="1"/>
  <c r="H288" i="6"/>
  <c r="H53" i="6"/>
  <c r="G54" i="6"/>
  <c r="I55" i="6"/>
  <c r="O55" i="6"/>
  <c r="M54" i="6"/>
  <c r="J54" i="6"/>
  <c r="D54" i="6"/>
  <c r="F55" i="6"/>
  <c r="C56" i="6"/>
  <c r="C287" i="6" s="1"/>
  <c r="D288" i="6" l="1"/>
  <c r="F288" i="6" s="1"/>
  <c r="F54" i="6"/>
  <c r="D53" i="6"/>
  <c r="F53" i="6" s="1"/>
  <c r="L54" i="6"/>
  <c r="J53" i="6"/>
  <c r="L53" i="6" s="1"/>
  <c r="J288" i="6"/>
  <c r="L288" i="6" s="1"/>
  <c r="G53" i="6"/>
  <c r="I53" i="6" s="1"/>
  <c r="G288" i="6"/>
  <c r="I288" i="6" s="1"/>
  <c r="I54" i="6"/>
  <c r="M53" i="6"/>
  <c r="O53" i="6" s="1"/>
  <c r="O54" i="6"/>
  <c r="M288" i="6"/>
  <c r="O288" i="6" s="1"/>
  <c r="C55" i="6"/>
  <c r="C288" i="6" l="1"/>
  <c r="C53" i="6"/>
  <c r="C54" i="6"/>
  <c r="O299" i="5" l="1"/>
  <c r="L299" i="5"/>
  <c r="I299" i="5"/>
  <c r="F299" i="5"/>
  <c r="O298" i="5"/>
  <c r="L298" i="5"/>
  <c r="I298" i="5"/>
  <c r="F298" i="5"/>
  <c r="O297" i="5"/>
  <c r="L297" i="5"/>
  <c r="I297" i="5"/>
  <c r="F297" i="5"/>
  <c r="O296" i="5"/>
  <c r="L296" i="5"/>
  <c r="I296" i="5"/>
  <c r="F296" i="5"/>
  <c r="O295" i="5"/>
  <c r="L295" i="5"/>
  <c r="I295" i="5"/>
  <c r="F295" i="5"/>
  <c r="O294" i="5"/>
  <c r="L294" i="5"/>
  <c r="I294" i="5"/>
  <c r="F294" i="5"/>
  <c r="O293" i="5"/>
  <c r="L293" i="5"/>
  <c r="I293" i="5"/>
  <c r="F293" i="5"/>
  <c r="O292" i="5"/>
  <c r="L292" i="5"/>
  <c r="I292" i="5"/>
  <c r="F292" i="5"/>
  <c r="N291" i="5"/>
  <c r="M291" i="5"/>
  <c r="K291" i="5"/>
  <c r="J291" i="5"/>
  <c r="H291" i="5"/>
  <c r="G291" i="5"/>
  <c r="E291" i="5"/>
  <c r="D291" i="5"/>
  <c r="O286" i="5"/>
  <c r="L286" i="5"/>
  <c r="I286" i="5"/>
  <c r="F286" i="5"/>
  <c r="O285" i="5"/>
  <c r="L285" i="5"/>
  <c r="I285" i="5"/>
  <c r="F285" i="5"/>
  <c r="N284" i="5"/>
  <c r="M284" i="5"/>
  <c r="K284" i="5"/>
  <c r="J284" i="5"/>
  <c r="H284" i="5"/>
  <c r="G284" i="5"/>
  <c r="E284" i="5"/>
  <c r="D284" i="5"/>
  <c r="O283" i="5"/>
  <c r="L283" i="5"/>
  <c r="I283" i="5"/>
  <c r="F283" i="5"/>
  <c r="N282" i="5"/>
  <c r="M282" i="5"/>
  <c r="K282" i="5"/>
  <c r="J282" i="5"/>
  <c r="H282" i="5"/>
  <c r="G282" i="5"/>
  <c r="E282" i="5"/>
  <c r="D282" i="5"/>
  <c r="O281" i="5"/>
  <c r="L281" i="5"/>
  <c r="I281" i="5"/>
  <c r="F281" i="5"/>
  <c r="O280" i="5"/>
  <c r="L280" i="5"/>
  <c r="I280" i="5"/>
  <c r="F280" i="5"/>
  <c r="O279" i="5"/>
  <c r="L279" i="5"/>
  <c r="I279" i="5"/>
  <c r="F279" i="5"/>
  <c r="N278" i="5"/>
  <c r="M278" i="5"/>
  <c r="K278" i="5"/>
  <c r="J278" i="5"/>
  <c r="H278" i="5"/>
  <c r="G278" i="5"/>
  <c r="E278" i="5"/>
  <c r="D278" i="5"/>
  <c r="O277" i="5"/>
  <c r="L277" i="5"/>
  <c r="I277" i="5"/>
  <c r="F277" i="5"/>
  <c r="O276" i="5"/>
  <c r="L276" i="5"/>
  <c r="I276" i="5"/>
  <c r="F276" i="5"/>
  <c r="O275" i="5"/>
  <c r="L275" i="5"/>
  <c r="I275" i="5"/>
  <c r="F275" i="5"/>
  <c r="N274" i="5"/>
  <c r="M274" i="5"/>
  <c r="K274" i="5"/>
  <c r="J274" i="5"/>
  <c r="H274" i="5"/>
  <c r="G274" i="5"/>
  <c r="E274" i="5"/>
  <c r="D274" i="5"/>
  <c r="O273" i="5"/>
  <c r="L273" i="5"/>
  <c r="I273" i="5"/>
  <c r="F273" i="5"/>
  <c r="O270" i="5"/>
  <c r="L270" i="5"/>
  <c r="I270" i="5"/>
  <c r="F270" i="5"/>
  <c r="O269" i="5"/>
  <c r="L269" i="5"/>
  <c r="I269" i="5"/>
  <c r="F269" i="5"/>
  <c r="O268" i="5"/>
  <c r="L268" i="5"/>
  <c r="I268" i="5"/>
  <c r="F268" i="5"/>
  <c r="O267" i="5"/>
  <c r="L267" i="5"/>
  <c r="I267" i="5"/>
  <c r="F267" i="5"/>
  <c r="N266" i="5"/>
  <c r="M266" i="5"/>
  <c r="K266" i="5"/>
  <c r="J266" i="5"/>
  <c r="H266" i="5"/>
  <c r="G266" i="5"/>
  <c r="E266" i="5"/>
  <c r="D266" i="5"/>
  <c r="O265" i="5"/>
  <c r="L265" i="5"/>
  <c r="I265" i="5"/>
  <c r="F265" i="5"/>
  <c r="O264" i="5"/>
  <c r="L264" i="5"/>
  <c r="I264" i="5"/>
  <c r="F264" i="5"/>
  <c r="O263" i="5"/>
  <c r="L263" i="5"/>
  <c r="I263" i="5"/>
  <c r="F263" i="5"/>
  <c r="N262" i="5"/>
  <c r="M262" i="5"/>
  <c r="K262" i="5"/>
  <c r="J262" i="5"/>
  <c r="H262" i="5"/>
  <c r="G262" i="5"/>
  <c r="E262" i="5"/>
  <c r="D262" i="5"/>
  <c r="J261" i="5"/>
  <c r="H261" i="5"/>
  <c r="O260" i="5"/>
  <c r="L260" i="5"/>
  <c r="I260" i="5"/>
  <c r="F260" i="5"/>
  <c r="O259" i="5"/>
  <c r="L259" i="5"/>
  <c r="I259" i="5"/>
  <c r="F259" i="5"/>
  <c r="O258" i="5"/>
  <c r="L258" i="5"/>
  <c r="I258" i="5"/>
  <c r="F258" i="5"/>
  <c r="O257" i="5"/>
  <c r="L257" i="5"/>
  <c r="I257" i="5"/>
  <c r="F257" i="5"/>
  <c r="O256" i="5"/>
  <c r="L256" i="5"/>
  <c r="I256" i="5"/>
  <c r="F256" i="5"/>
  <c r="N255" i="5"/>
  <c r="M255" i="5"/>
  <c r="K255" i="5"/>
  <c r="J255" i="5"/>
  <c r="H255" i="5"/>
  <c r="G255" i="5"/>
  <c r="E255" i="5"/>
  <c r="D255" i="5"/>
  <c r="N254" i="5"/>
  <c r="K254" i="5"/>
  <c r="J254" i="5"/>
  <c r="O253" i="5"/>
  <c r="L253" i="5"/>
  <c r="I253" i="5"/>
  <c r="F253" i="5"/>
  <c r="O252" i="5"/>
  <c r="L252" i="5"/>
  <c r="I252" i="5"/>
  <c r="F252" i="5"/>
  <c r="C252" i="5"/>
  <c r="O251" i="5"/>
  <c r="L251" i="5"/>
  <c r="I251" i="5"/>
  <c r="F251" i="5"/>
  <c r="O250" i="5"/>
  <c r="L250" i="5"/>
  <c r="I250" i="5"/>
  <c r="F250" i="5"/>
  <c r="N249" i="5"/>
  <c r="M249" i="5"/>
  <c r="K249" i="5"/>
  <c r="J249" i="5"/>
  <c r="H249" i="5"/>
  <c r="G249" i="5"/>
  <c r="E249" i="5"/>
  <c r="D249" i="5"/>
  <c r="O248" i="5"/>
  <c r="L248" i="5"/>
  <c r="I248" i="5"/>
  <c r="F248" i="5"/>
  <c r="O247" i="5"/>
  <c r="L247" i="5"/>
  <c r="I247" i="5"/>
  <c r="F247" i="5"/>
  <c r="O246" i="5"/>
  <c r="L246" i="5"/>
  <c r="I246" i="5"/>
  <c r="F246" i="5"/>
  <c r="O245" i="5"/>
  <c r="L245" i="5"/>
  <c r="I245" i="5"/>
  <c r="F245" i="5"/>
  <c r="O244" i="5"/>
  <c r="L244" i="5"/>
  <c r="I244" i="5"/>
  <c r="F244" i="5"/>
  <c r="O243" i="5"/>
  <c r="L243" i="5"/>
  <c r="I243" i="5"/>
  <c r="F243" i="5"/>
  <c r="O242" i="5"/>
  <c r="L242" i="5"/>
  <c r="I242" i="5"/>
  <c r="F242" i="5"/>
  <c r="N241" i="5"/>
  <c r="M241" i="5"/>
  <c r="K241" i="5"/>
  <c r="J241" i="5"/>
  <c r="H241" i="5"/>
  <c r="G241" i="5"/>
  <c r="E241" i="5"/>
  <c r="D241" i="5"/>
  <c r="O240" i="5"/>
  <c r="L240" i="5"/>
  <c r="I240" i="5"/>
  <c r="F240" i="5"/>
  <c r="O239" i="5"/>
  <c r="L239" i="5"/>
  <c r="I239" i="5"/>
  <c r="F239" i="5"/>
  <c r="N238" i="5"/>
  <c r="M238" i="5"/>
  <c r="K238" i="5"/>
  <c r="J238" i="5"/>
  <c r="H238" i="5"/>
  <c r="G238" i="5"/>
  <c r="E238" i="5"/>
  <c r="D238" i="5"/>
  <c r="O237" i="5"/>
  <c r="L237" i="5"/>
  <c r="I237" i="5"/>
  <c r="F237" i="5"/>
  <c r="C237" i="5"/>
  <c r="N236" i="5"/>
  <c r="M236" i="5"/>
  <c r="K236" i="5"/>
  <c r="J236" i="5"/>
  <c r="H236" i="5"/>
  <c r="G236" i="5"/>
  <c r="E236" i="5"/>
  <c r="D236" i="5"/>
  <c r="O235" i="5"/>
  <c r="L235" i="5"/>
  <c r="I235" i="5"/>
  <c r="F235" i="5"/>
  <c r="O232" i="5"/>
  <c r="L232" i="5"/>
  <c r="I232" i="5"/>
  <c r="F232" i="5"/>
  <c r="O231" i="5"/>
  <c r="L231" i="5"/>
  <c r="I231" i="5"/>
  <c r="F231" i="5"/>
  <c r="N230" i="5"/>
  <c r="M230" i="5"/>
  <c r="K230" i="5"/>
  <c r="J230" i="5"/>
  <c r="H230" i="5"/>
  <c r="G230" i="5"/>
  <c r="E230" i="5"/>
  <c r="D230" i="5"/>
  <c r="O229" i="5"/>
  <c r="L229" i="5"/>
  <c r="I229" i="5"/>
  <c r="D229" i="5"/>
  <c r="O228" i="5"/>
  <c r="L228" i="5"/>
  <c r="I228" i="5"/>
  <c r="F228" i="5"/>
  <c r="O227" i="5"/>
  <c r="L227" i="5"/>
  <c r="I227" i="5"/>
  <c r="F227" i="5"/>
  <c r="O226" i="5"/>
  <c r="L226" i="5"/>
  <c r="I226" i="5"/>
  <c r="F226" i="5"/>
  <c r="O225" i="5"/>
  <c r="L225" i="5"/>
  <c r="I225" i="5"/>
  <c r="F225" i="5"/>
  <c r="O224" i="5"/>
  <c r="L224" i="5"/>
  <c r="I224" i="5"/>
  <c r="F224" i="5"/>
  <c r="O223" i="5"/>
  <c r="L223" i="5"/>
  <c r="I223" i="5"/>
  <c r="F223" i="5"/>
  <c r="C223" i="5"/>
  <c r="O222" i="5"/>
  <c r="L222" i="5"/>
  <c r="I222" i="5"/>
  <c r="F222" i="5"/>
  <c r="O221" i="5"/>
  <c r="L221" i="5"/>
  <c r="I221" i="5"/>
  <c r="F221" i="5"/>
  <c r="O220" i="5"/>
  <c r="L220" i="5"/>
  <c r="I220" i="5"/>
  <c r="F220" i="5"/>
  <c r="N219" i="5"/>
  <c r="M219" i="5"/>
  <c r="K219" i="5"/>
  <c r="J219" i="5"/>
  <c r="H219" i="5"/>
  <c r="G219" i="5"/>
  <c r="E219" i="5"/>
  <c r="D219" i="5"/>
  <c r="O218" i="5"/>
  <c r="L218" i="5"/>
  <c r="I218" i="5"/>
  <c r="F218" i="5"/>
  <c r="O217" i="5"/>
  <c r="L217" i="5"/>
  <c r="I217" i="5"/>
  <c r="F217" i="5"/>
  <c r="O216" i="5"/>
  <c r="L216" i="5"/>
  <c r="I216" i="5"/>
  <c r="F216" i="5"/>
  <c r="O215" i="5"/>
  <c r="L215" i="5"/>
  <c r="I215" i="5"/>
  <c r="F215" i="5"/>
  <c r="O214" i="5"/>
  <c r="L214" i="5"/>
  <c r="I214" i="5"/>
  <c r="F214" i="5"/>
  <c r="O213" i="5"/>
  <c r="L213" i="5"/>
  <c r="I213" i="5"/>
  <c r="F213" i="5"/>
  <c r="O212" i="5"/>
  <c r="L212" i="5"/>
  <c r="I212" i="5"/>
  <c r="F212" i="5"/>
  <c r="O211" i="5"/>
  <c r="L211" i="5"/>
  <c r="I211" i="5"/>
  <c r="F211" i="5"/>
  <c r="C211" i="5"/>
  <c r="O210" i="5"/>
  <c r="L210" i="5"/>
  <c r="I210" i="5"/>
  <c r="F210" i="5"/>
  <c r="O209" i="5"/>
  <c r="L209" i="5"/>
  <c r="I209" i="5"/>
  <c r="F209" i="5"/>
  <c r="N208" i="5"/>
  <c r="M208" i="5"/>
  <c r="K208" i="5"/>
  <c r="J208" i="5"/>
  <c r="H208" i="5"/>
  <c r="G208" i="5"/>
  <c r="E208" i="5"/>
  <c r="D208" i="5"/>
  <c r="K207" i="5"/>
  <c r="H207" i="5"/>
  <c r="D207" i="5"/>
  <c r="O206" i="5"/>
  <c r="L206" i="5"/>
  <c r="I206" i="5"/>
  <c r="F206" i="5"/>
  <c r="O205" i="5"/>
  <c r="L205" i="5"/>
  <c r="I205" i="5"/>
  <c r="F205" i="5"/>
  <c r="O204" i="5"/>
  <c r="L204" i="5"/>
  <c r="I204" i="5"/>
  <c r="F204" i="5"/>
  <c r="O203" i="5"/>
  <c r="L203" i="5"/>
  <c r="I203" i="5"/>
  <c r="F203" i="5"/>
  <c r="O202" i="5"/>
  <c r="L202" i="5"/>
  <c r="I202" i="5"/>
  <c r="F202" i="5"/>
  <c r="N201" i="5"/>
  <c r="M201" i="5"/>
  <c r="K201" i="5"/>
  <c r="J201" i="5"/>
  <c r="H201" i="5"/>
  <c r="G201" i="5"/>
  <c r="E201" i="5"/>
  <c r="D201" i="5"/>
  <c r="O200" i="5"/>
  <c r="L200" i="5"/>
  <c r="I200" i="5"/>
  <c r="F200" i="5"/>
  <c r="K199" i="5"/>
  <c r="H199" i="5"/>
  <c r="D199" i="5"/>
  <c r="O196" i="5"/>
  <c r="L196" i="5"/>
  <c r="I196" i="5"/>
  <c r="F196" i="5"/>
  <c r="N195" i="5"/>
  <c r="M195" i="5"/>
  <c r="K195" i="5"/>
  <c r="J195" i="5"/>
  <c r="H195" i="5"/>
  <c r="G195" i="5"/>
  <c r="E195" i="5"/>
  <c r="D195" i="5"/>
  <c r="N194" i="5"/>
  <c r="J194" i="5"/>
  <c r="O193" i="5"/>
  <c r="L193" i="5"/>
  <c r="I193" i="5"/>
  <c r="F193" i="5"/>
  <c r="O192" i="5"/>
  <c r="L192" i="5"/>
  <c r="I192" i="5"/>
  <c r="F192" i="5"/>
  <c r="N191" i="5"/>
  <c r="M191" i="5"/>
  <c r="K191" i="5"/>
  <c r="J191" i="5"/>
  <c r="L191" i="5" s="1"/>
  <c r="H191" i="5"/>
  <c r="G191" i="5"/>
  <c r="E191" i="5"/>
  <c r="D191" i="5"/>
  <c r="N190" i="5"/>
  <c r="O189" i="5"/>
  <c r="L189" i="5"/>
  <c r="I189" i="5"/>
  <c r="F189" i="5"/>
  <c r="O188" i="5"/>
  <c r="L188" i="5"/>
  <c r="I188" i="5"/>
  <c r="F188" i="5"/>
  <c r="N187" i="5"/>
  <c r="M187" i="5"/>
  <c r="K187" i="5"/>
  <c r="J187" i="5"/>
  <c r="H187" i="5"/>
  <c r="G187" i="5"/>
  <c r="E187" i="5"/>
  <c r="D187" i="5"/>
  <c r="O186" i="5"/>
  <c r="L186" i="5"/>
  <c r="I186" i="5"/>
  <c r="F186" i="5"/>
  <c r="O185" i="5"/>
  <c r="L185" i="5"/>
  <c r="I185" i="5"/>
  <c r="F185" i="5"/>
  <c r="O184" i="5"/>
  <c r="L184" i="5"/>
  <c r="I184" i="5"/>
  <c r="F184" i="5"/>
  <c r="O183" i="5"/>
  <c r="L183" i="5"/>
  <c r="I183" i="5"/>
  <c r="F183" i="5"/>
  <c r="N182" i="5"/>
  <c r="M182" i="5"/>
  <c r="K182" i="5"/>
  <c r="J182" i="5"/>
  <c r="H182" i="5"/>
  <c r="G182" i="5"/>
  <c r="E182" i="5"/>
  <c r="D182" i="5"/>
  <c r="O181" i="5"/>
  <c r="L181" i="5"/>
  <c r="I181" i="5"/>
  <c r="F181" i="5"/>
  <c r="O180" i="5"/>
  <c r="L180" i="5"/>
  <c r="I180" i="5"/>
  <c r="F180" i="5"/>
  <c r="O179" i="5"/>
  <c r="L179" i="5"/>
  <c r="I179" i="5"/>
  <c r="F179" i="5"/>
  <c r="N178" i="5"/>
  <c r="M178" i="5"/>
  <c r="K178" i="5"/>
  <c r="J178" i="5"/>
  <c r="H178" i="5"/>
  <c r="G178" i="5"/>
  <c r="E178" i="5"/>
  <c r="D178" i="5"/>
  <c r="G177" i="5"/>
  <c r="O175" i="5"/>
  <c r="L175" i="5"/>
  <c r="I175" i="5"/>
  <c r="F175" i="5"/>
  <c r="O174" i="5"/>
  <c r="L174" i="5"/>
  <c r="I174" i="5"/>
  <c r="F174" i="5"/>
  <c r="O173" i="5"/>
  <c r="L173" i="5"/>
  <c r="I173" i="5"/>
  <c r="F173" i="5"/>
  <c r="O172" i="5"/>
  <c r="L172" i="5"/>
  <c r="I172" i="5"/>
  <c r="F172" i="5"/>
  <c r="O171" i="5"/>
  <c r="L171" i="5"/>
  <c r="I171" i="5"/>
  <c r="F171" i="5"/>
  <c r="O170" i="5"/>
  <c r="L170" i="5"/>
  <c r="I170" i="5"/>
  <c r="F170" i="5"/>
  <c r="N169" i="5"/>
  <c r="M169" i="5"/>
  <c r="K169" i="5"/>
  <c r="J169" i="5"/>
  <c r="H169" i="5"/>
  <c r="G169" i="5"/>
  <c r="E169" i="5"/>
  <c r="D169" i="5"/>
  <c r="N168" i="5"/>
  <c r="M168" i="5"/>
  <c r="J168" i="5"/>
  <c r="H168" i="5"/>
  <c r="O167" i="5"/>
  <c r="L167" i="5"/>
  <c r="I167" i="5"/>
  <c r="F167" i="5"/>
  <c r="O166" i="5"/>
  <c r="L166" i="5"/>
  <c r="I166" i="5"/>
  <c r="F166" i="5"/>
  <c r="O165" i="5"/>
  <c r="L165" i="5"/>
  <c r="I165" i="5"/>
  <c r="F165" i="5"/>
  <c r="O164" i="5"/>
  <c r="L164" i="5"/>
  <c r="I164" i="5"/>
  <c r="F164" i="5"/>
  <c r="N163" i="5"/>
  <c r="M163" i="5"/>
  <c r="K163" i="5"/>
  <c r="J163" i="5"/>
  <c r="H163" i="5"/>
  <c r="G163" i="5"/>
  <c r="E163" i="5"/>
  <c r="D163" i="5"/>
  <c r="O162" i="5"/>
  <c r="L162" i="5"/>
  <c r="I162" i="5"/>
  <c r="F162" i="5"/>
  <c r="O161" i="5"/>
  <c r="L161" i="5"/>
  <c r="I161" i="5"/>
  <c r="F161" i="5"/>
  <c r="C161" i="5"/>
  <c r="O160" i="5"/>
  <c r="L160" i="5"/>
  <c r="I160" i="5"/>
  <c r="F160" i="5"/>
  <c r="O159" i="5"/>
  <c r="L159" i="5"/>
  <c r="I159" i="5"/>
  <c r="F159" i="5"/>
  <c r="O158" i="5"/>
  <c r="L158" i="5"/>
  <c r="I158" i="5"/>
  <c r="F158" i="5"/>
  <c r="O157" i="5"/>
  <c r="L157" i="5"/>
  <c r="I157" i="5"/>
  <c r="F157" i="5"/>
  <c r="O156" i="5"/>
  <c r="L156" i="5"/>
  <c r="I156" i="5"/>
  <c r="F156" i="5"/>
  <c r="O155" i="5"/>
  <c r="L155" i="5"/>
  <c r="I155" i="5"/>
  <c r="F155" i="5"/>
  <c r="N154" i="5"/>
  <c r="M154" i="5"/>
  <c r="K154" i="5"/>
  <c r="J154" i="5"/>
  <c r="H154" i="5"/>
  <c r="G154" i="5"/>
  <c r="E154" i="5"/>
  <c r="D154" i="5"/>
  <c r="O153" i="5"/>
  <c r="L153" i="5"/>
  <c r="I153" i="5"/>
  <c r="F153" i="5"/>
  <c r="O152" i="5"/>
  <c r="L152" i="5"/>
  <c r="I152" i="5"/>
  <c r="F152" i="5"/>
  <c r="O151" i="5"/>
  <c r="L151" i="5"/>
  <c r="I151" i="5"/>
  <c r="F151" i="5"/>
  <c r="O150" i="5"/>
  <c r="L150" i="5"/>
  <c r="I150" i="5"/>
  <c r="F150" i="5"/>
  <c r="O149" i="5"/>
  <c r="L149" i="5"/>
  <c r="I149" i="5"/>
  <c r="F149" i="5"/>
  <c r="O148" i="5"/>
  <c r="L148" i="5"/>
  <c r="I148" i="5"/>
  <c r="F148" i="5"/>
  <c r="N147" i="5"/>
  <c r="M147" i="5"/>
  <c r="K147" i="5"/>
  <c r="J147" i="5"/>
  <c r="H147" i="5"/>
  <c r="G147" i="5"/>
  <c r="E147" i="5"/>
  <c r="D147" i="5"/>
  <c r="O146" i="5"/>
  <c r="L146" i="5"/>
  <c r="I146" i="5"/>
  <c r="F146" i="5"/>
  <c r="O145" i="5"/>
  <c r="L145" i="5"/>
  <c r="I145" i="5"/>
  <c r="F145" i="5"/>
  <c r="N144" i="5"/>
  <c r="M144" i="5"/>
  <c r="K144" i="5"/>
  <c r="J144" i="5"/>
  <c r="H144" i="5"/>
  <c r="G144" i="5"/>
  <c r="E144" i="5"/>
  <c r="D144" i="5"/>
  <c r="O143" i="5"/>
  <c r="L143" i="5"/>
  <c r="I143" i="5"/>
  <c r="F143" i="5"/>
  <c r="O142" i="5"/>
  <c r="L142" i="5"/>
  <c r="I142" i="5"/>
  <c r="F142" i="5"/>
  <c r="O141" i="5"/>
  <c r="L141" i="5"/>
  <c r="I141" i="5"/>
  <c r="F141" i="5"/>
  <c r="O140" i="5"/>
  <c r="L140" i="5"/>
  <c r="I140" i="5"/>
  <c r="F140" i="5"/>
  <c r="N139" i="5"/>
  <c r="M139" i="5"/>
  <c r="K139" i="5"/>
  <c r="J139" i="5"/>
  <c r="H139" i="5"/>
  <c r="G139" i="5"/>
  <c r="E139" i="5"/>
  <c r="D139" i="5"/>
  <c r="O138" i="5"/>
  <c r="L138" i="5"/>
  <c r="I138" i="5"/>
  <c r="F138" i="5"/>
  <c r="O137" i="5"/>
  <c r="L137" i="5"/>
  <c r="I137" i="5"/>
  <c r="F137" i="5"/>
  <c r="O136" i="5"/>
  <c r="L136" i="5"/>
  <c r="I136" i="5"/>
  <c r="F136" i="5"/>
  <c r="O135" i="5"/>
  <c r="L135" i="5"/>
  <c r="I135" i="5"/>
  <c r="F135" i="5"/>
  <c r="N134" i="5"/>
  <c r="M134" i="5"/>
  <c r="K134" i="5"/>
  <c r="J134" i="5"/>
  <c r="H134" i="5"/>
  <c r="G134" i="5"/>
  <c r="E134" i="5"/>
  <c r="D134" i="5"/>
  <c r="O132" i="5"/>
  <c r="L132" i="5"/>
  <c r="I132" i="5"/>
  <c r="F132" i="5"/>
  <c r="N131" i="5"/>
  <c r="M131" i="5"/>
  <c r="K131" i="5"/>
  <c r="J131" i="5"/>
  <c r="H131" i="5"/>
  <c r="G131" i="5"/>
  <c r="E131" i="5"/>
  <c r="D131" i="5"/>
  <c r="O130" i="5"/>
  <c r="L130" i="5"/>
  <c r="I130" i="5"/>
  <c r="F130" i="5"/>
  <c r="O129" i="5"/>
  <c r="L129" i="5"/>
  <c r="I129" i="5"/>
  <c r="F129" i="5"/>
  <c r="O128" i="5"/>
  <c r="L128" i="5"/>
  <c r="I128" i="5"/>
  <c r="F128" i="5"/>
  <c r="O127" i="5"/>
  <c r="L127" i="5"/>
  <c r="I127" i="5"/>
  <c r="F127" i="5"/>
  <c r="O126" i="5"/>
  <c r="L126" i="5"/>
  <c r="I126" i="5"/>
  <c r="F126" i="5"/>
  <c r="N125" i="5"/>
  <c r="M125" i="5"/>
  <c r="K125" i="5"/>
  <c r="J125" i="5"/>
  <c r="H125" i="5"/>
  <c r="G125" i="5"/>
  <c r="E125" i="5"/>
  <c r="D125" i="5"/>
  <c r="O124" i="5"/>
  <c r="L124" i="5"/>
  <c r="I124" i="5"/>
  <c r="F124" i="5"/>
  <c r="O123" i="5"/>
  <c r="L123" i="5"/>
  <c r="I123" i="5"/>
  <c r="F123" i="5"/>
  <c r="O122" i="5"/>
  <c r="L122" i="5"/>
  <c r="I122" i="5"/>
  <c r="F122" i="5"/>
  <c r="O121" i="5"/>
  <c r="L121" i="5"/>
  <c r="I121" i="5"/>
  <c r="F121" i="5"/>
  <c r="O120" i="5"/>
  <c r="L120" i="5"/>
  <c r="I120" i="5"/>
  <c r="F120" i="5"/>
  <c r="N119" i="5"/>
  <c r="M119" i="5"/>
  <c r="K119" i="5"/>
  <c r="J119" i="5"/>
  <c r="H119" i="5"/>
  <c r="G119" i="5"/>
  <c r="E119" i="5"/>
  <c r="D119" i="5"/>
  <c r="O118" i="5"/>
  <c r="L118" i="5"/>
  <c r="I118" i="5"/>
  <c r="F118" i="5"/>
  <c r="O117" i="5"/>
  <c r="L117" i="5"/>
  <c r="I117" i="5"/>
  <c r="F117" i="5"/>
  <c r="O116" i="5"/>
  <c r="L116" i="5"/>
  <c r="I116" i="5"/>
  <c r="F116" i="5"/>
  <c r="N115" i="5"/>
  <c r="M115" i="5"/>
  <c r="K115" i="5"/>
  <c r="J115" i="5"/>
  <c r="H115" i="5"/>
  <c r="G115" i="5"/>
  <c r="E115" i="5"/>
  <c r="D115" i="5"/>
  <c r="O114" i="5"/>
  <c r="L114" i="5"/>
  <c r="I114" i="5"/>
  <c r="F114" i="5"/>
  <c r="O113" i="5"/>
  <c r="L113" i="5"/>
  <c r="I113" i="5"/>
  <c r="F113" i="5"/>
  <c r="O112" i="5"/>
  <c r="L112" i="5"/>
  <c r="I112" i="5"/>
  <c r="F112" i="5"/>
  <c r="O111" i="5"/>
  <c r="L111" i="5"/>
  <c r="I111" i="5"/>
  <c r="F111" i="5"/>
  <c r="C111" i="5"/>
  <c r="O110" i="5"/>
  <c r="L110" i="5"/>
  <c r="I110" i="5"/>
  <c r="F110" i="5"/>
  <c r="O109" i="5"/>
  <c r="L109" i="5"/>
  <c r="I109" i="5"/>
  <c r="F109" i="5"/>
  <c r="O108" i="5"/>
  <c r="L108" i="5"/>
  <c r="I108" i="5"/>
  <c r="F108" i="5"/>
  <c r="O107" i="5"/>
  <c r="L107" i="5"/>
  <c r="I107" i="5"/>
  <c r="F107" i="5"/>
  <c r="N106" i="5"/>
  <c r="M106" i="5"/>
  <c r="K106" i="5"/>
  <c r="J106" i="5"/>
  <c r="H106" i="5"/>
  <c r="G106" i="5"/>
  <c r="E106" i="5"/>
  <c r="D106" i="5"/>
  <c r="O105" i="5"/>
  <c r="L105" i="5"/>
  <c r="I105" i="5"/>
  <c r="F105" i="5"/>
  <c r="O104" i="5"/>
  <c r="L104" i="5"/>
  <c r="I104" i="5"/>
  <c r="F104" i="5"/>
  <c r="O103" i="5"/>
  <c r="L103" i="5"/>
  <c r="I103" i="5"/>
  <c r="F103" i="5"/>
  <c r="O102" i="5"/>
  <c r="L102" i="5"/>
  <c r="I102" i="5"/>
  <c r="F102" i="5"/>
  <c r="O101" i="5"/>
  <c r="L101" i="5"/>
  <c r="I101" i="5"/>
  <c r="F101" i="5"/>
  <c r="O100" i="5"/>
  <c r="L100" i="5"/>
  <c r="I100" i="5"/>
  <c r="F100" i="5"/>
  <c r="O99" i="5"/>
  <c r="L99" i="5"/>
  <c r="I99" i="5"/>
  <c r="F99" i="5"/>
  <c r="N98" i="5"/>
  <c r="M98" i="5"/>
  <c r="K98" i="5"/>
  <c r="J98" i="5"/>
  <c r="H98" i="5"/>
  <c r="G98" i="5"/>
  <c r="E98" i="5"/>
  <c r="D98" i="5"/>
  <c r="O97" i="5"/>
  <c r="L97" i="5"/>
  <c r="I97" i="5"/>
  <c r="F97" i="5"/>
  <c r="O96" i="5"/>
  <c r="L96" i="5"/>
  <c r="I96" i="5"/>
  <c r="F96" i="5"/>
  <c r="O95" i="5"/>
  <c r="L95" i="5"/>
  <c r="I95" i="5"/>
  <c r="F95" i="5"/>
  <c r="O94" i="5"/>
  <c r="L94" i="5"/>
  <c r="I94" i="5"/>
  <c r="F94" i="5"/>
  <c r="O93" i="5"/>
  <c r="L93" i="5"/>
  <c r="I93" i="5"/>
  <c r="F93" i="5"/>
  <c r="N92" i="5"/>
  <c r="M92" i="5"/>
  <c r="K92" i="5"/>
  <c r="J92" i="5"/>
  <c r="H92" i="5"/>
  <c r="G92" i="5"/>
  <c r="E92" i="5"/>
  <c r="D92" i="5"/>
  <c r="O91" i="5"/>
  <c r="L91" i="5"/>
  <c r="I91" i="5"/>
  <c r="F91" i="5"/>
  <c r="O90" i="5"/>
  <c r="L90" i="5"/>
  <c r="I90" i="5"/>
  <c r="F90" i="5"/>
  <c r="O89" i="5"/>
  <c r="L89" i="5"/>
  <c r="I89" i="5"/>
  <c r="F89" i="5"/>
  <c r="O88" i="5"/>
  <c r="L88" i="5"/>
  <c r="I88" i="5"/>
  <c r="F88" i="5"/>
  <c r="O87" i="5"/>
  <c r="N87" i="5"/>
  <c r="M87" i="5"/>
  <c r="K87" i="5"/>
  <c r="J87" i="5"/>
  <c r="H87" i="5"/>
  <c r="G87" i="5"/>
  <c r="E87" i="5"/>
  <c r="D87" i="5"/>
  <c r="O85" i="5"/>
  <c r="L85" i="5"/>
  <c r="I85" i="5"/>
  <c r="F85" i="5"/>
  <c r="O84" i="5"/>
  <c r="L84" i="5"/>
  <c r="I84" i="5"/>
  <c r="F84" i="5"/>
  <c r="N83" i="5"/>
  <c r="M83" i="5"/>
  <c r="K83" i="5"/>
  <c r="J83" i="5"/>
  <c r="H83" i="5"/>
  <c r="G83" i="5"/>
  <c r="E83" i="5"/>
  <c r="D83" i="5"/>
  <c r="O82" i="5"/>
  <c r="L82" i="5"/>
  <c r="I82" i="5"/>
  <c r="F82" i="5"/>
  <c r="O81" i="5"/>
  <c r="L81" i="5"/>
  <c r="I81" i="5"/>
  <c r="F81" i="5"/>
  <c r="N80" i="5"/>
  <c r="M80" i="5"/>
  <c r="K80" i="5"/>
  <c r="J80" i="5"/>
  <c r="H80" i="5"/>
  <c r="G80" i="5"/>
  <c r="E80" i="5"/>
  <c r="D80" i="5"/>
  <c r="D79" i="5"/>
  <c r="O77" i="5"/>
  <c r="L77" i="5"/>
  <c r="I77" i="5"/>
  <c r="F77" i="5"/>
  <c r="O76" i="5"/>
  <c r="L76" i="5"/>
  <c r="I76" i="5"/>
  <c r="F76" i="5"/>
  <c r="O75" i="5"/>
  <c r="L75" i="5"/>
  <c r="I75" i="5"/>
  <c r="F75" i="5"/>
  <c r="O74" i="5"/>
  <c r="L74" i="5"/>
  <c r="I74" i="5"/>
  <c r="F74" i="5"/>
  <c r="O73" i="5"/>
  <c r="L73" i="5"/>
  <c r="I73" i="5"/>
  <c r="F73" i="5"/>
  <c r="N72" i="5"/>
  <c r="M72" i="5"/>
  <c r="K72" i="5"/>
  <c r="J72" i="5"/>
  <c r="H72" i="5"/>
  <c r="G72" i="5"/>
  <c r="E72" i="5"/>
  <c r="D72" i="5"/>
  <c r="O71" i="5"/>
  <c r="L71" i="5"/>
  <c r="I71" i="5"/>
  <c r="F71" i="5"/>
  <c r="M70" i="5"/>
  <c r="E70" i="5"/>
  <c r="O69" i="5"/>
  <c r="L69" i="5"/>
  <c r="I69" i="5"/>
  <c r="F69" i="5"/>
  <c r="O68" i="5"/>
  <c r="L68" i="5"/>
  <c r="I68" i="5"/>
  <c r="F68" i="5"/>
  <c r="O67" i="5"/>
  <c r="L67" i="5"/>
  <c r="I67" i="5"/>
  <c r="F67" i="5"/>
  <c r="O66" i="5"/>
  <c r="L66" i="5"/>
  <c r="I66" i="5"/>
  <c r="F66" i="5"/>
  <c r="O65" i="5"/>
  <c r="L65" i="5"/>
  <c r="I65" i="5"/>
  <c r="F65" i="5"/>
  <c r="O64" i="5"/>
  <c r="L64" i="5"/>
  <c r="I64" i="5"/>
  <c r="F64" i="5"/>
  <c r="O63" i="5"/>
  <c r="L63" i="5"/>
  <c r="I63" i="5"/>
  <c r="F63" i="5"/>
  <c r="O62" i="5"/>
  <c r="L62" i="5"/>
  <c r="I62" i="5"/>
  <c r="F62" i="5"/>
  <c r="N61" i="5"/>
  <c r="M61" i="5"/>
  <c r="K61" i="5"/>
  <c r="J61" i="5"/>
  <c r="H61" i="5"/>
  <c r="G61" i="5"/>
  <c r="E61" i="5"/>
  <c r="D61" i="5"/>
  <c r="O60" i="5"/>
  <c r="L60" i="5"/>
  <c r="I60" i="5"/>
  <c r="F60" i="5"/>
  <c r="O59" i="5"/>
  <c r="L59" i="5"/>
  <c r="I59" i="5"/>
  <c r="F59" i="5"/>
  <c r="N58" i="5"/>
  <c r="M58" i="5"/>
  <c r="L58" i="5"/>
  <c r="K58" i="5"/>
  <c r="J58" i="5"/>
  <c r="H58" i="5"/>
  <c r="G58" i="5"/>
  <c r="E58" i="5"/>
  <c r="D58" i="5"/>
  <c r="J57" i="5"/>
  <c r="E57" i="5"/>
  <c r="O50" i="5"/>
  <c r="O49" i="5"/>
  <c r="N48" i="5"/>
  <c r="M48" i="5"/>
  <c r="L47" i="5"/>
  <c r="I47" i="5"/>
  <c r="F47" i="5"/>
  <c r="K46" i="5"/>
  <c r="J46" i="5"/>
  <c r="H46" i="5"/>
  <c r="G46" i="5"/>
  <c r="E46" i="5"/>
  <c r="D46" i="5"/>
  <c r="F45" i="5"/>
  <c r="L44" i="5"/>
  <c r="L43" i="5"/>
  <c r="L42" i="5"/>
  <c r="L41" i="5"/>
  <c r="K40" i="5"/>
  <c r="J40" i="5"/>
  <c r="L39" i="5"/>
  <c r="L38" i="5"/>
  <c r="K37" i="5"/>
  <c r="J37" i="5"/>
  <c r="L36" i="5"/>
  <c r="C36" i="5"/>
  <c r="K35" i="5"/>
  <c r="J35" i="5"/>
  <c r="L34" i="5"/>
  <c r="L33" i="5"/>
  <c r="C33" i="5"/>
  <c r="L32" i="5"/>
  <c r="K31" i="5"/>
  <c r="J31" i="5"/>
  <c r="K30" i="5"/>
  <c r="F29" i="5"/>
  <c r="I28" i="5"/>
  <c r="D28" i="5"/>
  <c r="O27" i="5"/>
  <c r="L27" i="5"/>
  <c r="I27" i="5"/>
  <c r="F27" i="5"/>
  <c r="O26" i="5"/>
  <c r="L26" i="5"/>
  <c r="I26" i="5"/>
  <c r="F26" i="5"/>
  <c r="N25" i="5"/>
  <c r="M25" i="5"/>
  <c r="K25" i="5"/>
  <c r="J25" i="5"/>
  <c r="H25" i="5"/>
  <c r="G25" i="5"/>
  <c r="E25" i="5"/>
  <c r="D25" i="5"/>
  <c r="M24" i="5"/>
  <c r="L37" i="5" l="1"/>
  <c r="C44" i="5"/>
  <c r="H70" i="5"/>
  <c r="E79" i="5"/>
  <c r="C100" i="5"/>
  <c r="L115" i="5"/>
  <c r="L119" i="5"/>
  <c r="C122" i="5"/>
  <c r="C123" i="5"/>
  <c r="O139" i="5"/>
  <c r="C140" i="5"/>
  <c r="I144" i="5"/>
  <c r="C148" i="5"/>
  <c r="F163" i="5"/>
  <c r="C165" i="5"/>
  <c r="H177" i="5"/>
  <c r="N177" i="5"/>
  <c r="C186" i="5"/>
  <c r="I187" i="5"/>
  <c r="C193" i="5"/>
  <c r="K198" i="5"/>
  <c r="N199" i="5"/>
  <c r="F219" i="5"/>
  <c r="C227" i="5"/>
  <c r="I230" i="5"/>
  <c r="N207" i="5"/>
  <c r="O236" i="5"/>
  <c r="F238" i="5"/>
  <c r="O249" i="5"/>
  <c r="E254" i="5"/>
  <c r="K261" i="5"/>
  <c r="E272" i="5"/>
  <c r="K272" i="5"/>
  <c r="C280" i="5"/>
  <c r="C285" i="5"/>
  <c r="C286" i="5"/>
  <c r="C297" i="5"/>
  <c r="C298" i="5"/>
  <c r="C299" i="5"/>
  <c r="H290" i="5"/>
  <c r="D290" i="5"/>
  <c r="J290" i="5"/>
  <c r="C38" i="5"/>
  <c r="C41" i="5"/>
  <c r="C45" i="5"/>
  <c r="C49" i="5"/>
  <c r="C64" i="5"/>
  <c r="C71" i="5"/>
  <c r="C75" i="5"/>
  <c r="F79" i="5"/>
  <c r="F80" i="5"/>
  <c r="L83" i="5"/>
  <c r="C91" i="5"/>
  <c r="O92" i="5"/>
  <c r="I98" i="5"/>
  <c r="I106" i="5"/>
  <c r="C116" i="5"/>
  <c r="I119" i="5"/>
  <c r="O154" i="5"/>
  <c r="I163" i="5"/>
  <c r="M133" i="5"/>
  <c r="L168" i="5"/>
  <c r="E168" i="5"/>
  <c r="K168" i="5"/>
  <c r="C174" i="5"/>
  <c r="F178" i="5"/>
  <c r="L182" i="5"/>
  <c r="O182" i="5"/>
  <c r="I191" i="5"/>
  <c r="H194" i="5"/>
  <c r="C204" i="5"/>
  <c r="C205" i="5"/>
  <c r="C206" i="5"/>
  <c r="J207" i="5"/>
  <c r="C210" i="5"/>
  <c r="O219" i="5"/>
  <c r="F230" i="5"/>
  <c r="I238" i="5"/>
  <c r="I241" i="5"/>
  <c r="C251" i="5"/>
  <c r="O255" i="5"/>
  <c r="I266" i="5"/>
  <c r="I278" i="5"/>
  <c r="L284" i="5"/>
  <c r="L291" i="5"/>
  <c r="C292" i="5"/>
  <c r="N290" i="5"/>
  <c r="D24" i="5"/>
  <c r="E290" i="5"/>
  <c r="C34" i="5"/>
  <c r="C39" i="5"/>
  <c r="C42" i="5"/>
  <c r="C50" i="5"/>
  <c r="K57" i="5"/>
  <c r="C59" i="5"/>
  <c r="I61" i="5"/>
  <c r="N57" i="5"/>
  <c r="K70" i="5"/>
  <c r="H79" i="5"/>
  <c r="M79" i="5"/>
  <c r="I83" i="5"/>
  <c r="O83" i="5"/>
  <c r="C95" i="5"/>
  <c r="C97" i="5"/>
  <c r="F98" i="5"/>
  <c r="L98" i="5"/>
  <c r="C99" i="5"/>
  <c r="C103" i="5"/>
  <c r="L106" i="5"/>
  <c r="C110" i="5"/>
  <c r="L131" i="5"/>
  <c r="C135" i="5"/>
  <c r="C137" i="5"/>
  <c r="C138" i="5"/>
  <c r="F144" i="5"/>
  <c r="C145" i="5"/>
  <c r="C146" i="5"/>
  <c r="C158" i="5"/>
  <c r="C159" i="5"/>
  <c r="C160" i="5"/>
  <c r="C170" i="5"/>
  <c r="K177" i="5"/>
  <c r="C181" i="5"/>
  <c r="C185" i="5"/>
  <c r="C189" i="5"/>
  <c r="H190" i="5"/>
  <c r="D194" i="5"/>
  <c r="C196" i="5"/>
  <c r="E199" i="5"/>
  <c r="F249" i="5"/>
  <c r="G254" i="5"/>
  <c r="H254" i="5"/>
  <c r="D261" i="5"/>
  <c r="I262" i="5"/>
  <c r="N261" i="5"/>
  <c r="N272" i="5"/>
  <c r="H272" i="5"/>
  <c r="O278" i="5"/>
  <c r="O284" i="5"/>
  <c r="O291" i="5"/>
  <c r="M290" i="5"/>
  <c r="C26" i="5"/>
  <c r="C29" i="5"/>
  <c r="C32" i="5"/>
  <c r="C43" i="5"/>
  <c r="L46" i="5"/>
  <c r="G57" i="5"/>
  <c r="C76" i="5"/>
  <c r="F92" i="5"/>
  <c r="O119" i="5"/>
  <c r="I131" i="5"/>
  <c r="O131" i="5"/>
  <c r="G133" i="5"/>
  <c r="L134" i="5"/>
  <c r="L139" i="5"/>
  <c r="C143" i="5"/>
  <c r="L147" i="5"/>
  <c r="C151" i="5"/>
  <c r="E133" i="5"/>
  <c r="C155" i="5"/>
  <c r="L163" i="5"/>
  <c r="M177" i="5"/>
  <c r="I182" i="5"/>
  <c r="F191" i="5"/>
  <c r="J190" i="5"/>
  <c r="E194" i="5"/>
  <c r="K194" i="5"/>
  <c r="H198" i="5"/>
  <c r="I208" i="5"/>
  <c r="C222" i="5"/>
  <c r="L236" i="5"/>
  <c r="F241" i="5"/>
  <c r="L241" i="5"/>
  <c r="C244" i="5"/>
  <c r="C245" i="5"/>
  <c r="L255" i="5"/>
  <c r="C256" i="5"/>
  <c r="C265" i="5"/>
  <c r="C269" i="5"/>
  <c r="C276" i="5"/>
  <c r="L278" i="5"/>
  <c r="F282" i="5"/>
  <c r="I282" i="5"/>
  <c r="I291" i="5"/>
  <c r="I80" i="5"/>
  <c r="G79" i="5"/>
  <c r="I274" i="5"/>
  <c r="G272" i="5"/>
  <c r="O25" i="5"/>
  <c r="C63" i="5"/>
  <c r="C67" i="5"/>
  <c r="I125" i="5"/>
  <c r="O147" i="5"/>
  <c r="D177" i="5"/>
  <c r="L195" i="5"/>
  <c r="F208" i="5"/>
  <c r="L207" i="5"/>
  <c r="C248" i="5"/>
  <c r="G261" i="5"/>
  <c r="F87" i="5"/>
  <c r="D86" i="5"/>
  <c r="J86" i="5"/>
  <c r="C215" i="5"/>
  <c r="F278" i="5"/>
  <c r="D272" i="5"/>
  <c r="H24" i="5"/>
  <c r="D70" i="5"/>
  <c r="F72" i="5"/>
  <c r="O115" i="5"/>
  <c r="C127" i="5"/>
  <c r="O169" i="5"/>
  <c r="F182" i="5"/>
  <c r="L194" i="5"/>
  <c r="G194" i="5"/>
  <c r="I195" i="5"/>
  <c r="I201" i="5"/>
  <c r="G199" i="5"/>
  <c r="L40" i="5"/>
  <c r="F46" i="5"/>
  <c r="O58" i="5"/>
  <c r="F61" i="5"/>
  <c r="L61" i="5"/>
  <c r="C62" i="5"/>
  <c r="C68" i="5"/>
  <c r="C74" i="5"/>
  <c r="C84" i="5"/>
  <c r="C90" i="5"/>
  <c r="I92" i="5"/>
  <c r="C104" i="5"/>
  <c r="C114" i="5"/>
  <c r="F115" i="5"/>
  <c r="C128" i="5"/>
  <c r="O134" i="5"/>
  <c r="F139" i="5"/>
  <c r="F147" i="5"/>
  <c r="C152" i="5"/>
  <c r="C166" i="5"/>
  <c r="E177" i="5"/>
  <c r="O178" i="5"/>
  <c r="C183" i="5"/>
  <c r="C184" i="5"/>
  <c r="M176" i="5"/>
  <c r="C214" i="5"/>
  <c r="I219" i="5"/>
  <c r="C220" i="5"/>
  <c r="C226" i="5"/>
  <c r="L230" i="5"/>
  <c r="C232" i="5"/>
  <c r="E234" i="5"/>
  <c r="H234" i="5"/>
  <c r="C246" i="5"/>
  <c r="C247" i="5"/>
  <c r="I249" i="5"/>
  <c r="C250" i="5"/>
  <c r="M254" i="5"/>
  <c r="C260" i="5"/>
  <c r="L261" i="5"/>
  <c r="E261" i="5"/>
  <c r="L262" i="5"/>
  <c r="C264" i="5"/>
  <c r="O266" i="5"/>
  <c r="C270" i="5"/>
  <c r="C281" i="5"/>
  <c r="L282" i="5"/>
  <c r="C283" i="5"/>
  <c r="F284" i="5"/>
  <c r="C293" i="5"/>
  <c r="L31" i="5"/>
  <c r="C60" i="5"/>
  <c r="C66" i="5"/>
  <c r="C77" i="5"/>
  <c r="C82" i="5"/>
  <c r="F83" i="5"/>
  <c r="C96" i="5"/>
  <c r="C102" i="5"/>
  <c r="O106" i="5"/>
  <c r="C108" i="5"/>
  <c r="C117" i="5"/>
  <c r="C118" i="5"/>
  <c r="C120" i="5"/>
  <c r="L125" i="5"/>
  <c r="C126" i="5"/>
  <c r="C132" i="5"/>
  <c r="C136" i="5"/>
  <c r="C142" i="5"/>
  <c r="C150" i="5"/>
  <c r="C164" i="5"/>
  <c r="C173" i="5"/>
  <c r="K176" i="5"/>
  <c r="C179" i="5"/>
  <c r="C180" i="5"/>
  <c r="N198" i="5"/>
  <c r="C218" i="5"/>
  <c r="C235" i="5"/>
  <c r="E271" i="5"/>
  <c r="N271" i="5"/>
  <c r="C277" i="5"/>
  <c r="C279" i="5"/>
  <c r="L35" i="5"/>
  <c r="I46" i="5"/>
  <c r="E56" i="5"/>
  <c r="O61" i="5"/>
  <c r="C69" i="5"/>
  <c r="I72" i="5"/>
  <c r="C85" i="5"/>
  <c r="N86" i="5"/>
  <c r="C88" i="5"/>
  <c r="L92" i="5"/>
  <c r="C94" i="5"/>
  <c r="O98" i="5"/>
  <c r="F106" i="5"/>
  <c r="C107" i="5"/>
  <c r="C112" i="5"/>
  <c r="I115" i="5"/>
  <c r="F119" i="5"/>
  <c r="C124" i="5"/>
  <c r="C130" i="5"/>
  <c r="F131" i="5"/>
  <c r="K133" i="5"/>
  <c r="I139" i="5"/>
  <c r="I147" i="5"/>
  <c r="F154" i="5"/>
  <c r="L154" i="5"/>
  <c r="C157" i="5"/>
  <c r="C162" i="5"/>
  <c r="O168" i="5"/>
  <c r="C175" i="5"/>
  <c r="I178" i="5"/>
  <c r="F187" i="5"/>
  <c r="L187" i="5"/>
  <c r="C188" i="5"/>
  <c r="C192" i="5"/>
  <c r="F201" i="5"/>
  <c r="L201" i="5"/>
  <c r="C202" i="5"/>
  <c r="C203" i="5"/>
  <c r="C216" i="5"/>
  <c r="C228" i="5"/>
  <c r="O230" i="5"/>
  <c r="L238" i="5"/>
  <c r="C240" i="5"/>
  <c r="J234" i="5"/>
  <c r="C253" i="5"/>
  <c r="L254" i="5"/>
  <c r="C257" i="5"/>
  <c r="F266" i="5"/>
  <c r="L266" i="5"/>
  <c r="C268" i="5"/>
  <c r="C273" i="5"/>
  <c r="F274" i="5"/>
  <c r="C275" i="5"/>
  <c r="C296" i="5"/>
  <c r="G290" i="5"/>
  <c r="G24" i="5"/>
  <c r="I25" i="5"/>
  <c r="L57" i="5"/>
  <c r="L144" i="5"/>
  <c r="J133" i="5"/>
  <c r="C47" i="5"/>
  <c r="O48" i="5"/>
  <c r="M57" i="5"/>
  <c r="I79" i="5"/>
  <c r="N79" i="5"/>
  <c r="O80" i="5"/>
  <c r="H86" i="5"/>
  <c r="K86" i="5"/>
  <c r="L87" i="5"/>
  <c r="C89" i="5"/>
  <c r="C109" i="5"/>
  <c r="C129" i="5"/>
  <c r="H133" i="5"/>
  <c r="I134" i="5"/>
  <c r="F169" i="5"/>
  <c r="D168" i="5"/>
  <c r="D176" i="5"/>
  <c r="M194" i="5"/>
  <c r="O195" i="5"/>
  <c r="D198" i="5"/>
  <c r="F199" i="5"/>
  <c r="F125" i="5"/>
  <c r="E86" i="5"/>
  <c r="H57" i="5"/>
  <c r="I58" i="5"/>
  <c r="C61" i="5"/>
  <c r="N70" i="5"/>
  <c r="O72" i="5"/>
  <c r="J79" i="5"/>
  <c r="L80" i="5"/>
  <c r="C81" i="5"/>
  <c r="G86" i="5"/>
  <c r="I87" i="5"/>
  <c r="C101" i="5"/>
  <c r="C113" i="5"/>
  <c r="C121" i="5"/>
  <c r="M86" i="5"/>
  <c r="O125" i="5"/>
  <c r="D133" i="5"/>
  <c r="F134" i="5"/>
  <c r="C141" i="5"/>
  <c r="C149" i="5"/>
  <c r="K290" i="5"/>
  <c r="K24" i="5"/>
  <c r="L25" i="5"/>
  <c r="C27" i="5"/>
  <c r="D57" i="5"/>
  <c r="F58" i="5"/>
  <c r="C65" i="5"/>
  <c r="L72" i="5"/>
  <c r="J70" i="5"/>
  <c r="C73" i="5"/>
  <c r="K79" i="5"/>
  <c r="C93" i="5"/>
  <c r="C105" i="5"/>
  <c r="O144" i="5"/>
  <c r="N133" i="5"/>
  <c r="C153" i="5"/>
  <c r="J177" i="5"/>
  <c r="L178" i="5"/>
  <c r="O238" i="5"/>
  <c r="M234" i="5"/>
  <c r="L274" i="5"/>
  <c r="J272" i="5"/>
  <c r="M289" i="5"/>
  <c r="O290" i="5"/>
  <c r="D289" i="5"/>
  <c r="F290" i="5"/>
  <c r="G176" i="5"/>
  <c r="I177" i="5"/>
  <c r="D190" i="5"/>
  <c r="N24" i="5"/>
  <c r="G168" i="5"/>
  <c r="I169" i="5"/>
  <c r="L169" i="5"/>
  <c r="E190" i="5"/>
  <c r="M190" i="5"/>
  <c r="O191" i="5"/>
  <c r="I194" i="5"/>
  <c r="N234" i="5"/>
  <c r="O241" i="5"/>
  <c r="J233" i="5"/>
  <c r="M261" i="5"/>
  <c r="O262" i="5"/>
  <c r="M207" i="5"/>
  <c r="O208" i="5"/>
  <c r="F25" i="5"/>
  <c r="J30" i="5"/>
  <c r="G70" i="5"/>
  <c r="I154" i="5"/>
  <c r="C156" i="5"/>
  <c r="O163" i="5"/>
  <c r="C167" i="5"/>
  <c r="C171" i="5"/>
  <c r="C172" i="5"/>
  <c r="N176" i="5"/>
  <c r="O187" i="5"/>
  <c r="J199" i="5"/>
  <c r="C200" i="5"/>
  <c r="G207" i="5"/>
  <c r="F195" i="5"/>
  <c r="E207" i="5"/>
  <c r="C213" i="5"/>
  <c r="C225" i="5"/>
  <c r="F236" i="5"/>
  <c r="D234" i="5"/>
  <c r="L208" i="5"/>
  <c r="C212" i="5"/>
  <c r="L219" i="5"/>
  <c r="C224" i="5"/>
  <c r="C231" i="5"/>
  <c r="E233" i="5"/>
  <c r="K234" i="5"/>
  <c r="C239" i="5"/>
  <c r="C242" i="5"/>
  <c r="C243" i="5"/>
  <c r="D254" i="5"/>
  <c r="F255" i="5"/>
  <c r="I255" i="5"/>
  <c r="C259" i="5"/>
  <c r="F262" i="5"/>
  <c r="C263" i="5"/>
  <c r="C267" i="5"/>
  <c r="O274" i="5"/>
  <c r="M272" i="5"/>
  <c r="O282" i="5"/>
  <c r="F291" i="5"/>
  <c r="C294" i="5"/>
  <c r="C295" i="5"/>
  <c r="O201" i="5"/>
  <c r="M199" i="5"/>
  <c r="C209" i="5"/>
  <c r="C217" i="5"/>
  <c r="C221" i="5"/>
  <c r="F229" i="5"/>
  <c r="I236" i="5"/>
  <c r="G234" i="5"/>
  <c r="L249" i="5"/>
  <c r="C258" i="5"/>
  <c r="I284" i="5"/>
  <c r="C191" i="5" l="1"/>
  <c r="C72" i="5"/>
  <c r="N56" i="5"/>
  <c r="F86" i="5"/>
  <c r="C144" i="5"/>
  <c r="F261" i="5"/>
  <c r="H233" i="5"/>
  <c r="O176" i="5"/>
  <c r="E176" i="5"/>
  <c r="C40" i="5"/>
  <c r="G190" i="5"/>
  <c r="I261" i="5"/>
  <c r="G271" i="5"/>
  <c r="H271" i="5"/>
  <c r="J289" i="5"/>
  <c r="H289" i="5"/>
  <c r="O177" i="5"/>
  <c r="F254" i="5"/>
  <c r="K233" i="5"/>
  <c r="C219" i="5"/>
  <c r="C195" i="5"/>
  <c r="C187" i="5"/>
  <c r="I70" i="5"/>
  <c r="O207" i="5"/>
  <c r="C241" i="5"/>
  <c r="O190" i="5"/>
  <c r="I168" i="5"/>
  <c r="C238" i="5"/>
  <c r="O133" i="5"/>
  <c r="O86" i="5"/>
  <c r="C87" i="5"/>
  <c r="C125" i="5"/>
  <c r="O194" i="5"/>
  <c r="C80" i="5"/>
  <c r="C48" i="5"/>
  <c r="C83" i="5"/>
  <c r="I199" i="5"/>
  <c r="C98" i="5"/>
  <c r="L86" i="5"/>
  <c r="F177" i="5"/>
  <c r="F194" i="5"/>
  <c r="K56" i="5"/>
  <c r="C291" i="5"/>
  <c r="C163" i="5"/>
  <c r="J24" i="5"/>
  <c r="N233" i="5"/>
  <c r="O24" i="5"/>
  <c r="C178" i="5"/>
  <c r="I86" i="5"/>
  <c r="E78" i="5"/>
  <c r="F176" i="5"/>
  <c r="I133" i="5"/>
  <c r="C266" i="5"/>
  <c r="C230" i="5"/>
  <c r="C119" i="5"/>
  <c r="C106" i="5"/>
  <c r="C35" i="5"/>
  <c r="C31" i="5"/>
  <c r="C92" i="5"/>
  <c r="C182" i="5"/>
  <c r="I254" i="5"/>
  <c r="N289" i="5"/>
  <c r="K271" i="5"/>
  <c r="H176" i="5"/>
  <c r="C284" i="5"/>
  <c r="C249" i="5"/>
  <c r="C201" i="5"/>
  <c r="C25" i="5"/>
  <c r="O261" i="5"/>
  <c r="C194" i="5"/>
  <c r="F190" i="5"/>
  <c r="K289" i="5"/>
  <c r="F168" i="5"/>
  <c r="I24" i="5"/>
  <c r="C131" i="5"/>
  <c r="O254" i="5"/>
  <c r="F70" i="5"/>
  <c r="C278" i="5"/>
  <c r="K190" i="5"/>
  <c r="L190" i="5"/>
  <c r="E289" i="5"/>
  <c r="C37" i="5"/>
  <c r="C229" i="5"/>
  <c r="C282" i="5"/>
  <c r="C255" i="5"/>
  <c r="L290" i="5"/>
  <c r="I272" i="5"/>
  <c r="K78" i="5"/>
  <c r="C147" i="5"/>
  <c r="C115" i="5"/>
  <c r="C46" i="5"/>
  <c r="F272" i="5"/>
  <c r="D271" i="5"/>
  <c r="C262" i="5"/>
  <c r="C208" i="5"/>
  <c r="C154" i="5"/>
  <c r="C274" i="5"/>
  <c r="C58" i="5"/>
  <c r="C139" i="5"/>
  <c r="C134" i="5"/>
  <c r="G56" i="5"/>
  <c r="L133" i="5"/>
  <c r="C236" i="5"/>
  <c r="I207" i="5"/>
  <c r="G198" i="5"/>
  <c r="C290" i="5"/>
  <c r="L233" i="5"/>
  <c r="M233" i="5"/>
  <c r="O234" i="5"/>
  <c r="M78" i="5"/>
  <c r="O70" i="5"/>
  <c r="C169" i="5"/>
  <c r="N78" i="5"/>
  <c r="O79" i="5"/>
  <c r="M56" i="5"/>
  <c r="O57" i="5"/>
  <c r="G289" i="5"/>
  <c r="I290" i="5"/>
  <c r="M198" i="5"/>
  <c r="O199" i="5"/>
  <c r="M271" i="5"/>
  <c r="O272" i="5"/>
  <c r="F207" i="5"/>
  <c r="E198" i="5"/>
  <c r="F198" i="5" s="1"/>
  <c r="D56" i="5"/>
  <c r="F57" i="5"/>
  <c r="F133" i="5"/>
  <c r="D78" i="5"/>
  <c r="H56" i="5"/>
  <c r="I57" i="5"/>
  <c r="C168" i="5"/>
  <c r="G233" i="5"/>
  <c r="I234" i="5"/>
  <c r="L234" i="5"/>
  <c r="J176" i="5"/>
  <c r="L177" i="5"/>
  <c r="J78" i="5"/>
  <c r="L79" i="5"/>
  <c r="D233" i="5"/>
  <c r="F234" i="5"/>
  <c r="L70" i="5"/>
  <c r="J56" i="5"/>
  <c r="I56" i="5"/>
  <c r="J198" i="5"/>
  <c r="L199" i="5"/>
  <c r="L30" i="5"/>
  <c r="J271" i="5"/>
  <c r="L272" i="5"/>
  <c r="H78" i="5"/>
  <c r="G78" i="5"/>
  <c r="I78" i="5" l="1"/>
  <c r="I289" i="5"/>
  <c r="N287" i="5"/>
  <c r="L24" i="5"/>
  <c r="O233" i="5"/>
  <c r="F271" i="5"/>
  <c r="L289" i="5"/>
  <c r="I176" i="5"/>
  <c r="C254" i="5"/>
  <c r="C86" i="5"/>
  <c r="C30" i="5"/>
  <c r="L176" i="5"/>
  <c r="E55" i="5"/>
  <c r="N197" i="5"/>
  <c r="C177" i="5"/>
  <c r="F78" i="5"/>
  <c r="C199" i="5"/>
  <c r="C70" i="5"/>
  <c r="C289" i="5"/>
  <c r="C261" i="5"/>
  <c r="F289" i="5"/>
  <c r="O289" i="5"/>
  <c r="K197" i="5"/>
  <c r="I271" i="5"/>
  <c r="I190" i="5"/>
  <c r="H197" i="5"/>
  <c r="E197" i="5"/>
  <c r="N55" i="5"/>
  <c r="H287" i="5"/>
  <c r="C133" i="5"/>
  <c r="K55" i="5"/>
  <c r="K287" i="5"/>
  <c r="L78" i="5"/>
  <c r="C272" i="5"/>
  <c r="L271" i="5"/>
  <c r="J287" i="5"/>
  <c r="C234" i="5"/>
  <c r="J55" i="5"/>
  <c r="L56" i="5"/>
  <c r="F233" i="5"/>
  <c r="D287" i="5"/>
  <c r="C207" i="5"/>
  <c r="M197" i="5"/>
  <c r="O198" i="5"/>
  <c r="M55" i="5"/>
  <c r="O56" i="5"/>
  <c r="D197" i="5"/>
  <c r="O78" i="5"/>
  <c r="J197" i="5"/>
  <c r="L198" i="5"/>
  <c r="I233" i="5"/>
  <c r="G287" i="5"/>
  <c r="C57" i="5"/>
  <c r="G197" i="5"/>
  <c r="I198" i="5"/>
  <c r="G55" i="5"/>
  <c r="C79" i="5"/>
  <c r="H55" i="5"/>
  <c r="D55" i="5"/>
  <c r="F56" i="5"/>
  <c r="O271" i="5"/>
  <c r="M287" i="5"/>
  <c r="E287" i="5"/>
  <c r="I287" i="5" l="1"/>
  <c r="C78" i="5"/>
  <c r="C198" i="5"/>
  <c r="O197" i="5"/>
  <c r="N54" i="5"/>
  <c r="O287" i="5"/>
  <c r="H54" i="5"/>
  <c r="I197" i="5"/>
  <c r="K54" i="5"/>
  <c r="C176" i="5"/>
  <c r="L197" i="5"/>
  <c r="C190" i="5"/>
  <c r="F197" i="5"/>
  <c r="E54" i="5"/>
  <c r="E28" i="5" s="1"/>
  <c r="K53" i="5"/>
  <c r="K288" i="5"/>
  <c r="C56" i="5"/>
  <c r="F287" i="5"/>
  <c r="L287" i="5"/>
  <c r="G54" i="5"/>
  <c r="I55" i="5"/>
  <c r="M54" i="5"/>
  <c r="O55" i="5"/>
  <c r="F55" i="5"/>
  <c r="D54" i="5"/>
  <c r="C233" i="5"/>
  <c r="C271" i="5"/>
  <c r="H288" i="5"/>
  <c r="H53" i="5"/>
  <c r="C197" i="5"/>
  <c r="J54" i="5"/>
  <c r="L55" i="5"/>
  <c r="C287" i="5" l="1"/>
  <c r="E28" i="18"/>
  <c r="E24" i="5"/>
  <c r="F28" i="5"/>
  <c r="N288" i="5"/>
  <c r="N53" i="5"/>
  <c r="E288" i="5"/>
  <c r="E53" i="5"/>
  <c r="J53" i="5"/>
  <c r="L54" i="5"/>
  <c r="J288" i="5"/>
  <c r="O54" i="5"/>
  <c r="M53" i="5"/>
  <c r="M288" i="5"/>
  <c r="D288" i="5"/>
  <c r="D53" i="5"/>
  <c r="F54" i="5"/>
  <c r="C55" i="5"/>
  <c r="I54" i="5"/>
  <c r="G288" i="5"/>
  <c r="G53" i="5"/>
  <c r="F288" i="5" l="1"/>
  <c r="L288" i="5"/>
  <c r="I53" i="5"/>
  <c r="O53" i="5"/>
  <c r="L53" i="5"/>
  <c r="F24" i="5"/>
  <c r="F53" i="5"/>
  <c r="I288" i="5"/>
  <c r="O288" i="5"/>
  <c r="C28" i="5"/>
  <c r="C54" i="5"/>
  <c r="C24" i="5" l="1"/>
  <c r="C288" i="5"/>
  <c r="C53" i="5"/>
  <c r="O299" i="4"/>
  <c r="L299" i="4"/>
  <c r="I299" i="4"/>
  <c r="F299" i="4"/>
  <c r="O298" i="4"/>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N291" i="4"/>
  <c r="M291" i="4"/>
  <c r="K291" i="4"/>
  <c r="J291" i="4"/>
  <c r="H291" i="4"/>
  <c r="G291" i="4"/>
  <c r="E291" i="4"/>
  <c r="D291" i="4"/>
  <c r="O286" i="4"/>
  <c r="L286" i="4"/>
  <c r="I286" i="4"/>
  <c r="F286" i="4"/>
  <c r="O285" i="4"/>
  <c r="L285" i="4"/>
  <c r="I285" i="4"/>
  <c r="F285" i="4"/>
  <c r="O284" i="4"/>
  <c r="N284" i="4"/>
  <c r="M284" i="4"/>
  <c r="K284" i="4"/>
  <c r="J284" i="4"/>
  <c r="H284" i="4"/>
  <c r="G284" i="4"/>
  <c r="E284" i="4"/>
  <c r="D284" i="4"/>
  <c r="O283" i="4"/>
  <c r="L283" i="4"/>
  <c r="I283" i="4"/>
  <c r="F283" i="4"/>
  <c r="N282" i="4"/>
  <c r="M282" i="4"/>
  <c r="K282" i="4"/>
  <c r="J282" i="4"/>
  <c r="H282" i="4"/>
  <c r="G282" i="4"/>
  <c r="E282" i="4"/>
  <c r="D282" i="4"/>
  <c r="O281" i="4"/>
  <c r="L281" i="4"/>
  <c r="I281" i="4"/>
  <c r="F281" i="4"/>
  <c r="O280" i="4"/>
  <c r="L280" i="4"/>
  <c r="I280" i="4"/>
  <c r="F280" i="4"/>
  <c r="O279" i="4"/>
  <c r="L279" i="4"/>
  <c r="I279" i="4"/>
  <c r="F279" i="4"/>
  <c r="N278" i="4"/>
  <c r="M278" i="4"/>
  <c r="K278" i="4"/>
  <c r="J278" i="4"/>
  <c r="H278" i="4"/>
  <c r="G278" i="4"/>
  <c r="E278" i="4"/>
  <c r="D278" i="4"/>
  <c r="O277" i="4"/>
  <c r="L277" i="4"/>
  <c r="I277" i="4"/>
  <c r="F277" i="4"/>
  <c r="O276" i="4"/>
  <c r="L276" i="4"/>
  <c r="I276" i="4"/>
  <c r="F276" i="4"/>
  <c r="C276" i="4"/>
  <c r="O275" i="4"/>
  <c r="L275" i="4"/>
  <c r="I275" i="4"/>
  <c r="F275" i="4"/>
  <c r="N274" i="4"/>
  <c r="M274" i="4"/>
  <c r="K274" i="4"/>
  <c r="J274" i="4"/>
  <c r="H274" i="4"/>
  <c r="G274" i="4"/>
  <c r="E274" i="4"/>
  <c r="D274" i="4"/>
  <c r="O273" i="4"/>
  <c r="L273" i="4"/>
  <c r="I273" i="4"/>
  <c r="F273" i="4"/>
  <c r="N272" i="4"/>
  <c r="G272" i="4"/>
  <c r="N271" i="4"/>
  <c r="O270" i="4"/>
  <c r="L270" i="4"/>
  <c r="I270" i="4"/>
  <c r="F270" i="4"/>
  <c r="O269" i="4"/>
  <c r="L269" i="4"/>
  <c r="I269" i="4"/>
  <c r="F269" i="4"/>
  <c r="O268" i="4"/>
  <c r="L268" i="4"/>
  <c r="I268" i="4"/>
  <c r="F268" i="4"/>
  <c r="O267" i="4"/>
  <c r="L267" i="4"/>
  <c r="I267" i="4"/>
  <c r="F267" i="4"/>
  <c r="N266" i="4"/>
  <c r="M266" i="4"/>
  <c r="K266" i="4"/>
  <c r="J266" i="4"/>
  <c r="H266" i="4"/>
  <c r="G266" i="4"/>
  <c r="E266" i="4"/>
  <c r="D266" i="4"/>
  <c r="O265" i="4"/>
  <c r="L265" i="4"/>
  <c r="I265" i="4"/>
  <c r="F265" i="4"/>
  <c r="O264" i="4"/>
  <c r="L264" i="4"/>
  <c r="I264" i="4"/>
  <c r="F264" i="4"/>
  <c r="O263" i="4"/>
  <c r="L263" i="4"/>
  <c r="I263" i="4"/>
  <c r="F263" i="4"/>
  <c r="N262" i="4"/>
  <c r="M262" i="4"/>
  <c r="K262" i="4"/>
  <c r="J262" i="4"/>
  <c r="H262" i="4"/>
  <c r="G262" i="4"/>
  <c r="E262" i="4"/>
  <c r="D262" i="4"/>
  <c r="N261" i="4"/>
  <c r="O260" i="4"/>
  <c r="L260" i="4"/>
  <c r="I260" i="4"/>
  <c r="F260" i="4"/>
  <c r="O259" i="4"/>
  <c r="L259" i="4"/>
  <c r="I259" i="4"/>
  <c r="F259" i="4"/>
  <c r="O258" i="4"/>
  <c r="L258" i="4"/>
  <c r="I258" i="4"/>
  <c r="F258" i="4"/>
  <c r="O257" i="4"/>
  <c r="L257" i="4"/>
  <c r="I257" i="4"/>
  <c r="F257" i="4"/>
  <c r="O256" i="4"/>
  <c r="L256" i="4"/>
  <c r="I256" i="4"/>
  <c r="F256" i="4"/>
  <c r="N255" i="4"/>
  <c r="M255" i="4"/>
  <c r="K255" i="4"/>
  <c r="J255" i="4"/>
  <c r="H255" i="4"/>
  <c r="G255" i="4"/>
  <c r="E255" i="4"/>
  <c r="D255" i="4"/>
  <c r="M254" i="4"/>
  <c r="K254" i="4"/>
  <c r="E254" i="4"/>
  <c r="O253" i="4"/>
  <c r="L253" i="4"/>
  <c r="I253" i="4"/>
  <c r="F253" i="4"/>
  <c r="O252" i="4"/>
  <c r="L252" i="4"/>
  <c r="I252" i="4"/>
  <c r="F252" i="4"/>
  <c r="O251" i="4"/>
  <c r="L251" i="4"/>
  <c r="I251" i="4"/>
  <c r="F251" i="4"/>
  <c r="O250" i="4"/>
  <c r="L250" i="4"/>
  <c r="I250" i="4"/>
  <c r="F250" i="4"/>
  <c r="N249" i="4"/>
  <c r="M249" i="4"/>
  <c r="K249" i="4"/>
  <c r="J249" i="4"/>
  <c r="H249" i="4"/>
  <c r="G249" i="4"/>
  <c r="E249" i="4"/>
  <c r="D249" i="4"/>
  <c r="O248" i="4"/>
  <c r="L248" i="4"/>
  <c r="I248" i="4"/>
  <c r="F248" i="4"/>
  <c r="O247" i="4"/>
  <c r="L247" i="4"/>
  <c r="I247" i="4"/>
  <c r="F247" i="4"/>
  <c r="O246" i="4"/>
  <c r="L246" i="4"/>
  <c r="I246" i="4"/>
  <c r="F246" i="4"/>
  <c r="O245" i="4"/>
  <c r="L245" i="4"/>
  <c r="I245" i="4"/>
  <c r="F245" i="4"/>
  <c r="O244" i="4"/>
  <c r="L244" i="4"/>
  <c r="I244" i="4"/>
  <c r="F244" i="4"/>
  <c r="O243" i="4"/>
  <c r="L243" i="4"/>
  <c r="I243" i="4"/>
  <c r="F243" i="4"/>
  <c r="O242" i="4"/>
  <c r="L242" i="4"/>
  <c r="I242" i="4"/>
  <c r="F242" i="4"/>
  <c r="N241" i="4"/>
  <c r="M241" i="4"/>
  <c r="K241" i="4"/>
  <c r="J241" i="4"/>
  <c r="H241" i="4"/>
  <c r="G241" i="4"/>
  <c r="E241" i="4"/>
  <c r="D241" i="4"/>
  <c r="O240" i="4"/>
  <c r="L240" i="4"/>
  <c r="I240" i="4"/>
  <c r="F240" i="4"/>
  <c r="O239" i="4"/>
  <c r="L239" i="4"/>
  <c r="I239" i="4"/>
  <c r="F239" i="4"/>
  <c r="N238" i="4"/>
  <c r="M238" i="4"/>
  <c r="K238" i="4"/>
  <c r="J238" i="4"/>
  <c r="H238" i="4"/>
  <c r="G238" i="4"/>
  <c r="E238" i="4"/>
  <c r="D238" i="4"/>
  <c r="O237" i="4"/>
  <c r="L237" i="4"/>
  <c r="I237" i="4"/>
  <c r="F237" i="4"/>
  <c r="N236" i="4"/>
  <c r="M236" i="4"/>
  <c r="K236" i="4"/>
  <c r="J236" i="4"/>
  <c r="H236" i="4"/>
  <c r="G236" i="4"/>
  <c r="E236" i="4"/>
  <c r="D236" i="4"/>
  <c r="O235" i="4"/>
  <c r="L235" i="4"/>
  <c r="I235" i="4"/>
  <c r="F235" i="4"/>
  <c r="O232" i="4"/>
  <c r="L232" i="4"/>
  <c r="I232" i="4"/>
  <c r="F232" i="4"/>
  <c r="O231" i="4"/>
  <c r="L231" i="4"/>
  <c r="I231" i="4"/>
  <c r="F231" i="4"/>
  <c r="N230" i="4"/>
  <c r="M230" i="4"/>
  <c r="K230" i="4"/>
  <c r="J230" i="4"/>
  <c r="I230" i="4"/>
  <c r="H230" i="4"/>
  <c r="G230" i="4"/>
  <c r="E230" i="4"/>
  <c r="D230" i="4"/>
  <c r="O229" i="4"/>
  <c r="L229" i="4"/>
  <c r="I229" i="4"/>
  <c r="F229" i="4"/>
  <c r="O228" i="4"/>
  <c r="L228" i="4"/>
  <c r="I228" i="4"/>
  <c r="F228" i="4"/>
  <c r="O227" i="4"/>
  <c r="L227" i="4"/>
  <c r="I227" i="4"/>
  <c r="F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N219" i="4"/>
  <c r="M219" i="4"/>
  <c r="K219" i="4"/>
  <c r="J219" i="4"/>
  <c r="H219" i="4"/>
  <c r="G219" i="4"/>
  <c r="E219" i="4"/>
  <c r="D219" i="4"/>
  <c r="O218" i="4"/>
  <c r="L218" i="4"/>
  <c r="I218" i="4"/>
  <c r="F218" i="4"/>
  <c r="O217" i="4"/>
  <c r="L217" i="4"/>
  <c r="I217" i="4"/>
  <c r="F217" i="4"/>
  <c r="O216" i="4"/>
  <c r="L216" i="4"/>
  <c r="I216" i="4"/>
  <c r="F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N208" i="4"/>
  <c r="M208" i="4"/>
  <c r="K208" i="4"/>
  <c r="J208" i="4"/>
  <c r="H208" i="4"/>
  <c r="G208" i="4"/>
  <c r="E208" i="4"/>
  <c r="D208" i="4"/>
  <c r="O206" i="4"/>
  <c r="L206" i="4"/>
  <c r="I206" i="4"/>
  <c r="F206" i="4"/>
  <c r="O205" i="4"/>
  <c r="L205" i="4"/>
  <c r="I205" i="4"/>
  <c r="F205" i="4"/>
  <c r="O204" i="4"/>
  <c r="L204" i="4"/>
  <c r="I204" i="4"/>
  <c r="F204" i="4"/>
  <c r="O203" i="4"/>
  <c r="L203" i="4"/>
  <c r="I203" i="4"/>
  <c r="F203" i="4"/>
  <c r="O202" i="4"/>
  <c r="L202" i="4"/>
  <c r="I202" i="4"/>
  <c r="F202" i="4"/>
  <c r="N201" i="4"/>
  <c r="M201" i="4"/>
  <c r="K201" i="4"/>
  <c r="J201" i="4"/>
  <c r="H201" i="4"/>
  <c r="G201" i="4"/>
  <c r="E201" i="4"/>
  <c r="D201" i="4"/>
  <c r="O200" i="4"/>
  <c r="L200" i="4"/>
  <c r="I200" i="4"/>
  <c r="F200" i="4"/>
  <c r="M199" i="4"/>
  <c r="E199" i="4"/>
  <c r="O196" i="4"/>
  <c r="L196" i="4"/>
  <c r="I196" i="4"/>
  <c r="F196" i="4"/>
  <c r="N195" i="4"/>
  <c r="M195" i="4"/>
  <c r="K195" i="4"/>
  <c r="J195" i="4"/>
  <c r="H195" i="4"/>
  <c r="G195" i="4"/>
  <c r="E195" i="4"/>
  <c r="D195" i="4"/>
  <c r="M194" i="4"/>
  <c r="K194" i="4"/>
  <c r="E194" i="4"/>
  <c r="O193" i="4"/>
  <c r="L193" i="4"/>
  <c r="I193" i="4"/>
  <c r="F193" i="4"/>
  <c r="O192" i="4"/>
  <c r="L192" i="4"/>
  <c r="I192" i="4"/>
  <c r="F192" i="4"/>
  <c r="N191" i="4"/>
  <c r="M191" i="4"/>
  <c r="K191" i="4"/>
  <c r="J191" i="4"/>
  <c r="H191" i="4"/>
  <c r="G191" i="4"/>
  <c r="E191" i="4"/>
  <c r="D191" i="4"/>
  <c r="O189" i="4"/>
  <c r="L189" i="4"/>
  <c r="I189" i="4"/>
  <c r="F189" i="4"/>
  <c r="O188" i="4"/>
  <c r="L188" i="4"/>
  <c r="I188" i="4"/>
  <c r="F188" i="4"/>
  <c r="N187" i="4"/>
  <c r="M187" i="4"/>
  <c r="K187" i="4"/>
  <c r="J187" i="4"/>
  <c r="I187" i="4"/>
  <c r="H187" i="4"/>
  <c r="G187" i="4"/>
  <c r="E187" i="4"/>
  <c r="D187" i="4"/>
  <c r="O186" i="4"/>
  <c r="L186" i="4"/>
  <c r="I186" i="4"/>
  <c r="F186" i="4"/>
  <c r="O185" i="4"/>
  <c r="L185" i="4"/>
  <c r="I185" i="4"/>
  <c r="F185" i="4"/>
  <c r="O184" i="4"/>
  <c r="L184" i="4"/>
  <c r="I184" i="4"/>
  <c r="F184" i="4"/>
  <c r="O183" i="4"/>
  <c r="L183" i="4"/>
  <c r="I183" i="4"/>
  <c r="F183" i="4"/>
  <c r="N182" i="4"/>
  <c r="M182" i="4"/>
  <c r="K182" i="4"/>
  <c r="J182" i="4"/>
  <c r="H182" i="4"/>
  <c r="G182" i="4"/>
  <c r="E182" i="4"/>
  <c r="D182" i="4"/>
  <c r="O181" i="4"/>
  <c r="L181" i="4"/>
  <c r="I181" i="4"/>
  <c r="F181" i="4"/>
  <c r="O180" i="4"/>
  <c r="L180" i="4"/>
  <c r="I180" i="4"/>
  <c r="F180" i="4"/>
  <c r="O179" i="4"/>
  <c r="L179" i="4"/>
  <c r="I179" i="4"/>
  <c r="F179" i="4"/>
  <c r="N178" i="4"/>
  <c r="M178" i="4"/>
  <c r="K178" i="4"/>
  <c r="J178" i="4"/>
  <c r="H178" i="4"/>
  <c r="G178" i="4"/>
  <c r="E178" i="4"/>
  <c r="D178" i="4"/>
  <c r="M177" i="4"/>
  <c r="G177" i="4"/>
  <c r="O175" i="4"/>
  <c r="L175" i="4"/>
  <c r="I175" i="4"/>
  <c r="F175" i="4"/>
  <c r="O174" i="4"/>
  <c r="L174" i="4"/>
  <c r="I174" i="4"/>
  <c r="F174" i="4"/>
  <c r="O173" i="4"/>
  <c r="L173" i="4"/>
  <c r="I173" i="4"/>
  <c r="F173" i="4"/>
  <c r="C173" i="4"/>
  <c r="O172" i="4"/>
  <c r="L172" i="4"/>
  <c r="I172" i="4"/>
  <c r="F172" i="4"/>
  <c r="O171" i="4"/>
  <c r="L171" i="4"/>
  <c r="I171" i="4"/>
  <c r="F171" i="4"/>
  <c r="O170" i="4"/>
  <c r="L170" i="4"/>
  <c r="I170" i="4"/>
  <c r="F170" i="4"/>
  <c r="N169" i="4"/>
  <c r="M169" i="4"/>
  <c r="K169" i="4"/>
  <c r="J169" i="4"/>
  <c r="H169" i="4"/>
  <c r="G169" i="4"/>
  <c r="E169" i="4"/>
  <c r="D169" i="4"/>
  <c r="N168" i="4"/>
  <c r="O167" i="4"/>
  <c r="L167" i="4"/>
  <c r="I167" i="4"/>
  <c r="F167" i="4"/>
  <c r="O166" i="4"/>
  <c r="L166" i="4"/>
  <c r="I166" i="4"/>
  <c r="F166" i="4"/>
  <c r="O165" i="4"/>
  <c r="L165" i="4"/>
  <c r="I165" i="4"/>
  <c r="F165" i="4"/>
  <c r="O164" i="4"/>
  <c r="L164" i="4"/>
  <c r="I164" i="4"/>
  <c r="F164" i="4"/>
  <c r="N163" i="4"/>
  <c r="M163" i="4"/>
  <c r="K163" i="4"/>
  <c r="J163" i="4"/>
  <c r="I163" i="4"/>
  <c r="H163" i="4"/>
  <c r="G163" i="4"/>
  <c r="E163" i="4"/>
  <c r="D163" i="4"/>
  <c r="O162" i="4"/>
  <c r="L162" i="4"/>
  <c r="I162" i="4"/>
  <c r="F162" i="4"/>
  <c r="O161" i="4"/>
  <c r="L161" i="4"/>
  <c r="I161" i="4"/>
  <c r="F161" i="4"/>
  <c r="O160" i="4"/>
  <c r="L160" i="4"/>
  <c r="I160" i="4"/>
  <c r="F160" i="4"/>
  <c r="O159" i="4"/>
  <c r="L159" i="4"/>
  <c r="I159" i="4"/>
  <c r="F159" i="4"/>
  <c r="O158" i="4"/>
  <c r="L158" i="4"/>
  <c r="I158" i="4"/>
  <c r="F158" i="4"/>
  <c r="O157" i="4"/>
  <c r="L157" i="4"/>
  <c r="I157" i="4"/>
  <c r="F157" i="4"/>
  <c r="O156" i="4"/>
  <c r="L156" i="4"/>
  <c r="I156" i="4"/>
  <c r="F156" i="4"/>
  <c r="O155" i="4"/>
  <c r="L155" i="4"/>
  <c r="I155" i="4"/>
  <c r="F155" i="4"/>
  <c r="N154" i="4"/>
  <c r="M154" i="4"/>
  <c r="K154" i="4"/>
  <c r="J154" i="4"/>
  <c r="H154" i="4"/>
  <c r="G154" i="4"/>
  <c r="E154" i="4"/>
  <c r="D154" i="4"/>
  <c r="O153" i="4"/>
  <c r="L153" i="4"/>
  <c r="I153" i="4"/>
  <c r="F153" i="4"/>
  <c r="O152" i="4"/>
  <c r="L152" i="4"/>
  <c r="I152" i="4"/>
  <c r="F152" i="4"/>
  <c r="O151" i="4"/>
  <c r="L151" i="4"/>
  <c r="I151" i="4"/>
  <c r="F151" i="4"/>
  <c r="O150" i="4"/>
  <c r="L150" i="4"/>
  <c r="I150" i="4"/>
  <c r="F150" i="4"/>
  <c r="O149" i="4"/>
  <c r="L149" i="4"/>
  <c r="I149" i="4"/>
  <c r="F149" i="4"/>
  <c r="O148" i="4"/>
  <c r="L148" i="4"/>
  <c r="I148" i="4"/>
  <c r="F148" i="4"/>
  <c r="N147" i="4"/>
  <c r="M147" i="4"/>
  <c r="K147" i="4"/>
  <c r="J147" i="4"/>
  <c r="H147" i="4"/>
  <c r="G147" i="4"/>
  <c r="E147" i="4"/>
  <c r="D147" i="4"/>
  <c r="O146" i="4"/>
  <c r="L146" i="4"/>
  <c r="I146" i="4"/>
  <c r="F146" i="4"/>
  <c r="O145" i="4"/>
  <c r="L145" i="4"/>
  <c r="I145" i="4"/>
  <c r="F145" i="4"/>
  <c r="N144" i="4"/>
  <c r="M144" i="4"/>
  <c r="K144" i="4"/>
  <c r="J144" i="4"/>
  <c r="H144" i="4"/>
  <c r="G144" i="4"/>
  <c r="E144" i="4"/>
  <c r="D144" i="4"/>
  <c r="O143" i="4"/>
  <c r="L143" i="4"/>
  <c r="I143" i="4"/>
  <c r="F143" i="4"/>
  <c r="O142" i="4"/>
  <c r="L142" i="4"/>
  <c r="I142" i="4"/>
  <c r="F142" i="4"/>
  <c r="O141" i="4"/>
  <c r="L141" i="4"/>
  <c r="I141" i="4"/>
  <c r="F141" i="4"/>
  <c r="O140" i="4"/>
  <c r="L140" i="4"/>
  <c r="I140" i="4"/>
  <c r="F140" i="4"/>
  <c r="N139" i="4"/>
  <c r="M139" i="4"/>
  <c r="K139" i="4"/>
  <c r="J139" i="4"/>
  <c r="H139" i="4"/>
  <c r="G139" i="4"/>
  <c r="E139" i="4"/>
  <c r="D139" i="4"/>
  <c r="O138" i="4"/>
  <c r="L138" i="4"/>
  <c r="I138" i="4"/>
  <c r="F138" i="4"/>
  <c r="O137" i="4"/>
  <c r="L137" i="4"/>
  <c r="I137" i="4"/>
  <c r="F137" i="4"/>
  <c r="O136" i="4"/>
  <c r="L136" i="4"/>
  <c r="I136" i="4"/>
  <c r="F136" i="4"/>
  <c r="O135" i="4"/>
  <c r="L135" i="4"/>
  <c r="I135" i="4"/>
  <c r="F135" i="4"/>
  <c r="N134" i="4"/>
  <c r="M134" i="4"/>
  <c r="K134" i="4"/>
  <c r="J134" i="4"/>
  <c r="H134" i="4"/>
  <c r="G134" i="4"/>
  <c r="E134" i="4"/>
  <c r="D134" i="4"/>
  <c r="O132" i="4"/>
  <c r="L132" i="4"/>
  <c r="I132" i="4"/>
  <c r="F132" i="4"/>
  <c r="N131" i="4"/>
  <c r="M131" i="4"/>
  <c r="K131" i="4"/>
  <c r="J131" i="4"/>
  <c r="H131" i="4"/>
  <c r="G131" i="4"/>
  <c r="E131" i="4"/>
  <c r="D131" i="4"/>
  <c r="O130" i="4"/>
  <c r="L130" i="4"/>
  <c r="I130" i="4"/>
  <c r="F130" i="4"/>
  <c r="O129" i="4"/>
  <c r="L129" i="4"/>
  <c r="I129" i="4"/>
  <c r="F129" i="4"/>
  <c r="O128" i="4"/>
  <c r="L128" i="4"/>
  <c r="I128" i="4"/>
  <c r="F128" i="4"/>
  <c r="O127" i="4"/>
  <c r="L127" i="4"/>
  <c r="I127" i="4"/>
  <c r="F127" i="4"/>
  <c r="O126" i="4"/>
  <c r="L126" i="4"/>
  <c r="I126" i="4"/>
  <c r="F126" i="4"/>
  <c r="N125" i="4"/>
  <c r="M125" i="4"/>
  <c r="K125" i="4"/>
  <c r="J125" i="4"/>
  <c r="H125" i="4"/>
  <c r="G125" i="4"/>
  <c r="E125" i="4"/>
  <c r="D125" i="4"/>
  <c r="O124" i="4"/>
  <c r="L124" i="4"/>
  <c r="I124" i="4"/>
  <c r="F124" i="4"/>
  <c r="O123" i="4"/>
  <c r="L123" i="4"/>
  <c r="I123" i="4"/>
  <c r="F123" i="4"/>
  <c r="O122" i="4"/>
  <c r="L122" i="4"/>
  <c r="I122" i="4"/>
  <c r="F122" i="4"/>
  <c r="O121" i="4"/>
  <c r="L121" i="4"/>
  <c r="I121" i="4"/>
  <c r="F121" i="4"/>
  <c r="O120" i="4"/>
  <c r="L120" i="4"/>
  <c r="I120" i="4"/>
  <c r="F120" i="4"/>
  <c r="N119" i="4"/>
  <c r="M119" i="4"/>
  <c r="K119" i="4"/>
  <c r="J119" i="4"/>
  <c r="H119" i="4"/>
  <c r="G119" i="4"/>
  <c r="E119" i="4"/>
  <c r="D119" i="4"/>
  <c r="O118" i="4"/>
  <c r="L118" i="4"/>
  <c r="I118" i="4"/>
  <c r="F118" i="4"/>
  <c r="O117" i="4"/>
  <c r="L117" i="4"/>
  <c r="I117" i="4"/>
  <c r="F117" i="4"/>
  <c r="O116" i="4"/>
  <c r="L116" i="4"/>
  <c r="I116" i="4"/>
  <c r="F116" i="4"/>
  <c r="N115" i="4"/>
  <c r="M115" i="4"/>
  <c r="K115" i="4"/>
  <c r="J115" i="4"/>
  <c r="H115" i="4"/>
  <c r="G115" i="4"/>
  <c r="E115" i="4"/>
  <c r="D115" i="4"/>
  <c r="O114" i="4"/>
  <c r="L114" i="4"/>
  <c r="I114" i="4"/>
  <c r="F114" i="4"/>
  <c r="O113" i="4"/>
  <c r="L113" i="4"/>
  <c r="I113" i="4"/>
  <c r="F113" i="4"/>
  <c r="O112" i="4"/>
  <c r="L112" i="4"/>
  <c r="I112" i="4"/>
  <c r="F112" i="4"/>
  <c r="O111" i="4"/>
  <c r="L111" i="4"/>
  <c r="I111" i="4"/>
  <c r="F111" i="4"/>
  <c r="O110" i="4"/>
  <c r="L110" i="4"/>
  <c r="I110" i="4"/>
  <c r="F110" i="4"/>
  <c r="O109" i="4"/>
  <c r="L109" i="4"/>
  <c r="I109" i="4"/>
  <c r="F109" i="4"/>
  <c r="O108" i="4"/>
  <c r="L108" i="4"/>
  <c r="I108" i="4"/>
  <c r="F108" i="4"/>
  <c r="O107" i="4"/>
  <c r="L107" i="4"/>
  <c r="I107" i="4"/>
  <c r="F107" i="4"/>
  <c r="N106" i="4"/>
  <c r="M106" i="4"/>
  <c r="K106" i="4"/>
  <c r="J106" i="4"/>
  <c r="H106" i="4"/>
  <c r="G106" i="4"/>
  <c r="E106" i="4"/>
  <c r="D106" i="4"/>
  <c r="O105" i="4"/>
  <c r="L105" i="4"/>
  <c r="I105" i="4"/>
  <c r="F105" i="4"/>
  <c r="O104" i="4"/>
  <c r="L104" i="4"/>
  <c r="I104" i="4"/>
  <c r="F104" i="4"/>
  <c r="O103" i="4"/>
  <c r="L103" i="4"/>
  <c r="I103" i="4"/>
  <c r="F103" i="4"/>
  <c r="O102" i="4"/>
  <c r="L102" i="4"/>
  <c r="I102" i="4"/>
  <c r="F102" i="4"/>
  <c r="O101" i="4"/>
  <c r="L101" i="4"/>
  <c r="I101" i="4"/>
  <c r="F101" i="4"/>
  <c r="O100" i="4"/>
  <c r="L100" i="4"/>
  <c r="I100" i="4"/>
  <c r="F100" i="4"/>
  <c r="O99" i="4"/>
  <c r="L99" i="4"/>
  <c r="I99" i="4"/>
  <c r="F99" i="4"/>
  <c r="N98" i="4"/>
  <c r="M98" i="4"/>
  <c r="K98" i="4"/>
  <c r="J98" i="4"/>
  <c r="H98" i="4"/>
  <c r="G98" i="4"/>
  <c r="E98" i="4"/>
  <c r="D98" i="4"/>
  <c r="O97" i="4"/>
  <c r="L97" i="4"/>
  <c r="I97" i="4"/>
  <c r="F97" i="4"/>
  <c r="O96" i="4"/>
  <c r="L96" i="4"/>
  <c r="I96" i="4"/>
  <c r="F96" i="4"/>
  <c r="O95" i="4"/>
  <c r="L95" i="4"/>
  <c r="I95" i="4"/>
  <c r="F95" i="4"/>
  <c r="O94" i="4"/>
  <c r="L94" i="4"/>
  <c r="I94" i="4"/>
  <c r="F94" i="4"/>
  <c r="O93" i="4"/>
  <c r="L93" i="4"/>
  <c r="I93" i="4"/>
  <c r="F93" i="4"/>
  <c r="N92" i="4"/>
  <c r="M92" i="4"/>
  <c r="K92" i="4"/>
  <c r="J92" i="4"/>
  <c r="H92" i="4"/>
  <c r="G92" i="4"/>
  <c r="E92" i="4"/>
  <c r="D92" i="4"/>
  <c r="O91" i="4"/>
  <c r="L91" i="4"/>
  <c r="I91" i="4"/>
  <c r="F91" i="4"/>
  <c r="O90" i="4"/>
  <c r="L90" i="4"/>
  <c r="I90" i="4"/>
  <c r="F90" i="4"/>
  <c r="O89" i="4"/>
  <c r="L89" i="4"/>
  <c r="I89" i="4"/>
  <c r="F89" i="4"/>
  <c r="O88" i="4"/>
  <c r="L88" i="4"/>
  <c r="I88" i="4"/>
  <c r="F88" i="4"/>
  <c r="N87" i="4"/>
  <c r="M87" i="4"/>
  <c r="K87" i="4"/>
  <c r="J87" i="4"/>
  <c r="H87" i="4"/>
  <c r="G87" i="4"/>
  <c r="E87" i="4"/>
  <c r="D87" i="4"/>
  <c r="H86" i="4"/>
  <c r="O85" i="4"/>
  <c r="L85" i="4"/>
  <c r="I85" i="4"/>
  <c r="F85" i="4"/>
  <c r="O84" i="4"/>
  <c r="L84" i="4"/>
  <c r="I84" i="4"/>
  <c r="F84" i="4"/>
  <c r="N83" i="4"/>
  <c r="M83" i="4"/>
  <c r="K83" i="4"/>
  <c r="J83" i="4"/>
  <c r="H83" i="4"/>
  <c r="G83" i="4"/>
  <c r="E83" i="4"/>
  <c r="D83" i="4"/>
  <c r="O82" i="4"/>
  <c r="L82" i="4"/>
  <c r="I82" i="4"/>
  <c r="F82" i="4"/>
  <c r="O81" i="4"/>
  <c r="L81" i="4"/>
  <c r="I81" i="4"/>
  <c r="F81" i="4"/>
  <c r="N80" i="4"/>
  <c r="M80" i="4"/>
  <c r="K80" i="4"/>
  <c r="J80" i="4"/>
  <c r="H80" i="4"/>
  <c r="G80" i="4"/>
  <c r="F80" i="4"/>
  <c r="E80" i="4"/>
  <c r="D80" i="4"/>
  <c r="M79" i="4"/>
  <c r="K79" i="4"/>
  <c r="O77" i="4"/>
  <c r="L77" i="4"/>
  <c r="I77" i="4"/>
  <c r="F77" i="4"/>
  <c r="O76" i="4"/>
  <c r="L76" i="4"/>
  <c r="I76" i="4"/>
  <c r="F76" i="4"/>
  <c r="O75" i="4"/>
  <c r="L75" i="4"/>
  <c r="I75" i="4"/>
  <c r="F75" i="4"/>
  <c r="O74" i="4"/>
  <c r="L74" i="4"/>
  <c r="I74" i="4"/>
  <c r="F74" i="4"/>
  <c r="O73" i="4"/>
  <c r="L73" i="4"/>
  <c r="I73" i="4"/>
  <c r="F73" i="4"/>
  <c r="N72" i="4"/>
  <c r="M72" i="4"/>
  <c r="K72" i="4"/>
  <c r="J72" i="4"/>
  <c r="H72" i="4"/>
  <c r="G72" i="4"/>
  <c r="F72" i="4"/>
  <c r="E72" i="4"/>
  <c r="D72" i="4"/>
  <c r="O71" i="4"/>
  <c r="L71" i="4"/>
  <c r="I71" i="4"/>
  <c r="F71" i="4"/>
  <c r="G70" i="4"/>
  <c r="O69" i="4"/>
  <c r="L69" i="4"/>
  <c r="I69" i="4"/>
  <c r="F69" i="4"/>
  <c r="O68" i="4"/>
  <c r="L68" i="4"/>
  <c r="I68" i="4"/>
  <c r="F68" i="4"/>
  <c r="O67" i="4"/>
  <c r="L67" i="4"/>
  <c r="I67" i="4"/>
  <c r="F67" i="4"/>
  <c r="O66" i="4"/>
  <c r="L66" i="4"/>
  <c r="I66" i="4"/>
  <c r="F66" i="4"/>
  <c r="O65" i="4"/>
  <c r="L65" i="4"/>
  <c r="I65" i="4"/>
  <c r="F65" i="4"/>
  <c r="O64" i="4"/>
  <c r="L64" i="4"/>
  <c r="I64" i="4"/>
  <c r="F64" i="4"/>
  <c r="O63" i="4"/>
  <c r="L63" i="4"/>
  <c r="I63" i="4"/>
  <c r="F63" i="4"/>
  <c r="O62" i="4"/>
  <c r="L62" i="4"/>
  <c r="I62" i="4"/>
  <c r="F62" i="4"/>
  <c r="N61" i="4"/>
  <c r="M61" i="4"/>
  <c r="K61" i="4"/>
  <c r="J61" i="4"/>
  <c r="H61" i="4"/>
  <c r="G61" i="4"/>
  <c r="E61" i="4"/>
  <c r="D61" i="4"/>
  <c r="O60" i="4"/>
  <c r="L60" i="4"/>
  <c r="I60" i="4"/>
  <c r="F60" i="4"/>
  <c r="O59" i="4"/>
  <c r="L59" i="4"/>
  <c r="I59" i="4"/>
  <c r="F59" i="4"/>
  <c r="N58" i="4"/>
  <c r="M58" i="4"/>
  <c r="K58" i="4"/>
  <c r="J58" i="4"/>
  <c r="H58" i="4"/>
  <c r="G58" i="4"/>
  <c r="E58" i="4"/>
  <c r="D58" i="4"/>
  <c r="O50" i="4"/>
  <c r="O49" i="4"/>
  <c r="N48" i="4"/>
  <c r="M48" i="4"/>
  <c r="L47" i="4"/>
  <c r="I47" i="4"/>
  <c r="F47" i="4"/>
  <c r="K46" i="4"/>
  <c r="J46" i="4"/>
  <c r="H46" i="4"/>
  <c r="G46" i="4"/>
  <c r="E46" i="4"/>
  <c r="D46" i="4"/>
  <c r="F45" i="4"/>
  <c r="C45" i="4"/>
  <c r="L44" i="4"/>
  <c r="L43" i="4"/>
  <c r="C43" i="4"/>
  <c r="L42" i="4"/>
  <c r="L41" i="4"/>
  <c r="C41" i="4"/>
  <c r="K40" i="4"/>
  <c r="J40" i="4"/>
  <c r="L39" i="4"/>
  <c r="C39" i="4"/>
  <c r="L38" i="4"/>
  <c r="K37" i="4"/>
  <c r="J37" i="4"/>
  <c r="L36" i="4"/>
  <c r="K35" i="4"/>
  <c r="J35" i="4"/>
  <c r="L34" i="4"/>
  <c r="L33" i="4"/>
  <c r="C33" i="4"/>
  <c r="L32" i="4"/>
  <c r="K31" i="4"/>
  <c r="J31" i="4"/>
  <c r="F29" i="4"/>
  <c r="C29" i="4"/>
  <c r="I28" i="4"/>
  <c r="F28" i="4"/>
  <c r="O27" i="4"/>
  <c r="L27" i="4"/>
  <c r="I27" i="4"/>
  <c r="F27" i="4"/>
  <c r="O26" i="4"/>
  <c r="L26" i="4"/>
  <c r="I26" i="4"/>
  <c r="F26" i="4"/>
  <c r="N25" i="4"/>
  <c r="M25" i="4"/>
  <c r="K25" i="4"/>
  <c r="J25" i="4"/>
  <c r="H25" i="4"/>
  <c r="G25" i="4"/>
  <c r="E25" i="4"/>
  <c r="D25" i="4"/>
  <c r="L31" i="4" l="1"/>
  <c r="C62" i="4"/>
  <c r="C64" i="4"/>
  <c r="C73" i="4"/>
  <c r="O80" i="4"/>
  <c r="I83" i="4"/>
  <c r="I92" i="4"/>
  <c r="O106" i="4"/>
  <c r="O119" i="4"/>
  <c r="O125" i="4"/>
  <c r="F131" i="4"/>
  <c r="K133" i="4"/>
  <c r="F154" i="4"/>
  <c r="L154" i="4"/>
  <c r="C161" i="4"/>
  <c r="C162" i="4"/>
  <c r="F163" i="4"/>
  <c r="C172" i="4"/>
  <c r="E177" i="4"/>
  <c r="C185" i="4"/>
  <c r="C186" i="4"/>
  <c r="C200" i="4"/>
  <c r="J207" i="4"/>
  <c r="C216" i="4"/>
  <c r="C217" i="4"/>
  <c r="L219" i="4"/>
  <c r="C228" i="4"/>
  <c r="C229" i="4"/>
  <c r="N207" i="4"/>
  <c r="I238" i="4"/>
  <c r="O238" i="4"/>
  <c r="I241" i="4"/>
  <c r="C252" i="4"/>
  <c r="N254" i="4"/>
  <c r="K261" i="4"/>
  <c r="C264" i="4"/>
  <c r="F266" i="4"/>
  <c r="D272" i="4"/>
  <c r="L274" i="4"/>
  <c r="C275" i="4"/>
  <c r="O278" i="4"/>
  <c r="I282" i="4"/>
  <c r="O291" i="4"/>
  <c r="E290" i="4"/>
  <c r="C66" i="4"/>
  <c r="G290" i="4"/>
  <c r="C49" i="4"/>
  <c r="E57" i="4"/>
  <c r="L58" i="4"/>
  <c r="C59" i="4"/>
  <c r="K70" i="4"/>
  <c r="N24" i="4"/>
  <c r="H290" i="4"/>
  <c r="N290" i="4"/>
  <c r="C32" i="4"/>
  <c r="C34" i="4"/>
  <c r="C36" i="4"/>
  <c r="C38" i="4"/>
  <c r="L40" i="4"/>
  <c r="C42" i="4"/>
  <c r="C44" i="4"/>
  <c r="D24" i="4"/>
  <c r="L46" i="4"/>
  <c r="C50" i="4"/>
  <c r="M57" i="4"/>
  <c r="O61" i="4"/>
  <c r="C71" i="4"/>
  <c r="D70" i="4"/>
  <c r="I72" i="4"/>
  <c r="N70" i="4"/>
  <c r="N79" i="4"/>
  <c r="F87" i="4"/>
  <c r="F98" i="4"/>
  <c r="L98" i="4"/>
  <c r="C105" i="4"/>
  <c r="F106" i="4"/>
  <c r="L115" i="4"/>
  <c r="C116" i="4"/>
  <c r="C117" i="4"/>
  <c r="I119" i="4"/>
  <c r="O131" i="4"/>
  <c r="I147" i="4"/>
  <c r="C157" i="4"/>
  <c r="C159" i="4"/>
  <c r="D168" i="4"/>
  <c r="E168" i="4"/>
  <c r="K168" i="4"/>
  <c r="F182" i="4"/>
  <c r="C183" i="4"/>
  <c r="C192" i="4"/>
  <c r="C193" i="4"/>
  <c r="J194" i="4"/>
  <c r="N194" i="4"/>
  <c r="K199" i="4"/>
  <c r="C212" i="4"/>
  <c r="C214" i="4"/>
  <c r="C224" i="4"/>
  <c r="C226" i="4"/>
  <c r="C232" i="4"/>
  <c r="C235" i="4"/>
  <c r="O236" i="4"/>
  <c r="F249" i="4"/>
  <c r="C250" i="4"/>
  <c r="J254" i="4"/>
  <c r="C256" i="4"/>
  <c r="C259" i="4"/>
  <c r="C260" i="4"/>
  <c r="G261" i="4"/>
  <c r="O266" i="4"/>
  <c r="L278" i="4"/>
  <c r="L282" i="4"/>
  <c r="C283" i="4"/>
  <c r="F284" i="4"/>
  <c r="L37" i="4"/>
  <c r="I46" i="4"/>
  <c r="M24" i="4"/>
  <c r="D290" i="4"/>
  <c r="J290" i="4"/>
  <c r="C28" i="4"/>
  <c r="K30" i="4"/>
  <c r="G57" i="4"/>
  <c r="H57" i="4"/>
  <c r="I61" i="4"/>
  <c r="C67" i="4"/>
  <c r="E70" i="4"/>
  <c r="J70" i="4"/>
  <c r="G79" i="4"/>
  <c r="E79" i="4"/>
  <c r="J79" i="4"/>
  <c r="L83" i="4"/>
  <c r="O83" i="4"/>
  <c r="F92" i="4"/>
  <c r="C103" i="4"/>
  <c r="C113" i="4"/>
  <c r="F115" i="4"/>
  <c r="L119" i="4"/>
  <c r="C128" i="4"/>
  <c r="C129" i="4"/>
  <c r="I131" i="4"/>
  <c r="H133" i="4"/>
  <c r="N133" i="4"/>
  <c r="I154" i="4"/>
  <c r="O154" i="4"/>
  <c r="J168" i="4"/>
  <c r="M168" i="4"/>
  <c r="H177" i="4"/>
  <c r="N177" i="4"/>
  <c r="L187" i="4"/>
  <c r="E190" i="4"/>
  <c r="L238" i="4"/>
  <c r="F241" i="4"/>
  <c r="C243" i="4"/>
  <c r="C244" i="4"/>
  <c r="G254" i="4"/>
  <c r="L255" i="4"/>
  <c r="H261" i="4"/>
  <c r="I266" i="4"/>
  <c r="J272" i="4"/>
  <c r="K272" i="4"/>
  <c r="C280" i="4"/>
  <c r="C296" i="4"/>
  <c r="C297" i="4"/>
  <c r="C299" i="4"/>
  <c r="K290" i="4"/>
  <c r="C77" i="4"/>
  <c r="C81" i="4"/>
  <c r="F83" i="4"/>
  <c r="O87" i="4"/>
  <c r="I98" i="4"/>
  <c r="I115" i="4"/>
  <c r="O115" i="4"/>
  <c r="F119" i="4"/>
  <c r="C121" i="4"/>
  <c r="C123" i="4"/>
  <c r="L131" i="4"/>
  <c r="C137" i="4"/>
  <c r="F139" i="4"/>
  <c r="C141" i="4"/>
  <c r="C142" i="4"/>
  <c r="F144" i="4"/>
  <c r="L144" i="4"/>
  <c r="C145" i="4"/>
  <c r="C149" i="4"/>
  <c r="C150" i="4"/>
  <c r="C152" i="4"/>
  <c r="C153" i="4"/>
  <c r="H168" i="4"/>
  <c r="C181" i="4"/>
  <c r="I182" i="4"/>
  <c r="G194" i="4"/>
  <c r="L195" i="4"/>
  <c r="H199" i="4"/>
  <c r="O208" i="4"/>
  <c r="F238" i="4"/>
  <c r="C240" i="4"/>
  <c r="O249" i="4"/>
  <c r="L262" i="4"/>
  <c r="D261" i="4"/>
  <c r="L266" i="4"/>
  <c r="C267" i="4"/>
  <c r="C268" i="4"/>
  <c r="I274" i="4"/>
  <c r="O282" i="4"/>
  <c r="L291" i="4"/>
  <c r="C292" i="4"/>
  <c r="C294" i="4"/>
  <c r="D133" i="4"/>
  <c r="F134" i="4"/>
  <c r="D177" i="4"/>
  <c r="F178" i="4"/>
  <c r="I25" i="4"/>
  <c r="C27" i="4"/>
  <c r="L35" i="4"/>
  <c r="C47" i="4"/>
  <c r="D57" i="4"/>
  <c r="J57" i="4"/>
  <c r="O58" i="4"/>
  <c r="L61" i="4"/>
  <c r="C65" i="4"/>
  <c r="C68" i="4"/>
  <c r="O72" i="4"/>
  <c r="C85" i="4"/>
  <c r="C89" i="4"/>
  <c r="D86" i="4"/>
  <c r="K177" i="4"/>
  <c r="D199" i="4"/>
  <c r="F201" i="4"/>
  <c r="C204" i="4"/>
  <c r="M234" i="4"/>
  <c r="C248" i="4"/>
  <c r="O254" i="4"/>
  <c r="I278" i="4"/>
  <c r="H24" i="4"/>
  <c r="C69" i="4"/>
  <c r="C75" i="4"/>
  <c r="K86" i="4"/>
  <c r="C93" i="4"/>
  <c r="C109" i="4"/>
  <c r="I139" i="4"/>
  <c r="G133" i="4"/>
  <c r="C165" i="4"/>
  <c r="C189" i="4"/>
  <c r="O194" i="4"/>
  <c r="N190" i="4"/>
  <c r="F219" i="4"/>
  <c r="D207" i="4"/>
  <c r="C220" i="4"/>
  <c r="C26" i="4"/>
  <c r="J30" i="4"/>
  <c r="J24" i="4"/>
  <c r="F46" i="4"/>
  <c r="O48" i="4"/>
  <c r="K57" i="4"/>
  <c r="I58" i="4"/>
  <c r="C60" i="4"/>
  <c r="F61" i="4"/>
  <c r="C63" i="4"/>
  <c r="H70" i="4"/>
  <c r="L70" i="4"/>
  <c r="C74" i="4"/>
  <c r="C82" i="4"/>
  <c r="L168" i="4"/>
  <c r="F236" i="4"/>
  <c r="D234" i="4"/>
  <c r="C84" i="4"/>
  <c r="G86" i="4"/>
  <c r="C91" i="4"/>
  <c r="L92" i="4"/>
  <c r="O98" i="4"/>
  <c r="L106" i="4"/>
  <c r="C108" i="4"/>
  <c r="I125" i="4"/>
  <c r="C127" i="4"/>
  <c r="C130" i="4"/>
  <c r="C136" i="4"/>
  <c r="C143" i="4"/>
  <c r="O147" i="4"/>
  <c r="C151" i="4"/>
  <c r="L163" i="4"/>
  <c r="C164" i="4"/>
  <c r="O168" i="4"/>
  <c r="C171" i="4"/>
  <c r="C180" i="4"/>
  <c r="O182" i="4"/>
  <c r="C188" i="4"/>
  <c r="G190" i="4"/>
  <c r="L191" i="4"/>
  <c r="C203" i="4"/>
  <c r="F208" i="4"/>
  <c r="C218" i="4"/>
  <c r="L230" i="4"/>
  <c r="C231" i="4"/>
  <c r="C242" i="4"/>
  <c r="C247" i="4"/>
  <c r="I249" i="4"/>
  <c r="O255" i="4"/>
  <c r="C258" i="4"/>
  <c r="I262" i="4"/>
  <c r="C269" i="4"/>
  <c r="C277" i="4"/>
  <c r="C285" i="4"/>
  <c r="F291" i="4"/>
  <c r="C298" i="4"/>
  <c r="C98" i="4"/>
  <c r="C102" i="4"/>
  <c r="C107" i="4"/>
  <c r="C110" i="4"/>
  <c r="C112" i="4"/>
  <c r="C120" i="4"/>
  <c r="C131" i="4"/>
  <c r="C132" i="4"/>
  <c r="C135" i="4"/>
  <c r="C156" i="4"/>
  <c r="F168" i="4"/>
  <c r="C175" i="4"/>
  <c r="C179" i="4"/>
  <c r="C202" i="4"/>
  <c r="C211" i="4"/>
  <c r="C223" i="4"/>
  <c r="C239" i="4"/>
  <c r="C246" i="4"/>
  <c r="C263" i="4"/>
  <c r="C270" i="4"/>
  <c r="C279" i="4"/>
  <c r="C286" i="4"/>
  <c r="C76" i="4"/>
  <c r="D79" i="4"/>
  <c r="I80" i="4"/>
  <c r="C88" i="4"/>
  <c r="O92" i="4"/>
  <c r="C95" i="4"/>
  <c r="C97" i="4"/>
  <c r="C99" i="4"/>
  <c r="C101" i="4"/>
  <c r="C104" i="4"/>
  <c r="I106" i="4"/>
  <c r="C111" i="4"/>
  <c r="C114" i="4"/>
  <c r="C122" i="4"/>
  <c r="C124" i="4"/>
  <c r="F125" i="4"/>
  <c r="I134" i="4"/>
  <c r="E133" i="4"/>
  <c r="L139" i="4"/>
  <c r="C140" i="4"/>
  <c r="I144" i="4"/>
  <c r="O144" i="4"/>
  <c r="F147" i="4"/>
  <c r="L147" i="4"/>
  <c r="C148" i="4"/>
  <c r="C155" i="4"/>
  <c r="C158" i="4"/>
  <c r="C160" i="4"/>
  <c r="O163" i="4"/>
  <c r="C167" i="4"/>
  <c r="F169" i="4"/>
  <c r="L169" i="4"/>
  <c r="O169" i="4"/>
  <c r="I178" i="4"/>
  <c r="O178" i="4"/>
  <c r="L182" i="4"/>
  <c r="C184" i="4"/>
  <c r="O187" i="4"/>
  <c r="F191" i="4"/>
  <c r="I191" i="4"/>
  <c r="C196" i="4"/>
  <c r="I201" i="4"/>
  <c r="C206" i="4"/>
  <c r="C210" i="4"/>
  <c r="C215" i="4"/>
  <c r="I219" i="4"/>
  <c r="O219" i="4"/>
  <c r="C222" i="4"/>
  <c r="C227" i="4"/>
  <c r="H234" i="4"/>
  <c r="L249" i="4"/>
  <c r="C251" i="4"/>
  <c r="J261" i="4"/>
  <c r="H272" i="4"/>
  <c r="C293" i="4"/>
  <c r="C295" i="4"/>
  <c r="L79" i="4"/>
  <c r="E56" i="4"/>
  <c r="D56" i="4"/>
  <c r="F57" i="4"/>
  <c r="F70" i="4"/>
  <c r="K78" i="4"/>
  <c r="I57" i="4"/>
  <c r="C46" i="4"/>
  <c r="O79" i="4"/>
  <c r="C169" i="4"/>
  <c r="J177" i="4"/>
  <c r="L178" i="4"/>
  <c r="F195" i="4"/>
  <c r="D194" i="4"/>
  <c r="D254" i="4"/>
  <c r="F255" i="4"/>
  <c r="M290" i="4"/>
  <c r="G24" i="4"/>
  <c r="K24" i="4"/>
  <c r="F25" i="4"/>
  <c r="N57" i="4"/>
  <c r="M70" i="4"/>
  <c r="H79" i="4"/>
  <c r="E86" i="4"/>
  <c r="M86" i="4"/>
  <c r="C90" i="4"/>
  <c r="C94" i="4"/>
  <c r="L125" i="4"/>
  <c r="I133" i="4"/>
  <c r="J133" i="4"/>
  <c r="L134" i="4"/>
  <c r="O139" i="4"/>
  <c r="M133" i="4"/>
  <c r="C170" i="4"/>
  <c r="M176" i="4"/>
  <c r="N199" i="4"/>
  <c r="O201" i="4"/>
  <c r="O241" i="4"/>
  <c r="N234" i="4"/>
  <c r="G289" i="4"/>
  <c r="I290" i="4"/>
  <c r="O25" i="4"/>
  <c r="L72" i="4"/>
  <c r="L80" i="4"/>
  <c r="J86" i="4"/>
  <c r="N86" i="4"/>
  <c r="I87" i="4"/>
  <c r="C96" i="4"/>
  <c r="C100" i="4"/>
  <c r="C118" i="4"/>
  <c r="C126" i="4"/>
  <c r="C138" i="4"/>
  <c r="C146" i="4"/>
  <c r="C166" i="4"/>
  <c r="G168" i="4"/>
  <c r="I169" i="4"/>
  <c r="C174" i="4"/>
  <c r="E176" i="4"/>
  <c r="J190" i="4"/>
  <c r="F230" i="4"/>
  <c r="E207" i="4"/>
  <c r="O274" i="4"/>
  <c r="M272" i="4"/>
  <c r="F58" i="4"/>
  <c r="E24" i="4"/>
  <c r="D289" i="4"/>
  <c r="F290" i="4"/>
  <c r="H289" i="4"/>
  <c r="L25" i="4"/>
  <c r="L87" i="4"/>
  <c r="O134" i="4"/>
  <c r="C147" i="4"/>
  <c r="C154" i="4"/>
  <c r="G176" i="4"/>
  <c r="I177" i="4"/>
  <c r="C182" i="4"/>
  <c r="F187" i="4"/>
  <c r="M190" i="4"/>
  <c r="O191" i="4"/>
  <c r="H194" i="4"/>
  <c r="I195" i="4"/>
  <c r="J289" i="4"/>
  <c r="K190" i="4"/>
  <c r="O195" i="4"/>
  <c r="L201" i="4"/>
  <c r="J199" i="4"/>
  <c r="K207" i="4"/>
  <c r="L208" i="4"/>
  <c r="C209" i="4"/>
  <c r="C221" i="4"/>
  <c r="E234" i="4"/>
  <c r="L241" i="4"/>
  <c r="J234" i="4"/>
  <c r="C253" i="4"/>
  <c r="E261" i="4"/>
  <c r="F262" i="4"/>
  <c r="L272" i="4"/>
  <c r="C273" i="4"/>
  <c r="C281" i="4"/>
  <c r="F282" i="4"/>
  <c r="I284" i="4"/>
  <c r="C205" i="4"/>
  <c r="G207" i="4"/>
  <c r="I208" i="4"/>
  <c r="C213" i="4"/>
  <c r="C225" i="4"/>
  <c r="O230" i="4"/>
  <c r="M207" i="4"/>
  <c r="K234" i="4"/>
  <c r="L236" i="4"/>
  <c r="C237" i="4"/>
  <c r="C245" i="4"/>
  <c r="C257" i="4"/>
  <c r="C265" i="4"/>
  <c r="E272" i="4"/>
  <c r="F274" i="4"/>
  <c r="H207" i="4"/>
  <c r="C219" i="4"/>
  <c r="I236" i="4"/>
  <c r="G234" i="4"/>
  <c r="C238" i="4"/>
  <c r="H254" i="4"/>
  <c r="I255" i="4"/>
  <c r="M261" i="4"/>
  <c r="O262" i="4"/>
  <c r="G271" i="4"/>
  <c r="I272" i="4"/>
  <c r="F278" i="4"/>
  <c r="L284" i="4"/>
  <c r="I291" i="4"/>
  <c r="G199" i="4"/>
  <c r="C278" i="4" l="1"/>
  <c r="C106" i="4"/>
  <c r="K289" i="4"/>
  <c r="N176" i="4"/>
  <c r="O177" i="4"/>
  <c r="G56" i="4"/>
  <c r="O261" i="4"/>
  <c r="C291" i="4"/>
  <c r="C282" i="4"/>
  <c r="F24" i="4"/>
  <c r="C87" i="4"/>
  <c r="C72" i="4"/>
  <c r="N233" i="4"/>
  <c r="C115" i="4"/>
  <c r="F86" i="4"/>
  <c r="L290" i="4"/>
  <c r="C83" i="4"/>
  <c r="K56" i="4"/>
  <c r="L30" i="4"/>
  <c r="O234" i="4"/>
  <c r="K176" i="4"/>
  <c r="C35" i="4"/>
  <c r="O24" i="4"/>
  <c r="C37" i="4"/>
  <c r="L194" i="4"/>
  <c r="C40" i="4"/>
  <c r="E289" i="4"/>
  <c r="H198" i="4"/>
  <c r="I168" i="4"/>
  <c r="N198" i="4"/>
  <c r="C125" i="4"/>
  <c r="L261" i="4"/>
  <c r="I86" i="4"/>
  <c r="H56" i="4"/>
  <c r="J271" i="4"/>
  <c r="F199" i="4"/>
  <c r="F261" i="4"/>
  <c r="C134" i="4"/>
  <c r="E198" i="4"/>
  <c r="N78" i="4"/>
  <c r="L133" i="4"/>
  <c r="H78" i="4"/>
  <c r="F79" i="4"/>
  <c r="H271" i="4"/>
  <c r="C61" i="4"/>
  <c r="C48" i="4"/>
  <c r="D78" i="4"/>
  <c r="L57" i="4"/>
  <c r="H176" i="4"/>
  <c r="D271" i="4"/>
  <c r="C187" i="4"/>
  <c r="C80" i="4"/>
  <c r="N56" i="4"/>
  <c r="I24" i="4"/>
  <c r="C144" i="4"/>
  <c r="C92" i="4"/>
  <c r="K233" i="4"/>
  <c r="L207" i="4"/>
  <c r="C191" i="4"/>
  <c r="C266" i="4"/>
  <c r="I254" i="4"/>
  <c r="E271" i="4"/>
  <c r="C241" i="4"/>
  <c r="C208" i="4"/>
  <c r="D198" i="4"/>
  <c r="L289" i="4"/>
  <c r="C119" i="4"/>
  <c r="O57" i="4"/>
  <c r="C139" i="4"/>
  <c r="L86" i="4"/>
  <c r="O133" i="4"/>
  <c r="O70" i="4"/>
  <c r="I261" i="4"/>
  <c r="C249" i="4"/>
  <c r="C163" i="4"/>
  <c r="C201" i="4"/>
  <c r="K271" i="4"/>
  <c r="L254" i="4"/>
  <c r="N289" i="4"/>
  <c r="C31" i="4"/>
  <c r="E78" i="4"/>
  <c r="I70" i="4"/>
  <c r="F177" i="4"/>
  <c r="D176" i="4"/>
  <c r="C274" i="4"/>
  <c r="K198" i="4"/>
  <c r="O190" i="4"/>
  <c r="C58" i="4"/>
  <c r="C255" i="4"/>
  <c r="C178" i="4"/>
  <c r="J56" i="4"/>
  <c r="L24" i="4"/>
  <c r="C168" i="4"/>
  <c r="J78" i="4"/>
  <c r="F133" i="4"/>
  <c r="N197" i="4"/>
  <c r="M233" i="4"/>
  <c r="I207" i="4"/>
  <c r="C262" i="4"/>
  <c r="L234" i="4"/>
  <c r="J233" i="4"/>
  <c r="C230" i="4"/>
  <c r="L190" i="4"/>
  <c r="I79" i="4"/>
  <c r="I289" i="4"/>
  <c r="O86" i="4"/>
  <c r="N55" i="4"/>
  <c r="D233" i="4"/>
  <c r="F254" i="4"/>
  <c r="J176" i="4"/>
  <c r="L177" i="4"/>
  <c r="M78" i="4"/>
  <c r="F56" i="4"/>
  <c r="O207" i="4"/>
  <c r="M198" i="4"/>
  <c r="G198" i="4"/>
  <c r="I199" i="4"/>
  <c r="G233" i="4"/>
  <c r="I234" i="4"/>
  <c r="F207" i="4"/>
  <c r="O199" i="4"/>
  <c r="M271" i="4"/>
  <c r="O272" i="4"/>
  <c r="H233" i="4"/>
  <c r="M289" i="4"/>
  <c r="O290" i="4"/>
  <c r="D190" i="4"/>
  <c r="F194" i="4"/>
  <c r="G78" i="4"/>
  <c r="L56" i="4"/>
  <c r="E55" i="4"/>
  <c r="L78" i="4"/>
  <c r="F198" i="4"/>
  <c r="D197" i="4"/>
  <c r="J198" i="4"/>
  <c r="L199" i="4"/>
  <c r="C236" i="4"/>
  <c r="F272" i="4"/>
  <c r="C284" i="4"/>
  <c r="E233" i="4"/>
  <c r="F234" i="4"/>
  <c r="I194" i="4"/>
  <c r="H190" i="4"/>
  <c r="C25" i="4"/>
  <c r="C195" i="4"/>
  <c r="M56" i="4"/>
  <c r="L271" i="4" l="1"/>
  <c r="C70" i="4"/>
  <c r="L176" i="4"/>
  <c r="C86" i="4"/>
  <c r="O176" i="4"/>
  <c r="F289" i="4"/>
  <c r="F190" i="4"/>
  <c r="C30" i="4"/>
  <c r="E197" i="4"/>
  <c r="I190" i="4"/>
  <c r="F78" i="4"/>
  <c r="O289" i="4"/>
  <c r="C24" i="4"/>
  <c r="I56" i="4"/>
  <c r="C254" i="4"/>
  <c r="O233" i="4"/>
  <c r="C133" i="4"/>
  <c r="F176" i="4"/>
  <c r="I271" i="4"/>
  <c r="C234" i="4"/>
  <c r="C272" i="4"/>
  <c r="K197" i="4"/>
  <c r="C199" i="4"/>
  <c r="H287" i="4"/>
  <c r="C261" i="4"/>
  <c r="O78" i="4"/>
  <c r="C79" i="4"/>
  <c r="C57" i="4"/>
  <c r="K55" i="4"/>
  <c r="J55" i="4"/>
  <c r="I176" i="4"/>
  <c r="F271" i="4"/>
  <c r="N287" i="4"/>
  <c r="C290" i="4"/>
  <c r="C177" i="4"/>
  <c r="N54" i="4"/>
  <c r="H55" i="4"/>
  <c r="K287" i="4"/>
  <c r="C176" i="4"/>
  <c r="K54" i="4"/>
  <c r="L55" i="4"/>
  <c r="E287" i="4"/>
  <c r="I233" i="4"/>
  <c r="G287" i="4"/>
  <c r="M55" i="4"/>
  <c r="O56" i="4"/>
  <c r="I78" i="4"/>
  <c r="G55" i="4"/>
  <c r="D55" i="4"/>
  <c r="F233" i="4"/>
  <c r="D287" i="4"/>
  <c r="L233" i="4"/>
  <c r="J287" i="4"/>
  <c r="L198" i="4"/>
  <c r="J197" i="4"/>
  <c r="E54" i="4"/>
  <c r="O271" i="4"/>
  <c r="M287" i="4"/>
  <c r="C207" i="4"/>
  <c r="G197" i="4"/>
  <c r="I198" i="4"/>
  <c r="N288" i="4"/>
  <c r="F197" i="4"/>
  <c r="C194" i="4"/>
  <c r="M197" i="4"/>
  <c r="O198" i="4"/>
  <c r="H197" i="4"/>
  <c r="O197" i="4" l="1"/>
  <c r="C271" i="4"/>
  <c r="C56" i="4"/>
  <c r="C190" i="4"/>
  <c r="L197" i="4"/>
  <c r="C78" i="4"/>
  <c r="L287" i="4"/>
  <c r="C289" i="4"/>
  <c r="O287" i="4"/>
  <c r="H54" i="4"/>
  <c r="I287" i="4"/>
  <c r="N53" i="4"/>
  <c r="K288" i="4"/>
  <c r="K53" i="4"/>
  <c r="C198" i="4"/>
  <c r="C233" i="4"/>
  <c r="I197" i="4"/>
  <c r="H288" i="4"/>
  <c r="H53" i="4"/>
  <c r="F55" i="4"/>
  <c r="D54" i="4"/>
  <c r="E288" i="4"/>
  <c r="E53" i="4"/>
  <c r="G54" i="4"/>
  <c r="I55" i="4"/>
  <c r="O55" i="4"/>
  <c r="M54" i="4"/>
  <c r="C197" i="4"/>
  <c r="F287" i="4"/>
  <c r="J54" i="4"/>
  <c r="C287" i="4" l="1"/>
  <c r="C55" i="4"/>
  <c r="O54" i="4"/>
  <c r="M53" i="4"/>
  <c r="M288" i="4"/>
  <c r="G288" i="4"/>
  <c r="G53" i="4"/>
  <c r="I54" i="4"/>
  <c r="L54" i="4"/>
  <c r="J53" i="4"/>
  <c r="J288" i="4"/>
  <c r="D288" i="4"/>
  <c r="D53" i="4"/>
  <c r="F54" i="4"/>
  <c r="F53" i="4" l="1"/>
  <c r="L288" i="4"/>
  <c r="I53" i="4"/>
  <c r="L53" i="4"/>
  <c r="I288" i="4"/>
  <c r="O288" i="4"/>
  <c r="F288" i="4"/>
  <c r="O53" i="4"/>
  <c r="C54" i="4"/>
  <c r="C288" i="4" l="1"/>
  <c r="C53" i="4"/>
  <c r="E157" i="3"/>
  <c r="E154" i="3" s="1"/>
  <c r="D25" i="3"/>
  <c r="F25" i="3" s="1"/>
  <c r="E25" i="3"/>
  <c r="G25" i="3"/>
  <c r="H25" i="3"/>
  <c r="J25" i="3"/>
  <c r="K25" i="3"/>
  <c r="L25" i="3"/>
  <c r="M25" i="3"/>
  <c r="O25" i="3" s="1"/>
  <c r="N25" i="3"/>
  <c r="F26" i="3"/>
  <c r="I26" i="3"/>
  <c r="L26" i="3"/>
  <c r="O26" i="3"/>
  <c r="F27" i="3"/>
  <c r="I27" i="3"/>
  <c r="L27" i="3"/>
  <c r="C27" i="3" s="1"/>
  <c r="O27" i="3"/>
  <c r="F28" i="3"/>
  <c r="I28" i="3"/>
  <c r="C29" i="3"/>
  <c r="F29" i="3"/>
  <c r="J31" i="3"/>
  <c r="K31" i="3"/>
  <c r="L32" i="3"/>
  <c r="C32" i="3" s="1"/>
  <c r="C33" i="3"/>
  <c r="L33" i="3"/>
  <c r="L34" i="3"/>
  <c r="C34" i="3" s="1"/>
  <c r="J35" i="3"/>
  <c r="L35" i="3" s="1"/>
  <c r="C35" i="3" s="1"/>
  <c r="K35" i="3"/>
  <c r="L36" i="3"/>
  <c r="C36" i="3" s="1"/>
  <c r="J37" i="3"/>
  <c r="L37" i="3" s="1"/>
  <c r="C37" i="3" s="1"/>
  <c r="K37" i="3"/>
  <c r="L38" i="3"/>
  <c r="C38" i="3" s="1"/>
  <c r="C39" i="3"/>
  <c r="L39" i="3"/>
  <c r="J40" i="3"/>
  <c r="L40" i="3" s="1"/>
  <c r="C40" i="3" s="1"/>
  <c r="K40" i="3"/>
  <c r="L41" i="3"/>
  <c r="C41" i="3" s="1"/>
  <c r="L42" i="3"/>
  <c r="C42" i="3" s="1"/>
  <c r="L43" i="3"/>
  <c r="C43" i="3" s="1"/>
  <c r="C44" i="3"/>
  <c r="L44" i="3"/>
  <c r="F45" i="3"/>
  <c r="C45" i="3" s="1"/>
  <c r="D46" i="3"/>
  <c r="F46" i="3" s="1"/>
  <c r="C46" i="3" s="1"/>
  <c r="E46" i="3"/>
  <c r="E24" i="3" s="1"/>
  <c r="G46" i="3"/>
  <c r="I46" i="3" s="1"/>
  <c r="H46" i="3"/>
  <c r="J46" i="3"/>
  <c r="L46" i="3" s="1"/>
  <c r="K46" i="3"/>
  <c r="F47" i="3"/>
  <c r="I47" i="3"/>
  <c r="L47" i="3"/>
  <c r="M48" i="3"/>
  <c r="N48" i="3"/>
  <c r="N24" i="3" s="1"/>
  <c r="O49" i="3"/>
  <c r="C49" i="3" s="1"/>
  <c r="O50" i="3"/>
  <c r="C50" i="3" s="1"/>
  <c r="D58" i="3"/>
  <c r="F58" i="3" s="1"/>
  <c r="E58" i="3"/>
  <c r="G58" i="3"/>
  <c r="I58" i="3" s="1"/>
  <c r="H58" i="3"/>
  <c r="J58" i="3"/>
  <c r="K58" i="3"/>
  <c r="M58" i="3"/>
  <c r="N58" i="3"/>
  <c r="O58" i="3"/>
  <c r="F59" i="3"/>
  <c r="I59" i="3"/>
  <c r="L59" i="3"/>
  <c r="O59" i="3"/>
  <c r="F60" i="3"/>
  <c r="I60" i="3"/>
  <c r="L60" i="3"/>
  <c r="O60" i="3"/>
  <c r="D61" i="3"/>
  <c r="F61" i="3" s="1"/>
  <c r="E61" i="3"/>
  <c r="G61" i="3"/>
  <c r="H61" i="3"/>
  <c r="H57" i="3" s="1"/>
  <c r="J61" i="3"/>
  <c r="L61" i="3" s="1"/>
  <c r="K61" i="3"/>
  <c r="M61" i="3"/>
  <c r="N61" i="3"/>
  <c r="F62" i="3"/>
  <c r="I62" i="3"/>
  <c r="L62" i="3"/>
  <c r="O62" i="3"/>
  <c r="C62" i="3" s="1"/>
  <c r="F63" i="3"/>
  <c r="I63" i="3"/>
  <c r="L63" i="3"/>
  <c r="O63" i="3"/>
  <c r="F64" i="3"/>
  <c r="I64" i="3"/>
  <c r="L64" i="3"/>
  <c r="O64" i="3"/>
  <c r="F65" i="3"/>
  <c r="I65" i="3"/>
  <c r="L65" i="3"/>
  <c r="O65" i="3"/>
  <c r="F66" i="3"/>
  <c r="I66" i="3"/>
  <c r="L66" i="3"/>
  <c r="O66" i="3"/>
  <c r="F67" i="3"/>
  <c r="C67" i="3" s="1"/>
  <c r="I67" i="3"/>
  <c r="L67" i="3"/>
  <c r="O67" i="3"/>
  <c r="F68" i="3"/>
  <c r="I68" i="3"/>
  <c r="L68" i="3"/>
  <c r="O68" i="3"/>
  <c r="F69" i="3"/>
  <c r="C69" i="3" s="1"/>
  <c r="I69" i="3"/>
  <c r="L69" i="3"/>
  <c r="O69" i="3"/>
  <c r="F71" i="3"/>
  <c r="I71" i="3"/>
  <c r="L71" i="3"/>
  <c r="O71" i="3"/>
  <c r="D72" i="3"/>
  <c r="D70" i="3" s="1"/>
  <c r="E72" i="3"/>
  <c r="E70" i="3" s="1"/>
  <c r="G72" i="3"/>
  <c r="I72" i="3" s="1"/>
  <c r="H72" i="3"/>
  <c r="H70" i="3" s="1"/>
  <c r="J72" i="3"/>
  <c r="J70" i="3" s="1"/>
  <c r="K72" i="3"/>
  <c r="K70" i="3" s="1"/>
  <c r="M72" i="3"/>
  <c r="M70" i="3" s="1"/>
  <c r="N72" i="3"/>
  <c r="N70" i="3" s="1"/>
  <c r="F73" i="3"/>
  <c r="I73" i="3"/>
  <c r="L73" i="3"/>
  <c r="O73" i="3"/>
  <c r="F74" i="3"/>
  <c r="I74" i="3"/>
  <c r="L74" i="3"/>
  <c r="O74" i="3"/>
  <c r="C74" i="3" s="1"/>
  <c r="F75" i="3"/>
  <c r="I75" i="3"/>
  <c r="L75" i="3"/>
  <c r="O75" i="3"/>
  <c r="F76" i="3"/>
  <c r="I76" i="3"/>
  <c r="L76" i="3"/>
  <c r="O76" i="3"/>
  <c r="F77" i="3"/>
  <c r="I77" i="3"/>
  <c r="L77" i="3"/>
  <c r="O77" i="3"/>
  <c r="D80" i="3"/>
  <c r="E80" i="3"/>
  <c r="G80" i="3"/>
  <c r="H80" i="3"/>
  <c r="I80" i="3"/>
  <c r="J80" i="3"/>
  <c r="K80" i="3"/>
  <c r="M80" i="3"/>
  <c r="N80" i="3"/>
  <c r="F81" i="3"/>
  <c r="I81" i="3"/>
  <c r="L81" i="3"/>
  <c r="O81" i="3"/>
  <c r="F82" i="3"/>
  <c r="I82" i="3"/>
  <c r="L82" i="3"/>
  <c r="O82" i="3"/>
  <c r="C82" i="3" s="1"/>
  <c r="D83" i="3"/>
  <c r="E83" i="3"/>
  <c r="F83" i="3" s="1"/>
  <c r="G83" i="3"/>
  <c r="I83" i="3" s="1"/>
  <c r="H83" i="3"/>
  <c r="J83" i="3"/>
  <c r="L83" i="3" s="1"/>
  <c r="K83" i="3"/>
  <c r="M83" i="3"/>
  <c r="N83" i="3"/>
  <c r="N79" i="3" s="1"/>
  <c r="F84" i="3"/>
  <c r="I84" i="3"/>
  <c r="L84" i="3"/>
  <c r="O84" i="3"/>
  <c r="F85" i="3"/>
  <c r="I85" i="3"/>
  <c r="L85" i="3"/>
  <c r="O85" i="3"/>
  <c r="D87" i="3"/>
  <c r="E87" i="3"/>
  <c r="F87" i="3"/>
  <c r="G87" i="3"/>
  <c r="H87" i="3"/>
  <c r="I87" i="3" s="1"/>
  <c r="J87" i="3"/>
  <c r="L87" i="3" s="1"/>
  <c r="K87" i="3"/>
  <c r="M87" i="3"/>
  <c r="N87" i="3"/>
  <c r="F88" i="3"/>
  <c r="I88" i="3"/>
  <c r="L88" i="3"/>
  <c r="O88" i="3"/>
  <c r="F89" i="3"/>
  <c r="I89" i="3"/>
  <c r="L89" i="3"/>
  <c r="O89" i="3"/>
  <c r="F90" i="3"/>
  <c r="I90" i="3"/>
  <c r="L90" i="3"/>
  <c r="O90" i="3"/>
  <c r="C90" i="3" s="1"/>
  <c r="F91" i="3"/>
  <c r="I91" i="3"/>
  <c r="L91" i="3"/>
  <c r="O91" i="3"/>
  <c r="D92" i="3"/>
  <c r="F92" i="3" s="1"/>
  <c r="E92" i="3"/>
  <c r="G92" i="3"/>
  <c r="H92" i="3"/>
  <c r="I92" i="3"/>
  <c r="J92" i="3"/>
  <c r="L92" i="3" s="1"/>
  <c r="K92" i="3"/>
  <c r="M92" i="3"/>
  <c r="O92" i="3" s="1"/>
  <c r="N92" i="3"/>
  <c r="F93" i="3"/>
  <c r="I93" i="3"/>
  <c r="L93" i="3"/>
  <c r="O93" i="3"/>
  <c r="F94" i="3"/>
  <c r="I94" i="3"/>
  <c r="L94" i="3"/>
  <c r="O94" i="3"/>
  <c r="F95" i="3"/>
  <c r="I95" i="3"/>
  <c r="L95" i="3"/>
  <c r="O95" i="3"/>
  <c r="F96" i="3"/>
  <c r="I96" i="3"/>
  <c r="L96" i="3"/>
  <c r="O96" i="3"/>
  <c r="F97" i="3"/>
  <c r="I97" i="3"/>
  <c r="L97" i="3"/>
  <c r="O97" i="3"/>
  <c r="D98" i="3"/>
  <c r="E98" i="3"/>
  <c r="G98" i="3"/>
  <c r="I98" i="3" s="1"/>
  <c r="H98" i="3"/>
  <c r="J98" i="3"/>
  <c r="L98" i="3" s="1"/>
  <c r="K98" i="3"/>
  <c r="M98" i="3"/>
  <c r="O98" i="3" s="1"/>
  <c r="N98" i="3"/>
  <c r="F99" i="3"/>
  <c r="C99" i="3" s="1"/>
  <c r="I99" i="3"/>
  <c r="L99" i="3"/>
  <c r="O99" i="3"/>
  <c r="F100" i="3"/>
  <c r="C100" i="3" s="1"/>
  <c r="I100" i="3"/>
  <c r="L100" i="3"/>
  <c r="O100" i="3"/>
  <c r="F101" i="3"/>
  <c r="C101" i="3" s="1"/>
  <c r="I101" i="3"/>
  <c r="L101" i="3"/>
  <c r="O101" i="3"/>
  <c r="F102" i="3"/>
  <c r="I102" i="3"/>
  <c r="L102" i="3"/>
  <c r="O102" i="3"/>
  <c r="F103" i="3"/>
  <c r="I103" i="3"/>
  <c r="L103" i="3"/>
  <c r="O103" i="3"/>
  <c r="F104" i="3"/>
  <c r="I104" i="3"/>
  <c r="L104" i="3"/>
  <c r="O104" i="3"/>
  <c r="F105" i="3"/>
  <c r="I105" i="3"/>
  <c r="L105" i="3"/>
  <c r="O105" i="3"/>
  <c r="D106" i="3"/>
  <c r="F106" i="3" s="1"/>
  <c r="E106" i="3"/>
  <c r="G106" i="3"/>
  <c r="I106" i="3" s="1"/>
  <c r="H106" i="3"/>
  <c r="J106" i="3"/>
  <c r="K106" i="3"/>
  <c r="M106" i="3"/>
  <c r="O106" i="3" s="1"/>
  <c r="N106" i="3"/>
  <c r="F107" i="3"/>
  <c r="I107" i="3"/>
  <c r="L107" i="3"/>
  <c r="O107" i="3"/>
  <c r="F108" i="3"/>
  <c r="I108" i="3"/>
  <c r="L108" i="3"/>
  <c r="O108" i="3"/>
  <c r="F109" i="3"/>
  <c r="C109" i="3" s="1"/>
  <c r="I109" i="3"/>
  <c r="L109" i="3"/>
  <c r="O109" i="3"/>
  <c r="F110" i="3"/>
  <c r="I110" i="3"/>
  <c r="L110" i="3"/>
  <c r="O110" i="3"/>
  <c r="F111" i="3"/>
  <c r="C111" i="3" s="1"/>
  <c r="I111" i="3"/>
  <c r="L111" i="3"/>
  <c r="O111" i="3"/>
  <c r="F112" i="3"/>
  <c r="C112" i="3" s="1"/>
  <c r="I112" i="3"/>
  <c r="L112" i="3"/>
  <c r="O112" i="3"/>
  <c r="F113" i="3"/>
  <c r="C113" i="3" s="1"/>
  <c r="I113" i="3"/>
  <c r="L113" i="3"/>
  <c r="O113" i="3"/>
  <c r="F114" i="3"/>
  <c r="I114" i="3"/>
  <c r="L114" i="3"/>
  <c r="O114" i="3"/>
  <c r="D115" i="3"/>
  <c r="F115" i="3" s="1"/>
  <c r="E115" i="3"/>
  <c r="G115" i="3"/>
  <c r="I115" i="3" s="1"/>
  <c r="H115" i="3"/>
  <c r="J115" i="3"/>
  <c r="K115" i="3"/>
  <c r="M115" i="3"/>
  <c r="O115" i="3" s="1"/>
  <c r="N115" i="3"/>
  <c r="F116" i="3"/>
  <c r="I116" i="3"/>
  <c r="L116" i="3"/>
  <c r="O116" i="3"/>
  <c r="F117" i="3"/>
  <c r="I117" i="3"/>
  <c r="L117" i="3"/>
  <c r="O117" i="3"/>
  <c r="F118" i="3"/>
  <c r="I118" i="3"/>
  <c r="L118" i="3"/>
  <c r="O118" i="3"/>
  <c r="D119" i="3"/>
  <c r="E119" i="3"/>
  <c r="F119" i="3"/>
  <c r="G119" i="3"/>
  <c r="H119" i="3"/>
  <c r="I119" i="3"/>
  <c r="J119" i="3"/>
  <c r="L119" i="3" s="1"/>
  <c r="K119" i="3"/>
  <c r="M119" i="3"/>
  <c r="N119" i="3"/>
  <c r="F120" i="3"/>
  <c r="C120" i="3" s="1"/>
  <c r="I120" i="3"/>
  <c r="L120" i="3"/>
  <c r="O120" i="3"/>
  <c r="F121" i="3"/>
  <c r="C121" i="3" s="1"/>
  <c r="I121" i="3"/>
  <c r="L121" i="3"/>
  <c r="O121" i="3"/>
  <c r="F122" i="3"/>
  <c r="I122" i="3"/>
  <c r="L122" i="3"/>
  <c r="O122" i="3"/>
  <c r="F123" i="3"/>
  <c r="C123" i="3" s="1"/>
  <c r="I123" i="3"/>
  <c r="L123" i="3"/>
  <c r="O123" i="3"/>
  <c r="F124" i="3"/>
  <c r="C124" i="3" s="1"/>
  <c r="I124" i="3"/>
  <c r="L124" i="3"/>
  <c r="O124" i="3"/>
  <c r="D125" i="3"/>
  <c r="F125" i="3" s="1"/>
  <c r="E125" i="3"/>
  <c r="G125" i="3"/>
  <c r="H125" i="3"/>
  <c r="J125" i="3"/>
  <c r="L125" i="3" s="1"/>
  <c r="K125" i="3"/>
  <c r="M125" i="3"/>
  <c r="O125" i="3" s="1"/>
  <c r="N125" i="3"/>
  <c r="F126" i="3"/>
  <c r="I126" i="3"/>
  <c r="L126" i="3"/>
  <c r="O126" i="3"/>
  <c r="F127" i="3"/>
  <c r="I127" i="3"/>
  <c r="L127" i="3"/>
  <c r="O127" i="3"/>
  <c r="F128" i="3"/>
  <c r="I128" i="3"/>
  <c r="L128" i="3"/>
  <c r="O128" i="3"/>
  <c r="F129" i="3"/>
  <c r="I129" i="3"/>
  <c r="L129" i="3"/>
  <c r="O129" i="3"/>
  <c r="F130" i="3"/>
  <c r="I130" i="3"/>
  <c r="L130" i="3"/>
  <c r="O130" i="3"/>
  <c r="D131" i="3"/>
  <c r="E131" i="3"/>
  <c r="F131" i="3"/>
  <c r="G131" i="3"/>
  <c r="H131" i="3"/>
  <c r="I131" i="3" s="1"/>
  <c r="J131" i="3"/>
  <c r="L131" i="3" s="1"/>
  <c r="K131" i="3"/>
  <c r="M131" i="3"/>
  <c r="O131" i="3" s="1"/>
  <c r="N131" i="3"/>
  <c r="F132" i="3"/>
  <c r="C132" i="3" s="1"/>
  <c r="I132" i="3"/>
  <c r="L132" i="3"/>
  <c r="O132" i="3"/>
  <c r="D134" i="3"/>
  <c r="F134" i="3" s="1"/>
  <c r="E134" i="3"/>
  <c r="G134" i="3"/>
  <c r="H134" i="3"/>
  <c r="J134" i="3"/>
  <c r="K134" i="3"/>
  <c r="M134" i="3"/>
  <c r="O134" i="3" s="1"/>
  <c r="N134" i="3"/>
  <c r="F135" i="3"/>
  <c r="I135" i="3"/>
  <c r="L135" i="3"/>
  <c r="O135" i="3"/>
  <c r="F136" i="3"/>
  <c r="I136" i="3"/>
  <c r="L136" i="3"/>
  <c r="O136" i="3"/>
  <c r="F137" i="3"/>
  <c r="I137" i="3"/>
  <c r="L137" i="3"/>
  <c r="O137" i="3"/>
  <c r="F138" i="3"/>
  <c r="I138" i="3"/>
  <c r="L138" i="3"/>
  <c r="O138" i="3"/>
  <c r="D139" i="3"/>
  <c r="F139" i="3" s="1"/>
  <c r="E139" i="3"/>
  <c r="G139" i="3"/>
  <c r="H139" i="3"/>
  <c r="I139" i="3"/>
  <c r="J139" i="3"/>
  <c r="L139" i="3" s="1"/>
  <c r="K139" i="3"/>
  <c r="M139" i="3"/>
  <c r="N139" i="3"/>
  <c r="F140" i="3"/>
  <c r="I140" i="3"/>
  <c r="L140" i="3"/>
  <c r="O140" i="3"/>
  <c r="F141" i="3"/>
  <c r="C141" i="3" s="1"/>
  <c r="I141" i="3"/>
  <c r="L141" i="3"/>
  <c r="O141" i="3"/>
  <c r="F142" i="3"/>
  <c r="I142" i="3"/>
  <c r="L142" i="3"/>
  <c r="O142" i="3"/>
  <c r="C142" i="3" s="1"/>
  <c r="F143" i="3"/>
  <c r="I143" i="3"/>
  <c r="L143" i="3"/>
  <c r="O143" i="3"/>
  <c r="D144" i="3"/>
  <c r="E144" i="3"/>
  <c r="G144" i="3"/>
  <c r="H144" i="3"/>
  <c r="I144" i="3" s="1"/>
  <c r="J144" i="3"/>
  <c r="K144" i="3"/>
  <c r="L144" i="3"/>
  <c r="M144" i="3"/>
  <c r="O144" i="3" s="1"/>
  <c r="N144" i="3"/>
  <c r="F145" i="3"/>
  <c r="I145" i="3"/>
  <c r="L145" i="3"/>
  <c r="O145" i="3"/>
  <c r="F146" i="3"/>
  <c r="I146" i="3"/>
  <c r="L146" i="3"/>
  <c r="O146" i="3"/>
  <c r="D147" i="3"/>
  <c r="F147" i="3" s="1"/>
  <c r="E147" i="3"/>
  <c r="G147" i="3"/>
  <c r="H147" i="3"/>
  <c r="I147" i="3"/>
  <c r="J147" i="3"/>
  <c r="L147" i="3" s="1"/>
  <c r="K147" i="3"/>
  <c r="M147" i="3"/>
  <c r="O147" i="3" s="1"/>
  <c r="N147" i="3"/>
  <c r="F148" i="3"/>
  <c r="I148" i="3"/>
  <c r="L148" i="3"/>
  <c r="O148" i="3"/>
  <c r="F149" i="3"/>
  <c r="I149" i="3"/>
  <c r="L149" i="3"/>
  <c r="O149" i="3"/>
  <c r="F150" i="3"/>
  <c r="I150" i="3"/>
  <c r="L150" i="3"/>
  <c r="O150" i="3"/>
  <c r="F151" i="3"/>
  <c r="I151" i="3"/>
  <c r="L151" i="3"/>
  <c r="O151" i="3"/>
  <c r="F152" i="3"/>
  <c r="I152" i="3"/>
  <c r="L152" i="3"/>
  <c r="O152" i="3"/>
  <c r="F153" i="3"/>
  <c r="I153" i="3"/>
  <c r="L153" i="3"/>
  <c r="O153" i="3"/>
  <c r="D154" i="3"/>
  <c r="G154" i="3"/>
  <c r="H154" i="3"/>
  <c r="J154" i="3"/>
  <c r="K154" i="3"/>
  <c r="L154" i="3" s="1"/>
  <c r="M154" i="3"/>
  <c r="N154" i="3"/>
  <c r="O154" i="3"/>
  <c r="F155" i="3"/>
  <c r="I155" i="3"/>
  <c r="L155" i="3"/>
  <c r="O155" i="3"/>
  <c r="F156" i="3"/>
  <c r="I156" i="3"/>
  <c r="L156" i="3"/>
  <c r="O156" i="3"/>
  <c r="I157" i="3"/>
  <c r="L157" i="3"/>
  <c r="O157" i="3"/>
  <c r="F158" i="3"/>
  <c r="I158" i="3"/>
  <c r="L158" i="3"/>
  <c r="O158" i="3"/>
  <c r="F159" i="3"/>
  <c r="I159" i="3"/>
  <c r="C159" i="3" s="1"/>
  <c r="L159" i="3"/>
  <c r="O159" i="3"/>
  <c r="F160" i="3"/>
  <c r="I160" i="3"/>
  <c r="L160" i="3"/>
  <c r="O160" i="3"/>
  <c r="F161" i="3"/>
  <c r="I161" i="3"/>
  <c r="L161" i="3"/>
  <c r="O161" i="3"/>
  <c r="F162" i="3"/>
  <c r="I162" i="3"/>
  <c r="L162" i="3"/>
  <c r="O162" i="3"/>
  <c r="D163" i="3"/>
  <c r="E163" i="3"/>
  <c r="F163" i="3" s="1"/>
  <c r="G163" i="3"/>
  <c r="H163" i="3"/>
  <c r="I163" i="3"/>
  <c r="J163" i="3"/>
  <c r="L163" i="3" s="1"/>
  <c r="K163" i="3"/>
  <c r="M163" i="3"/>
  <c r="N163" i="3"/>
  <c r="F164" i="3"/>
  <c r="C164" i="3" s="1"/>
  <c r="I164" i="3"/>
  <c r="L164" i="3"/>
  <c r="O164" i="3"/>
  <c r="F165" i="3"/>
  <c r="I165" i="3"/>
  <c r="L165" i="3"/>
  <c r="O165" i="3"/>
  <c r="F166" i="3"/>
  <c r="I166" i="3"/>
  <c r="L166" i="3"/>
  <c r="O166" i="3"/>
  <c r="F167" i="3"/>
  <c r="I167" i="3"/>
  <c r="C167" i="3" s="1"/>
  <c r="L167" i="3"/>
  <c r="O167" i="3"/>
  <c r="D169" i="3"/>
  <c r="E169" i="3"/>
  <c r="E168" i="3" s="1"/>
  <c r="G169" i="3"/>
  <c r="G168" i="3" s="1"/>
  <c r="H169" i="3"/>
  <c r="H168" i="3" s="1"/>
  <c r="J169" i="3"/>
  <c r="J168" i="3" s="1"/>
  <c r="K169" i="3"/>
  <c r="K168" i="3" s="1"/>
  <c r="M169" i="3"/>
  <c r="M168" i="3" s="1"/>
  <c r="N169" i="3"/>
  <c r="N168" i="3" s="1"/>
  <c r="F170" i="3"/>
  <c r="I170" i="3"/>
  <c r="L170" i="3"/>
  <c r="C170" i="3" s="1"/>
  <c r="O170" i="3"/>
  <c r="F171" i="3"/>
  <c r="I171" i="3"/>
  <c r="L171" i="3"/>
  <c r="O171" i="3"/>
  <c r="F172" i="3"/>
  <c r="I172" i="3"/>
  <c r="L172" i="3"/>
  <c r="O172" i="3"/>
  <c r="F173" i="3"/>
  <c r="I173" i="3"/>
  <c r="L173" i="3"/>
  <c r="O173" i="3"/>
  <c r="F174" i="3"/>
  <c r="I174" i="3"/>
  <c r="L174" i="3"/>
  <c r="C174" i="3" s="1"/>
  <c r="O174" i="3"/>
  <c r="F175" i="3"/>
  <c r="I175" i="3"/>
  <c r="L175" i="3"/>
  <c r="O175" i="3"/>
  <c r="D178" i="3"/>
  <c r="D177" i="3" s="1"/>
  <c r="F177" i="3" s="1"/>
  <c r="E178" i="3"/>
  <c r="F178" i="3"/>
  <c r="G178" i="3"/>
  <c r="H178" i="3"/>
  <c r="H177" i="3" s="1"/>
  <c r="H176" i="3" s="1"/>
  <c r="J178" i="3"/>
  <c r="K178" i="3"/>
  <c r="M178" i="3"/>
  <c r="N178" i="3"/>
  <c r="O178" i="3"/>
  <c r="F179" i="3"/>
  <c r="I179" i="3"/>
  <c r="L179" i="3"/>
  <c r="O179" i="3"/>
  <c r="F180" i="3"/>
  <c r="I180" i="3"/>
  <c r="L180" i="3"/>
  <c r="O180" i="3"/>
  <c r="F181" i="3"/>
  <c r="I181" i="3"/>
  <c r="L181" i="3"/>
  <c r="O181" i="3"/>
  <c r="D182" i="3"/>
  <c r="F182" i="3" s="1"/>
  <c r="E182" i="3"/>
  <c r="E177" i="3" s="1"/>
  <c r="G182" i="3"/>
  <c r="I182" i="3" s="1"/>
  <c r="H182" i="3"/>
  <c r="J182" i="3"/>
  <c r="L182" i="3" s="1"/>
  <c r="K182" i="3"/>
  <c r="M182" i="3"/>
  <c r="M177" i="3" s="1"/>
  <c r="N182" i="3"/>
  <c r="F183" i="3"/>
  <c r="I183" i="3"/>
  <c r="L183" i="3"/>
  <c r="O183" i="3"/>
  <c r="F184" i="3"/>
  <c r="I184" i="3"/>
  <c r="L184" i="3"/>
  <c r="O184" i="3"/>
  <c r="F185" i="3"/>
  <c r="I185" i="3"/>
  <c r="L185" i="3"/>
  <c r="O185" i="3"/>
  <c r="F186" i="3"/>
  <c r="I186" i="3"/>
  <c r="L186" i="3"/>
  <c r="C186" i="3" s="1"/>
  <c r="O186" i="3"/>
  <c r="D187" i="3"/>
  <c r="E187" i="3"/>
  <c r="F187" i="3" s="1"/>
  <c r="G187" i="3"/>
  <c r="I187" i="3" s="1"/>
  <c r="H187" i="3"/>
  <c r="J187" i="3"/>
  <c r="K187" i="3"/>
  <c r="M187" i="3"/>
  <c r="N187" i="3"/>
  <c r="F188" i="3"/>
  <c r="I188" i="3"/>
  <c r="L188" i="3"/>
  <c r="O188" i="3"/>
  <c r="F189" i="3"/>
  <c r="I189" i="3"/>
  <c r="L189" i="3"/>
  <c r="O189" i="3"/>
  <c r="D191" i="3"/>
  <c r="E191" i="3"/>
  <c r="G191" i="3"/>
  <c r="H191" i="3"/>
  <c r="I191" i="3"/>
  <c r="J191" i="3"/>
  <c r="L191" i="3" s="1"/>
  <c r="K191" i="3"/>
  <c r="M191" i="3"/>
  <c r="N191" i="3"/>
  <c r="F192" i="3"/>
  <c r="C192" i="3" s="1"/>
  <c r="I192" i="3"/>
  <c r="L192" i="3"/>
  <c r="O192" i="3"/>
  <c r="F193" i="3"/>
  <c r="C193" i="3" s="1"/>
  <c r="I193" i="3"/>
  <c r="L193" i="3"/>
  <c r="O193" i="3"/>
  <c r="G194" i="3"/>
  <c r="I194" i="3" s="1"/>
  <c r="D195" i="3"/>
  <c r="D194" i="3" s="1"/>
  <c r="E195" i="3"/>
  <c r="E194" i="3" s="1"/>
  <c r="F195" i="3"/>
  <c r="G195" i="3"/>
  <c r="H195" i="3"/>
  <c r="H194" i="3" s="1"/>
  <c r="I195" i="3"/>
  <c r="J195" i="3"/>
  <c r="L195" i="3" s="1"/>
  <c r="K195" i="3"/>
  <c r="K194" i="3" s="1"/>
  <c r="K190" i="3" s="1"/>
  <c r="M195" i="3"/>
  <c r="M194" i="3" s="1"/>
  <c r="N195" i="3"/>
  <c r="N194" i="3" s="1"/>
  <c r="F196" i="3"/>
  <c r="C196" i="3" s="1"/>
  <c r="I196" i="3"/>
  <c r="L196" i="3"/>
  <c r="O196" i="3"/>
  <c r="E199" i="3"/>
  <c r="F200" i="3"/>
  <c r="C200" i="3" s="1"/>
  <c r="I200" i="3"/>
  <c r="L200" i="3"/>
  <c r="O200" i="3"/>
  <c r="D201" i="3"/>
  <c r="D199" i="3" s="1"/>
  <c r="E201" i="3"/>
  <c r="G201" i="3"/>
  <c r="G199" i="3" s="1"/>
  <c r="H201" i="3"/>
  <c r="H199" i="3" s="1"/>
  <c r="J201" i="3"/>
  <c r="J199" i="3" s="1"/>
  <c r="K201" i="3"/>
  <c r="K199" i="3" s="1"/>
  <c r="M201" i="3"/>
  <c r="O201" i="3" s="1"/>
  <c r="N201" i="3"/>
  <c r="N199" i="3" s="1"/>
  <c r="F202" i="3"/>
  <c r="I202" i="3"/>
  <c r="L202" i="3"/>
  <c r="O202" i="3"/>
  <c r="F203" i="3"/>
  <c r="I203" i="3"/>
  <c r="L203" i="3"/>
  <c r="O203" i="3"/>
  <c r="F204" i="3"/>
  <c r="I204" i="3"/>
  <c r="L204" i="3"/>
  <c r="O204" i="3"/>
  <c r="F205" i="3"/>
  <c r="I205" i="3"/>
  <c r="L205" i="3"/>
  <c r="O205" i="3"/>
  <c r="F206" i="3"/>
  <c r="I206" i="3"/>
  <c r="L206" i="3"/>
  <c r="O206" i="3"/>
  <c r="D208" i="3"/>
  <c r="E208" i="3"/>
  <c r="G208" i="3"/>
  <c r="H208" i="3"/>
  <c r="I208" i="3"/>
  <c r="J208" i="3"/>
  <c r="K208" i="3"/>
  <c r="M208" i="3"/>
  <c r="O208" i="3" s="1"/>
  <c r="N208" i="3"/>
  <c r="F209" i="3"/>
  <c r="C209" i="3" s="1"/>
  <c r="I209" i="3"/>
  <c r="L209" i="3"/>
  <c r="O209" i="3"/>
  <c r="F210" i="3"/>
  <c r="I210" i="3"/>
  <c r="L210" i="3"/>
  <c r="O210" i="3"/>
  <c r="F211" i="3"/>
  <c r="C211" i="3" s="1"/>
  <c r="I211" i="3"/>
  <c r="L211" i="3"/>
  <c r="O211" i="3"/>
  <c r="F212" i="3"/>
  <c r="C212" i="3" s="1"/>
  <c r="I212" i="3"/>
  <c r="L212" i="3"/>
  <c r="O212" i="3"/>
  <c r="F213" i="3"/>
  <c r="C213" i="3" s="1"/>
  <c r="I213" i="3"/>
  <c r="L213" i="3"/>
  <c r="O213" i="3"/>
  <c r="F214" i="3"/>
  <c r="I214" i="3"/>
  <c r="L214" i="3"/>
  <c r="O214" i="3"/>
  <c r="F215" i="3"/>
  <c r="C215" i="3" s="1"/>
  <c r="I215" i="3"/>
  <c r="L215" i="3"/>
  <c r="O215" i="3"/>
  <c r="F216" i="3"/>
  <c r="C216" i="3" s="1"/>
  <c r="I216" i="3"/>
  <c r="L216" i="3"/>
  <c r="O216" i="3"/>
  <c r="F217" i="3"/>
  <c r="I217" i="3"/>
  <c r="L217" i="3"/>
  <c r="O217" i="3"/>
  <c r="F218" i="3"/>
  <c r="I218" i="3"/>
  <c r="L218" i="3"/>
  <c r="O218" i="3"/>
  <c r="D219" i="3"/>
  <c r="E219" i="3"/>
  <c r="G219" i="3"/>
  <c r="H219" i="3"/>
  <c r="I219" i="3"/>
  <c r="J219" i="3"/>
  <c r="K219" i="3"/>
  <c r="M219" i="3"/>
  <c r="N219" i="3"/>
  <c r="F220" i="3"/>
  <c r="I220" i="3"/>
  <c r="L220" i="3"/>
  <c r="O220" i="3"/>
  <c r="F221" i="3"/>
  <c r="I221" i="3"/>
  <c r="L221" i="3"/>
  <c r="O221" i="3"/>
  <c r="C221" i="3" s="1"/>
  <c r="F222" i="3"/>
  <c r="I222" i="3"/>
  <c r="L222" i="3"/>
  <c r="O222" i="3"/>
  <c r="F223" i="3"/>
  <c r="I223" i="3"/>
  <c r="L223" i="3"/>
  <c r="O223" i="3"/>
  <c r="F224" i="3"/>
  <c r="I224" i="3"/>
  <c r="L224" i="3"/>
  <c r="O224" i="3"/>
  <c r="F225" i="3"/>
  <c r="I225" i="3"/>
  <c r="L225" i="3"/>
  <c r="O225" i="3"/>
  <c r="F226" i="3"/>
  <c r="I226" i="3"/>
  <c r="L226" i="3"/>
  <c r="O226" i="3"/>
  <c r="C226" i="3" s="1"/>
  <c r="F227" i="3"/>
  <c r="I227" i="3"/>
  <c r="L227" i="3"/>
  <c r="O227" i="3"/>
  <c r="F228" i="3"/>
  <c r="I228" i="3"/>
  <c r="L228" i="3"/>
  <c r="O228" i="3"/>
  <c r="F229" i="3"/>
  <c r="I229" i="3"/>
  <c r="L229" i="3"/>
  <c r="O229" i="3"/>
  <c r="C229" i="3" s="1"/>
  <c r="D230" i="3"/>
  <c r="F230" i="3" s="1"/>
  <c r="C230" i="3" s="1"/>
  <c r="E230" i="3"/>
  <c r="G230" i="3"/>
  <c r="I230" i="3" s="1"/>
  <c r="H230" i="3"/>
  <c r="J230" i="3"/>
  <c r="L230" i="3" s="1"/>
  <c r="K230" i="3"/>
  <c r="M230" i="3"/>
  <c r="O230" i="3" s="1"/>
  <c r="N230" i="3"/>
  <c r="F231" i="3"/>
  <c r="I231" i="3"/>
  <c r="L231" i="3"/>
  <c r="O231" i="3"/>
  <c r="F232" i="3"/>
  <c r="I232" i="3"/>
  <c r="L232" i="3"/>
  <c r="O232" i="3"/>
  <c r="F235" i="3"/>
  <c r="I235" i="3"/>
  <c r="L235" i="3"/>
  <c r="O235" i="3"/>
  <c r="D236" i="3"/>
  <c r="E236" i="3"/>
  <c r="G236" i="3"/>
  <c r="H236" i="3"/>
  <c r="J236" i="3"/>
  <c r="K236" i="3"/>
  <c r="K234" i="3" s="1"/>
  <c r="L236" i="3"/>
  <c r="M236" i="3"/>
  <c r="N236" i="3"/>
  <c r="F237" i="3"/>
  <c r="I237" i="3"/>
  <c r="L237" i="3"/>
  <c r="O237" i="3"/>
  <c r="D238" i="3"/>
  <c r="E238" i="3"/>
  <c r="F238" i="3" s="1"/>
  <c r="G238" i="3"/>
  <c r="H238" i="3"/>
  <c r="J238" i="3"/>
  <c r="L238" i="3" s="1"/>
  <c r="K238" i="3"/>
  <c r="M238" i="3"/>
  <c r="N238" i="3"/>
  <c r="N234" i="3" s="1"/>
  <c r="O238" i="3"/>
  <c r="F239" i="3"/>
  <c r="I239" i="3"/>
  <c r="L239" i="3"/>
  <c r="O239" i="3"/>
  <c r="F240" i="3"/>
  <c r="I240" i="3"/>
  <c r="L240" i="3"/>
  <c r="O240" i="3"/>
  <c r="D241" i="3"/>
  <c r="F241" i="3" s="1"/>
  <c r="E241" i="3"/>
  <c r="G241" i="3"/>
  <c r="H241" i="3"/>
  <c r="J241" i="3"/>
  <c r="L241" i="3" s="1"/>
  <c r="K241" i="3"/>
  <c r="M241" i="3"/>
  <c r="O241" i="3" s="1"/>
  <c r="N241" i="3"/>
  <c r="F242" i="3"/>
  <c r="I242" i="3"/>
  <c r="L242" i="3"/>
  <c r="O242" i="3"/>
  <c r="F243" i="3"/>
  <c r="I243" i="3"/>
  <c r="L243" i="3"/>
  <c r="O243" i="3"/>
  <c r="F244" i="3"/>
  <c r="I244" i="3"/>
  <c r="L244" i="3"/>
  <c r="O244" i="3"/>
  <c r="F245" i="3"/>
  <c r="I245" i="3"/>
  <c r="L245" i="3"/>
  <c r="O245" i="3"/>
  <c r="F246" i="3"/>
  <c r="I246" i="3"/>
  <c r="L246" i="3"/>
  <c r="C246" i="3" s="1"/>
  <c r="O246" i="3"/>
  <c r="F247" i="3"/>
  <c r="I247" i="3"/>
  <c r="L247" i="3"/>
  <c r="O247" i="3"/>
  <c r="F248" i="3"/>
  <c r="I248" i="3"/>
  <c r="L248" i="3"/>
  <c r="O248" i="3"/>
  <c r="D249" i="3"/>
  <c r="E249" i="3"/>
  <c r="G249" i="3"/>
  <c r="I249" i="3" s="1"/>
  <c r="H249" i="3"/>
  <c r="J249" i="3"/>
  <c r="K249" i="3"/>
  <c r="L249" i="3" s="1"/>
  <c r="M249" i="3"/>
  <c r="O249" i="3" s="1"/>
  <c r="N249" i="3"/>
  <c r="F250" i="3"/>
  <c r="I250" i="3"/>
  <c r="L250" i="3"/>
  <c r="O250" i="3"/>
  <c r="F251" i="3"/>
  <c r="I251" i="3"/>
  <c r="C251" i="3" s="1"/>
  <c r="L251" i="3"/>
  <c r="O251" i="3"/>
  <c r="F252" i="3"/>
  <c r="I252" i="3"/>
  <c r="L252" i="3"/>
  <c r="O252" i="3"/>
  <c r="F253" i="3"/>
  <c r="I253" i="3"/>
  <c r="L253" i="3"/>
  <c r="O253" i="3"/>
  <c r="K254" i="3"/>
  <c r="D255" i="3"/>
  <c r="D254" i="3" s="1"/>
  <c r="E255" i="3"/>
  <c r="E254" i="3" s="1"/>
  <c r="G255" i="3"/>
  <c r="G254" i="3" s="1"/>
  <c r="H255" i="3"/>
  <c r="H254" i="3" s="1"/>
  <c r="I255" i="3"/>
  <c r="J255" i="3"/>
  <c r="L255" i="3" s="1"/>
  <c r="K255" i="3"/>
  <c r="M255" i="3"/>
  <c r="M254" i="3" s="1"/>
  <c r="N255" i="3"/>
  <c r="N254" i="3" s="1"/>
  <c r="O254" i="3" s="1"/>
  <c r="F256" i="3"/>
  <c r="I256" i="3"/>
  <c r="L256" i="3"/>
  <c r="O256" i="3"/>
  <c r="F257" i="3"/>
  <c r="I257" i="3"/>
  <c r="L257" i="3"/>
  <c r="O257" i="3"/>
  <c r="F258" i="3"/>
  <c r="I258" i="3"/>
  <c r="L258" i="3"/>
  <c r="O258" i="3"/>
  <c r="C258" i="3" s="1"/>
  <c r="F259" i="3"/>
  <c r="I259" i="3"/>
  <c r="L259" i="3"/>
  <c r="O259" i="3"/>
  <c r="F260" i="3"/>
  <c r="I260" i="3"/>
  <c r="L260" i="3"/>
  <c r="O260" i="3"/>
  <c r="D262" i="3"/>
  <c r="F262" i="3" s="1"/>
  <c r="E262" i="3"/>
  <c r="E261" i="3" s="1"/>
  <c r="G262" i="3"/>
  <c r="H262" i="3"/>
  <c r="H261" i="3" s="1"/>
  <c r="J262" i="3"/>
  <c r="K262" i="3"/>
  <c r="M262" i="3"/>
  <c r="O262" i="3" s="1"/>
  <c r="N262" i="3"/>
  <c r="F263" i="3"/>
  <c r="I263" i="3"/>
  <c r="L263" i="3"/>
  <c r="C263" i="3" s="1"/>
  <c r="O263" i="3"/>
  <c r="F264" i="3"/>
  <c r="I264" i="3"/>
  <c r="L264" i="3"/>
  <c r="O264" i="3"/>
  <c r="F265" i="3"/>
  <c r="I265" i="3"/>
  <c r="L265" i="3"/>
  <c r="O265" i="3"/>
  <c r="D266" i="3"/>
  <c r="E266" i="3"/>
  <c r="G266" i="3"/>
  <c r="I266" i="3" s="1"/>
  <c r="H266" i="3"/>
  <c r="J266" i="3"/>
  <c r="J261" i="3" s="1"/>
  <c r="K266" i="3"/>
  <c r="L266" i="3" s="1"/>
  <c r="M266" i="3"/>
  <c r="O266" i="3" s="1"/>
  <c r="N266" i="3"/>
  <c r="F267" i="3"/>
  <c r="I267" i="3"/>
  <c r="L267" i="3"/>
  <c r="O267" i="3"/>
  <c r="F268" i="3"/>
  <c r="I268" i="3"/>
  <c r="C268" i="3" s="1"/>
  <c r="L268" i="3"/>
  <c r="O268" i="3"/>
  <c r="F269" i="3"/>
  <c r="I269" i="3"/>
  <c r="L269" i="3"/>
  <c r="O269" i="3"/>
  <c r="F270" i="3"/>
  <c r="I270" i="3"/>
  <c r="L270" i="3"/>
  <c r="O270" i="3"/>
  <c r="F273" i="3"/>
  <c r="I273" i="3"/>
  <c r="L273" i="3"/>
  <c r="O273" i="3"/>
  <c r="D274" i="3"/>
  <c r="E274" i="3"/>
  <c r="E272" i="3" s="1"/>
  <c r="E271" i="3" s="1"/>
  <c r="G274" i="3"/>
  <c r="H274" i="3"/>
  <c r="J274" i="3"/>
  <c r="J272" i="3" s="1"/>
  <c r="J271" i="3" s="1"/>
  <c r="K274" i="3"/>
  <c r="M274" i="3"/>
  <c r="M272" i="3" s="1"/>
  <c r="M271" i="3" s="1"/>
  <c r="N274" i="3"/>
  <c r="O274" i="3" s="1"/>
  <c r="F275" i="3"/>
  <c r="I275" i="3"/>
  <c r="L275" i="3"/>
  <c r="C275" i="3" s="1"/>
  <c r="O275" i="3"/>
  <c r="F276" i="3"/>
  <c r="I276" i="3"/>
  <c r="L276" i="3"/>
  <c r="O276" i="3"/>
  <c r="F277" i="3"/>
  <c r="I277" i="3"/>
  <c r="L277" i="3"/>
  <c r="O277" i="3"/>
  <c r="D278" i="3"/>
  <c r="F278" i="3" s="1"/>
  <c r="E278" i="3"/>
  <c r="G278" i="3"/>
  <c r="I278" i="3" s="1"/>
  <c r="H278" i="3"/>
  <c r="J278" i="3"/>
  <c r="K278" i="3"/>
  <c r="L278" i="3" s="1"/>
  <c r="M278" i="3"/>
  <c r="N278" i="3"/>
  <c r="F279" i="3"/>
  <c r="I279" i="3"/>
  <c r="L279" i="3"/>
  <c r="O279" i="3"/>
  <c r="O278" i="3" s="1"/>
  <c r="F280" i="3"/>
  <c r="I280" i="3"/>
  <c r="C280" i="3" s="1"/>
  <c r="L280" i="3"/>
  <c r="O280" i="3"/>
  <c r="F281" i="3"/>
  <c r="I281" i="3"/>
  <c r="L281" i="3"/>
  <c r="O281" i="3"/>
  <c r="D282" i="3"/>
  <c r="E282" i="3"/>
  <c r="G282" i="3"/>
  <c r="H282" i="3"/>
  <c r="J282" i="3"/>
  <c r="K282" i="3"/>
  <c r="L282" i="3" s="1"/>
  <c r="M282" i="3"/>
  <c r="N282" i="3"/>
  <c r="O282" i="3"/>
  <c r="F283" i="3"/>
  <c r="I283" i="3"/>
  <c r="L283" i="3"/>
  <c r="O283" i="3"/>
  <c r="D284" i="3"/>
  <c r="E284" i="3"/>
  <c r="G284" i="3"/>
  <c r="H284" i="3"/>
  <c r="I284" i="3"/>
  <c r="J284" i="3"/>
  <c r="L284" i="3" s="1"/>
  <c r="K284" i="3"/>
  <c r="M284" i="3"/>
  <c r="N284" i="3"/>
  <c r="N290" i="3" s="1"/>
  <c r="F285" i="3"/>
  <c r="I285" i="3"/>
  <c r="L285" i="3"/>
  <c r="O285" i="3"/>
  <c r="F286" i="3"/>
  <c r="I286" i="3"/>
  <c r="L286" i="3"/>
  <c r="O286" i="3"/>
  <c r="C286" i="3" s="1"/>
  <c r="D290" i="3"/>
  <c r="G290" i="3"/>
  <c r="G289" i="3" s="1"/>
  <c r="H290" i="3"/>
  <c r="K290" i="3"/>
  <c r="D291" i="3"/>
  <c r="D289" i="3" s="1"/>
  <c r="E291" i="3"/>
  <c r="F291" i="3" s="1"/>
  <c r="G291" i="3"/>
  <c r="H291" i="3"/>
  <c r="J291" i="3"/>
  <c r="L291" i="3" s="1"/>
  <c r="K291" i="3"/>
  <c r="M291" i="3"/>
  <c r="N291" i="3"/>
  <c r="O291" i="3" s="1"/>
  <c r="F292" i="3"/>
  <c r="I292" i="3"/>
  <c r="L292" i="3"/>
  <c r="O292" i="3"/>
  <c r="F293" i="3"/>
  <c r="C293" i="3" s="1"/>
  <c r="I293" i="3"/>
  <c r="L293" i="3"/>
  <c r="O293" i="3"/>
  <c r="F294" i="3"/>
  <c r="I294" i="3"/>
  <c r="L294" i="3"/>
  <c r="O294" i="3"/>
  <c r="F295" i="3"/>
  <c r="I295" i="3"/>
  <c r="L295" i="3"/>
  <c r="O295" i="3"/>
  <c r="F296" i="3"/>
  <c r="C296" i="3" s="1"/>
  <c r="I296" i="3"/>
  <c r="L296" i="3"/>
  <c r="O296" i="3"/>
  <c r="F297" i="3"/>
  <c r="C297" i="3" s="1"/>
  <c r="I297" i="3"/>
  <c r="L297" i="3"/>
  <c r="O297" i="3"/>
  <c r="F298" i="3"/>
  <c r="I298" i="3"/>
  <c r="L298" i="3"/>
  <c r="O298" i="3"/>
  <c r="F299" i="3"/>
  <c r="I299" i="3"/>
  <c r="L299" i="3"/>
  <c r="O299" i="3"/>
  <c r="E24" i="2"/>
  <c r="D25" i="2"/>
  <c r="E25" i="2"/>
  <c r="G25" i="2"/>
  <c r="H25" i="2"/>
  <c r="H290" i="2" s="1"/>
  <c r="H289" i="2" s="1"/>
  <c r="J25" i="2"/>
  <c r="K25" i="2"/>
  <c r="L25" i="2"/>
  <c r="M25" i="2"/>
  <c r="O25" i="2" s="1"/>
  <c r="N25" i="2"/>
  <c r="F26" i="2"/>
  <c r="I26" i="2"/>
  <c r="L26" i="2"/>
  <c r="O26" i="2"/>
  <c r="F27" i="2"/>
  <c r="I27" i="2"/>
  <c r="L27" i="2"/>
  <c r="C27" i="2" s="1"/>
  <c r="O27" i="2"/>
  <c r="F28" i="2"/>
  <c r="I28" i="2"/>
  <c r="C29" i="2"/>
  <c r="F29" i="2"/>
  <c r="J31" i="2"/>
  <c r="K31" i="2"/>
  <c r="L32" i="2"/>
  <c r="C32" i="2" s="1"/>
  <c r="L33" i="2"/>
  <c r="C33" i="2" s="1"/>
  <c r="L34" i="2"/>
  <c r="C34" i="2" s="1"/>
  <c r="J35" i="2"/>
  <c r="L35" i="2" s="1"/>
  <c r="C35" i="2" s="1"/>
  <c r="K35" i="2"/>
  <c r="L36" i="2"/>
  <c r="C36" i="2" s="1"/>
  <c r="J37" i="2"/>
  <c r="L37" i="2" s="1"/>
  <c r="C37" i="2" s="1"/>
  <c r="K37" i="2"/>
  <c r="L38" i="2"/>
  <c r="C38" i="2" s="1"/>
  <c r="C39" i="2"/>
  <c r="L39" i="2"/>
  <c r="J40" i="2"/>
  <c r="K40" i="2"/>
  <c r="L41" i="2"/>
  <c r="C41" i="2" s="1"/>
  <c r="C42" i="2"/>
  <c r="L42" i="2"/>
  <c r="L43" i="2"/>
  <c r="C43" i="2" s="1"/>
  <c r="C44" i="2"/>
  <c r="L44" i="2"/>
  <c r="F45" i="2"/>
  <c r="C45" i="2" s="1"/>
  <c r="D46" i="2"/>
  <c r="F46" i="2" s="1"/>
  <c r="E46" i="2"/>
  <c r="G46" i="2"/>
  <c r="H46" i="2"/>
  <c r="J46" i="2"/>
  <c r="L46" i="2" s="1"/>
  <c r="K46" i="2"/>
  <c r="F47" i="2"/>
  <c r="I47" i="2"/>
  <c r="L47" i="2"/>
  <c r="M48" i="2"/>
  <c r="N48" i="2"/>
  <c r="N24" i="2" s="1"/>
  <c r="O49" i="2"/>
  <c r="C49" i="2" s="1"/>
  <c r="C50" i="2"/>
  <c r="O50" i="2"/>
  <c r="D58" i="2"/>
  <c r="E58" i="2"/>
  <c r="G58" i="2"/>
  <c r="H58" i="2"/>
  <c r="J58" i="2"/>
  <c r="K58" i="2"/>
  <c r="M58" i="2"/>
  <c r="N58" i="2"/>
  <c r="O58" i="2" s="1"/>
  <c r="F59" i="2"/>
  <c r="I59" i="2"/>
  <c r="L59" i="2"/>
  <c r="O59" i="2"/>
  <c r="F60" i="2"/>
  <c r="I60" i="2"/>
  <c r="L60" i="2"/>
  <c r="O60" i="2"/>
  <c r="D61" i="2"/>
  <c r="E61" i="2"/>
  <c r="G61" i="2"/>
  <c r="H61" i="2"/>
  <c r="J61" i="2"/>
  <c r="L61" i="2" s="1"/>
  <c r="K61" i="2"/>
  <c r="M61" i="2"/>
  <c r="N61" i="2"/>
  <c r="F62" i="2"/>
  <c r="I62" i="2"/>
  <c r="L62" i="2"/>
  <c r="O62" i="2"/>
  <c r="C62" i="2" s="1"/>
  <c r="F63" i="2"/>
  <c r="I63" i="2"/>
  <c r="L63" i="2"/>
  <c r="O63" i="2"/>
  <c r="F64" i="2"/>
  <c r="I64" i="2"/>
  <c r="L64" i="2"/>
  <c r="O64" i="2"/>
  <c r="F65" i="2"/>
  <c r="I65" i="2"/>
  <c r="L65" i="2"/>
  <c r="O65" i="2"/>
  <c r="F66" i="2"/>
  <c r="I66" i="2"/>
  <c r="L66" i="2"/>
  <c r="O66" i="2"/>
  <c r="C66" i="2" s="1"/>
  <c r="F67" i="2"/>
  <c r="I67" i="2"/>
  <c r="L67" i="2"/>
  <c r="O67" i="2"/>
  <c r="F68" i="2"/>
  <c r="I68" i="2"/>
  <c r="L68" i="2"/>
  <c r="O68" i="2"/>
  <c r="F69" i="2"/>
  <c r="I69" i="2"/>
  <c r="L69" i="2"/>
  <c r="O69" i="2"/>
  <c r="K70" i="2"/>
  <c r="F71" i="2"/>
  <c r="I71" i="2"/>
  <c r="L71" i="2"/>
  <c r="O71" i="2"/>
  <c r="D72" i="2"/>
  <c r="D70" i="2" s="1"/>
  <c r="E72" i="2"/>
  <c r="G72" i="2"/>
  <c r="G70" i="2" s="1"/>
  <c r="H72" i="2"/>
  <c r="J72" i="2"/>
  <c r="J70" i="2" s="1"/>
  <c r="K72" i="2"/>
  <c r="M72" i="2"/>
  <c r="N72" i="2"/>
  <c r="N70" i="2" s="1"/>
  <c r="F73" i="2"/>
  <c r="I73" i="2"/>
  <c r="L73" i="2"/>
  <c r="O73" i="2"/>
  <c r="F74" i="2"/>
  <c r="I74" i="2"/>
  <c r="L74" i="2"/>
  <c r="O74" i="2"/>
  <c r="F75" i="2"/>
  <c r="I75" i="2"/>
  <c r="L75" i="2"/>
  <c r="O75" i="2"/>
  <c r="F76" i="2"/>
  <c r="I76" i="2"/>
  <c r="L76" i="2"/>
  <c r="O76" i="2"/>
  <c r="F77" i="2"/>
  <c r="I77" i="2"/>
  <c r="L77" i="2"/>
  <c r="O77" i="2"/>
  <c r="D80" i="2"/>
  <c r="E80" i="2"/>
  <c r="G80" i="2"/>
  <c r="H80" i="2"/>
  <c r="J80" i="2"/>
  <c r="L80" i="2" s="1"/>
  <c r="K80" i="2"/>
  <c r="M80" i="2"/>
  <c r="N80" i="2"/>
  <c r="N79" i="2" s="1"/>
  <c r="F81" i="2"/>
  <c r="I81" i="2"/>
  <c r="L81" i="2"/>
  <c r="O81" i="2"/>
  <c r="F82" i="2"/>
  <c r="I82" i="2"/>
  <c r="L82" i="2"/>
  <c r="O82" i="2"/>
  <c r="D83" i="2"/>
  <c r="E83" i="2"/>
  <c r="F83" i="2"/>
  <c r="G83" i="2"/>
  <c r="H83" i="2"/>
  <c r="J83" i="2"/>
  <c r="K83" i="2"/>
  <c r="K79" i="2" s="1"/>
  <c r="M83" i="2"/>
  <c r="O83" i="2" s="1"/>
  <c r="N83" i="2"/>
  <c r="F84" i="2"/>
  <c r="C84" i="2" s="1"/>
  <c r="I84" i="2"/>
  <c r="L84" i="2"/>
  <c r="O84" i="2"/>
  <c r="F85" i="2"/>
  <c r="C85" i="2" s="1"/>
  <c r="I85" i="2"/>
  <c r="L85" i="2"/>
  <c r="O85" i="2"/>
  <c r="D87" i="2"/>
  <c r="E87" i="2"/>
  <c r="G87" i="2"/>
  <c r="H87" i="2"/>
  <c r="I87" i="2"/>
  <c r="J87" i="2"/>
  <c r="K87" i="2"/>
  <c r="L87" i="2" s="1"/>
  <c r="M87" i="2"/>
  <c r="O87" i="2" s="1"/>
  <c r="N87" i="2"/>
  <c r="F88" i="2"/>
  <c r="I88" i="2"/>
  <c r="L88" i="2"/>
  <c r="O88" i="2"/>
  <c r="F89" i="2"/>
  <c r="I89" i="2"/>
  <c r="L89" i="2"/>
  <c r="O89" i="2"/>
  <c r="F90" i="2"/>
  <c r="I90" i="2"/>
  <c r="L90" i="2"/>
  <c r="O90" i="2"/>
  <c r="F91" i="2"/>
  <c r="I91" i="2"/>
  <c r="L91" i="2"/>
  <c r="O91" i="2"/>
  <c r="D92" i="2"/>
  <c r="F92" i="2" s="1"/>
  <c r="E92" i="2"/>
  <c r="G92" i="2"/>
  <c r="I92" i="2" s="1"/>
  <c r="H92" i="2"/>
  <c r="J92" i="2"/>
  <c r="K92" i="2"/>
  <c r="L92" i="2"/>
  <c r="M92" i="2"/>
  <c r="O92" i="2" s="1"/>
  <c r="N92" i="2"/>
  <c r="F93" i="2"/>
  <c r="I93" i="2"/>
  <c r="L93" i="2"/>
  <c r="O93" i="2"/>
  <c r="F94" i="2"/>
  <c r="C94" i="2" s="1"/>
  <c r="I94" i="2"/>
  <c r="L94" i="2"/>
  <c r="O94" i="2"/>
  <c r="F95" i="2"/>
  <c r="C95" i="2" s="1"/>
  <c r="I95" i="2"/>
  <c r="L95" i="2"/>
  <c r="O95" i="2"/>
  <c r="F96" i="2"/>
  <c r="C96" i="2" s="1"/>
  <c r="I96" i="2"/>
  <c r="L96" i="2"/>
  <c r="O96" i="2"/>
  <c r="F97" i="2"/>
  <c r="I97" i="2"/>
  <c r="L97" i="2"/>
  <c r="O97" i="2"/>
  <c r="D98" i="2"/>
  <c r="F98" i="2" s="1"/>
  <c r="E98" i="2"/>
  <c r="G98" i="2"/>
  <c r="I98" i="2" s="1"/>
  <c r="H98" i="2"/>
  <c r="J98" i="2"/>
  <c r="L98" i="2" s="1"/>
  <c r="K98" i="2"/>
  <c r="M98" i="2"/>
  <c r="O98" i="2" s="1"/>
  <c r="N98" i="2"/>
  <c r="F99" i="2"/>
  <c r="I99" i="2"/>
  <c r="L99" i="2"/>
  <c r="O99" i="2"/>
  <c r="F100" i="2"/>
  <c r="I100" i="2"/>
  <c r="L100" i="2"/>
  <c r="O100" i="2"/>
  <c r="F101" i="2"/>
  <c r="I101" i="2"/>
  <c r="L101" i="2"/>
  <c r="O101" i="2"/>
  <c r="F102" i="2"/>
  <c r="I102" i="2"/>
  <c r="L102" i="2"/>
  <c r="O102" i="2"/>
  <c r="F103" i="2"/>
  <c r="I103" i="2"/>
  <c r="L103" i="2"/>
  <c r="O103" i="2"/>
  <c r="F104" i="2"/>
  <c r="I104" i="2"/>
  <c r="L104" i="2"/>
  <c r="O104" i="2"/>
  <c r="F105" i="2"/>
  <c r="I105" i="2"/>
  <c r="L105" i="2"/>
  <c r="O105" i="2"/>
  <c r="D106" i="2"/>
  <c r="E106" i="2"/>
  <c r="F106" i="2"/>
  <c r="G106" i="2"/>
  <c r="I106" i="2" s="1"/>
  <c r="H106" i="2"/>
  <c r="J106" i="2"/>
  <c r="L106" i="2" s="1"/>
  <c r="K106" i="2"/>
  <c r="M106" i="2"/>
  <c r="O106" i="2" s="1"/>
  <c r="N106" i="2"/>
  <c r="F107" i="2"/>
  <c r="C107" i="2" s="1"/>
  <c r="I107" i="2"/>
  <c r="L107" i="2"/>
  <c r="O107" i="2"/>
  <c r="F108" i="2"/>
  <c r="C108" i="2" s="1"/>
  <c r="I108" i="2"/>
  <c r="L108" i="2"/>
  <c r="O108" i="2"/>
  <c r="F109" i="2"/>
  <c r="I109" i="2"/>
  <c r="L109" i="2"/>
  <c r="O109" i="2"/>
  <c r="F110" i="2"/>
  <c r="C110" i="2" s="1"/>
  <c r="I110" i="2"/>
  <c r="L110" i="2"/>
  <c r="O110" i="2"/>
  <c r="F111" i="2"/>
  <c r="C111" i="2" s="1"/>
  <c r="I111" i="2"/>
  <c r="L111" i="2"/>
  <c r="O111" i="2"/>
  <c r="F112" i="2"/>
  <c r="C112" i="2" s="1"/>
  <c r="I112" i="2"/>
  <c r="L112" i="2"/>
  <c r="O112" i="2"/>
  <c r="F113" i="2"/>
  <c r="I113" i="2"/>
  <c r="L113" i="2"/>
  <c r="O113" i="2"/>
  <c r="F114" i="2"/>
  <c r="C114" i="2" s="1"/>
  <c r="I114" i="2"/>
  <c r="L114" i="2"/>
  <c r="O114" i="2"/>
  <c r="D115" i="2"/>
  <c r="F115" i="2" s="1"/>
  <c r="E115" i="2"/>
  <c r="G115" i="2"/>
  <c r="H115" i="2"/>
  <c r="I115" i="2"/>
  <c r="J115" i="2"/>
  <c r="L115" i="2" s="1"/>
  <c r="K115" i="2"/>
  <c r="M115" i="2"/>
  <c r="O115" i="2" s="1"/>
  <c r="N115" i="2"/>
  <c r="F116" i="2"/>
  <c r="I116" i="2"/>
  <c r="L116" i="2"/>
  <c r="O116" i="2"/>
  <c r="F117" i="2"/>
  <c r="I117" i="2"/>
  <c r="L117" i="2"/>
  <c r="O117" i="2"/>
  <c r="F118" i="2"/>
  <c r="I118" i="2"/>
  <c r="L118" i="2"/>
  <c r="O118" i="2"/>
  <c r="D119" i="2"/>
  <c r="F119" i="2" s="1"/>
  <c r="E119" i="2"/>
  <c r="G119" i="2"/>
  <c r="I119" i="2" s="1"/>
  <c r="H119" i="2"/>
  <c r="J119" i="2"/>
  <c r="K119" i="2"/>
  <c r="L119" i="2" s="1"/>
  <c r="M119" i="2"/>
  <c r="O119" i="2" s="1"/>
  <c r="N119" i="2"/>
  <c r="F120" i="2"/>
  <c r="C120" i="2" s="1"/>
  <c r="I120" i="2"/>
  <c r="L120" i="2"/>
  <c r="O120" i="2"/>
  <c r="F121" i="2"/>
  <c r="I121" i="2"/>
  <c r="L121" i="2"/>
  <c r="O121" i="2"/>
  <c r="F122" i="2"/>
  <c r="C122" i="2" s="1"/>
  <c r="I122" i="2"/>
  <c r="L122" i="2"/>
  <c r="O122" i="2"/>
  <c r="F123" i="2"/>
  <c r="C123" i="2" s="1"/>
  <c r="I123" i="2"/>
  <c r="L123" i="2"/>
  <c r="O123" i="2"/>
  <c r="F124" i="2"/>
  <c r="C124" i="2" s="1"/>
  <c r="I124" i="2"/>
  <c r="L124" i="2"/>
  <c r="O124" i="2"/>
  <c r="D125" i="2"/>
  <c r="F125" i="2" s="1"/>
  <c r="E125" i="2"/>
  <c r="G125" i="2"/>
  <c r="H125" i="2"/>
  <c r="J125" i="2"/>
  <c r="K125" i="2"/>
  <c r="M125" i="2"/>
  <c r="N125" i="2"/>
  <c r="O125" i="2" s="1"/>
  <c r="F126" i="2"/>
  <c r="I126" i="2"/>
  <c r="L126" i="2"/>
  <c r="O126" i="2"/>
  <c r="F127" i="2"/>
  <c r="I127" i="2"/>
  <c r="L127" i="2"/>
  <c r="O127" i="2"/>
  <c r="F128" i="2"/>
  <c r="I128" i="2"/>
  <c r="L128" i="2"/>
  <c r="O128" i="2"/>
  <c r="F129" i="2"/>
  <c r="I129" i="2"/>
  <c r="L129" i="2"/>
  <c r="O129" i="2"/>
  <c r="F130" i="2"/>
  <c r="I130" i="2"/>
  <c r="L130" i="2"/>
  <c r="O130" i="2"/>
  <c r="D131" i="2"/>
  <c r="F131" i="2" s="1"/>
  <c r="E131" i="2"/>
  <c r="G131" i="2"/>
  <c r="I131" i="2" s="1"/>
  <c r="H131" i="2"/>
  <c r="J131" i="2"/>
  <c r="K131" i="2"/>
  <c r="L131" i="2" s="1"/>
  <c r="M131" i="2"/>
  <c r="O131" i="2" s="1"/>
  <c r="N131" i="2"/>
  <c r="F132" i="2"/>
  <c r="C132" i="2" s="1"/>
  <c r="I132" i="2"/>
  <c r="L132" i="2"/>
  <c r="O132" i="2"/>
  <c r="G133" i="2"/>
  <c r="D134" i="2"/>
  <c r="E134" i="2"/>
  <c r="F134" i="2"/>
  <c r="G134" i="2"/>
  <c r="H134" i="2"/>
  <c r="I134" i="2" s="1"/>
  <c r="J134" i="2"/>
  <c r="L134" i="2" s="1"/>
  <c r="K134" i="2"/>
  <c r="K133" i="2" s="1"/>
  <c r="M134" i="2"/>
  <c r="N134" i="2"/>
  <c r="F135" i="2"/>
  <c r="C135" i="2" s="1"/>
  <c r="I135" i="2"/>
  <c r="L135" i="2"/>
  <c r="O135" i="2"/>
  <c r="F136" i="2"/>
  <c r="C136" i="2" s="1"/>
  <c r="I136" i="2"/>
  <c r="L136" i="2"/>
  <c r="O136" i="2"/>
  <c r="F137" i="2"/>
  <c r="I137" i="2"/>
  <c r="L137" i="2"/>
  <c r="O137" i="2"/>
  <c r="F138" i="2"/>
  <c r="C138" i="2" s="1"/>
  <c r="I138" i="2"/>
  <c r="L138" i="2"/>
  <c r="O138" i="2"/>
  <c r="D139" i="2"/>
  <c r="F139" i="2" s="1"/>
  <c r="E139" i="2"/>
  <c r="G139" i="2"/>
  <c r="H139" i="2"/>
  <c r="I139" i="2"/>
  <c r="J139" i="2"/>
  <c r="K139" i="2"/>
  <c r="L139" i="2" s="1"/>
  <c r="M139" i="2"/>
  <c r="O139" i="2" s="1"/>
  <c r="N139" i="2"/>
  <c r="F140" i="2"/>
  <c r="I140" i="2"/>
  <c r="L140" i="2"/>
  <c r="O140" i="2"/>
  <c r="F141" i="2"/>
  <c r="I141" i="2"/>
  <c r="L141" i="2"/>
  <c r="O141" i="2"/>
  <c r="F142" i="2"/>
  <c r="I142" i="2"/>
  <c r="L142" i="2"/>
  <c r="O142" i="2"/>
  <c r="F143" i="2"/>
  <c r="I143" i="2"/>
  <c r="L143" i="2"/>
  <c r="O143" i="2"/>
  <c r="D144" i="2"/>
  <c r="F144" i="2" s="1"/>
  <c r="E144" i="2"/>
  <c r="G144" i="2"/>
  <c r="I144" i="2" s="1"/>
  <c r="H144" i="2"/>
  <c r="J144" i="2"/>
  <c r="K144" i="2"/>
  <c r="L144" i="2"/>
  <c r="M144" i="2"/>
  <c r="N144" i="2"/>
  <c r="O144" i="2" s="1"/>
  <c r="F145" i="2"/>
  <c r="I145" i="2"/>
  <c r="L145" i="2"/>
  <c r="O145" i="2"/>
  <c r="F146" i="2"/>
  <c r="C146" i="2" s="1"/>
  <c r="I146" i="2"/>
  <c r="L146" i="2"/>
  <c r="O146" i="2"/>
  <c r="D147" i="2"/>
  <c r="F147" i="2" s="1"/>
  <c r="E147" i="2"/>
  <c r="G147" i="2"/>
  <c r="H147" i="2"/>
  <c r="I147" i="2"/>
  <c r="J147" i="2"/>
  <c r="K147" i="2"/>
  <c r="L147" i="2" s="1"/>
  <c r="M147" i="2"/>
  <c r="O147" i="2" s="1"/>
  <c r="N147" i="2"/>
  <c r="F148" i="2"/>
  <c r="I148" i="2"/>
  <c r="L148" i="2"/>
  <c r="O148" i="2"/>
  <c r="F149" i="2"/>
  <c r="I149" i="2"/>
  <c r="L149" i="2"/>
  <c r="O149" i="2"/>
  <c r="F150" i="2"/>
  <c r="I150" i="2"/>
  <c r="L150" i="2"/>
  <c r="O150" i="2"/>
  <c r="F151" i="2"/>
  <c r="I151" i="2"/>
  <c r="L151" i="2"/>
  <c r="O151" i="2"/>
  <c r="F152" i="2"/>
  <c r="I152" i="2"/>
  <c r="L152" i="2"/>
  <c r="O152" i="2"/>
  <c r="F153" i="2"/>
  <c r="I153" i="2"/>
  <c r="L153" i="2"/>
  <c r="O153" i="2"/>
  <c r="D154" i="2"/>
  <c r="E154" i="2"/>
  <c r="F154" i="2"/>
  <c r="G154" i="2"/>
  <c r="H154" i="2"/>
  <c r="I154" i="2" s="1"/>
  <c r="J154" i="2"/>
  <c r="L154" i="2" s="1"/>
  <c r="K154" i="2"/>
  <c r="M154" i="2"/>
  <c r="O154" i="2" s="1"/>
  <c r="N154" i="2"/>
  <c r="F155" i="2"/>
  <c r="C155" i="2" s="1"/>
  <c r="I155" i="2"/>
  <c r="L155" i="2"/>
  <c r="O155" i="2"/>
  <c r="F156" i="2"/>
  <c r="C156" i="2" s="1"/>
  <c r="I156" i="2"/>
  <c r="L156" i="2"/>
  <c r="O156" i="2"/>
  <c r="F157" i="2"/>
  <c r="I157" i="2"/>
  <c r="L157" i="2"/>
  <c r="O157" i="2"/>
  <c r="F158" i="2"/>
  <c r="C158" i="2" s="1"/>
  <c r="I158" i="2"/>
  <c r="L158" i="2"/>
  <c r="O158" i="2"/>
  <c r="F159" i="2"/>
  <c r="C159" i="2" s="1"/>
  <c r="I159" i="2"/>
  <c r="L159" i="2"/>
  <c r="O159" i="2"/>
  <c r="F160" i="2"/>
  <c r="C160" i="2" s="1"/>
  <c r="I160" i="2"/>
  <c r="L160" i="2"/>
  <c r="O160" i="2"/>
  <c r="F161" i="2"/>
  <c r="I161" i="2"/>
  <c r="L161" i="2"/>
  <c r="O161" i="2"/>
  <c r="F162" i="2"/>
  <c r="C162" i="2" s="1"/>
  <c r="I162" i="2"/>
  <c r="L162" i="2"/>
  <c r="O162" i="2"/>
  <c r="D163" i="2"/>
  <c r="F163" i="2" s="1"/>
  <c r="E163" i="2"/>
  <c r="G163" i="2"/>
  <c r="H163" i="2"/>
  <c r="I163" i="2"/>
  <c r="J163" i="2"/>
  <c r="L163" i="2" s="1"/>
  <c r="K163" i="2"/>
  <c r="M163" i="2"/>
  <c r="O163" i="2" s="1"/>
  <c r="N163" i="2"/>
  <c r="F164" i="2"/>
  <c r="I164" i="2"/>
  <c r="L164" i="2"/>
  <c r="O164" i="2"/>
  <c r="F165" i="2"/>
  <c r="I165" i="2"/>
  <c r="L165" i="2"/>
  <c r="O165" i="2"/>
  <c r="F166" i="2"/>
  <c r="I166" i="2"/>
  <c r="L166" i="2"/>
  <c r="O166" i="2"/>
  <c r="F167" i="2"/>
  <c r="I167" i="2"/>
  <c r="L167" i="2"/>
  <c r="O167" i="2"/>
  <c r="D169" i="2"/>
  <c r="E169" i="2"/>
  <c r="E168" i="2" s="1"/>
  <c r="G169" i="2"/>
  <c r="H169" i="2"/>
  <c r="H168" i="2" s="1"/>
  <c r="J169" i="2"/>
  <c r="J168" i="2" s="1"/>
  <c r="K169" i="2"/>
  <c r="K168" i="2" s="1"/>
  <c r="M169" i="2"/>
  <c r="M168" i="2" s="1"/>
  <c r="N169" i="2"/>
  <c r="F170" i="2"/>
  <c r="I170" i="2"/>
  <c r="L170" i="2"/>
  <c r="O170" i="2"/>
  <c r="F171" i="2"/>
  <c r="I171" i="2"/>
  <c r="L171" i="2"/>
  <c r="O171" i="2"/>
  <c r="F172" i="2"/>
  <c r="I172" i="2"/>
  <c r="L172" i="2"/>
  <c r="O172" i="2"/>
  <c r="F173" i="2"/>
  <c r="I173" i="2"/>
  <c r="L173" i="2"/>
  <c r="O173" i="2"/>
  <c r="F174" i="2"/>
  <c r="I174" i="2"/>
  <c r="L174" i="2"/>
  <c r="O174" i="2"/>
  <c r="F175" i="2"/>
  <c r="I175" i="2"/>
  <c r="L175" i="2"/>
  <c r="O175" i="2"/>
  <c r="D178" i="2"/>
  <c r="E178" i="2"/>
  <c r="G178" i="2"/>
  <c r="H178" i="2"/>
  <c r="J178" i="2"/>
  <c r="L178" i="2" s="1"/>
  <c r="K178" i="2"/>
  <c r="K177" i="2" s="1"/>
  <c r="K176" i="2" s="1"/>
  <c r="M178" i="2"/>
  <c r="M177" i="2" s="1"/>
  <c r="N178" i="2"/>
  <c r="F179" i="2"/>
  <c r="I179" i="2"/>
  <c r="L179" i="2"/>
  <c r="O179" i="2"/>
  <c r="F180" i="2"/>
  <c r="I180" i="2"/>
  <c r="L180" i="2"/>
  <c r="O180" i="2"/>
  <c r="F181" i="2"/>
  <c r="I181" i="2"/>
  <c r="L181" i="2"/>
  <c r="O181" i="2"/>
  <c r="D182" i="2"/>
  <c r="E182" i="2"/>
  <c r="F182" i="2"/>
  <c r="G182" i="2"/>
  <c r="G177" i="2" s="1"/>
  <c r="H182" i="2"/>
  <c r="J182" i="2"/>
  <c r="L182" i="2" s="1"/>
  <c r="K182" i="2"/>
  <c r="M182" i="2"/>
  <c r="O182" i="2" s="1"/>
  <c r="N182" i="2"/>
  <c r="F183" i="2"/>
  <c r="C183" i="2" s="1"/>
  <c r="I183" i="2"/>
  <c r="L183" i="2"/>
  <c r="O183" i="2"/>
  <c r="F184" i="2"/>
  <c r="C184" i="2" s="1"/>
  <c r="I184" i="2"/>
  <c r="L184" i="2"/>
  <c r="O184" i="2"/>
  <c r="F185" i="2"/>
  <c r="I185" i="2"/>
  <c r="L185" i="2"/>
  <c r="O185" i="2"/>
  <c r="F186" i="2"/>
  <c r="C186" i="2" s="1"/>
  <c r="I186" i="2"/>
  <c r="L186" i="2"/>
  <c r="O186" i="2"/>
  <c r="D187" i="2"/>
  <c r="F187" i="2" s="1"/>
  <c r="E187" i="2"/>
  <c r="G187" i="2"/>
  <c r="H187" i="2"/>
  <c r="I187" i="2"/>
  <c r="J187" i="2"/>
  <c r="L187" i="2" s="1"/>
  <c r="K187" i="2"/>
  <c r="M187" i="2"/>
  <c r="O187" i="2" s="1"/>
  <c r="N187" i="2"/>
  <c r="F188" i="2"/>
  <c r="I188" i="2"/>
  <c r="L188" i="2"/>
  <c r="O188" i="2"/>
  <c r="F189" i="2"/>
  <c r="I189" i="2"/>
  <c r="L189" i="2"/>
  <c r="O189" i="2"/>
  <c r="D191" i="2"/>
  <c r="E191" i="2"/>
  <c r="G191" i="2"/>
  <c r="I191" i="2" s="1"/>
  <c r="H191" i="2"/>
  <c r="J191" i="2"/>
  <c r="K191" i="2"/>
  <c r="M191" i="2"/>
  <c r="N191" i="2"/>
  <c r="F192" i="2"/>
  <c r="I192" i="2"/>
  <c r="L192" i="2"/>
  <c r="O192" i="2"/>
  <c r="F193" i="2"/>
  <c r="I193" i="2"/>
  <c r="L193" i="2"/>
  <c r="O193" i="2"/>
  <c r="C193" i="2" s="1"/>
  <c r="D195" i="2"/>
  <c r="D194" i="2" s="1"/>
  <c r="E195" i="2"/>
  <c r="E194" i="2" s="1"/>
  <c r="G195" i="2"/>
  <c r="G194" i="2" s="1"/>
  <c r="H195" i="2"/>
  <c r="H194" i="2" s="1"/>
  <c r="J195" i="2"/>
  <c r="K195" i="2"/>
  <c r="K194" i="2" s="1"/>
  <c r="M195" i="2"/>
  <c r="N195" i="2"/>
  <c r="N194" i="2" s="1"/>
  <c r="N190" i="2" s="1"/>
  <c r="F196" i="2"/>
  <c r="I196" i="2"/>
  <c r="L196" i="2"/>
  <c r="O196" i="2"/>
  <c r="H199" i="2"/>
  <c r="F200" i="2"/>
  <c r="I200" i="2"/>
  <c r="L200" i="2"/>
  <c r="O200" i="2"/>
  <c r="D201" i="2"/>
  <c r="D199" i="2" s="1"/>
  <c r="E201" i="2"/>
  <c r="E199" i="2" s="1"/>
  <c r="F201" i="2"/>
  <c r="G201" i="2"/>
  <c r="H201" i="2"/>
  <c r="J201" i="2"/>
  <c r="J199" i="2" s="1"/>
  <c r="K201" i="2"/>
  <c r="K199" i="2" s="1"/>
  <c r="M201" i="2"/>
  <c r="M199" i="2" s="1"/>
  <c r="N201" i="2"/>
  <c r="N199" i="2" s="1"/>
  <c r="F202" i="2"/>
  <c r="I202" i="2"/>
  <c r="L202" i="2"/>
  <c r="O202" i="2"/>
  <c r="F203" i="2"/>
  <c r="C203" i="2" s="1"/>
  <c r="I203" i="2"/>
  <c r="L203" i="2"/>
  <c r="O203" i="2"/>
  <c r="F204" i="2"/>
  <c r="C204" i="2" s="1"/>
  <c r="I204" i="2"/>
  <c r="L204" i="2"/>
  <c r="O204" i="2"/>
  <c r="F205" i="2"/>
  <c r="I205" i="2"/>
  <c r="L205" i="2"/>
  <c r="O205" i="2"/>
  <c r="F206" i="2"/>
  <c r="I206" i="2"/>
  <c r="L206" i="2"/>
  <c r="O206" i="2"/>
  <c r="D208" i="2"/>
  <c r="E208" i="2"/>
  <c r="G208" i="2"/>
  <c r="H208" i="2"/>
  <c r="H207" i="2" s="1"/>
  <c r="J208" i="2"/>
  <c r="L208" i="2" s="1"/>
  <c r="K208" i="2"/>
  <c r="M208" i="2"/>
  <c r="O208" i="2" s="1"/>
  <c r="N208" i="2"/>
  <c r="F209" i="2"/>
  <c r="I209" i="2"/>
  <c r="L209" i="2"/>
  <c r="O209" i="2"/>
  <c r="F210" i="2"/>
  <c r="I210" i="2"/>
  <c r="C210" i="2" s="1"/>
  <c r="L210" i="2"/>
  <c r="O210" i="2"/>
  <c r="F211" i="2"/>
  <c r="I211" i="2"/>
  <c r="L211" i="2"/>
  <c r="O211" i="2"/>
  <c r="F212" i="2"/>
  <c r="I212" i="2"/>
  <c r="L212" i="2"/>
  <c r="O212" i="2"/>
  <c r="F213" i="2"/>
  <c r="I213" i="2"/>
  <c r="L213" i="2"/>
  <c r="O213" i="2"/>
  <c r="F214" i="2"/>
  <c r="I214" i="2"/>
  <c r="L214" i="2"/>
  <c r="O214" i="2"/>
  <c r="F215" i="2"/>
  <c r="I215" i="2"/>
  <c r="L215" i="2"/>
  <c r="O215" i="2"/>
  <c r="F216" i="2"/>
  <c r="I216" i="2"/>
  <c r="L216" i="2"/>
  <c r="O216" i="2"/>
  <c r="F217" i="2"/>
  <c r="I217" i="2"/>
  <c r="L217" i="2"/>
  <c r="O217" i="2"/>
  <c r="F218" i="2"/>
  <c r="I218" i="2"/>
  <c r="L218" i="2"/>
  <c r="O218" i="2"/>
  <c r="D219" i="2"/>
  <c r="E219" i="2"/>
  <c r="E207" i="2" s="1"/>
  <c r="G219" i="2"/>
  <c r="I219" i="2" s="1"/>
  <c r="H219" i="2"/>
  <c r="J219" i="2"/>
  <c r="L219" i="2" s="1"/>
  <c r="K219" i="2"/>
  <c r="M219" i="2"/>
  <c r="N219" i="2"/>
  <c r="F220" i="2"/>
  <c r="I220" i="2"/>
  <c r="L220" i="2"/>
  <c r="O220" i="2"/>
  <c r="F221" i="2"/>
  <c r="I221" i="2"/>
  <c r="L221" i="2"/>
  <c r="O221" i="2"/>
  <c r="C221" i="2" s="1"/>
  <c r="F222" i="2"/>
  <c r="I222" i="2"/>
  <c r="L222" i="2"/>
  <c r="O222" i="2"/>
  <c r="F223" i="2"/>
  <c r="I223" i="2"/>
  <c r="L223" i="2"/>
  <c r="O223" i="2"/>
  <c r="F224" i="2"/>
  <c r="I224" i="2"/>
  <c r="L224" i="2"/>
  <c r="O224" i="2"/>
  <c r="C224" i="2" s="1"/>
  <c r="F225" i="2"/>
  <c r="I225" i="2"/>
  <c r="L225" i="2"/>
  <c r="O225" i="2"/>
  <c r="F226" i="2"/>
  <c r="I226" i="2"/>
  <c r="L226" i="2"/>
  <c r="O226" i="2"/>
  <c r="F227" i="2"/>
  <c r="I227" i="2"/>
  <c r="L227" i="2"/>
  <c r="O227" i="2"/>
  <c r="F228" i="2"/>
  <c r="I228" i="2"/>
  <c r="L228" i="2"/>
  <c r="O228" i="2"/>
  <c r="F229" i="2"/>
  <c r="I229" i="2"/>
  <c r="L229" i="2"/>
  <c r="O229" i="2"/>
  <c r="C229" i="2" s="1"/>
  <c r="D230" i="2"/>
  <c r="F230" i="2" s="1"/>
  <c r="E230" i="2"/>
  <c r="G230" i="2"/>
  <c r="I230" i="2" s="1"/>
  <c r="H230" i="2"/>
  <c r="J230" i="2"/>
  <c r="K230" i="2"/>
  <c r="M230" i="2"/>
  <c r="O230" i="2" s="1"/>
  <c r="N230" i="2"/>
  <c r="F231" i="2"/>
  <c r="C231" i="2" s="1"/>
  <c r="I231" i="2"/>
  <c r="L231" i="2"/>
  <c r="O231" i="2"/>
  <c r="F232" i="2"/>
  <c r="I232" i="2"/>
  <c r="L232" i="2"/>
  <c r="O232" i="2"/>
  <c r="F235" i="2"/>
  <c r="C235" i="2" s="1"/>
  <c r="I235" i="2"/>
  <c r="L235" i="2"/>
  <c r="O235" i="2"/>
  <c r="D236" i="2"/>
  <c r="E236" i="2"/>
  <c r="G236" i="2"/>
  <c r="H236" i="2"/>
  <c r="J236" i="2"/>
  <c r="K236" i="2"/>
  <c r="M236" i="2"/>
  <c r="N236" i="2"/>
  <c r="F237" i="2"/>
  <c r="I237" i="2"/>
  <c r="L237" i="2"/>
  <c r="O237" i="2"/>
  <c r="D238" i="2"/>
  <c r="F238" i="2" s="1"/>
  <c r="E238" i="2"/>
  <c r="G238" i="2"/>
  <c r="I238" i="2" s="1"/>
  <c r="H238" i="2"/>
  <c r="J238" i="2"/>
  <c r="L238" i="2" s="1"/>
  <c r="K238" i="2"/>
  <c r="M238" i="2"/>
  <c r="O238" i="2" s="1"/>
  <c r="N238" i="2"/>
  <c r="F239" i="2"/>
  <c r="C239" i="2" s="1"/>
  <c r="I239" i="2"/>
  <c r="L239" i="2"/>
  <c r="O239" i="2"/>
  <c r="F240" i="2"/>
  <c r="I240" i="2"/>
  <c r="L240" i="2"/>
  <c r="O240" i="2"/>
  <c r="D241" i="2"/>
  <c r="F241" i="2" s="1"/>
  <c r="E241" i="2"/>
  <c r="G241" i="2"/>
  <c r="I241" i="2" s="1"/>
  <c r="H241" i="2"/>
  <c r="J241" i="2"/>
  <c r="L241" i="2" s="1"/>
  <c r="K241" i="2"/>
  <c r="M241" i="2"/>
  <c r="O241" i="2" s="1"/>
  <c r="N241" i="2"/>
  <c r="F242" i="2"/>
  <c r="I242" i="2"/>
  <c r="L242" i="2"/>
  <c r="O242" i="2"/>
  <c r="F243" i="2"/>
  <c r="I243" i="2"/>
  <c r="L243" i="2"/>
  <c r="O243" i="2"/>
  <c r="F244" i="2"/>
  <c r="I244" i="2"/>
  <c r="L244" i="2"/>
  <c r="O244" i="2"/>
  <c r="F245" i="2"/>
  <c r="I245" i="2"/>
  <c r="L245" i="2"/>
  <c r="O245" i="2"/>
  <c r="F246" i="2"/>
  <c r="I246" i="2"/>
  <c r="L246" i="2"/>
  <c r="O246" i="2"/>
  <c r="F247" i="2"/>
  <c r="I247" i="2"/>
  <c r="L247" i="2"/>
  <c r="O247" i="2"/>
  <c r="F248" i="2"/>
  <c r="I248" i="2"/>
  <c r="L248" i="2"/>
  <c r="O248" i="2"/>
  <c r="D249" i="2"/>
  <c r="E249" i="2"/>
  <c r="F249" i="2"/>
  <c r="G249" i="2"/>
  <c r="H249" i="2"/>
  <c r="I249" i="2" s="1"/>
  <c r="J249" i="2"/>
  <c r="L249" i="2" s="1"/>
  <c r="K249" i="2"/>
  <c r="M249" i="2"/>
  <c r="O249" i="2" s="1"/>
  <c r="N249" i="2"/>
  <c r="F250" i="2"/>
  <c r="C250" i="2" s="1"/>
  <c r="I250" i="2"/>
  <c r="L250" i="2"/>
  <c r="O250" i="2"/>
  <c r="F251" i="2"/>
  <c r="C251" i="2" s="1"/>
  <c r="I251" i="2"/>
  <c r="L251" i="2"/>
  <c r="O251" i="2"/>
  <c r="F252" i="2"/>
  <c r="I252" i="2"/>
  <c r="L252" i="2"/>
  <c r="O252" i="2"/>
  <c r="F253" i="2"/>
  <c r="I253" i="2"/>
  <c r="L253" i="2"/>
  <c r="O253" i="2"/>
  <c r="E254" i="2"/>
  <c r="M254" i="2"/>
  <c r="D255" i="2"/>
  <c r="F255" i="2" s="1"/>
  <c r="E255" i="2"/>
  <c r="G255" i="2"/>
  <c r="G254" i="2" s="1"/>
  <c r="I254" i="2" s="1"/>
  <c r="H255" i="2"/>
  <c r="H254" i="2" s="1"/>
  <c r="J255" i="2"/>
  <c r="K255" i="2"/>
  <c r="K254" i="2" s="1"/>
  <c r="M255" i="2"/>
  <c r="N255" i="2"/>
  <c r="N254" i="2" s="1"/>
  <c r="F256" i="2"/>
  <c r="I256" i="2"/>
  <c r="L256" i="2"/>
  <c r="O256" i="2"/>
  <c r="F257" i="2"/>
  <c r="I257" i="2"/>
  <c r="L257" i="2"/>
  <c r="O257" i="2"/>
  <c r="F258" i="2"/>
  <c r="I258" i="2"/>
  <c r="L258" i="2"/>
  <c r="O258" i="2"/>
  <c r="F259" i="2"/>
  <c r="I259" i="2"/>
  <c r="L259" i="2"/>
  <c r="O259" i="2"/>
  <c r="F260" i="2"/>
  <c r="I260" i="2"/>
  <c r="L260" i="2"/>
  <c r="O260" i="2"/>
  <c r="D262" i="2"/>
  <c r="E262" i="2"/>
  <c r="G262" i="2"/>
  <c r="I262" i="2" s="1"/>
  <c r="H262" i="2"/>
  <c r="J262" i="2"/>
  <c r="L262" i="2" s="1"/>
  <c r="K262" i="2"/>
  <c r="M262" i="2"/>
  <c r="O262" i="2" s="1"/>
  <c r="N262" i="2"/>
  <c r="N261" i="2" s="1"/>
  <c r="F263" i="2"/>
  <c r="I263" i="2"/>
  <c r="L263" i="2"/>
  <c r="O263" i="2"/>
  <c r="F264" i="2"/>
  <c r="I264" i="2"/>
  <c r="L264" i="2"/>
  <c r="O264" i="2"/>
  <c r="F265" i="2"/>
  <c r="I265" i="2"/>
  <c r="L265" i="2"/>
  <c r="O265" i="2"/>
  <c r="D266" i="2"/>
  <c r="F266" i="2" s="1"/>
  <c r="E266" i="2"/>
  <c r="G266" i="2"/>
  <c r="I266" i="2" s="1"/>
  <c r="H266" i="2"/>
  <c r="J266" i="2"/>
  <c r="K266" i="2"/>
  <c r="L266" i="2" s="1"/>
  <c r="M266" i="2"/>
  <c r="O266" i="2" s="1"/>
  <c r="N266" i="2"/>
  <c r="F267" i="2"/>
  <c r="C267" i="2" s="1"/>
  <c r="I267" i="2"/>
  <c r="L267" i="2"/>
  <c r="O267" i="2"/>
  <c r="F268" i="2"/>
  <c r="I268" i="2"/>
  <c r="L268" i="2"/>
  <c r="O268" i="2"/>
  <c r="C268" i="2" s="1"/>
  <c r="F269" i="2"/>
  <c r="I269" i="2"/>
  <c r="C269" i="2" s="1"/>
  <c r="L269" i="2"/>
  <c r="O269" i="2"/>
  <c r="F270" i="2"/>
  <c r="I270" i="2"/>
  <c r="L270" i="2"/>
  <c r="O270" i="2"/>
  <c r="K272" i="2"/>
  <c r="K271" i="2" s="1"/>
  <c r="F273" i="2"/>
  <c r="I273" i="2"/>
  <c r="L273" i="2"/>
  <c r="O273" i="2"/>
  <c r="D274" i="2"/>
  <c r="E274" i="2"/>
  <c r="G274" i="2"/>
  <c r="I274" i="2" s="1"/>
  <c r="H274" i="2"/>
  <c r="H272" i="2" s="1"/>
  <c r="J274" i="2"/>
  <c r="K274" i="2"/>
  <c r="L274" i="2"/>
  <c r="M274" i="2"/>
  <c r="N274" i="2"/>
  <c r="F275" i="2"/>
  <c r="I275" i="2"/>
  <c r="L275" i="2"/>
  <c r="O275" i="2"/>
  <c r="F276" i="2"/>
  <c r="I276" i="2"/>
  <c r="L276" i="2"/>
  <c r="O276" i="2"/>
  <c r="F277" i="2"/>
  <c r="I277" i="2"/>
  <c r="C277" i="2" s="1"/>
  <c r="L277" i="2"/>
  <c r="O277" i="2"/>
  <c r="D278" i="2"/>
  <c r="E278" i="2"/>
  <c r="G278" i="2"/>
  <c r="H278" i="2"/>
  <c r="I278" i="2" s="1"/>
  <c r="J278" i="2"/>
  <c r="L278" i="2" s="1"/>
  <c r="K278" i="2"/>
  <c r="M278" i="2"/>
  <c r="N278" i="2"/>
  <c r="F279" i="2"/>
  <c r="I279" i="2"/>
  <c r="L279" i="2"/>
  <c r="O279" i="2"/>
  <c r="F280" i="2"/>
  <c r="I280" i="2"/>
  <c r="L280" i="2"/>
  <c r="O280" i="2"/>
  <c r="C280" i="2" s="1"/>
  <c r="F281" i="2"/>
  <c r="I281" i="2"/>
  <c r="L281" i="2"/>
  <c r="O281" i="2"/>
  <c r="D282" i="2"/>
  <c r="E282" i="2"/>
  <c r="G282" i="2"/>
  <c r="I282" i="2" s="1"/>
  <c r="H282" i="2"/>
  <c r="J282" i="2"/>
  <c r="K282" i="2"/>
  <c r="L282" i="2"/>
  <c r="M282" i="2"/>
  <c r="N282" i="2"/>
  <c r="F283" i="2"/>
  <c r="I283" i="2"/>
  <c r="L283" i="2"/>
  <c r="O283" i="2"/>
  <c r="D284" i="2"/>
  <c r="F284" i="2" s="1"/>
  <c r="E284" i="2"/>
  <c r="G284" i="2"/>
  <c r="I284" i="2" s="1"/>
  <c r="H284" i="2"/>
  <c r="J284" i="2"/>
  <c r="J290" i="2" s="1"/>
  <c r="J289" i="2" s="1"/>
  <c r="K284" i="2"/>
  <c r="K290" i="2" s="1"/>
  <c r="M284" i="2"/>
  <c r="N284" i="2"/>
  <c r="O284" i="2"/>
  <c r="F285" i="2"/>
  <c r="I285" i="2"/>
  <c r="L285" i="2"/>
  <c r="O285" i="2"/>
  <c r="F286" i="2"/>
  <c r="I286" i="2"/>
  <c r="L286" i="2"/>
  <c r="O286" i="2"/>
  <c r="D290" i="2"/>
  <c r="E290" i="2"/>
  <c r="E289" i="2" s="1"/>
  <c r="N290" i="2"/>
  <c r="N289" i="2" s="1"/>
  <c r="D291" i="2"/>
  <c r="E291" i="2"/>
  <c r="G291" i="2"/>
  <c r="H291" i="2"/>
  <c r="J291" i="2"/>
  <c r="K291" i="2"/>
  <c r="L291" i="2" s="1"/>
  <c r="M291" i="2"/>
  <c r="O291" i="2" s="1"/>
  <c r="N291" i="2"/>
  <c r="F292" i="2"/>
  <c r="I292" i="2"/>
  <c r="L292" i="2"/>
  <c r="O292" i="2"/>
  <c r="F293" i="2"/>
  <c r="I293" i="2"/>
  <c r="C293" i="2" s="1"/>
  <c r="L293" i="2"/>
  <c r="O293" i="2"/>
  <c r="F294" i="2"/>
  <c r="I294" i="2"/>
  <c r="L294" i="2"/>
  <c r="O294" i="2"/>
  <c r="F295" i="2"/>
  <c r="I295" i="2"/>
  <c r="L295" i="2"/>
  <c r="O295" i="2"/>
  <c r="F296" i="2"/>
  <c r="I296" i="2"/>
  <c r="L296" i="2"/>
  <c r="O296" i="2"/>
  <c r="F297" i="2"/>
  <c r="I297" i="2"/>
  <c r="C297" i="2" s="1"/>
  <c r="L297" i="2"/>
  <c r="O297" i="2"/>
  <c r="F298" i="2"/>
  <c r="I298" i="2"/>
  <c r="L298" i="2"/>
  <c r="O298" i="2"/>
  <c r="F299" i="2"/>
  <c r="I299" i="2"/>
  <c r="L299" i="2"/>
  <c r="O299" i="2"/>
  <c r="D25" i="1"/>
  <c r="D25" i="18" s="1"/>
  <c r="E25" i="1"/>
  <c r="G25" i="1"/>
  <c r="G25" i="18" s="1"/>
  <c r="H25" i="1"/>
  <c r="J25" i="1"/>
  <c r="K25" i="1"/>
  <c r="K25" i="18" s="1"/>
  <c r="M25" i="1"/>
  <c r="N25" i="1"/>
  <c r="F26" i="1"/>
  <c r="I26" i="1"/>
  <c r="I26" i="18" s="1"/>
  <c r="L26" i="1"/>
  <c r="O26" i="1"/>
  <c r="O26" i="18" s="1"/>
  <c r="F27" i="1"/>
  <c r="I27" i="1"/>
  <c r="I27" i="18" s="1"/>
  <c r="L27" i="1"/>
  <c r="O27" i="1"/>
  <c r="O27" i="18" s="1"/>
  <c r="D28" i="1"/>
  <c r="F28" i="1" s="1"/>
  <c r="I28" i="1"/>
  <c r="I28" i="18" s="1"/>
  <c r="C29" i="1"/>
  <c r="F29" i="1"/>
  <c r="F29" i="18" s="1"/>
  <c r="J31" i="1"/>
  <c r="K31" i="1"/>
  <c r="L32" i="1"/>
  <c r="C33" i="1"/>
  <c r="C33" i="18" s="1"/>
  <c r="L33" i="1"/>
  <c r="L33" i="18" s="1"/>
  <c r="L34" i="1"/>
  <c r="J35" i="1"/>
  <c r="J35" i="18" s="1"/>
  <c r="K35" i="1"/>
  <c r="K35" i="18" s="1"/>
  <c r="L36" i="1"/>
  <c r="L36" i="18" s="1"/>
  <c r="J37" i="1"/>
  <c r="K37" i="1"/>
  <c r="K37" i="18" s="1"/>
  <c r="L38" i="1"/>
  <c r="C39" i="1"/>
  <c r="C39" i="18" s="1"/>
  <c r="L39" i="1"/>
  <c r="L39" i="18" s="1"/>
  <c r="J40" i="1"/>
  <c r="K40" i="1"/>
  <c r="K40" i="18" s="1"/>
  <c r="L41" i="1"/>
  <c r="L42" i="1"/>
  <c r="L42" i="18" s="1"/>
  <c r="L43" i="1"/>
  <c r="C44" i="1"/>
  <c r="C44" i="18" s="1"/>
  <c r="L44" i="1"/>
  <c r="L44" i="18" s="1"/>
  <c r="F45" i="1"/>
  <c r="D46" i="1"/>
  <c r="D46" i="18" s="1"/>
  <c r="E46" i="1"/>
  <c r="E46" i="18" s="1"/>
  <c r="G46" i="1"/>
  <c r="H46" i="1"/>
  <c r="J46" i="1"/>
  <c r="K46" i="1"/>
  <c r="K46" i="18" s="1"/>
  <c r="F47" i="1"/>
  <c r="I47" i="1"/>
  <c r="I47" i="18" s="1"/>
  <c r="L47" i="1"/>
  <c r="M48" i="1"/>
  <c r="N48" i="1"/>
  <c r="N48" i="18" s="1"/>
  <c r="O49" i="1"/>
  <c r="C50" i="1"/>
  <c r="O50" i="1"/>
  <c r="O50" i="18" s="1"/>
  <c r="D58" i="1"/>
  <c r="E58" i="1"/>
  <c r="E58" i="18" s="1"/>
  <c r="G58" i="1"/>
  <c r="H58" i="1"/>
  <c r="J58" i="1"/>
  <c r="J58" i="18" s="1"/>
  <c r="K58" i="1"/>
  <c r="L58" i="1"/>
  <c r="M58" i="1"/>
  <c r="M58" i="18" s="1"/>
  <c r="N58" i="1"/>
  <c r="N58" i="18" s="1"/>
  <c r="O58" i="1"/>
  <c r="O58" i="18" s="1"/>
  <c r="F59" i="1"/>
  <c r="F59" i="18" s="1"/>
  <c r="I59" i="1"/>
  <c r="I59" i="18" s="1"/>
  <c r="L59" i="1"/>
  <c r="L59" i="18" s="1"/>
  <c r="O59" i="1"/>
  <c r="D60" i="1"/>
  <c r="F60" i="1"/>
  <c r="I60" i="1"/>
  <c r="I60" i="18" s="1"/>
  <c r="L60" i="1"/>
  <c r="L60" i="18" s="1"/>
  <c r="O60" i="1"/>
  <c r="O60" i="18" s="1"/>
  <c r="D61" i="1"/>
  <c r="E61" i="1"/>
  <c r="E61" i="18" s="1"/>
  <c r="G61" i="1"/>
  <c r="H61" i="1"/>
  <c r="H61" i="18" s="1"/>
  <c r="J61" i="1"/>
  <c r="J61" i="18" s="1"/>
  <c r="K61" i="1"/>
  <c r="K61" i="18" s="1"/>
  <c r="M61" i="1"/>
  <c r="M61" i="18" s="1"/>
  <c r="N61" i="1"/>
  <c r="N61" i="18" s="1"/>
  <c r="F62" i="1"/>
  <c r="F62" i="18" s="1"/>
  <c r="I62" i="1"/>
  <c r="I62" i="18" s="1"/>
  <c r="L62" i="1"/>
  <c r="L62" i="18" s="1"/>
  <c r="O62" i="1"/>
  <c r="F63" i="1"/>
  <c r="F63" i="18" s="1"/>
  <c r="I63" i="1"/>
  <c r="L63" i="1"/>
  <c r="L63" i="18" s="1"/>
  <c r="O63" i="1"/>
  <c r="O63" i="18" s="1"/>
  <c r="F64" i="1"/>
  <c r="I64" i="1"/>
  <c r="I64" i="18" s="1"/>
  <c r="L64" i="1"/>
  <c r="L64" i="18" s="1"/>
  <c r="O64" i="1"/>
  <c r="O64" i="18" s="1"/>
  <c r="F65" i="1"/>
  <c r="I65" i="1"/>
  <c r="I65" i="18" s="1"/>
  <c r="L65" i="1"/>
  <c r="L65" i="18" s="1"/>
  <c r="O65" i="1"/>
  <c r="O65" i="18" s="1"/>
  <c r="F66" i="1"/>
  <c r="F66" i="18" s="1"/>
  <c r="I66" i="1"/>
  <c r="I66" i="18" s="1"/>
  <c r="L66" i="1"/>
  <c r="L66" i="18" s="1"/>
  <c r="O66" i="1"/>
  <c r="F67" i="1"/>
  <c r="F67" i="18" s="1"/>
  <c r="I67" i="1"/>
  <c r="L67" i="1"/>
  <c r="L67" i="18" s="1"/>
  <c r="O67" i="1"/>
  <c r="O67" i="18" s="1"/>
  <c r="F68" i="1"/>
  <c r="I68" i="1"/>
  <c r="I68" i="18" s="1"/>
  <c r="L68" i="1"/>
  <c r="L68" i="18" s="1"/>
  <c r="O68" i="1"/>
  <c r="O68" i="18" s="1"/>
  <c r="F69" i="1"/>
  <c r="I69" i="1"/>
  <c r="I69" i="18" s="1"/>
  <c r="L69" i="1"/>
  <c r="L69" i="18" s="1"/>
  <c r="O69" i="1"/>
  <c r="O69" i="18" s="1"/>
  <c r="J70" i="1"/>
  <c r="F71" i="1"/>
  <c r="F71" i="18" s="1"/>
  <c r="I71" i="1"/>
  <c r="L71" i="1"/>
  <c r="L71" i="18" s="1"/>
  <c r="O71" i="1"/>
  <c r="O71" i="18" s="1"/>
  <c r="E72" i="1"/>
  <c r="G72" i="1"/>
  <c r="G72" i="18" s="1"/>
  <c r="H72" i="1"/>
  <c r="J72" i="1"/>
  <c r="J72" i="18" s="1"/>
  <c r="K72" i="1"/>
  <c r="K72" i="18" s="1"/>
  <c r="M72" i="1"/>
  <c r="N72" i="1"/>
  <c r="N72" i="18" s="1"/>
  <c r="D73" i="1"/>
  <c r="D72" i="1" s="1"/>
  <c r="D72" i="18" s="1"/>
  <c r="I73" i="1"/>
  <c r="I73" i="18" s="1"/>
  <c r="L73" i="1"/>
  <c r="L73" i="18" s="1"/>
  <c r="O73" i="1"/>
  <c r="O73" i="18" s="1"/>
  <c r="F74" i="1"/>
  <c r="F74" i="18" s="1"/>
  <c r="I74" i="1"/>
  <c r="L74" i="1"/>
  <c r="L74" i="18" s="1"/>
  <c r="O74" i="1"/>
  <c r="O74" i="18" s="1"/>
  <c r="F75" i="1"/>
  <c r="I75" i="1"/>
  <c r="I75" i="18" s="1"/>
  <c r="L75" i="1"/>
  <c r="L75" i="18" s="1"/>
  <c r="O75" i="1"/>
  <c r="O75" i="18" s="1"/>
  <c r="F76" i="1"/>
  <c r="I76" i="1"/>
  <c r="I76" i="18" s="1"/>
  <c r="L76" i="1"/>
  <c r="L76" i="18" s="1"/>
  <c r="O76" i="1"/>
  <c r="O76" i="18" s="1"/>
  <c r="D77" i="1"/>
  <c r="F77" i="1" s="1"/>
  <c r="I77" i="1"/>
  <c r="I77" i="18" s="1"/>
  <c r="L77" i="1"/>
  <c r="L77" i="18" s="1"/>
  <c r="O77" i="1"/>
  <c r="O77" i="18" s="1"/>
  <c r="D80" i="1"/>
  <c r="D80" i="18" s="1"/>
  <c r="E80" i="1"/>
  <c r="E80" i="18" s="1"/>
  <c r="G80" i="1"/>
  <c r="H80" i="1"/>
  <c r="H80" i="18" s="1"/>
  <c r="J80" i="1"/>
  <c r="K80" i="1"/>
  <c r="M80" i="1"/>
  <c r="M80" i="18" s="1"/>
  <c r="N80" i="1"/>
  <c r="F81" i="1"/>
  <c r="F81" i="18" s="1"/>
  <c r="I81" i="1"/>
  <c r="L81" i="1"/>
  <c r="L81" i="18" s="1"/>
  <c r="O81" i="1"/>
  <c r="O81" i="18" s="1"/>
  <c r="F82" i="1"/>
  <c r="I82" i="1"/>
  <c r="I82" i="18" s="1"/>
  <c r="L82" i="1"/>
  <c r="L82" i="18" s="1"/>
  <c r="O82" i="1"/>
  <c r="O82" i="18" s="1"/>
  <c r="D83" i="1"/>
  <c r="E83" i="1"/>
  <c r="G83" i="1"/>
  <c r="H83" i="1"/>
  <c r="J83" i="1"/>
  <c r="J83" i="18" s="1"/>
  <c r="K83" i="1"/>
  <c r="K83" i="18" s="1"/>
  <c r="L83" i="1"/>
  <c r="M83" i="1"/>
  <c r="N83" i="1"/>
  <c r="N83" i="18" s="1"/>
  <c r="O83" i="1"/>
  <c r="F84" i="1"/>
  <c r="F84" i="18" s="1"/>
  <c r="I84" i="1"/>
  <c r="I84" i="18" s="1"/>
  <c r="L84" i="1"/>
  <c r="L84" i="18" s="1"/>
  <c r="O84" i="1"/>
  <c r="F85" i="1"/>
  <c r="F85" i="18" s="1"/>
  <c r="I85" i="1"/>
  <c r="L85" i="1"/>
  <c r="L85" i="18" s="1"/>
  <c r="O85" i="1"/>
  <c r="O85" i="18" s="1"/>
  <c r="D87" i="1"/>
  <c r="E87" i="1"/>
  <c r="E87" i="18" s="1"/>
  <c r="G87" i="1"/>
  <c r="H87" i="1"/>
  <c r="J87" i="1"/>
  <c r="K87" i="1"/>
  <c r="M87" i="1"/>
  <c r="M87" i="18" s="1"/>
  <c r="N87" i="1"/>
  <c r="N87" i="18" s="1"/>
  <c r="F88" i="1"/>
  <c r="F88" i="18" s="1"/>
  <c r="I88" i="1"/>
  <c r="I88" i="18" s="1"/>
  <c r="L88" i="1"/>
  <c r="L88" i="18" s="1"/>
  <c r="O88" i="1"/>
  <c r="F89" i="1"/>
  <c r="F89" i="18" s="1"/>
  <c r="I89" i="1"/>
  <c r="L89" i="1"/>
  <c r="L89" i="18" s="1"/>
  <c r="O89" i="1"/>
  <c r="O89" i="18" s="1"/>
  <c r="F90" i="1"/>
  <c r="I90" i="1"/>
  <c r="I90" i="18" s="1"/>
  <c r="L90" i="1"/>
  <c r="L90" i="18" s="1"/>
  <c r="O90" i="1"/>
  <c r="O90" i="18" s="1"/>
  <c r="F91" i="1"/>
  <c r="I91" i="1"/>
  <c r="I91" i="18" s="1"/>
  <c r="L91" i="1"/>
  <c r="L91" i="18" s="1"/>
  <c r="O91" i="1"/>
  <c r="O91" i="18" s="1"/>
  <c r="D92" i="1"/>
  <c r="D92" i="18" s="1"/>
  <c r="E92" i="1"/>
  <c r="E92" i="18" s="1"/>
  <c r="F92" i="1"/>
  <c r="F92" i="18" s="1"/>
  <c r="G92" i="1"/>
  <c r="H92" i="1"/>
  <c r="H92" i="18" s="1"/>
  <c r="J92" i="1"/>
  <c r="K92" i="1"/>
  <c r="K92" i="18" s="1"/>
  <c r="M92" i="1"/>
  <c r="M92" i="18" s="1"/>
  <c r="N92" i="1"/>
  <c r="O92" i="1"/>
  <c r="F93" i="1"/>
  <c r="F93" i="18" s="1"/>
  <c r="I93" i="1"/>
  <c r="L93" i="1"/>
  <c r="L93" i="18" s="1"/>
  <c r="O93" i="1"/>
  <c r="O93" i="18" s="1"/>
  <c r="F94" i="1"/>
  <c r="I94" i="1"/>
  <c r="I94" i="18" s="1"/>
  <c r="L94" i="1"/>
  <c r="L94" i="18" s="1"/>
  <c r="O94" i="1"/>
  <c r="O94" i="18" s="1"/>
  <c r="F95" i="1"/>
  <c r="I95" i="1"/>
  <c r="I95" i="18" s="1"/>
  <c r="L95" i="1"/>
  <c r="L95" i="18" s="1"/>
  <c r="O95" i="1"/>
  <c r="O95" i="18" s="1"/>
  <c r="F96" i="1"/>
  <c r="F96" i="18" s="1"/>
  <c r="I96" i="1"/>
  <c r="I96" i="18" s="1"/>
  <c r="L96" i="1"/>
  <c r="L96" i="18" s="1"/>
  <c r="O96" i="1"/>
  <c r="F97" i="1"/>
  <c r="F97" i="18" s="1"/>
  <c r="I97" i="1"/>
  <c r="L97" i="1"/>
  <c r="L97" i="18" s="1"/>
  <c r="O97" i="1"/>
  <c r="O97" i="18" s="1"/>
  <c r="D98" i="1"/>
  <c r="E98" i="1"/>
  <c r="G98" i="1"/>
  <c r="G98" i="18" s="1"/>
  <c r="H98" i="1"/>
  <c r="H98" i="18" s="1"/>
  <c r="I98" i="1"/>
  <c r="J98" i="1"/>
  <c r="J98" i="18" s="1"/>
  <c r="K98" i="1"/>
  <c r="K98" i="18" s="1"/>
  <c r="L98" i="1"/>
  <c r="L98" i="18" s="1"/>
  <c r="M98" i="1"/>
  <c r="N98" i="1"/>
  <c r="N98" i="18" s="1"/>
  <c r="F99" i="1"/>
  <c r="I99" i="1"/>
  <c r="I99" i="18" s="1"/>
  <c r="L99" i="1"/>
  <c r="O99" i="1"/>
  <c r="O99" i="18" s="1"/>
  <c r="D100" i="1"/>
  <c r="F100" i="1" s="1"/>
  <c r="I100" i="1"/>
  <c r="I100" i="18" s="1"/>
  <c r="L100" i="1"/>
  <c r="O100" i="1"/>
  <c r="O100" i="18" s="1"/>
  <c r="F101" i="1"/>
  <c r="I101" i="1"/>
  <c r="I101" i="18" s="1"/>
  <c r="L101" i="1"/>
  <c r="O101" i="1"/>
  <c r="O101" i="18" s="1"/>
  <c r="F102" i="1"/>
  <c r="I102" i="1"/>
  <c r="I102" i="18" s="1"/>
  <c r="L102" i="1"/>
  <c r="O102" i="1"/>
  <c r="O102" i="18" s="1"/>
  <c r="F103" i="1"/>
  <c r="F103" i="18" s="1"/>
  <c r="I103" i="1"/>
  <c r="I103" i="18" s="1"/>
  <c r="L103" i="1"/>
  <c r="O103" i="1"/>
  <c r="F104" i="1"/>
  <c r="F104" i="18" s="1"/>
  <c r="I104" i="1"/>
  <c r="L104" i="1"/>
  <c r="O104" i="1"/>
  <c r="O104" i="18" s="1"/>
  <c r="F105" i="1"/>
  <c r="I105" i="1"/>
  <c r="I105" i="18" s="1"/>
  <c r="L105" i="1"/>
  <c r="O105" i="1"/>
  <c r="O105" i="18" s="1"/>
  <c r="D106" i="1"/>
  <c r="E106" i="1"/>
  <c r="E106" i="18" s="1"/>
  <c r="G106" i="1"/>
  <c r="H106" i="1"/>
  <c r="H106" i="18" s="1"/>
  <c r="J106" i="1"/>
  <c r="J106" i="18" s="1"/>
  <c r="K106" i="1"/>
  <c r="K106" i="18" s="1"/>
  <c r="L106" i="1"/>
  <c r="M106" i="1"/>
  <c r="M106" i="18" s="1"/>
  <c r="N106" i="1"/>
  <c r="N106" i="18" s="1"/>
  <c r="O106" i="1"/>
  <c r="O106" i="18" s="1"/>
  <c r="F107" i="1"/>
  <c r="F107" i="18" s="1"/>
  <c r="I107" i="1"/>
  <c r="I107" i="18" s="1"/>
  <c r="L107" i="1"/>
  <c r="L107" i="18" s="1"/>
  <c r="O107" i="1"/>
  <c r="F108" i="1"/>
  <c r="F108" i="18" s="1"/>
  <c r="I108" i="1"/>
  <c r="L108" i="1"/>
  <c r="L108" i="18" s="1"/>
  <c r="O108" i="1"/>
  <c r="O108" i="18" s="1"/>
  <c r="F109" i="1"/>
  <c r="I109" i="1"/>
  <c r="I109" i="18" s="1"/>
  <c r="L109" i="1"/>
  <c r="L109" i="18" s="1"/>
  <c r="O109" i="1"/>
  <c r="O109" i="18" s="1"/>
  <c r="F110" i="1"/>
  <c r="I110" i="1"/>
  <c r="I110" i="18" s="1"/>
  <c r="L110" i="1"/>
  <c r="L110" i="18" s="1"/>
  <c r="O110" i="1"/>
  <c r="O110" i="18" s="1"/>
  <c r="F111" i="1"/>
  <c r="F111" i="18" s="1"/>
  <c r="I111" i="1"/>
  <c r="I111" i="18" s="1"/>
  <c r="L111" i="1"/>
  <c r="L111" i="18" s="1"/>
  <c r="O111" i="1"/>
  <c r="F112" i="1"/>
  <c r="F112" i="18" s="1"/>
  <c r="I112" i="1"/>
  <c r="L112" i="1"/>
  <c r="L112" i="18" s="1"/>
  <c r="O112" i="1"/>
  <c r="O112" i="18" s="1"/>
  <c r="F113" i="1"/>
  <c r="I113" i="1"/>
  <c r="I113" i="18" s="1"/>
  <c r="L113" i="1"/>
  <c r="L113" i="18" s="1"/>
  <c r="O113" i="1"/>
  <c r="O113" i="18" s="1"/>
  <c r="F114" i="1"/>
  <c r="I114" i="1"/>
  <c r="I114" i="18" s="1"/>
  <c r="L114" i="1"/>
  <c r="L114" i="18" s="1"/>
  <c r="O114" i="1"/>
  <c r="O114" i="18" s="1"/>
  <c r="D115" i="1"/>
  <c r="D115" i="18" s="1"/>
  <c r="E115" i="1"/>
  <c r="E115" i="18" s="1"/>
  <c r="G115" i="1"/>
  <c r="H115" i="1"/>
  <c r="H115" i="18" s="1"/>
  <c r="J115" i="1"/>
  <c r="K115" i="1"/>
  <c r="K115" i="18" s="1"/>
  <c r="M115" i="1"/>
  <c r="M115" i="18" s="1"/>
  <c r="N115" i="1"/>
  <c r="N115" i="18" s="1"/>
  <c r="F116" i="1"/>
  <c r="F116" i="18" s="1"/>
  <c r="I116" i="1"/>
  <c r="L116" i="1"/>
  <c r="L116" i="18" s="1"/>
  <c r="O116" i="1"/>
  <c r="O116" i="18" s="1"/>
  <c r="F117" i="1"/>
  <c r="I117" i="1"/>
  <c r="I117" i="18" s="1"/>
  <c r="L117" i="1"/>
  <c r="L117" i="18" s="1"/>
  <c r="O117" i="1"/>
  <c r="O117" i="18" s="1"/>
  <c r="F118" i="1"/>
  <c r="I118" i="1"/>
  <c r="I118" i="18" s="1"/>
  <c r="L118" i="1"/>
  <c r="L118" i="18" s="1"/>
  <c r="O118" i="1"/>
  <c r="O118" i="18" s="1"/>
  <c r="D119" i="1"/>
  <c r="D119" i="18" s="1"/>
  <c r="E119" i="1"/>
  <c r="E119" i="18" s="1"/>
  <c r="F119" i="1"/>
  <c r="F119" i="18" s="1"/>
  <c r="G119" i="1"/>
  <c r="H119" i="1"/>
  <c r="H119" i="18" s="1"/>
  <c r="J119" i="1"/>
  <c r="K119" i="1"/>
  <c r="K119" i="18" s="1"/>
  <c r="M119" i="1"/>
  <c r="M119" i="18" s="1"/>
  <c r="N119" i="1"/>
  <c r="N119" i="18" s="1"/>
  <c r="O119" i="1"/>
  <c r="F120" i="1"/>
  <c r="F120" i="18" s="1"/>
  <c r="I120" i="1"/>
  <c r="L120" i="1"/>
  <c r="L120" i="18" s="1"/>
  <c r="O120" i="1"/>
  <c r="O120" i="18" s="1"/>
  <c r="F121" i="1"/>
  <c r="I121" i="1"/>
  <c r="I121" i="18" s="1"/>
  <c r="L121" i="1"/>
  <c r="L121" i="18" s="1"/>
  <c r="O121" i="1"/>
  <c r="O121" i="18" s="1"/>
  <c r="F122" i="1"/>
  <c r="I122" i="1"/>
  <c r="I122" i="18" s="1"/>
  <c r="L122" i="1"/>
  <c r="L122" i="18" s="1"/>
  <c r="O122" i="1"/>
  <c r="O122" i="18" s="1"/>
  <c r="F123" i="1"/>
  <c r="F123" i="18" s="1"/>
  <c r="I123" i="1"/>
  <c r="I123" i="18" s="1"/>
  <c r="L123" i="1"/>
  <c r="L123" i="18" s="1"/>
  <c r="O123" i="1"/>
  <c r="F124" i="1"/>
  <c r="F124" i="18" s="1"/>
  <c r="I124" i="1"/>
  <c r="L124" i="1"/>
  <c r="L124" i="18" s="1"/>
  <c r="O124" i="1"/>
  <c r="O124" i="18" s="1"/>
  <c r="D125" i="1"/>
  <c r="E125" i="1"/>
  <c r="E125" i="18" s="1"/>
  <c r="G125" i="1"/>
  <c r="G125" i="18" s="1"/>
  <c r="H125" i="1"/>
  <c r="H125" i="18" s="1"/>
  <c r="I125" i="1"/>
  <c r="J125" i="1"/>
  <c r="J125" i="18" s="1"/>
  <c r="K125" i="1"/>
  <c r="K125" i="18" s="1"/>
  <c r="L125" i="1"/>
  <c r="M125" i="1"/>
  <c r="N125" i="1"/>
  <c r="N125" i="18" s="1"/>
  <c r="F126" i="1"/>
  <c r="I126" i="1"/>
  <c r="I126" i="18" s="1"/>
  <c r="L126" i="1"/>
  <c r="L126" i="18" s="1"/>
  <c r="O126" i="1"/>
  <c r="O126" i="18" s="1"/>
  <c r="F127" i="1"/>
  <c r="F127" i="18" s="1"/>
  <c r="I127" i="1"/>
  <c r="I127" i="18" s="1"/>
  <c r="L127" i="1"/>
  <c r="L127" i="18" s="1"/>
  <c r="O127" i="1"/>
  <c r="F128" i="1"/>
  <c r="F128" i="18" s="1"/>
  <c r="I128" i="1"/>
  <c r="L128" i="1"/>
  <c r="L128" i="18" s="1"/>
  <c r="O128" i="1"/>
  <c r="O128" i="18" s="1"/>
  <c r="F129" i="1"/>
  <c r="I129" i="1"/>
  <c r="I129" i="18" s="1"/>
  <c r="L129" i="1"/>
  <c r="L129" i="18" s="1"/>
  <c r="O129" i="1"/>
  <c r="O129" i="18" s="1"/>
  <c r="F130" i="1"/>
  <c r="I130" i="1"/>
  <c r="I130" i="18" s="1"/>
  <c r="L130" i="1"/>
  <c r="L130" i="18" s="1"/>
  <c r="O130" i="1"/>
  <c r="O130" i="18" s="1"/>
  <c r="D131" i="1"/>
  <c r="D131" i="18" s="1"/>
  <c r="E131" i="1"/>
  <c r="E131" i="18" s="1"/>
  <c r="F131" i="1"/>
  <c r="F131" i="18" s="1"/>
  <c r="G131" i="1"/>
  <c r="H131" i="1"/>
  <c r="H131" i="18" s="1"/>
  <c r="J131" i="1"/>
  <c r="K131" i="1"/>
  <c r="K131" i="18" s="1"/>
  <c r="M131" i="1"/>
  <c r="M131" i="18" s="1"/>
  <c r="N131" i="1"/>
  <c r="N131" i="18" s="1"/>
  <c r="O131" i="1"/>
  <c r="O131" i="18" s="1"/>
  <c r="F132" i="1"/>
  <c r="F132" i="18" s="1"/>
  <c r="I132" i="1"/>
  <c r="L132" i="1"/>
  <c r="L132" i="18" s="1"/>
  <c r="O132" i="1"/>
  <c r="O132" i="18" s="1"/>
  <c r="D134" i="1"/>
  <c r="D134" i="18" s="1"/>
  <c r="E134" i="1"/>
  <c r="E134" i="18" s="1"/>
  <c r="G134" i="1"/>
  <c r="G134" i="18" s="1"/>
  <c r="H134" i="1"/>
  <c r="H134" i="18" s="1"/>
  <c r="J134" i="1"/>
  <c r="J134" i="18" s="1"/>
  <c r="K134" i="1"/>
  <c r="K134" i="18" s="1"/>
  <c r="M134" i="1"/>
  <c r="M134" i="18" s="1"/>
  <c r="N134" i="1"/>
  <c r="N134" i="18" s="1"/>
  <c r="F135" i="1"/>
  <c r="F135" i="18" s="1"/>
  <c r="I135" i="1"/>
  <c r="I135" i="18" s="1"/>
  <c r="L135" i="1"/>
  <c r="O135" i="1"/>
  <c r="O135" i="18" s="1"/>
  <c r="D136" i="1"/>
  <c r="F136" i="1"/>
  <c r="I136" i="1"/>
  <c r="I136" i="18" s="1"/>
  <c r="L136" i="1"/>
  <c r="L136" i="18" s="1"/>
  <c r="O136" i="1"/>
  <c r="O136" i="18" s="1"/>
  <c r="F137" i="1"/>
  <c r="F137" i="18" s="1"/>
  <c r="I137" i="1"/>
  <c r="I137" i="18" s="1"/>
  <c r="L137" i="1"/>
  <c r="L137" i="18" s="1"/>
  <c r="O137" i="1"/>
  <c r="F138" i="1"/>
  <c r="F138" i="18" s="1"/>
  <c r="I138" i="1"/>
  <c r="I138" i="18" s="1"/>
  <c r="L138" i="1"/>
  <c r="O138" i="1"/>
  <c r="O138" i="18" s="1"/>
  <c r="D139" i="1"/>
  <c r="D139" i="18" s="1"/>
  <c r="E139" i="1"/>
  <c r="E139" i="18" s="1"/>
  <c r="G139" i="1"/>
  <c r="G139" i="18" s="1"/>
  <c r="H139" i="1"/>
  <c r="H139" i="18" s="1"/>
  <c r="I139" i="1"/>
  <c r="I139" i="18" s="1"/>
  <c r="J139" i="1"/>
  <c r="K139" i="1"/>
  <c r="K139" i="18" s="1"/>
  <c r="M139" i="1"/>
  <c r="M139" i="18" s="1"/>
  <c r="N139" i="1"/>
  <c r="N139" i="18" s="1"/>
  <c r="F140" i="1"/>
  <c r="F140" i="18" s="1"/>
  <c r="I140" i="1"/>
  <c r="I140" i="18" s="1"/>
  <c r="L140" i="1"/>
  <c r="L140" i="18" s="1"/>
  <c r="O140" i="1"/>
  <c r="O140" i="18" s="1"/>
  <c r="F141" i="1"/>
  <c r="F141" i="18" s="1"/>
  <c r="I141" i="1"/>
  <c r="L141" i="1"/>
  <c r="L141" i="18" s="1"/>
  <c r="O141" i="1"/>
  <c r="O141" i="18" s="1"/>
  <c r="F142" i="1"/>
  <c r="I142" i="1"/>
  <c r="I142" i="18" s="1"/>
  <c r="L142" i="1"/>
  <c r="L142" i="18" s="1"/>
  <c r="O142" i="1"/>
  <c r="O142" i="18" s="1"/>
  <c r="F143" i="1"/>
  <c r="I143" i="1"/>
  <c r="I143" i="18" s="1"/>
  <c r="L143" i="1"/>
  <c r="L143" i="18" s="1"/>
  <c r="O143" i="1"/>
  <c r="O143" i="18" s="1"/>
  <c r="D144" i="1"/>
  <c r="D144" i="18" s="1"/>
  <c r="E144" i="1"/>
  <c r="E144" i="18" s="1"/>
  <c r="F144" i="1"/>
  <c r="G144" i="1"/>
  <c r="H144" i="1"/>
  <c r="H144" i="18" s="1"/>
  <c r="J144" i="1"/>
  <c r="K144" i="1"/>
  <c r="K144" i="18" s="1"/>
  <c r="M144" i="1"/>
  <c r="M144" i="18" s="1"/>
  <c r="N144" i="1"/>
  <c r="N144" i="18" s="1"/>
  <c r="O144" i="1"/>
  <c r="O144" i="18" s="1"/>
  <c r="F145" i="1"/>
  <c r="F145" i="18" s="1"/>
  <c r="I145" i="1"/>
  <c r="L145" i="1"/>
  <c r="L145" i="18" s="1"/>
  <c r="O145" i="1"/>
  <c r="O145" i="18" s="1"/>
  <c r="F146" i="1"/>
  <c r="I146" i="1"/>
  <c r="I146" i="18" s="1"/>
  <c r="L146" i="1"/>
  <c r="L146" i="18" s="1"/>
  <c r="O146" i="1"/>
  <c r="O146" i="18" s="1"/>
  <c r="D147" i="1"/>
  <c r="E147" i="1"/>
  <c r="E147" i="18" s="1"/>
  <c r="G147" i="1"/>
  <c r="H147" i="1"/>
  <c r="H147" i="18" s="1"/>
  <c r="J147" i="1"/>
  <c r="J147" i="18" s="1"/>
  <c r="K147" i="1"/>
  <c r="K147" i="18" s="1"/>
  <c r="M147" i="1"/>
  <c r="M147" i="18" s="1"/>
  <c r="N147" i="1"/>
  <c r="N147" i="18" s="1"/>
  <c r="F148" i="1"/>
  <c r="F148" i="18" s="1"/>
  <c r="I148" i="1"/>
  <c r="I148" i="18" s="1"/>
  <c r="L148" i="1"/>
  <c r="O148" i="1"/>
  <c r="O148" i="18" s="1"/>
  <c r="F149" i="1"/>
  <c r="F149" i="18" s="1"/>
  <c r="I149" i="1"/>
  <c r="L149" i="1"/>
  <c r="L149" i="18" s="1"/>
  <c r="O149" i="1"/>
  <c r="O149" i="18" s="1"/>
  <c r="F150" i="1"/>
  <c r="I150" i="1"/>
  <c r="I150" i="18" s="1"/>
  <c r="L150" i="1"/>
  <c r="L150" i="18" s="1"/>
  <c r="O150" i="1"/>
  <c r="O150" i="18" s="1"/>
  <c r="F151" i="1"/>
  <c r="I151" i="1"/>
  <c r="I151" i="18" s="1"/>
  <c r="L151" i="1"/>
  <c r="L151" i="18" s="1"/>
  <c r="O151" i="1"/>
  <c r="O151" i="18" s="1"/>
  <c r="F152" i="1"/>
  <c r="F152" i="18" s="1"/>
  <c r="I152" i="1"/>
  <c r="I152" i="18" s="1"/>
  <c r="L152" i="1"/>
  <c r="O152" i="1"/>
  <c r="O152" i="18" s="1"/>
  <c r="F153" i="1"/>
  <c r="F153" i="18" s="1"/>
  <c r="I153" i="1"/>
  <c r="L153" i="1"/>
  <c r="L153" i="18" s="1"/>
  <c r="O153" i="1"/>
  <c r="O153" i="18" s="1"/>
  <c r="D154" i="1"/>
  <c r="E154" i="1"/>
  <c r="E154" i="18" s="1"/>
  <c r="G154" i="1"/>
  <c r="G154" i="18" s="1"/>
  <c r="H154" i="1"/>
  <c r="J154" i="1"/>
  <c r="J154" i="18" s="1"/>
  <c r="K154" i="1"/>
  <c r="K154" i="18" s="1"/>
  <c r="L154" i="1"/>
  <c r="L154" i="18" s="1"/>
  <c r="M154" i="1"/>
  <c r="N154" i="1"/>
  <c r="N154" i="18" s="1"/>
  <c r="F155" i="1"/>
  <c r="I155" i="1"/>
  <c r="I155" i="18" s="1"/>
  <c r="L155" i="1"/>
  <c r="L155" i="18" s="1"/>
  <c r="O155" i="1"/>
  <c r="O155" i="18" s="1"/>
  <c r="F156" i="1"/>
  <c r="F156" i="18" s="1"/>
  <c r="I156" i="1"/>
  <c r="I156" i="18" s="1"/>
  <c r="L156" i="1"/>
  <c r="O156" i="1"/>
  <c r="O156" i="18" s="1"/>
  <c r="F157" i="1"/>
  <c r="I157" i="1"/>
  <c r="L157" i="1"/>
  <c r="L157" i="18" s="1"/>
  <c r="O157" i="1"/>
  <c r="O157" i="18" s="1"/>
  <c r="F158" i="1"/>
  <c r="I158" i="1"/>
  <c r="I158" i="18" s="1"/>
  <c r="L158" i="1"/>
  <c r="L158" i="18" s="1"/>
  <c r="O158" i="1"/>
  <c r="O158" i="18" s="1"/>
  <c r="F159" i="1"/>
  <c r="I159" i="1"/>
  <c r="I159" i="18" s="1"/>
  <c r="L159" i="1"/>
  <c r="L159" i="18" s="1"/>
  <c r="O159" i="1"/>
  <c r="O159" i="18" s="1"/>
  <c r="F160" i="1"/>
  <c r="F160" i="18" s="1"/>
  <c r="I160" i="1"/>
  <c r="I160" i="18" s="1"/>
  <c r="L160" i="1"/>
  <c r="L160" i="18" s="1"/>
  <c r="O160" i="1"/>
  <c r="F161" i="1"/>
  <c r="F161" i="18" s="1"/>
  <c r="I161" i="1"/>
  <c r="L161" i="1"/>
  <c r="L161" i="18" s="1"/>
  <c r="O161" i="1"/>
  <c r="O161" i="18" s="1"/>
  <c r="F162" i="1"/>
  <c r="I162" i="1"/>
  <c r="I162" i="18" s="1"/>
  <c r="L162" i="1"/>
  <c r="L162" i="18" s="1"/>
  <c r="O162" i="1"/>
  <c r="O162" i="18" s="1"/>
  <c r="D163" i="1"/>
  <c r="E163" i="1"/>
  <c r="E163" i="18" s="1"/>
  <c r="G163" i="1"/>
  <c r="H163" i="1"/>
  <c r="H163" i="18" s="1"/>
  <c r="J163" i="1"/>
  <c r="J163" i="18" s="1"/>
  <c r="K163" i="1"/>
  <c r="K163" i="18" s="1"/>
  <c r="M163" i="1"/>
  <c r="M163" i="18" s="1"/>
  <c r="N163" i="1"/>
  <c r="N163" i="18" s="1"/>
  <c r="O163" i="1"/>
  <c r="F164" i="1"/>
  <c r="F164" i="18" s="1"/>
  <c r="I164" i="1"/>
  <c r="I164" i="18" s="1"/>
  <c r="L164" i="1"/>
  <c r="L164" i="18" s="1"/>
  <c r="O164" i="1"/>
  <c r="F165" i="1"/>
  <c r="F165" i="18" s="1"/>
  <c r="I165" i="1"/>
  <c r="L165" i="1"/>
  <c r="L165" i="18" s="1"/>
  <c r="O165" i="1"/>
  <c r="O165" i="18" s="1"/>
  <c r="F166" i="1"/>
  <c r="I166" i="1"/>
  <c r="I166" i="18" s="1"/>
  <c r="L166" i="1"/>
  <c r="L166" i="18" s="1"/>
  <c r="O166" i="1"/>
  <c r="O166" i="18" s="1"/>
  <c r="F167" i="1"/>
  <c r="I167" i="1"/>
  <c r="I167" i="18" s="1"/>
  <c r="L167" i="1"/>
  <c r="L167" i="18" s="1"/>
  <c r="O167" i="1"/>
  <c r="O167" i="18" s="1"/>
  <c r="H168" i="1"/>
  <c r="H168" i="18" s="1"/>
  <c r="D169" i="1"/>
  <c r="D169" i="18" s="1"/>
  <c r="E169" i="1"/>
  <c r="F169" i="1"/>
  <c r="G169" i="1"/>
  <c r="G169" i="18" s="1"/>
  <c r="H169" i="1"/>
  <c r="H169" i="18" s="1"/>
  <c r="J169" i="1"/>
  <c r="K169" i="1"/>
  <c r="K169" i="18" s="1"/>
  <c r="M169" i="1"/>
  <c r="N169" i="1"/>
  <c r="F170" i="1"/>
  <c r="I170" i="1"/>
  <c r="I170" i="18" s="1"/>
  <c r="L170" i="1"/>
  <c r="L170" i="18" s="1"/>
  <c r="O170" i="1"/>
  <c r="O170" i="18" s="1"/>
  <c r="F171" i="1"/>
  <c r="I171" i="1"/>
  <c r="I171" i="18" s="1"/>
  <c r="L171" i="1"/>
  <c r="L171" i="18" s="1"/>
  <c r="O171" i="1"/>
  <c r="O171" i="18" s="1"/>
  <c r="F172" i="1"/>
  <c r="F172" i="18" s="1"/>
  <c r="I172" i="1"/>
  <c r="I172" i="18" s="1"/>
  <c r="L172" i="1"/>
  <c r="O172" i="1"/>
  <c r="O172" i="18" s="1"/>
  <c r="F173" i="1"/>
  <c r="F173" i="18" s="1"/>
  <c r="I173" i="1"/>
  <c r="L173" i="1"/>
  <c r="L173" i="18" s="1"/>
  <c r="O173" i="1"/>
  <c r="O173" i="18" s="1"/>
  <c r="F174" i="1"/>
  <c r="I174" i="1"/>
  <c r="I174" i="18" s="1"/>
  <c r="L174" i="1"/>
  <c r="L174" i="18" s="1"/>
  <c r="O174" i="1"/>
  <c r="O174" i="18" s="1"/>
  <c r="F175" i="1"/>
  <c r="I175" i="1"/>
  <c r="I175" i="18" s="1"/>
  <c r="L175" i="1"/>
  <c r="L175" i="18" s="1"/>
  <c r="O175" i="1"/>
  <c r="O175" i="18" s="1"/>
  <c r="D178" i="1"/>
  <c r="E178" i="1"/>
  <c r="G178" i="1"/>
  <c r="G178" i="18" s="1"/>
  <c r="H178" i="1"/>
  <c r="J178" i="1"/>
  <c r="J178" i="18" s="1"/>
  <c r="K178" i="1"/>
  <c r="K178" i="18" s="1"/>
  <c r="L178" i="1"/>
  <c r="M178" i="1"/>
  <c r="N178" i="1"/>
  <c r="N178" i="18" s="1"/>
  <c r="F179" i="1"/>
  <c r="I179" i="1"/>
  <c r="I179" i="18" s="1"/>
  <c r="L179" i="1"/>
  <c r="L179" i="18" s="1"/>
  <c r="O179" i="1"/>
  <c r="O179" i="18" s="1"/>
  <c r="F180" i="1"/>
  <c r="F180" i="18" s="1"/>
  <c r="I180" i="1"/>
  <c r="I180" i="18" s="1"/>
  <c r="L180" i="1"/>
  <c r="L180" i="18" s="1"/>
  <c r="O180" i="1"/>
  <c r="F181" i="1"/>
  <c r="F181" i="18" s="1"/>
  <c r="I181" i="1"/>
  <c r="L181" i="1"/>
  <c r="L181" i="18" s="1"/>
  <c r="O181" i="1"/>
  <c r="O181" i="18" s="1"/>
  <c r="D182" i="1"/>
  <c r="E182" i="1"/>
  <c r="E182" i="18" s="1"/>
  <c r="G182" i="1"/>
  <c r="H182" i="1"/>
  <c r="H182" i="18" s="1"/>
  <c r="I182" i="1"/>
  <c r="J182" i="1"/>
  <c r="K182" i="1"/>
  <c r="M182" i="1"/>
  <c r="N182" i="1"/>
  <c r="N182" i="18" s="1"/>
  <c r="F183" i="1"/>
  <c r="I183" i="1"/>
  <c r="I183" i="18" s="1"/>
  <c r="L183" i="1"/>
  <c r="L183" i="18" s="1"/>
  <c r="O183" i="1"/>
  <c r="O183" i="18" s="1"/>
  <c r="F184" i="1"/>
  <c r="I184" i="1"/>
  <c r="I184" i="18" s="1"/>
  <c r="L184" i="1"/>
  <c r="L184" i="18" s="1"/>
  <c r="O184" i="1"/>
  <c r="F185" i="1"/>
  <c r="I185" i="1"/>
  <c r="L185" i="1"/>
  <c r="L185" i="18" s="1"/>
  <c r="O185" i="1"/>
  <c r="O185" i="18" s="1"/>
  <c r="F186" i="1"/>
  <c r="I186" i="1"/>
  <c r="I186" i="18" s="1"/>
  <c r="L186" i="1"/>
  <c r="L186" i="18" s="1"/>
  <c r="O186" i="1"/>
  <c r="O186" i="18" s="1"/>
  <c r="D187" i="1"/>
  <c r="E187" i="1"/>
  <c r="E187" i="18" s="1"/>
  <c r="G187" i="1"/>
  <c r="H187" i="1"/>
  <c r="H187" i="18" s="1"/>
  <c r="J187" i="1"/>
  <c r="J187" i="18" s="1"/>
  <c r="K187" i="1"/>
  <c r="K187" i="18" s="1"/>
  <c r="L187" i="1"/>
  <c r="M187" i="1"/>
  <c r="M187" i="18" s="1"/>
  <c r="N187" i="1"/>
  <c r="N187" i="18" s="1"/>
  <c r="F188" i="1"/>
  <c r="F188" i="18" s="1"/>
  <c r="I188" i="1"/>
  <c r="I188" i="18" s="1"/>
  <c r="L188" i="1"/>
  <c r="L188" i="18" s="1"/>
  <c r="O188" i="1"/>
  <c r="F189" i="1"/>
  <c r="F189" i="18" s="1"/>
  <c r="I189" i="1"/>
  <c r="L189" i="1"/>
  <c r="L189" i="18" s="1"/>
  <c r="O189" i="1"/>
  <c r="O189" i="18" s="1"/>
  <c r="D191" i="1"/>
  <c r="E191" i="1"/>
  <c r="E191" i="18" s="1"/>
  <c r="G191" i="1"/>
  <c r="G191" i="18" s="1"/>
  <c r="H191" i="1"/>
  <c r="H191" i="18" s="1"/>
  <c r="J191" i="1"/>
  <c r="J191" i="18" s="1"/>
  <c r="K191" i="1"/>
  <c r="K191" i="18" s="1"/>
  <c r="M191" i="1"/>
  <c r="M191" i="18" s="1"/>
  <c r="N191" i="1"/>
  <c r="O191" i="1"/>
  <c r="F192" i="1"/>
  <c r="F192" i="18" s="1"/>
  <c r="I192" i="1"/>
  <c r="I192" i="18" s="1"/>
  <c r="L192" i="1"/>
  <c r="L192" i="18" s="1"/>
  <c r="O192" i="1"/>
  <c r="F193" i="1"/>
  <c r="F193" i="18" s="1"/>
  <c r="I193" i="1"/>
  <c r="L193" i="1"/>
  <c r="L193" i="18" s="1"/>
  <c r="O193" i="1"/>
  <c r="D195" i="1"/>
  <c r="E195" i="1"/>
  <c r="E195" i="18" s="1"/>
  <c r="G195" i="1"/>
  <c r="H195" i="1"/>
  <c r="J195" i="1"/>
  <c r="K195" i="1"/>
  <c r="M195" i="1"/>
  <c r="M195" i="18" s="1"/>
  <c r="N195" i="1"/>
  <c r="O195" i="1"/>
  <c r="F196" i="1"/>
  <c r="F196" i="18" s="1"/>
  <c r="I196" i="1"/>
  <c r="I196" i="18" s="1"/>
  <c r="L196" i="1"/>
  <c r="L196" i="18" s="1"/>
  <c r="O196" i="1"/>
  <c r="K199" i="1"/>
  <c r="F200" i="1"/>
  <c r="F200" i="18" s="1"/>
  <c r="I200" i="1"/>
  <c r="I200" i="18" s="1"/>
  <c r="L200" i="1"/>
  <c r="L200" i="18" s="1"/>
  <c r="O200" i="1"/>
  <c r="E201" i="1"/>
  <c r="G201" i="1"/>
  <c r="G201" i="18" s="1"/>
  <c r="H201" i="1"/>
  <c r="H201" i="18" s="1"/>
  <c r="I201" i="1"/>
  <c r="J201" i="1"/>
  <c r="K201" i="1"/>
  <c r="M201" i="1"/>
  <c r="N201" i="1"/>
  <c r="D202" i="1"/>
  <c r="D201" i="1" s="1"/>
  <c r="D201" i="18" s="1"/>
  <c r="F202" i="1"/>
  <c r="I202" i="1"/>
  <c r="I202" i="18" s="1"/>
  <c r="L202" i="1"/>
  <c r="L202" i="18" s="1"/>
  <c r="O202" i="1"/>
  <c r="O202" i="18" s="1"/>
  <c r="F203" i="1"/>
  <c r="F203" i="18" s="1"/>
  <c r="I203" i="1"/>
  <c r="I203" i="18" s="1"/>
  <c r="L203" i="1"/>
  <c r="L203" i="18" s="1"/>
  <c r="O203" i="1"/>
  <c r="F204" i="1"/>
  <c r="I204" i="1"/>
  <c r="I204" i="18" s="1"/>
  <c r="L204" i="1"/>
  <c r="L204" i="18" s="1"/>
  <c r="O204" i="1"/>
  <c r="O204" i="18" s="1"/>
  <c r="F205" i="1"/>
  <c r="I205" i="1"/>
  <c r="I205" i="18" s="1"/>
  <c r="L205" i="1"/>
  <c r="L205" i="18" s="1"/>
  <c r="O205" i="1"/>
  <c r="O205" i="18" s="1"/>
  <c r="F206" i="1"/>
  <c r="I206" i="1"/>
  <c r="I206" i="18" s="1"/>
  <c r="L206" i="1"/>
  <c r="L206" i="18" s="1"/>
  <c r="O206" i="1"/>
  <c r="O206" i="18" s="1"/>
  <c r="D208" i="1"/>
  <c r="D208" i="18" s="1"/>
  <c r="E208" i="1"/>
  <c r="F208" i="1"/>
  <c r="G208" i="1"/>
  <c r="G208" i="18" s="1"/>
  <c r="H208" i="1"/>
  <c r="J208" i="1"/>
  <c r="K208" i="1"/>
  <c r="K208" i="18" s="1"/>
  <c r="M208" i="1"/>
  <c r="N208" i="1"/>
  <c r="F209" i="1"/>
  <c r="I209" i="1"/>
  <c r="I209" i="18" s="1"/>
  <c r="L209" i="1"/>
  <c r="L209" i="18" s="1"/>
  <c r="O209" i="1"/>
  <c r="O209" i="18" s="1"/>
  <c r="F210" i="1"/>
  <c r="I210" i="1"/>
  <c r="I210" i="18" s="1"/>
  <c r="L210" i="1"/>
  <c r="L210" i="18" s="1"/>
  <c r="O210" i="1"/>
  <c r="O210" i="18" s="1"/>
  <c r="F211" i="1"/>
  <c r="F211" i="18" s="1"/>
  <c r="I211" i="1"/>
  <c r="I211" i="18" s="1"/>
  <c r="L211" i="1"/>
  <c r="L211" i="18" s="1"/>
  <c r="O211" i="1"/>
  <c r="F212" i="1"/>
  <c r="I212" i="1"/>
  <c r="I212" i="18" s="1"/>
  <c r="L212" i="1"/>
  <c r="L212" i="18" s="1"/>
  <c r="O212" i="1"/>
  <c r="O212" i="18" s="1"/>
  <c r="F213" i="1"/>
  <c r="I213" i="1"/>
  <c r="I213" i="18" s="1"/>
  <c r="L213" i="1"/>
  <c r="L213" i="18" s="1"/>
  <c r="O213" i="1"/>
  <c r="O213" i="18" s="1"/>
  <c r="F214" i="1"/>
  <c r="I214" i="1"/>
  <c r="I214" i="18" s="1"/>
  <c r="L214" i="1"/>
  <c r="L214" i="18" s="1"/>
  <c r="O214" i="1"/>
  <c r="O214" i="18" s="1"/>
  <c r="F215" i="1"/>
  <c r="F215" i="18" s="1"/>
  <c r="I215" i="1"/>
  <c r="I215" i="18" s="1"/>
  <c r="L215" i="1"/>
  <c r="L215" i="18" s="1"/>
  <c r="O215" i="1"/>
  <c r="F216" i="1"/>
  <c r="I216" i="1"/>
  <c r="I216" i="18" s="1"/>
  <c r="L216" i="1"/>
  <c r="L216" i="18" s="1"/>
  <c r="O216" i="1"/>
  <c r="O216" i="18" s="1"/>
  <c r="F217" i="1"/>
  <c r="I217" i="1"/>
  <c r="I217" i="18" s="1"/>
  <c r="L217" i="1"/>
  <c r="L217" i="18" s="1"/>
  <c r="O217" i="1"/>
  <c r="O217" i="18" s="1"/>
  <c r="F218" i="1"/>
  <c r="I218" i="1"/>
  <c r="I218" i="18" s="1"/>
  <c r="L218" i="1"/>
  <c r="L218" i="18" s="1"/>
  <c r="O218" i="1"/>
  <c r="O218" i="18" s="1"/>
  <c r="E219" i="1"/>
  <c r="E219" i="18" s="1"/>
  <c r="G219" i="1"/>
  <c r="H219" i="1"/>
  <c r="H219" i="18" s="1"/>
  <c r="J219" i="1"/>
  <c r="K219" i="1"/>
  <c r="M219" i="1"/>
  <c r="M219" i="18" s="1"/>
  <c r="N219" i="1"/>
  <c r="N219" i="18" s="1"/>
  <c r="F220" i="1"/>
  <c r="I220" i="1"/>
  <c r="I220" i="18" s="1"/>
  <c r="L220" i="1"/>
  <c r="L220" i="18" s="1"/>
  <c r="O220" i="1"/>
  <c r="O220" i="18" s="1"/>
  <c r="F221" i="1"/>
  <c r="I221" i="1"/>
  <c r="I221" i="18" s="1"/>
  <c r="L221" i="1"/>
  <c r="L221" i="18" s="1"/>
  <c r="O221" i="1"/>
  <c r="O221" i="18" s="1"/>
  <c r="F222" i="1"/>
  <c r="I222" i="1"/>
  <c r="I222" i="18" s="1"/>
  <c r="L222" i="1"/>
  <c r="L222" i="18" s="1"/>
  <c r="O222" i="1"/>
  <c r="O222" i="18" s="1"/>
  <c r="F223" i="1"/>
  <c r="F223" i="18" s="1"/>
  <c r="I223" i="1"/>
  <c r="I223" i="18" s="1"/>
  <c r="L223" i="1"/>
  <c r="L223" i="18" s="1"/>
  <c r="O223" i="1"/>
  <c r="F224" i="1"/>
  <c r="I224" i="1"/>
  <c r="I224" i="18" s="1"/>
  <c r="L224" i="1"/>
  <c r="L224" i="18" s="1"/>
  <c r="O224" i="1"/>
  <c r="O224" i="18" s="1"/>
  <c r="F225" i="1"/>
  <c r="I225" i="1"/>
  <c r="I225" i="18" s="1"/>
  <c r="L225" i="1"/>
  <c r="L225" i="18" s="1"/>
  <c r="O225" i="1"/>
  <c r="O225" i="18" s="1"/>
  <c r="D226" i="1"/>
  <c r="D219" i="1" s="1"/>
  <c r="I226" i="1"/>
  <c r="I226" i="18" s="1"/>
  <c r="L226" i="1"/>
  <c r="L226" i="18" s="1"/>
  <c r="O226" i="1"/>
  <c r="O226" i="18" s="1"/>
  <c r="F227" i="1"/>
  <c r="I227" i="1"/>
  <c r="I227" i="18" s="1"/>
  <c r="L227" i="1"/>
  <c r="L227" i="18" s="1"/>
  <c r="O227" i="1"/>
  <c r="O227" i="18" s="1"/>
  <c r="F228" i="1"/>
  <c r="I228" i="1"/>
  <c r="I228" i="18" s="1"/>
  <c r="L228" i="1"/>
  <c r="L228" i="18" s="1"/>
  <c r="O228" i="1"/>
  <c r="O228" i="18" s="1"/>
  <c r="F229" i="1"/>
  <c r="I229" i="1"/>
  <c r="I229" i="18" s="1"/>
  <c r="L229" i="1"/>
  <c r="L229" i="18" s="1"/>
  <c r="O229" i="1"/>
  <c r="O229" i="18" s="1"/>
  <c r="D230" i="1"/>
  <c r="D230" i="18" s="1"/>
  <c r="E230" i="1"/>
  <c r="E230" i="18" s="1"/>
  <c r="G230" i="1"/>
  <c r="H230" i="1"/>
  <c r="H230" i="18" s="1"/>
  <c r="J230" i="1"/>
  <c r="K230" i="1"/>
  <c r="K230" i="18" s="1"/>
  <c r="M230" i="1"/>
  <c r="M230" i="18" s="1"/>
  <c r="N230" i="1"/>
  <c r="N230" i="18" s="1"/>
  <c r="O230" i="1"/>
  <c r="O230" i="18" s="1"/>
  <c r="F231" i="1"/>
  <c r="I231" i="1"/>
  <c r="I231" i="18" s="1"/>
  <c r="L231" i="1"/>
  <c r="L231" i="18" s="1"/>
  <c r="O231" i="1"/>
  <c r="O231" i="18" s="1"/>
  <c r="F232" i="1"/>
  <c r="I232" i="1"/>
  <c r="I232" i="18" s="1"/>
  <c r="L232" i="1"/>
  <c r="L232" i="18" s="1"/>
  <c r="O232" i="1"/>
  <c r="O232" i="18" s="1"/>
  <c r="F235" i="1"/>
  <c r="I235" i="1"/>
  <c r="I235" i="18" s="1"/>
  <c r="L235" i="1"/>
  <c r="L235" i="18" s="1"/>
  <c r="O235" i="1"/>
  <c r="O235" i="18" s="1"/>
  <c r="D236" i="1"/>
  <c r="E236" i="1"/>
  <c r="G236" i="1"/>
  <c r="G236" i="18" s="1"/>
  <c r="H236" i="1"/>
  <c r="J236" i="1"/>
  <c r="J236" i="18" s="1"/>
  <c r="K236" i="1"/>
  <c r="K236" i="18" s="1"/>
  <c r="L236" i="1"/>
  <c r="M236" i="1"/>
  <c r="N236" i="1"/>
  <c r="N236" i="18" s="1"/>
  <c r="F237" i="1"/>
  <c r="I237" i="1"/>
  <c r="I237" i="18" s="1"/>
  <c r="L237" i="1"/>
  <c r="L237" i="18" s="1"/>
  <c r="O237" i="1"/>
  <c r="O237" i="18" s="1"/>
  <c r="D238" i="1"/>
  <c r="D238" i="18" s="1"/>
  <c r="E238" i="1"/>
  <c r="E238" i="18" s="1"/>
  <c r="G238" i="1"/>
  <c r="H238" i="1"/>
  <c r="H238" i="18" s="1"/>
  <c r="J238" i="1"/>
  <c r="K238" i="1"/>
  <c r="M238" i="1"/>
  <c r="M238" i="18" s="1"/>
  <c r="N238" i="1"/>
  <c r="O238" i="1"/>
  <c r="O238" i="18" s="1"/>
  <c r="F239" i="1"/>
  <c r="I239" i="1"/>
  <c r="I239" i="18" s="1"/>
  <c r="L239" i="1"/>
  <c r="L239" i="18" s="1"/>
  <c r="O239" i="1"/>
  <c r="O239" i="18" s="1"/>
  <c r="F240" i="1"/>
  <c r="I240" i="1"/>
  <c r="I240" i="18" s="1"/>
  <c r="L240" i="1"/>
  <c r="L240" i="18" s="1"/>
  <c r="O240" i="1"/>
  <c r="O240" i="18" s="1"/>
  <c r="D241" i="1"/>
  <c r="E241" i="1"/>
  <c r="E241" i="18" s="1"/>
  <c r="G241" i="1"/>
  <c r="H241" i="1"/>
  <c r="H241" i="18" s="1"/>
  <c r="J241" i="1"/>
  <c r="J241" i="18" s="1"/>
  <c r="K241" i="1"/>
  <c r="K241" i="18" s="1"/>
  <c r="L241" i="1"/>
  <c r="L241" i="18" s="1"/>
  <c r="M241" i="1"/>
  <c r="M241" i="18" s="1"/>
  <c r="N241" i="1"/>
  <c r="N241" i="18" s="1"/>
  <c r="F242" i="1"/>
  <c r="F242" i="18" s="1"/>
  <c r="I242" i="1"/>
  <c r="I242" i="18" s="1"/>
  <c r="L242" i="1"/>
  <c r="L242" i="18" s="1"/>
  <c r="O242" i="1"/>
  <c r="F243" i="1"/>
  <c r="I243" i="1"/>
  <c r="I243" i="18" s="1"/>
  <c r="L243" i="1"/>
  <c r="L243" i="18" s="1"/>
  <c r="O243" i="1"/>
  <c r="O243" i="18" s="1"/>
  <c r="F244" i="1"/>
  <c r="I244" i="1"/>
  <c r="I244" i="18" s="1"/>
  <c r="L244" i="1"/>
  <c r="L244" i="18" s="1"/>
  <c r="O244" i="1"/>
  <c r="O244" i="18" s="1"/>
  <c r="F245" i="1"/>
  <c r="I245" i="1"/>
  <c r="I245" i="18" s="1"/>
  <c r="L245" i="1"/>
  <c r="L245" i="18" s="1"/>
  <c r="O245" i="1"/>
  <c r="O245" i="18" s="1"/>
  <c r="F246" i="1"/>
  <c r="F246" i="18" s="1"/>
  <c r="I246" i="1"/>
  <c r="I246" i="18" s="1"/>
  <c r="L246" i="1"/>
  <c r="L246" i="18" s="1"/>
  <c r="O246" i="1"/>
  <c r="F247" i="1"/>
  <c r="I247" i="1"/>
  <c r="I247" i="18" s="1"/>
  <c r="L247" i="1"/>
  <c r="L247" i="18" s="1"/>
  <c r="O247" i="1"/>
  <c r="O247" i="18" s="1"/>
  <c r="F248" i="1"/>
  <c r="I248" i="1"/>
  <c r="I248" i="18" s="1"/>
  <c r="L248" i="1"/>
  <c r="L248" i="18" s="1"/>
  <c r="O248" i="1"/>
  <c r="O248" i="18" s="1"/>
  <c r="D249" i="1"/>
  <c r="E249" i="1"/>
  <c r="E249" i="18" s="1"/>
  <c r="G249" i="1"/>
  <c r="H249" i="1"/>
  <c r="H249" i="18" s="1"/>
  <c r="J249" i="1"/>
  <c r="J249" i="18" s="1"/>
  <c r="K249" i="1"/>
  <c r="K249" i="18" s="1"/>
  <c r="M249" i="1"/>
  <c r="M249" i="18" s="1"/>
  <c r="N249" i="1"/>
  <c r="N249" i="18" s="1"/>
  <c r="O249" i="1"/>
  <c r="O249" i="18" s="1"/>
  <c r="F250" i="1"/>
  <c r="F250" i="18" s="1"/>
  <c r="I250" i="1"/>
  <c r="I250" i="18" s="1"/>
  <c r="L250" i="1"/>
  <c r="L250" i="18" s="1"/>
  <c r="O250" i="1"/>
  <c r="F251" i="1"/>
  <c r="F251" i="18" s="1"/>
  <c r="I251" i="1"/>
  <c r="L251" i="1"/>
  <c r="L251" i="18" s="1"/>
  <c r="O251" i="1"/>
  <c r="O251" i="18" s="1"/>
  <c r="F252" i="1"/>
  <c r="I252" i="1"/>
  <c r="I252" i="18" s="1"/>
  <c r="L252" i="1"/>
  <c r="L252" i="18" s="1"/>
  <c r="O252" i="1"/>
  <c r="O252" i="18" s="1"/>
  <c r="F253" i="1"/>
  <c r="I253" i="1"/>
  <c r="I253" i="18" s="1"/>
  <c r="L253" i="1"/>
  <c r="L253" i="18" s="1"/>
  <c r="O253" i="1"/>
  <c r="O253" i="18" s="1"/>
  <c r="D255" i="1"/>
  <c r="E255" i="1"/>
  <c r="G255" i="1"/>
  <c r="G255" i="18" s="1"/>
  <c r="H255" i="1"/>
  <c r="I255" i="1"/>
  <c r="J255" i="1"/>
  <c r="K255" i="1"/>
  <c r="K255" i="18" s="1"/>
  <c r="M255" i="1"/>
  <c r="N255" i="1"/>
  <c r="F256" i="1"/>
  <c r="I256" i="1"/>
  <c r="I256" i="18" s="1"/>
  <c r="L256" i="1"/>
  <c r="L256" i="18" s="1"/>
  <c r="O256" i="1"/>
  <c r="O256" i="18" s="1"/>
  <c r="F257" i="1"/>
  <c r="I257" i="1"/>
  <c r="I257" i="18" s="1"/>
  <c r="L257" i="1"/>
  <c r="L257" i="18" s="1"/>
  <c r="O257" i="1"/>
  <c r="O257" i="18" s="1"/>
  <c r="F258" i="1"/>
  <c r="F258" i="18" s="1"/>
  <c r="I258" i="1"/>
  <c r="I258" i="18" s="1"/>
  <c r="L258" i="1"/>
  <c r="L258" i="18" s="1"/>
  <c r="O258" i="1"/>
  <c r="F259" i="1"/>
  <c r="F259" i="18" s="1"/>
  <c r="I259" i="1"/>
  <c r="L259" i="1"/>
  <c r="L259" i="18" s="1"/>
  <c r="O259" i="1"/>
  <c r="O259" i="18" s="1"/>
  <c r="F260" i="1"/>
  <c r="I260" i="1"/>
  <c r="I260" i="18" s="1"/>
  <c r="L260" i="1"/>
  <c r="L260" i="18" s="1"/>
  <c r="O260" i="1"/>
  <c r="O260" i="18" s="1"/>
  <c r="D262" i="1"/>
  <c r="D262" i="18" s="1"/>
  <c r="E262" i="1"/>
  <c r="G262" i="1"/>
  <c r="H262" i="1"/>
  <c r="H262" i="18" s="1"/>
  <c r="J262" i="1"/>
  <c r="K262" i="1"/>
  <c r="M262" i="1"/>
  <c r="N262" i="1"/>
  <c r="O262" i="1"/>
  <c r="F263" i="1"/>
  <c r="F263" i="18" s="1"/>
  <c r="I263" i="1"/>
  <c r="L263" i="1"/>
  <c r="L263" i="18" s="1"/>
  <c r="O263" i="1"/>
  <c r="O263" i="18" s="1"/>
  <c r="F264" i="1"/>
  <c r="I264" i="1"/>
  <c r="I264" i="18" s="1"/>
  <c r="L264" i="1"/>
  <c r="L264" i="18" s="1"/>
  <c r="O264" i="1"/>
  <c r="O264" i="18" s="1"/>
  <c r="F265" i="1"/>
  <c r="I265" i="1"/>
  <c r="I265" i="18" s="1"/>
  <c r="L265" i="1"/>
  <c r="L265" i="18" s="1"/>
  <c r="O265" i="1"/>
  <c r="O265" i="18" s="1"/>
  <c r="D266" i="1"/>
  <c r="D266" i="18" s="1"/>
  <c r="E266" i="1"/>
  <c r="E266" i="18" s="1"/>
  <c r="F266" i="1"/>
  <c r="G266" i="1"/>
  <c r="H266" i="1"/>
  <c r="H266" i="18" s="1"/>
  <c r="J266" i="1"/>
  <c r="K266" i="1"/>
  <c r="K266" i="18" s="1"/>
  <c r="M266" i="1"/>
  <c r="M266" i="18" s="1"/>
  <c r="N266" i="1"/>
  <c r="N266" i="18" s="1"/>
  <c r="F267" i="1"/>
  <c r="F267" i="18" s="1"/>
  <c r="I267" i="1"/>
  <c r="L267" i="1"/>
  <c r="L267" i="18" s="1"/>
  <c r="O267" i="1"/>
  <c r="O267" i="18" s="1"/>
  <c r="F268" i="1"/>
  <c r="I268" i="1"/>
  <c r="I268" i="18" s="1"/>
  <c r="L268" i="1"/>
  <c r="L268" i="18" s="1"/>
  <c r="O268" i="1"/>
  <c r="O268" i="18" s="1"/>
  <c r="F269" i="1"/>
  <c r="I269" i="1"/>
  <c r="I269" i="18" s="1"/>
  <c r="L269" i="1"/>
  <c r="L269" i="18" s="1"/>
  <c r="O269" i="1"/>
  <c r="O269" i="18" s="1"/>
  <c r="F270" i="1"/>
  <c r="F270" i="18" s="1"/>
  <c r="I270" i="1"/>
  <c r="I270" i="18" s="1"/>
  <c r="L270" i="1"/>
  <c r="L270" i="18" s="1"/>
  <c r="O270" i="1"/>
  <c r="F273" i="1"/>
  <c r="I273" i="1"/>
  <c r="I273" i="18" s="1"/>
  <c r="L273" i="1"/>
  <c r="L273" i="18" s="1"/>
  <c r="O273" i="1"/>
  <c r="D274" i="1"/>
  <c r="D274" i="18" s="1"/>
  <c r="E274" i="1"/>
  <c r="E274" i="18" s="1"/>
  <c r="G274" i="1"/>
  <c r="H274" i="1"/>
  <c r="J274" i="1"/>
  <c r="K274" i="1"/>
  <c r="M274" i="1"/>
  <c r="M274" i="18" s="1"/>
  <c r="N274" i="1"/>
  <c r="O274" i="1"/>
  <c r="F275" i="1"/>
  <c r="F275" i="18" s="1"/>
  <c r="I275" i="1"/>
  <c r="L275" i="1"/>
  <c r="L275" i="18" s="1"/>
  <c r="O275" i="1"/>
  <c r="O275" i="18" s="1"/>
  <c r="F276" i="1"/>
  <c r="I276" i="1"/>
  <c r="L276" i="1"/>
  <c r="L276" i="18" s="1"/>
  <c r="O276" i="1"/>
  <c r="O276" i="18" s="1"/>
  <c r="F277" i="1"/>
  <c r="I277" i="1"/>
  <c r="L277" i="1"/>
  <c r="L277" i="18" s="1"/>
  <c r="O277" i="1"/>
  <c r="O277" i="18" s="1"/>
  <c r="D278" i="1"/>
  <c r="D278" i="18" s="1"/>
  <c r="E278" i="1"/>
  <c r="F278" i="1"/>
  <c r="G278" i="1"/>
  <c r="H278" i="1"/>
  <c r="H278" i="18" s="1"/>
  <c r="J278" i="1"/>
  <c r="K278" i="1"/>
  <c r="K278" i="18" s="1"/>
  <c r="M278" i="1"/>
  <c r="M278" i="18" s="1"/>
  <c r="N278" i="1"/>
  <c r="N278" i="18" s="1"/>
  <c r="F279" i="1"/>
  <c r="F279" i="18" s="1"/>
  <c r="I279" i="1"/>
  <c r="L279" i="1"/>
  <c r="L279" i="18" s="1"/>
  <c r="O279" i="1"/>
  <c r="O279" i="18" s="1"/>
  <c r="F280" i="1"/>
  <c r="I280" i="1"/>
  <c r="I280" i="18" s="1"/>
  <c r="L280" i="1"/>
  <c r="L280" i="18" s="1"/>
  <c r="O280" i="1"/>
  <c r="O280" i="18" s="1"/>
  <c r="F281" i="1"/>
  <c r="I281" i="1"/>
  <c r="I281" i="18" s="1"/>
  <c r="L281" i="1"/>
  <c r="L281" i="18" s="1"/>
  <c r="O281" i="1"/>
  <c r="O281" i="18" s="1"/>
  <c r="D282" i="1"/>
  <c r="D282" i="18" s="1"/>
  <c r="E282" i="1"/>
  <c r="E282" i="18" s="1"/>
  <c r="G282" i="1"/>
  <c r="H282" i="1"/>
  <c r="H282" i="18" s="1"/>
  <c r="J282" i="1"/>
  <c r="K282" i="1"/>
  <c r="K282" i="18" s="1"/>
  <c r="M282" i="1"/>
  <c r="M282" i="18" s="1"/>
  <c r="N282" i="1"/>
  <c r="N282" i="18" s="1"/>
  <c r="O282" i="1"/>
  <c r="F283" i="1"/>
  <c r="F283" i="18" s="1"/>
  <c r="I283" i="1"/>
  <c r="L283" i="1"/>
  <c r="L283" i="18" s="1"/>
  <c r="O283" i="1"/>
  <c r="O283" i="18" s="1"/>
  <c r="D284" i="1"/>
  <c r="D284" i="18" s="1"/>
  <c r="E284" i="1"/>
  <c r="G284" i="1"/>
  <c r="G284" i="18" s="1"/>
  <c r="H284" i="1"/>
  <c r="H284" i="18" s="1"/>
  <c r="J284" i="1"/>
  <c r="K284" i="1"/>
  <c r="K284" i="18" s="1"/>
  <c r="L284" i="1"/>
  <c r="M284" i="1"/>
  <c r="N284" i="1"/>
  <c r="N284" i="18" s="1"/>
  <c r="F285" i="1"/>
  <c r="I285" i="1"/>
  <c r="I285" i="18" s="1"/>
  <c r="L285" i="1"/>
  <c r="L285" i="18" s="1"/>
  <c r="O285" i="1"/>
  <c r="F286" i="1"/>
  <c r="F286" i="18" s="1"/>
  <c r="I286" i="1"/>
  <c r="I286" i="18" s="1"/>
  <c r="L286" i="1"/>
  <c r="L286" i="18" s="1"/>
  <c r="O286" i="1"/>
  <c r="G290" i="1"/>
  <c r="J290" i="1"/>
  <c r="N290" i="1"/>
  <c r="D291" i="1"/>
  <c r="D291" i="18" s="1"/>
  <c r="E291" i="1"/>
  <c r="E291" i="18" s="1"/>
  <c r="G291" i="1"/>
  <c r="G291" i="18" s="1"/>
  <c r="H291" i="1"/>
  <c r="I291" i="1"/>
  <c r="J291" i="1"/>
  <c r="K291" i="1"/>
  <c r="K291" i="18" s="1"/>
  <c r="M291" i="1"/>
  <c r="N291" i="1"/>
  <c r="N291" i="18" s="1"/>
  <c r="F292" i="1"/>
  <c r="I292" i="1"/>
  <c r="I292" i="18" s="1"/>
  <c r="L292" i="1"/>
  <c r="L292" i="18" s="1"/>
  <c r="O292" i="1"/>
  <c r="O292" i="18" s="1"/>
  <c r="F293" i="1"/>
  <c r="I293" i="1"/>
  <c r="I293" i="18" s="1"/>
  <c r="L293" i="1"/>
  <c r="L293" i="18" s="1"/>
  <c r="O293" i="1"/>
  <c r="O293" i="18" s="1"/>
  <c r="F294" i="1"/>
  <c r="F294" i="18" s="1"/>
  <c r="I294" i="1"/>
  <c r="I294" i="18" s="1"/>
  <c r="L294" i="1"/>
  <c r="L294" i="18" s="1"/>
  <c r="O294" i="1"/>
  <c r="F295" i="1"/>
  <c r="I295" i="1"/>
  <c r="I295" i="18" s="1"/>
  <c r="L295" i="1"/>
  <c r="L295" i="18" s="1"/>
  <c r="O295" i="1"/>
  <c r="O295" i="18" s="1"/>
  <c r="F296" i="1"/>
  <c r="I296" i="1"/>
  <c r="I296" i="18" s="1"/>
  <c r="L296" i="1"/>
  <c r="L296" i="18" s="1"/>
  <c r="O296" i="1"/>
  <c r="O296" i="18" s="1"/>
  <c r="F297" i="1"/>
  <c r="I297" i="1"/>
  <c r="I297" i="18" s="1"/>
  <c r="L297" i="1"/>
  <c r="L297" i="18" s="1"/>
  <c r="O297" i="1"/>
  <c r="O297" i="18" s="1"/>
  <c r="F298" i="1"/>
  <c r="F298" i="18" s="1"/>
  <c r="I298" i="1"/>
  <c r="I298" i="18" s="1"/>
  <c r="L298" i="1"/>
  <c r="L298" i="18" s="1"/>
  <c r="O298" i="1"/>
  <c r="F299" i="1"/>
  <c r="I299" i="1"/>
  <c r="I299" i="18" s="1"/>
  <c r="L299" i="1"/>
  <c r="L299" i="18" s="1"/>
  <c r="O299" i="1"/>
  <c r="O299" i="18" s="1"/>
  <c r="C299" i="3" l="1"/>
  <c r="C295" i="3"/>
  <c r="I291" i="3"/>
  <c r="K289" i="3"/>
  <c r="O168" i="3"/>
  <c r="H289" i="3"/>
  <c r="I289" i="3"/>
  <c r="C298" i="3"/>
  <c r="C294" i="3"/>
  <c r="H272" i="3"/>
  <c r="H271" i="3" s="1"/>
  <c r="N272" i="3"/>
  <c r="N271" i="3" s="1"/>
  <c r="O271" i="3" s="1"/>
  <c r="M261" i="3"/>
  <c r="C240" i="3"/>
  <c r="N207" i="3"/>
  <c r="K207" i="3"/>
  <c r="G207" i="3"/>
  <c r="E190" i="3"/>
  <c r="J177" i="3"/>
  <c r="O169" i="3"/>
  <c r="F169" i="3"/>
  <c r="C152" i="3"/>
  <c r="C151" i="3"/>
  <c r="C149" i="3"/>
  <c r="C140" i="3"/>
  <c r="C108" i="3"/>
  <c r="C107" i="3"/>
  <c r="C94" i="3"/>
  <c r="D79" i="3"/>
  <c r="C77" i="3"/>
  <c r="C76" i="3"/>
  <c r="C75" i="3"/>
  <c r="C73" i="3"/>
  <c r="G70" i="3"/>
  <c r="C65" i="3"/>
  <c r="C63" i="3"/>
  <c r="M57" i="3"/>
  <c r="H24" i="3"/>
  <c r="F282" i="3"/>
  <c r="C281" i="3"/>
  <c r="C276" i="3"/>
  <c r="G272" i="3"/>
  <c r="C269" i="3"/>
  <c r="C264" i="3"/>
  <c r="G261" i="3"/>
  <c r="I261" i="3" s="1"/>
  <c r="C259" i="3"/>
  <c r="C253" i="3"/>
  <c r="C247" i="3"/>
  <c r="C243" i="3"/>
  <c r="C232" i="3"/>
  <c r="C231" i="3"/>
  <c r="C222" i="3"/>
  <c r="C217" i="3"/>
  <c r="C214" i="3"/>
  <c r="C210" i="3"/>
  <c r="C189" i="3"/>
  <c r="C188" i="3"/>
  <c r="L187" i="3"/>
  <c r="L187" i="18" s="1"/>
  <c r="C183" i="3"/>
  <c r="N177" i="3"/>
  <c r="N176" i="3" s="1"/>
  <c r="C165" i="3"/>
  <c r="C160" i="3"/>
  <c r="C150" i="3"/>
  <c r="I134" i="3"/>
  <c r="C122" i="3"/>
  <c r="C114" i="3"/>
  <c r="C110" i="3"/>
  <c r="L106" i="3"/>
  <c r="L106" i="18" s="1"/>
  <c r="C91" i="3"/>
  <c r="C89" i="3"/>
  <c r="C88" i="3"/>
  <c r="E86" i="3"/>
  <c r="O80" i="3"/>
  <c r="H79" i="3"/>
  <c r="L70" i="3"/>
  <c r="C66" i="3"/>
  <c r="C60" i="3"/>
  <c r="C59" i="3"/>
  <c r="K57" i="3"/>
  <c r="K56" i="3" s="1"/>
  <c r="E57" i="3"/>
  <c r="K30" i="3"/>
  <c r="G24" i="3"/>
  <c r="I24" i="3" s="1"/>
  <c r="F154" i="3"/>
  <c r="C283" i="3"/>
  <c r="C277" i="3"/>
  <c r="L274" i="3"/>
  <c r="C270" i="3"/>
  <c r="F266" i="3"/>
  <c r="F266" i="18" s="1"/>
  <c r="C265" i="3"/>
  <c r="K261" i="3"/>
  <c r="L261" i="3" s="1"/>
  <c r="C260" i="3"/>
  <c r="C256" i="3"/>
  <c r="I254" i="3"/>
  <c r="F249" i="3"/>
  <c r="C244" i="3"/>
  <c r="I241" i="3"/>
  <c r="C241" i="3" s="1"/>
  <c r="E234" i="3"/>
  <c r="C235" i="3"/>
  <c r="C218" i="3"/>
  <c r="D207" i="3"/>
  <c r="C205" i="3"/>
  <c r="C204" i="3"/>
  <c r="C203" i="3"/>
  <c r="L201" i="3"/>
  <c r="M199" i="3"/>
  <c r="C185" i="3"/>
  <c r="C184" i="3"/>
  <c r="E176" i="3"/>
  <c r="C179" i="3"/>
  <c r="I178" i="3"/>
  <c r="C175" i="3"/>
  <c r="C171" i="3"/>
  <c r="I168" i="3"/>
  <c r="C166" i="3"/>
  <c r="O163" i="3"/>
  <c r="O163" i="18" s="1"/>
  <c r="C161" i="3"/>
  <c r="C155" i="3"/>
  <c r="C145" i="3"/>
  <c r="O139" i="3"/>
  <c r="C137" i="3"/>
  <c r="C136" i="3"/>
  <c r="C135" i="3"/>
  <c r="C129" i="3"/>
  <c r="C128" i="3"/>
  <c r="C127" i="3"/>
  <c r="I125" i="3"/>
  <c r="O119" i="3"/>
  <c r="O119" i="18" s="1"/>
  <c r="C117" i="3"/>
  <c r="C116" i="3"/>
  <c r="L115" i="3"/>
  <c r="C105" i="3"/>
  <c r="C104" i="3"/>
  <c r="C103" i="3"/>
  <c r="K86" i="3"/>
  <c r="F98" i="3"/>
  <c r="N86" i="3"/>
  <c r="D86" i="3"/>
  <c r="F86" i="3" s="1"/>
  <c r="C85" i="3"/>
  <c r="C84" i="3"/>
  <c r="K79" i="3"/>
  <c r="G79" i="3"/>
  <c r="O70" i="3"/>
  <c r="F70" i="3"/>
  <c r="C71" i="3"/>
  <c r="O61" i="3"/>
  <c r="J57" i="3"/>
  <c r="C47" i="3"/>
  <c r="L31" i="3"/>
  <c r="C31" i="3" s="1"/>
  <c r="C28" i="3"/>
  <c r="K24" i="3"/>
  <c r="C285" i="3"/>
  <c r="I282" i="3"/>
  <c r="C279" i="3"/>
  <c r="D272" i="3"/>
  <c r="C273" i="3"/>
  <c r="C267" i="3"/>
  <c r="N261" i="3"/>
  <c r="D261" i="3"/>
  <c r="F261" i="3" s="1"/>
  <c r="C257" i="3"/>
  <c r="F254" i="3"/>
  <c r="C250" i="3"/>
  <c r="C245" i="3"/>
  <c r="C242" i="3"/>
  <c r="C239" i="3"/>
  <c r="I238" i="3"/>
  <c r="C238" i="3" s="1"/>
  <c r="C237" i="3"/>
  <c r="C228" i="3"/>
  <c r="C227" i="3"/>
  <c r="C225" i="3"/>
  <c r="C220" i="3"/>
  <c r="F219" i="3"/>
  <c r="L208" i="3"/>
  <c r="H207" i="3"/>
  <c r="C206" i="3"/>
  <c r="C202" i="3"/>
  <c r="O187" i="3"/>
  <c r="O182" i="3"/>
  <c r="C181" i="3"/>
  <c r="C180" i="3"/>
  <c r="K177" i="3"/>
  <c r="K176" i="3" s="1"/>
  <c r="C173" i="3"/>
  <c r="C172" i="3"/>
  <c r="L168" i="3"/>
  <c r="C162" i="3"/>
  <c r="C158" i="3"/>
  <c r="C156" i="3"/>
  <c r="I154" i="3"/>
  <c r="C146" i="3"/>
  <c r="C143" i="3"/>
  <c r="C138" i="3"/>
  <c r="C130" i="3"/>
  <c r="C126" i="3"/>
  <c r="C118" i="3"/>
  <c r="C106" i="3"/>
  <c r="C102" i="3"/>
  <c r="C97" i="3"/>
  <c r="C96" i="3"/>
  <c r="C95" i="3"/>
  <c r="C93" i="3"/>
  <c r="M86" i="3"/>
  <c r="O86" i="3" s="1"/>
  <c r="C81" i="3"/>
  <c r="L80" i="3"/>
  <c r="E79" i="3"/>
  <c r="L72" i="3"/>
  <c r="C68" i="3"/>
  <c r="C64" i="3"/>
  <c r="N57" i="3"/>
  <c r="N56" i="3" s="1"/>
  <c r="O48" i="3"/>
  <c r="C48" i="3" s="1"/>
  <c r="C26" i="3"/>
  <c r="O278" i="2"/>
  <c r="D86" i="2"/>
  <c r="K201" i="18"/>
  <c r="O193" i="18"/>
  <c r="C299" i="2"/>
  <c r="C298" i="2"/>
  <c r="C295" i="2"/>
  <c r="C294" i="2"/>
  <c r="I291" i="2"/>
  <c r="M290" i="2"/>
  <c r="O290" i="2" s="1"/>
  <c r="D289" i="2"/>
  <c r="F289" i="2" s="1"/>
  <c r="C283" i="2"/>
  <c r="F278" i="2"/>
  <c r="C278" i="2" s="1"/>
  <c r="C275" i="2"/>
  <c r="G272" i="2"/>
  <c r="I272" i="2" s="1"/>
  <c r="C270" i="2"/>
  <c r="G261" i="2"/>
  <c r="J254" i="2"/>
  <c r="L255" i="2"/>
  <c r="N234" i="2"/>
  <c r="N233" i="2" s="1"/>
  <c r="O236" i="2"/>
  <c r="H234" i="2"/>
  <c r="M207" i="2"/>
  <c r="O207" i="2" s="1"/>
  <c r="D177" i="2"/>
  <c r="F178" i="2"/>
  <c r="D168" i="2"/>
  <c r="F169" i="2"/>
  <c r="D79" i="2"/>
  <c r="F80" i="2"/>
  <c r="H271" i="2"/>
  <c r="D234" i="2"/>
  <c r="F236" i="2"/>
  <c r="I291" i="18"/>
  <c r="O285" i="18"/>
  <c r="J284" i="18"/>
  <c r="F278" i="18"/>
  <c r="H274" i="18"/>
  <c r="O273" i="18"/>
  <c r="N191" i="18"/>
  <c r="F185" i="18"/>
  <c r="F184" i="18"/>
  <c r="J182" i="18"/>
  <c r="L105" i="18"/>
  <c r="L104" i="18"/>
  <c r="L103" i="18"/>
  <c r="L102" i="18"/>
  <c r="L101" i="18"/>
  <c r="L100" i="18"/>
  <c r="L99" i="18"/>
  <c r="I98" i="18"/>
  <c r="H25" i="18"/>
  <c r="C296" i="2"/>
  <c r="C292" i="2"/>
  <c r="C285" i="2"/>
  <c r="C281" i="2"/>
  <c r="C276" i="2"/>
  <c r="N272" i="2"/>
  <c r="N271" i="2" s="1"/>
  <c r="J272" i="2"/>
  <c r="E272" i="2"/>
  <c r="E271" i="2" s="1"/>
  <c r="C273" i="2"/>
  <c r="C263" i="2"/>
  <c r="N198" i="2"/>
  <c r="E190" i="2"/>
  <c r="H177" i="2"/>
  <c r="H176" i="2" s="1"/>
  <c r="I178" i="2"/>
  <c r="N168" i="2"/>
  <c r="O169" i="2"/>
  <c r="H79" i="2"/>
  <c r="I80" i="2"/>
  <c r="I72" i="2"/>
  <c r="H70" i="2"/>
  <c r="F61" i="2"/>
  <c r="D57" i="2"/>
  <c r="I125" i="18"/>
  <c r="K261" i="2"/>
  <c r="H291" i="18"/>
  <c r="E278" i="18"/>
  <c r="I277" i="18"/>
  <c r="I276" i="18"/>
  <c r="O262" i="18"/>
  <c r="K199" i="18"/>
  <c r="F169" i="18"/>
  <c r="O92" i="18"/>
  <c r="C50" i="18"/>
  <c r="L47" i="18"/>
  <c r="C29" i="18"/>
  <c r="L27" i="18"/>
  <c r="L26" i="18"/>
  <c r="F291" i="2"/>
  <c r="C286" i="2"/>
  <c r="O282" i="2"/>
  <c r="O282" i="18" s="1"/>
  <c r="F282" i="2"/>
  <c r="C279" i="2"/>
  <c r="M272" i="2"/>
  <c r="D272" i="2"/>
  <c r="D261" i="2"/>
  <c r="O255" i="2"/>
  <c r="J194" i="2"/>
  <c r="L195" i="2"/>
  <c r="J190" i="2"/>
  <c r="L191" i="2"/>
  <c r="I70" i="2"/>
  <c r="C264" i="2"/>
  <c r="E261" i="2"/>
  <c r="J261" i="2"/>
  <c r="L261" i="2" s="1"/>
  <c r="C257" i="2"/>
  <c r="C252" i="2"/>
  <c r="C245" i="2"/>
  <c r="C240" i="2"/>
  <c r="E234" i="2"/>
  <c r="C237" i="2"/>
  <c r="G234" i="2"/>
  <c r="C232" i="2"/>
  <c r="C225" i="2"/>
  <c r="O219" i="2"/>
  <c r="C216" i="2"/>
  <c r="C215" i="2"/>
  <c r="C212" i="2"/>
  <c r="C211" i="2"/>
  <c r="G207" i="2"/>
  <c r="I207" i="2" s="1"/>
  <c r="C205" i="2"/>
  <c r="O201" i="2"/>
  <c r="L199" i="2"/>
  <c r="I195" i="2"/>
  <c r="F194" i="2"/>
  <c r="C185" i="2"/>
  <c r="I182" i="2"/>
  <c r="I182" i="18" s="1"/>
  <c r="I169" i="2"/>
  <c r="C161" i="2"/>
  <c r="C157" i="2"/>
  <c r="C145" i="2"/>
  <c r="C137" i="2"/>
  <c r="N133" i="2"/>
  <c r="E133" i="2"/>
  <c r="I125" i="2"/>
  <c r="C121" i="2"/>
  <c r="C113" i="2"/>
  <c r="C109" i="2"/>
  <c r="C97" i="2"/>
  <c r="C93" i="2"/>
  <c r="H86" i="2"/>
  <c r="C71" i="2"/>
  <c r="C67" i="2"/>
  <c r="C63" i="2"/>
  <c r="O61" i="2"/>
  <c r="I61" i="2"/>
  <c r="J57" i="2"/>
  <c r="J56" i="2" s="1"/>
  <c r="F58" i="2"/>
  <c r="K30" i="2"/>
  <c r="G24" i="2"/>
  <c r="C259" i="2"/>
  <c r="C258" i="2"/>
  <c r="O254" i="2"/>
  <c r="C247" i="2"/>
  <c r="C246" i="2"/>
  <c r="C243" i="2"/>
  <c r="C242" i="2"/>
  <c r="K234" i="2"/>
  <c r="C226" i="2"/>
  <c r="C217" i="2"/>
  <c r="C213" i="2"/>
  <c r="C209" i="2"/>
  <c r="C200" i="2"/>
  <c r="C188" i="2"/>
  <c r="C180" i="2"/>
  <c r="C179" i="2"/>
  <c r="C175" i="2"/>
  <c r="C174" i="2"/>
  <c r="C172" i="2"/>
  <c r="C171" i="2"/>
  <c r="C170" i="2"/>
  <c r="C167" i="2"/>
  <c r="C166" i="2"/>
  <c r="C164" i="2"/>
  <c r="C152" i="2"/>
  <c r="C151" i="2"/>
  <c r="C150" i="2"/>
  <c r="C148" i="2"/>
  <c r="C143" i="2"/>
  <c r="C142" i="2"/>
  <c r="C140" i="2"/>
  <c r="M133" i="2"/>
  <c r="H133" i="2"/>
  <c r="I133" i="2" s="1"/>
  <c r="D133" i="2"/>
  <c r="F133" i="2" s="1"/>
  <c r="C130" i="2"/>
  <c r="C128" i="2"/>
  <c r="C127" i="2"/>
  <c r="C126" i="2"/>
  <c r="C118" i="2"/>
  <c r="C116" i="2"/>
  <c r="C104" i="2"/>
  <c r="C103" i="2"/>
  <c r="C102" i="2"/>
  <c r="C100" i="2"/>
  <c r="C99" i="2"/>
  <c r="C91" i="2"/>
  <c r="C90" i="2"/>
  <c r="C88" i="2"/>
  <c r="K86" i="2"/>
  <c r="G86" i="2"/>
  <c r="C81" i="2"/>
  <c r="C77" i="2"/>
  <c r="C73" i="2"/>
  <c r="C59" i="2"/>
  <c r="N57" i="2"/>
  <c r="N56" i="2" s="1"/>
  <c r="C47" i="2"/>
  <c r="I46" i="2"/>
  <c r="L40" i="2"/>
  <c r="C40" i="2" s="1"/>
  <c r="L31" i="2"/>
  <c r="C31" i="2" s="1"/>
  <c r="C265" i="2"/>
  <c r="H261" i="2"/>
  <c r="I261" i="2" s="1"/>
  <c r="C260" i="2"/>
  <c r="C256" i="2"/>
  <c r="L254" i="2"/>
  <c r="C253" i="2"/>
  <c r="C248" i="2"/>
  <c r="C244" i="2"/>
  <c r="J234" i="2"/>
  <c r="C228" i="2"/>
  <c r="C223" i="2"/>
  <c r="C220" i="2"/>
  <c r="N207" i="2"/>
  <c r="C196" i="2"/>
  <c r="C192" i="2"/>
  <c r="K190" i="2"/>
  <c r="G190" i="2"/>
  <c r="C189" i="2"/>
  <c r="C181" i="2"/>
  <c r="N177" i="2"/>
  <c r="N176" i="2" s="1"/>
  <c r="E177" i="2"/>
  <c r="E176" i="2" s="1"/>
  <c r="C173" i="2"/>
  <c r="L168" i="2"/>
  <c r="C165" i="2"/>
  <c r="C153" i="2"/>
  <c r="C149" i="2"/>
  <c r="C141" i="2"/>
  <c r="C129" i="2"/>
  <c r="L125" i="2"/>
  <c r="L125" i="18" s="1"/>
  <c r="C117" i="2"/>
  <c r="C105" i="2"/>
  <c r="C101" i="2"/>
  <c r="N86" i="2"/>
  <c r="C89" i="2"/>
  <c r="I83" i="2"/>
  <c r="C82" i="2"/>
  <c r="E79" i="2"/>
  <c r="C74" i="2"/>
  <c r="C69" i="2"/>
  <c r="C68" i="2"/>
  <c r="C65" i="2"/>
  <c r="E57" i="2"/>
  <c r="O48" i="2"/>
  <c r="C48" i="2" s="1"/>
  <c r="C26" i="2"/>
  <c r="C279" i="1"/>
  <c r="I279" i="18"/>
  <c r="I278" i="1"/>
  <c r="I278" i="18" s="1"/>
  <c r="G278" i="18"/>
  <c r="J261" i="1"/>
  <c r="J262" i="18"/>
  <c r="E261" i="1"/>
  <c r="E261" i="18" s="1"/>
  <c r="E262" i="18"/>
  <c r="C258" i="1"/>
  <c r="C258" i="18" s="1"/>
  <c r="O258" i="18"/>
  <c r="N254" i="1"/>
  <c r="N254" i="18" s="1"/>
  <c r="N255" i="18"/>
  <c r="E254" i="1"/>
  <c r="E254" i="18" s="1"/>
  <c r="E255" i="18"/>
  <c r="C250" i="1"/>
  <c r="C250" i="18" s="1"/>
  <c r="O250" i="18"/>
  <c r="J234" i="1"/>
  <c r="J238" i="18"/>
  <c r="H234" i="1"/>
  <c r="H236" i="18"/>
  <c r="L230" i="1"/>
  <c r="J230" i="18"/>
  <c r="I219" i="1"/>
  <c r="I219" i="18" s="1"/>
  <c r="G219" i="18"/>
  <c r="C203" i="1"/>
  <c r="C203" i="18" s="1"/>
  <c r="O203" i="18"/>
  <c r="J199" i="1"/>
  <c r="J199" i="18" s="1"/>
  <c r="J201" i="18"/>
  <c r="E199" i="1"/>
  <c r="E199" i="18" s="1"/>
  <c r="E201" i="18"/>
  <c r="C196" i="1"/>
  <c r="C196" i="18" s="1"/>
  <c r="O196" i="18"/>
  <c r="K194" i="1"/>
  <c r="K194" i="18" s="1"/>
  <c r="K195" i="18"/>
  <c r="C192" i="1"/>
  <c r="C192" i="18" s="1"/>
  <c r="O192" i="18"/>
  <c r="C189" i="1"/>
  <c r="C189" i="18" s="1"/>
  <c r="I189" i="18"/>
  <c r="C184" i="1"/>
  <c r="C184" i="18" s="1"/>
  <c r="O184" i="18"/>
  <c r="C181" i="1"/>
  <c r="C181" i="18" s="1"/>
  <c r="I181" i="18"/>
  <c r="H177" i="1"/>
  <c r="H178" i="18"/>
  <c r="N177" i="1"/>
  <c r="C173" i="1"/>
  <c r="I173" i="18"/>
  <c r="K168" i="1"/>
  <c r="K168" i="18" s="1"/>
  <c r="C164" i="1"/>
  <c r="C164" i="18" s="1"/>
  <c r="O164" i="18"/>
  <c r="C161" i="1"/>
  <c r="I161" i="18"/>
  <c r="C157" i="1"/>
  <c r="I157" i="18"/>
  <c r="C152" i="1"/>
  <c r="C152" i="18" s="1"/>
  <c r="L152" i="18"/>
  <c r="C148" i="1"/>
  <c r="L148" i="18"/>
  <c r="F147" i="1"/>
  <c r="F147" i="18" s="1"/>
  <c r="D147" i="18"/>
  <c r="C146" i="1"/>
  <c r="C146" i="18" s="1"/>
  <c r="F146" i="18"/>
  <c r="C135" i="1"/>
  <c r="C135" i="18" s="1"/>
  <c r="L135" i="18"/>
  <c r="O125" i="1"/>
  <c r="O125" i="18" s="1"/>
  <c r="M125" i="18"/>
  <c r="F125" i="1"/>
  <c r="F125" i="18" s="1"/>
  <c r="D125" i="18"/>
  <c r="C122" i="1"/>
  <c r="C122" i="18" s="1"/>
  <c r="F122" i="18"/>
  <c r="C121" i="1"/>
  <c r="C121" i="18" s="1"/>
  <c r="F121" i="18"/>
  <c r="C114" i="1"/>
  <c r="F114" i="18"/>
  <c r="C113" i="1"/>
  <c r="F113" i="18"/>
  <c r="C110" i="1"/>
  <c r="C110" i="18" s="1"/>
  <c r="F110" i="18"/>
  <c r="C109" i="1"/>
  <c r="C109" i="18" s="1"/>
  <c r="F109" i="18"/>
  <c r="I106" i="1"/>
  <c r="I106" i="18" s="1"/>
  <c r="G106" i="18"/>
  <c r="O98" i="1"/>
  <c r="O98" i="18" s="1"/>
  <c r="M98" i="18"/>
  <c r="F98" i="1"/>
  <c r="F98" i="18" s="1"/>
  <c r="D98" i="18"/>
  <c r="C95" i="1"/>
  <c r="C95" i="18" s="1"/>
  <c r="F95" i="18"/>
  <c r="C94" i="1"/>
  <c r="C94" i="18" s="1"/>
  <c r="F94" i="18"/>
  <c r="J86" i="1"/>
  <c r="J87" i="18"/>
  <c r="F87" i="1"/>
  <c r="D87" i="18"/>
  <c r="I83" i="1"/>
  <c r="I83" i="18" s="1"/>
  <c r="G83" i="18"/>
  <c r="N79" i="1"/>
  <c r="N79" i="18" s="1"/>
  <c r="N80" i="18"/>
  <c r="C77" i="1"/>
  <c r="C77" i="18" s="1"/>
  <c r="F77" i="18"/>
  <c r="C76" i="1"/>
  <c r="F76" i="18"/>
  <c r="C75" i="1"/>
  <c r="F75" i="18"/>
  <c r="C71" i="1"/>
  <c r="C71" i="18" s="1"/>
  <c r="I71" i="18"/>
  <c r="J70" i="18"/>
  <c r="C67" i="1"/>
  <c r="C67" i="18" s="1"/>
  <c r="I67" i="18"/>
  <c r="C63" i="1"/>
  <c r="C63" i="18" s="1"/>
  <c r="I63" i="18"/>
  <c r="G57" i="1"/>
  <c r="G58" i="18"/>
  <c r="M57" i="1"/>
  <c r="L46" i="1"/>
  <c r="L46" i="18" s="1"/>
  <c r="J46" i="18"/>
  <c r="C41" i="1"/>
  <c r="C41" i="18" s="1"/>
  <c r="L41" i="18"/>
  <c r="N24" i="1"/>
  <c r="N24" i="18" s="1"/>
  <c r="N25" i="18"/>
  <c r="I25" i="1"/>
  <c r="E24" i="1"/>
  <c r="E24" i="18" s="1"/>
  <c r="E25" i="18"/>
  <c r="J289" i="1"/>
  <c r="I266" i="1"/>
  <c r="I266" i="18" s="1"/>
  <c r="G266" i="18"/>
  <c r="O291" i="1"/>
  <c r="O291" i="18" s="1"/>
  <c r="M291" i="18"/>
  <c r="C281" i="1"/>
  <c r="C281" i="18" s="1"/>
  <c r="F281" i="18"/>
  <c r="C280" i="1"/>
  <c r="C280" i="18" s="1"/>
  <c r="F280" i="18"/>
  <c r="N272" i="1"/>
  <c r="N274" i="18"/>
  <c r="C273" i="1"/>
  <c r="C273" i="18" s="1"/>
  <c r="F273" i="18"/>
  <c r="D272" i="1"/>
  <c r="C269" i="1"/>
  <c r="C269" i="18" s="1"/>
  <c r="F269" i="18"/>
  <c r="C268" i="1"/>
  <c r="C268" i="18" s="1"/>
  <c r="F268" i="18"/>
  <c r="N261" i="1"/>
  <c r="N261" i="18" s="1"/>
  <c r="N262" i="18"/>
  <c r="M254" i="1"/>
  <c r="M255" i="18"/>
  <c r="H254" i="1"/>
  <c r="H254" i="18" s="1"/>
  <c r="H255" i="18"/>
  <c r="D254" i="1"/>
  <c r="D255" i="18"/>
  <c r="F249" i="1"/>
  <c r="D249" i="18"/>
  <c r="C248" i="1"/>
  <c r="F248" i="18"/>
  <c r="C247" i="1"/>
  <c r="C247" i="18" s="1"/>
  <c r="F247" i="18"/>
  <c r="C245" i="1"/>
  <c r="C245" i="18" s="1"/>
  <c r="F245" i="18"/>
  <c r="C244" i="1"/>
  <c r="F244" i="18"/>
  <c r="C243" i="1"/>
  <c r="C243" i="18" s="1"/>
  <c r="F243" i="18"/>
  <c r="I241" i="1"/>
  <c r="I241" i="18" s="1"/>
  <c r="G241" i="18"/>
  <c r="N234" i="1"/>
  <c r="N234" i="18" s="1"/>
  <c r="N238" i="18"/>
  <c r="C237" i="1"/>
  <c r="C237" i="18" s="1"/>
  <c r="F237" i="18"/>
  <c r="C229" i="1"/>
  <c r="C229" i="18" s="1"/>
  <c r="F229" i="18"/>
  <c r="C228" i="1"/>
  <c r="C228" i="18" s="1"/>
  <c r="F228" i="18"/>
  <c r="C227" i="1"/>
  <c r="F227" i="18"/>
  <c r="F219" i="1"/>
  <c r="D219" i="18"/>
  <c r="C225" i="1"/>
  <c r="F225" i="18"/>
  <c r="C224" i="1"/>
  <c r="F224" i="18"/>
  <c r="C222" i="1"/>
  <c r="F222" i="18"/>
  <c r="C221" i="1"/>
  <c r="C221" i="18" s="1"/>
  <c r="F221" i="18"/>
  <c r="C220" i="1"/>
  <c r="F220" i="18"/>
  <c r="K207" i="1"/>
  <c r="K219" i="18"/>
  <c r="C218" i="1"/>
  <c r="F218" i="18"/>
  <c r="C217" i="1"/>
  <c r="C217" i="18" s="1"/>
  <c r="F217" i="18"/>
  <c r="C216" i="1"/>
  <c r="C216" i="18" s="1"/>
  <c r="F216" i="18"/>
  <c r="C214" i="1"/>
  <c r="F214" i="18"/>
  <c r="C213" i="1"/>
  <c r="F213" i="18"/>
  <c r="C212" i="1"/>
  <c r="C212" i="18" s="1"/>
  <c r="F212" i="18"/>
  <c r="C210" i="1"/>
  <c r="C210" i="18" s="1"/>
  <c r="F210" i="18"/>
  <c r="C209" i="1"/>
  <c r="C209" i="18" s="1"/>
  <c r="F209" i="18"/>
  <c r="L208" i="1"/>
  <c r="L208" i="18" s="1"/>
  <c r="J208" i="18"/>
  <c r="N199" i="1"/>
  <c r="N199" i="18" s="1"/>
  <c r="N201" i="18"/>
  <c r="C200" i="1"/>
  <c r="C200" i="18" s="1"/>
  <c r="O200" i="18"/>
  <c r="N194" i="1"/>
  <c r="N194" i="18" s="1"/>
  <c r="N195" i="18"/>
  <c r="J194" i="1"/>
  <c r="J195" i="18"/>
  <c r="F195" i="1"/>
  <c r="D195" i="18"/>
  <c r="F191" i="1"/>
  <c r="D191" i="18"/>
  <c r="I187" i="1"/>
  <c r="I187" i="18" s="1"/>
  <c r="G187" i="18"/>
  <c r="O182" i="1"/>
  <c r="O182" i="18" s="1"/>
  <c r="M182" i="18"/>
  <c r="F182" i="1"/>
  <c r="F182" i="18" s="1"/>
  <c r="D182" i="18"/>
  <c r="C179" i="1"/>
  <c r="C179" i="18" s="1"/>
  <c r="F179" i="18"/>
  <c r="J177" i="1"/>
  <c r="C175" i="1"/>
  <c r="C175" i="18" s="1"/>
  <c r="F175" i="18"/>
  <c r="C174" i="1"/>
  <c r="C174" i="18" s="1"/>
  <c r="F174" i="18"/>
  <c r="C171" i="1"/>
  <c r="C171" i="18" s="1"/>
  <c r="F171" i="18"/>
  <c r="C170" i="1"/>
  <c r="C170" i="18" s="1"/>
  <c r="F170" i="18"/>
  <c r="L169" i="1"/>
  <c r="J169" i="18"/>
  <c r="F163" i="1"/>
  <c r="D163" i="18"/>
  <c r="C162" i="1"/>
  <c r="C162" i="18" s="1"/>
  <c r="F162" i="18"/>
  <c r="C159" i="1"/>
  <c r="C159" i="18" s="1"/>
  <c r="F159" i="18"/>
  <c r="C158" i="1"/>
  <c r="C158" i="18" s="1"/>
  <c r="F158" i="18"/>
  <c r="C155" i="1"/>
  <c r="C155" i="18" s="1"/>
  <c r="F155" i="18"/>
  <c r="C153" i="1"/>
  <c r="I153" i="18"/>
  <c r="C149" i="1"/>
  <c r="C149" i="18" s="1"/>
  <c r="I149" i="18"/>
  <c r="L144" i="1"/>
  <c r="L144" i="18" s="1"/>
  <c r="J144" i="18"/>
  <c r="C141" i="1"/>
  <c r="C141" i="18" s="1"/>
  <c r="I141" i="18"/>
  <c r="C136" i="1"/>
  <c r="C136" i="18" s="1"/>
  <c r="F136" i="18"/>
  <c r="L131" i="1"/>
  <c r="L131" i="18" s="1"/>
  <c r="J131" i="18"/>
  <c r="C128" i="1"/>
  <c r="C128" i="18" s="1"/>
  <c r="I128" i="18"/>
  <c r="C123" i="1"/>
  <c r="C123" i="18" s="1"/>
  <c r="O123" i="18"/>
  <c r="L119" i="1"/>
  <c r="L119" i="18" s="1"/>
  <c r="J119" i="18"/>
  <c r="C116" i="1"/>
  <c r="C116" i="18" s="1"/>
  <c r="I116" i="18"/>
  <c r="I115" i="1"/>
  <c r="I115" i="18" s="1"/>
  <c r="G115" i="18"/>
  <c r="C111" i="1"/>
  <c r="C111" i="18" s="1"/>
  <c r="O111" i="18"/>
  <c r="C107" i="1"/>
  <c r="C107" i="18" s="1"/>
  <c r="O107" i="18"/>
  <c r="C104" i="1"/>
  <c r="C104" i="18" s="1"/>
  <c r="I104" i="18"/>
  <c r="C96" i="1"/>
  <c r="C96" i="18" s="1"/>
  <c r="O96" i="18"/>
  <c r="L92" i="1"/>
  <c r="L92" i="18" s="1"/>
  <c r="J92" i="18"/>
  <c r="C89" i="1"/>
  <c r="C89" i="18" s="1"/>
  <c r="I89" i="18"/>
  <c r="H86" i="1"/>
  <c r="H87" i="18"/>
  <c r="C84" i="1"/>
  <c r="C84" i="18" s="1"/>
  <c r="O84" i="18"/>
  <c r="E79" i="1"/>
  <c r="E79" i="18" s="1"/>
  <c r="E83" i="18"/>
  <c r="C81" i="1"/>
  <c r="C81" i="18" s="1"/>
  <c r="I81" i="18"/>
  <c r="I80" i="1"/>
  <c r="I80" i="18" s="1"/>
  <c r="G80" i="18"/>
  <c r="E70" i="1"/>
  <c r="E70" i="18" s="1"/>
  <c r="E72" i="18"/>
  <c r="G70" i="1"/>
  <c r="G70" i="18" s="1"/>
  <c r="C69" i="1"/>
  <c r="C69" i="18" s="1"/>
  <c r="F69" i="18"/>
  <c r="C68" i="1"/>
  <c r="F68" i="18"/>
  <c r="C65" i="1"/>
  <c r="C65" i="18" s="1"/>
  <c r="F65" i="18"/>
  <c r="C64" i="1"/>
  <c r="F64" i="18"/>
  <c r="L61" i="1"/>
  <c r="L61" i="18" s="1"/>
  <c r="I61" i="1"/>
  <c r="G61" i="18"/>
  <c r="C59" i="1"/>
  <c r="C59" i="18" s="1"/>
  <c r="O59" i="18"/>
  <c r="K57" i="1"/>
  <c r="K57" i="18" s="1"/>
  <c r="K58" i="18"/>
  <c r="J57" i="1"/>
  <c r="J57" i="18" s="1"/>
  <c r="C49" i="1"/>
  <c r="C49" i="18" s="1"/>
  <c r="O49" i="18"/>
  <c r="H24" i="1"/>
  <c r="H46" i="18"/>
  <c r="C43" i="1"/>
  <c r="C43" i="18" s="1"/>
  <c r="L43" i="18"/>
  <c r="C38" i="1"/>
  <c r="C38" i="18" s="1"/>
  <c r="L38" i="18"/>
  <c r="C36" i="1"/>
  <c r="C36" i="18" s="1"/>
  <c r="C32" i="1"/>
  <c r="C32" i="18" s="1"/>
  <c r="L32" i="18"/>
  <c r="M24" i="1"/>
  <c r="M25" i="18"/>
  <c r="C294" i="1"/>
  <c r="C294" i="18" s="1"/>
  <c r="O294" i="18"/>
  <c r="L282" i="1"/>
  <c r="L282" i="18" s="1"/>
  <c r="J282" i="18"/>
  <c r="J272" i="1"/>
  <c r="J272" i="18" s="1"/>
  <c r="J274" i="18"/>
  <c r="N289" i="1"/>
  <c r="N290" i="18"/>
  <c r="C286" i="1"/>
  <c r="C286" i="18" s="1"/>
  <c r="O286" i="18"/>
  <c r="I282" i="1"/>
  <c r="G282" i="18"/>
  <c r="C275" i="1"/>
  <c r="C275" i="18" s="1"/>
  <c r="I275" i="18"/>
  <c r="G272" i="1"/>
  <c r="G274" i="18"/>
  <c r="M272" i="1"/>
  <c r="M272" i="18" s="1"/>
  <c r="C270" i="1"/>
  <c r="C270" i="18" s="1"/>
  <c r="O270" i="18"/>
  <c r="O266" i="1"/>
  <c r="O266" i="18" s="1"/>
  <c r="L266" i="1"/>
  <c r="L266" i="18" s="1"/>
  <c r="J266" i="18"/>
  <c r="C263" i="1"/>
  <c r="C263" i="18" s="1"/>
  <c r="I263" i="18"/>
  <c r="M261" i="1"/>
  <c r="M262" i="18"/>
  <c r="I262" i="1"/>
  <c r="G262" i="18"/>
  <c r="H261" i="1"/>
  <c r="H261" i="18" s="1"/>
  <c r="C259" i="1"/>
  <c r="C259" i="18" s="1"/>
  <c r="I259" i="18"/>
  <c r="K254" i="1"/>
  <c r="K254" i="18" s="1"/>
  <c r="C251" i="1"/>
  <c r="C251" i="18" s="1"/>
  <c r="I251" i="18"/>
  <c r="C246" i="1"/>
  <c r="C246" i="18" s="1"/>
  <c r="O246" i="18"/>
  <c r="C242" i="1"/>
  <c r="C242" i="18" s="1"/>
  <c r="O242" i="18"/>
  <c r="O241" i="1"/>
  <c r="O241" i="18" s="1"/>
  <c r="I238" i="1"/>
  <c r="I238" i="18" s="1"/>
  <c r="G238" i="18"/>
  <c r="E234" i="1"/>
  <c r="F234" i="1" s="1"/>
  <c r="E236" i="18"/>
  <c r="I230" i="1"/>
  <c r="G230" i="18"/>
  <c r="C223" i="1"/>
  <c r="O223" i="18"/>
  <c r="O219" i="1"/>
  <c r="L219" i="1"/>
  <c r="J219" i="18"/>
  <c r="C215" i="1"/>
  <c r="O215" i="18"/>
  <c r="C211" i="1"/>
  <c r="C211" i="18" s="1"/>
  <c r="O211" i="18"/>
  <c r="N207" i="1"/>
  <c r="N207" i="18" s="1"/>
  <c r="N208" i="18"/>
  <c r="I208" i="1"/>
  <c r="I208" i="18" s="1"/>
  <c r="E207" i="1"/>
  <c r="E208" i="18"/>
  <c r="M199" i="1"/>
  <c r="M199" i="18" s="1"/>
  <c r="M201" i="18"/>
  <c r="H199" i="1"/>
  <c r="H199" i="18" s="1"/>
  <c r="H194" i="1"/>
  <c r="H194" i="18" s="1"/>
  <c r="H195" i="18"/>
  <c r="M194" i="1"/>
  <c r="C193" i="1"/>
  <c r="C193" i="18" s="1"/>
  <c r="I193" i="18"/>
  <c r="C188" i="1"/>
  <c r="C188" i="18" s="1"/>
  <c r="O188" i="18"/>
  <c r="O187" i="1"/>
  <c r="O187" i="18" s="1"/>
  <c r="C185" i="1"/>
  <c r="C185" i="18" s="1"/>
  <c r="I185" i="18"/>
  <c r="L182" i="1"/>
  <c r="L182" i="18" s="1"/>
  <c r="C180" i="1"/>
  <c r="O180" i="18"/>
  <c r="E177" i="1"/>
  <c r="E178" i="18"/>
  <c r="N168" i="1"/>
  <c r="N169" i="18"/>
  <c r="I169" i="1"/>
  <c r="E168" i="1"/>
  <c r="E169" i="18"/>
  <c r="G168" i="1"/>
  <c r="C165" i="1"/>
  <c r="I165" i="18"/>
  <c r="C160" i="1"/>
  <c r="C160" i="18" s="1"/>
  <c r="O160" i="18"/>
  <c r="F154" i="1"/>
  <c r="D154" i="18"/>
  <c r="C151" i="1"/>
  <c r="C151" i="18" s="1"/>
  <c r="F151" i="18"/>
  <c r="C150" i="1"/>
  <c r="F150" i="18"/>
  <c r="L147" i="1"/>
  <c r="L147" i="18" s="1"/>
  <c r="I147" i="1"/>
  <c r="I147" i="18" s="1"/>
  <c r="G147" i="18"/>
  <c r="C143" i="1"/>
  <c r="C143" i="18" s="1"/>
  <c r="F143" i="18"/>
  <c r="C142" i="1"/>
  <c r="C142" i="18" s="1"/>
  <c r="F142" i="18"/>
  <c r="C137" i="1"/>
  <c r="C137" i="18" s="1"/>
  <c r="O137" i="18"/>
  <c r="L134" i="1"/>
  <c r="C130" i="1"/>
  <c r="F130" i="18"/>
  <c r="C129" i="1"/>
  <c r="F129" i="18"/>
  <c r="C126" i="1"/>
  <c r="C126" i="18" s="1"/>
  <c r="F126" i="18"/>
  <c r="C118" i="1"/>
  <c r="F118" i="18"/>
  <c r="C117" i="1"/>
  <c r="C117" i="18" s="1"/>
  <c r="F117" i="18"/>
  <c r="F115" i="1"/>
  <c r="F115" i="18" s="1"/>
  <c r="F106" i="1"/>
  <c r="D106" i="18"/>
  <c r="C105" i="1"/>
  <c r="C105" i="18" s="1"/>
  <c r="F105" i="18"/>
  <c r="C102" i="1"/>
  <c r="F102" i="18"/>
  <c r="C101" i="1"/>
  <c r="C101" i="18" s="1"/>
  <c r="F101" i="18"/>
  <c r="C100" i="1"/>
  <c r="C100" i="18" s="1"/>
  <c r="F100" i="18"/>
  <c r="C99" i="1"/>
  <c r="C99" i="18" s="1"/>
  <c r="F99" i="18"/>
  <c r="N86" i="1"/>
  <c r="N86" i="18" s="1"/>
  <c r="N92" i="18"/>
  <c r="C91" i="1"/>
  <c r="C91" i="18" s="1"/>
  <c r="F91" i="18"/>
  <c r="C90" i="1"/>
  <c r="F90" i="18"/>
  <c r="L87" i="1"/>
  <c r="L87" i="18" s="1"/>
  <c r="G86" i="1"/>
  <c r="G87" i="18"/>
  <c r="F83" i="1"/>
  <c r="D83" i="18"/>
  <c r="C82" i="1"/>
  <c r="F82" i="18"/>
  <c r="K79" i="1"/>
  <c r="K79" i="18" s="1"/>
  <c r="K80" i="18"/>
  <c r="F80" i="1"/>
  <c r="M70" i="1"/>
  <c r="M72" i="18"/>
  <c r="I72" i="1"/>
  <c r="I72" i="18" s="1"/>
  <c r="N70" i="1"/>
  <c r="C66" i="1"/>
  <c r="C66" i="18" s="1"/>
  <c r="O66" i="18"/>
  <c r="C62" i="1"/>
  <c r="C62" i="18" s="1"/>
  <c r="O62" i="18"/>
  <c r="O61" i="1"/>
  <c r="F58" i="1"/>
  <c r="F58" i="18" s="1"/>
  <c r="D58" i="18"/>
  <c r="E57" i="1"/>
  <c r="E57" i="18" s="1"/>
  <c r="C47" i="1"/>
  <c r="C47" i="18" s="1"/>
  <c r="F47" i="18"/>
  <c r="I46" i="1"/>
  <c r="G46" i="18"/>
  <c r="C45" i="1"/>
  <c r="C45" i="18" s="1"/>
  <c r="F45" i="18"/>
  <c r="L40" i="1"/>
  <c r="J40" i="18"/>
  <c r="L35" i="1"/>
  <c r="C34" i="1"/>
  <c r="C34" i="18" s="1"/>
  <c r="L34" i="18"/>
  <c r="K30" i="1"/>
  <c r="K31" i="18"/>
  <c r="C298" i="1"/>
  <c r="C298" i="18" s="1"/>
  <c r="O298" i="18"/>
  <c r="E272" i="1"/>
  <c r="C267" i="1"/>
  <c r="C267" i="18" s="1"/>
  <c r="I267" i="18"/>
  <c r="C285" i="1"/>
  <c r="C285" i="18" s="1"/>
  <c r="F285" i="18"/>
  <c r="E290" i="1"/>
  <c r="E284" i="18"/>
  <c r="C283" i="1"/>
  <c r="C283" i="18" s="1"/>
  <c r="I283" i="18"/>
  <c r="O278" i="1"/>
  <c r="O278" i="18" s="1"/>
  <c r="L278" i="1"/>
  <c r="L278" i="18" s="1"/>
  <c r="J278" i="18"/>
  <c r="C299" i="1"/>
  <c r="C299" i="18" s="1"/>
  <c r="F299" i="18"/>
  <c r="C297" i="1"/>
  <c r="C297" i="18" s="1"/>
  <c r="F297" i="18"/>
  <c r="C296" i="1"/>
  <c r="C296" i="18" s="1"/>
  <c r="F296" i="18"/>
  <c r="C295" i="1"/>
  <c r="C295" i="18" s="1"/>
  <c r="F295" i="18"/>
  <c r="C293" i="1"/>
  <c r="C293" i="18" s="1"/>
  <c r="F293" i="18"/>
  <c r="C292" i="1"/>
  <c r="C292" i="18" s="1"/>
  <c r="F292" i="18"/>
  <c r="L291" i="1"/>
  <c r="L291" i="18" s="1"/>
  <c r="J291" i="18"/>
  <c r="F291" i="1"/>
  <c r="K290" i="1"/>
  <c r="O284" i="1"/>
  <c r="M284" i="18"/>
  <c r="I284" i="1"/>
  <c r="I284" i="18" s="1"/>
  <c r="F282" i="1"/>
  <c r="F282" i="18" s="1"/>
  <c r="C277" i="1"/>
  <c r="C277" i="18" s="1"/>
  <c r="F277" i="18"/>
  <c r="C276" i="1"/>
  <c r="C276" i="18" s="1"/>
  <c r="F276" i="18"/>
  <c r="K272" i="1"/>
  <c r="K274" i="18"/>
  <c r="F274" i="1"/>
  <c r="H272" i="1"/>
  <c r="C265" i="1"/>
  <c r="C265" i="18" s="1"/>
  <c r="F265" i="18"/>
  <c r="C264" i="1"/>
  <c r="C264" i="18" s="1"/>
  <c r="F264" i="18"/>
  <c r="K261" i="1"/>
  <c r="K261" i="18" s="1"/>
  <c r="K262" i="18"/>
  <c r="F262" i="1"/>
  <c r="D261" i="1"/>
  <c r="C260" i="1"/>
  <c r="C260" i="18" s="1"/>
  <c r="F260" i="18"/>
  <c r="C257" i="1"/>
  <c r="C257" i="18" s="1"/>
  <c r="F257" i="18"/>
  <c r="C256" i="1"/>
  <c r="F256" i="18"/>
  <c r="L255" i="1"/>
  <c r="L255" i="18" s="1"/>
  <c r="J255" i="18"/>
  <c r="F255" i="1"/>
  <c r="G254" i="1"/>
  <c r="G254" i="18" s="1"/>
  <c r="C253" i="1"/>
  <c r="C253" i="18" s="1"/>
  <c r="F253" i="18"/>
  <c r="C252" i="1"/>
  <c r="F252" i="18"/>
  <c r="L249" i="1"/>
  <c r="L249" i="18" s="1"/>
  <c r="I249" i="1"/>
  <c r="I249" i="18" s="1"/>
  <c r="G249" i="18"/>
  <c r="F241" i="1"/>
  <c r="F241" i="18" s="1"/>
  <c r="D241" i="18"/>
  <c r="C240" i="1"/>
  <c r="C240" i="18" s="1"/>
  <c r="F240" i="18"/>
  <c r="C239" i="1"/>
  <c r="C239" i="18" s="1"/>
  <c r="F239" i="18"/>
  <c r="K234" i="1"/>
  <c r="K234" i="18" s="1"/>
  <c r="K238" i="18"/>
  <c r="F238" i="1"/>
  <c r="F238" i="18" s="1"/>
  <c r="M234" i="1"/>
  <c r="M236" i="18"/>
  <c r="I236" i="1"/>
  <c r="D234" i="1"/>
  <c r="D236" i="18"/>
  <c r="C235" i="1"/>
  <c r="C235" i="18" s="1"/>
  <c r="F235" i="18"/>
  <c r="C232" i="1"/>
  <c r="F232" i="18"/>
  <c r="C231" i="1"/>
  <c r="C231" i="18" s="1"/>
  <c r="F231" i="18"/>
  <c r="F230" i="1"/>
  <c r="F230" i="18" s="1"/>
  <c r="M207" i="1"/>
  <c r="M208" i="18"/>
  <c r="H207" i="1"/>
  <c r="H207" i="18" s="1"/>
  <c r="H208" i="18"/>
  <c r="C206" i="1"/>
  <c r="F206" i="18"/>
  <c r="C205" i="1"/>
  <c r="C205" i="18" s="1"/>
  <c r="F205" i="18"/>
  <c r="C204" i="1"/>
  <c r="C204" i="18" s="1"/>
  <c r="F204" i="18"/>
  <c r="C202" i="1"/>
  <c r="F202" i="18"/>
  <c r="G199" i="1"/>
  <c r="L195" i="1"/>
  <c r="L195" i="18" s="1"/>
  <c r="G194" i="1"/>
  <c r="G194" i="18" s="1"/>
  <c r="G195" i="18"/>
  <c r="E194" i="1"/>
  <c r="L191" i="1"/>
  <c r="L191" i="18" s="1"/>
  <c r="F187" i="1"/>
  <c r="D187" i="18"/>
  <c r="C186" i="1"/>
  <c r="C186" i="18" s="1"/>
  <c r="F186" i="18"/>
  <c r="C183" i="1"/>
  <c r="C183" i="18" s="1"/>
  <c r="F183" i="18"/>
  <c r="K177" i="1"/>
  <c r="K182" i="18"/>
  <c r="G177" i="1"/>
  <c r="G182" i="18"/>
  <c r="O178" i="1"/>
  <c r="M178" i="18"/>
  <c r="I178" i="1"/>
  <c r="I178" i="18" s="1"/>
  <c r="D177" i="1"/>
  <c r="D177" i="18" s="1"/>
  <c r="D178" i="18"/>
  <c r="C172" i="1"/>
  <c r="C172" i="18" s="1"/>
  <c r="L172" i="18"/>
  <c r="M168" i="1"/>
  <c r="M168" i="18" s="1"/>
  <c r="M169" i="18"/>
  <c r="D168" i="1"/>
  <c r="C167" i="1"/>
  <c r="C167" i="18" s="1"/>
  <c r="F167" i="18"/>
  <c r="C166" i="1"/>
  <c r="C166" i="18" s="1"/>
  <c r="F166" i="18"/>
  <c r="L163" i="1"/>
  <c r="L163" i="18" s="1"/>
  <c r="I163" i="1"/>
  <c r="I163" i="18" s="1"/>
  <c r="G163" i="18"/>
  <c r="C156" i="1"/>
  <c r="C156" i="18" s="1"/>
  <c r="L156" i="18"/>
  <c r="O154" i="1"/>
  <c r="O154" i="18" s="1"/>
  <c r="M154" i="18"/>
  <c r="I154" i="1"/>
  <c r="I154" i="18" s="1"/>
  <c r="H154" i="18"/>
  <c r="O147" i="1"/>
  <c r="O147" i="18" s="1"/>
  <c r="C145" i="1"/>
  <c r="C145" i="18" s="1"/>
  <c r="I145" i="18"/>
  <c r="I144" i="1"/>
  <c r="I144" i="18" s="1"/>
  <c r="G144" i="18"/>
  <c r="O139" i="1"/>
  <c r="O139" i="18" s="1"/>
  <c r="L139" i="1"/>
  <c r="L139" i="18" s="1"/>
  <c r="J139" i="18"/>
  <c r="F139" i="1"/>
  <c r="F139" i="18" s="1"/>
  <c r="C138" i="1"/>
  <c r="C138" i="18" s="1"/>
  <c r="L138" i="18"/>
  <c r="O134" i="1"/>
  <c r="C132" i="1"/>
  <c r="C132" i="18" s="1"/>
  <c r="I132" i="18"/>
  <c r="I131" i="1"/>
  <c r="G131" i="18"/>
  <c r="C127" i="1"/>
  <c r="C127" i="18" s="1"/>
  <c r="O127" i="18"/>
  <c r="C124" i="1"/>
  <c r="C124" i="18" s="1"/>
  <c r="I124" i="18"/>
  <c r="C120" i="1"/>
  <c r="C120" i="18" s="1"/>
  <c r="I120" i="18"/>
  <c r="I119" i="1"/>
  <c r="G119" i="18"/>
  <c r="O115" i="1"/>
  <c r="O115" i="18" s="1"/>
  <c r="L115" i="1"/>
  <c r="L115" i="18" s="1"/>
  <c r="J115" i="18"/>
  <c r="C112" i="1"/>
  <c r="C112" i="18" s="1"/>
  <c r="I112" i="18"/>
  <c r="C108" i="1"/>
  <c r="C108" i="18" s="1"/>
  <c r="I108" i="18"/>
  <c r="C103" i="1"/>
  <c r="C103" i="18" s="1"/>
  <c r="O103" i="18"/>
  <c r="E86" i="1"/>
  <c r="E98" i="18"/>
  <c r="C97" i="1"/>
  <c r="C97" i="18" s="1"/>
  <c r="I97" i="18"/>
  <c r="C93" i="1"/>
  <c r="C93" i="18" s="1"/>
  <c r="I93" i="18"/>
  <c r="I92" i="1"/>
  <c r="G92" i="18"/>
  <c r="C88" i="1"/>
  <c r="C88" i="18" s="1"/>
  <c r="O88" i="18"/>
  <c r="O87" i="1"/>
  <c r="K86" i="1"/>
  <c r="K86" i="18" s="1"/>
  <c r="K87" i="18"/>
  <c r="C85" i="1"/>
  <c r="C85" i="18" s="1"/>
  <c r="I85" i="18"/>
  <c r="M79" i="1"/>
  <c r="M83" i="18"/>
  <c r="H79" i="1"/>
  <c r="H79" i="18" s="1"/>
  <c r="H83" i="18"/>
  <c r="O80" i="1"/>
  <c r="J79" i="1"/>
  <c r="J80" i="18"/>
  <c r="C74" i="1"/>
  <c r="C74" i="18" s="1"/>
  <c r="I74" i="18"/>
  <c r="L72" i="1"/>
  <c r="H70" i="1"/>
  <c r="H70" i="18" s="1"/>
  <c r="H72" i="18"/>
  <c r="K70" i="1"/>
  <c r="K70" i="18" s="1"/>
  <c r="F61" i="1"/>
  <c r="D61" i="18"/>
  <c r="C60" i="1"/>
  <c r="F60" i="18"/>
  <c r="H57" i="1"/>
  <c r="H58" i="18"/>
  <c r="N57" i="1"/>
  <c r="N57" i="18" s="1"/>
  <c r="O48" i="1"/>
  <c r="M48" i="18"/>
  <c r="F46" i="1"/>
  <c r="F46" i="18" s="1"/>
  <c r="C42" i="1"/>
  <c r="C42" i="18" s="1"/>
  <c r="L37" i="1"/>
  <c r="J37" i="18"/>
  <c r="J30" i="1"/>
  <c r="J31" i="18"/>
  <c r="C28" i="1"/>
  <c r="F28" i="18"/>
  <c r="C27" i="1"/>
  <c r="C27" i="18" s="1"/>
  <c r="F27" i="18"/>
  <c r="C26" i="1"/>
  <c r="C26" i="18" s="1"/>
  <c r="F26" i="18"/>
  <c r="L25" i="1"/>
  <c r="L25" i="18" s="1"/>
  <c r="J25" i="18"/>
  <c r="F25" i="1"/>
  <c r="N233" i="1"/>
  <c r="N198" i="1"/>
  <c r="K198" i="1"/>
  <c r="N190" i="1"/>
  <c r="J190" i="1"/>
  <c r="C182" i="1"/>
  <c r="L177" i="1"/>
  <c r="I272" i="1"/>
  <c r="G271" i="1"/>
  <c r="O272" i="1"/>
  <c r="O261" i="1"/>
  <c r="O199" i="1"/>
  <c r="M198" i="1"/>
  <c r="H190" i="1"/>
  <c r="C241" i="1"/>
  <c r="O234" i="1"/>
  <c r="M233" i="1"/>
  <c r="D233" i="1"/>
  <c r="D207" i="1"/>
  <c r="I194" i="1"/>
  <c r="F177" i="1"/>
  <c r="F177" i="18" s="1"/>
  <c r="D176" i="1"/>
  <c r="O168" i="1"/>
  <c r="C291" i="1"/>
  <c r="I254" i="1"/>
  <c r="C278" i="1"/>
  <c r="L272" i="1"/>
  <c r="J271" i="1"/>
  <c r="J271" i="18" s="1"/>
  <c r="C266" i="1"/>
  <c r="L234" i="1"/>
  <c r="H233" i="1"/>
  <c r="D199" i="1"/>
  <c r="D199" i="18" s="1"/>
  <c r="F201" i="1"/>
  <c r="L199" i="1"/>
  <c r="E198" i="1"/>
  <c r="K190" i="1"/>
  <c r="K190" i="18" s="1"/>
  <c r="C147" i="1"/>
  <c r="L290" i="1"/>
  <c r="H290" i="1"/>
  <c r="D290" i="1"/>
  <c r="D290" i="18" s="1"/>
  <c r="F284" i="1"/>
  <c r="L274" i="1"/>
  <c r="L274" i="18" s="1"/>
  <c r="F272" i="1"/>
  <c r="L262" i="1"/>
  <c r="O255" i="1"/>
  <c r="L238" i="1"/>
  <c r="F236" i="1"/>
  <c r="F236" i="18" s="1"/>
  <c r="F226" i="1"/>
  <c r="O208" i="1"/>
  <c r="O201" i="1"/>
  <c r="O201" i="18" s="1"/>
  <c r="I199" i="1"/>
  <c r="I195" i="1"/>
  <c r="I191" i="1"/>
  <c r="F178" i="1"/>
  <c r="O169" i="1"/>
  <c r="C140" i="1"/>
  <c r="C140" i="18" s="1"/>
  <c r="K133" i="1"/>
  <c r="C115" i="1"/>
  <c r="I70" i="1"/>
  <c r="L57" i="1"/>
  <c r="K56" i="1"/>
  <c r="K56" i="18" s="1"/>
  <c r="C241" i="2"/>
  <c r="C238" i="2"/>
  <c r="K233" i="2"/>
  <c r="G234" i="1"/>
  <c r="G207" i="1"/>
  <c r="M190" i="1"/>
  <c r="C139" i="1"/>
  <c r="N133" i="1"/>
  <c r="J133" i="1"/>
  <c r="F134" i="1"/>
  <c r="F134" i="18" s="1"/>
  <c r="D133" i="1"/>
  <c r="E56" i="1"/>
  <c r="C291" i="2"/>
  <c r="J271" i="2"/>
  <c r="L271" i="2" s="1"/>
  <c r="L272" i="2"/>
  <c r="L234" i="2"/>
  <c r="J233" i="2"/>
  <c r="G289" i="1"/>
  <c r="M271" i="1"/>
  <c r="G261" i="1"/>
  <c r="J254" i="1"/>
  <c r="J207" i="1"/>
  <c r="D194" i="1"/>
  <c r="M177" i="1"/>
  <c r="M177" i="18" s="1"/>
  <c r="J176" i="1"/>
  <c r="J168" i="1"/>
  <c r="E133" i="1"/>
  <c r="H133" i="1"/>
  <c r="M133" i="1"/>
  <c r="O79" i="1"/>
  <c r="L79" i="1"/>
  <c r="J78" i="1"/>
  <c r="H56" i="1"/>
  <c r="L290" i="2"/>
  <c r="K289" i="2"/>
  <c r="L289" i="2" s="1"/>
  <c r="C282" i="2"/>
  <c r="O272" i="2"/>
  <c r="M271" i="2"/>
  <c r="F272" i="2"/>
  <c r="D271" i="2"/>
  <c r="C266" i="2"/>
  <c r="C249" i="2"/>
  <c r="H233" i="2"/>
  <c r="F234" i="2"/>
  <c r="M290" i="1"/>
  <c r="I274" i="1"/>
  <c r="O236" i="1"/>
  <c r="O236" i="18" s="1"/>
  <c r="L201" i="1"/>
  <c r="G133" i="1"/>
  <c r="C125" i="1"/>
  <c r="C98" i="1"/>
  <c r="C98" i="18" s="1"/>
  <c r="N78" i="1"/>
  <c r="D70" i="1"/>
  <c r="F72" i="1"/>
  <c r="I57" i="1"/>
  <c r="G56" i="1"/>
  <c r="E233" i="2"/>
  <c r="I234" i="2"/>
  <c r="G233" i="2"/>
  <c r="I134" i="1"/>
  <c r="I134" i="18" s="1"/>
  <c r="I87" i="1"/>
  <c r="I87" i="18" s="1"/>
  <c r="L80" i="1"/>
  <c r="F73" i="1"/>
  <c r="L70" i="1"/>
  <c r="I58" i="1"/>
  <c r="L31" i="1"/>
  <c r="O25" i="1"/>
  <c r="O25" i="18" s="1"/>
  <c r="D24" i="1"/>
  <c r="F290" i="2"/>
  <c r="L284" i="2"/>
  <c r="C284" i="2" s="1"/>
  <c r="F274" i="2"/>
  <c r="F262" i="2"/>
  <c r="C262" i="2" s="1"/>
  <c r="I255" i="2"/>
  <c r="C255" i="2" s="1"/>
  <c r="L236" i="2"/>
  <c r="L236" i="18" s="1"/>
  <c r="J207" i="2"/>
  <c r="F208" i="2"/>
  <c r="D207" i="2"/>
  <c r="F207" i="2" s="1"/>
  <c r="O199" i="2"/>
  <c r="M198" i="2"/>
  <c r="H190" i="2"/>
  <c r="I190" i="2" s="1"/>
  <c r="I177" i="2"/>
  <c r="F168" i="2"/>
  <c r="C144" i="2"/>
  <c r="C131" i="2"/>
  <c r="C119" i="2"/>
  <c r="C98" i="2"/>
  <c r="C92" i="2"/>
  <c r="I86" i="2"/>
  <c r="M86" i="1"/>
  <c r="D79" i="1"/>
  <c r="D79" i="18" s="1"/>
  <c r="G24" i="1"/>
  <c r="M234" i="2"/>
  <c r="N197" i="2"/>
  <c r="O195" i="2"/>
  <c r="O195" i="18" s="1"/>
  <c r="M194" i="2"/>
  <c r="O194" i="2" s="1"/>
  <c r="L190" i="2"/>
  <c r="C187" i="2"/>
  <c r="D86" i="1"/>
  <c r="G79" i="1"/>
  <c r="D57" i="1"/>
  <c r="M56" i="1"/>
  <c r="J24" i="1"/>
  <c r="M289" i="2"/>
  <c r="O289" i="2" s="1"/>
  <c r="G271" i="2"/>
  <c r="I271" i="2" s="1"/>
  <c r="M261" i="2"/>
  <c r="O261" i="2" s="1"/>
  <c r="D254" i="2"/>
  <c r="F254" i="2" s="1"/>
  <c r="C254" i="2" s="1"/>
  <c r="L230" i="2"/>
  <c r="C230" i="2" s="1"/>
  <c r="C227" i="2"/>
  <c r="C218" i="2"/>
  <c r="C206" i="2"/>
  <c r="H198" i="2"/>
  <c r="J198" i="2"/>
  <c r="C182" i="2"/>
  <c r="O177" i="2"/>
  <c r="M176" i="2"/>
  <c r="O176" i="2" s="1"/>
  <c r="F177" i="2"/>
  <c r="D176" i="2"/>
  <c r="F176" i="2" s="1"/>
  <c r="C163" i="2"/>
  <c r="C154" i="2"/>
  <c r="C147" i="2"/>
  <c r="C139" i="2"/>
  <c r="C115" i="2"/>
  <c r="C106" i="2"/>
  <c r="K78" i="2"/>
  <c r="D78" i="2"/>
  <c r="O72" i="1"/>
  <c r="O72" i="18" s="1"/>
  <c r="G290" i="2"/>
  <c r="G290" i="18" s="1"/>
  <c r="O274" i="2"/>
  <c r="O274" i="18" s="1"/>
  <c r="I236" i="2"/>
  <c r="C236" i="2" s="1"/>
  <c r="C222" i="2"/>
  <c r="F219" i="2"/>
  <c r="C219" i="2" s="1"/>
  <c r="C214" i="2"/>
  <c r="K207" i="2"/>
  <c r="K198" i="2" s="1"/>
  <c r="C202" i="2"/>
  <c r="G199" i="2"/>
  <c r="I201" i="2"/>
  <c r="E198" i="2"/>
  <c r="E197" i="2" s="1"/>
  <c r="I194" i="2"/>
  <c r="C194" i="2" s="1"/>
  <c r="L194" i="2"/>
  <c r="O191" i="2"/>
  <c r="M190" i="2"/>
  <c r="O190" i="2" s="1"/>
  <c r="D190" i="2"/>
  <c r="F190" i="2" s="1"/>
  <c r="O168" i="2"/>
  <c r="C125" i="2"/>
  <c r="H78" i="2"/>
  <c r="I208" i="2"/>
  <c r="L201" i="2"/>
  <c r="F199" i="2"/>
  <c r="F195" i="2"/>
  <c r="C195" i="2" s="1"/>
  <c r="F191" i="2"/>
  <c r="O178" i="2"/>
  <c r="C178" i="2" s="1"/>
  <c r="L169" i="2"/>
  <c r="C169" i="2" s="1"/>
  <c r="O134" i="2"/>
  <c r="C134" i="2" s="1"/>
  <c r="J86" i="2"/>
  <c r="L86" i="2" s="1"/>
  <c r="F87" i="2"/>
  <c r="C87" i="2" s="1"/>
  <c r="G79" i="2"/>
  <c r="C76" i="2"/>
  <c r="M70" i="2"/>
  <c r="O70" i="2" s="1"/>
  <c r="O72" i="2"/>
  <c r="C61" i="2"/>
  <c r="C60" i="2"/>
  <c r="K57" i="2"/>
  <c r="K56" i="2" s="1"/>
  <c r="K55" i="2" s="1"/>
  <c r="L58" i="2"/>
  <c r="L58" i="18" s="1"/>
  <c r="H57" i="2"/>
  <c r="H56" i="2" s="1"/>
  <c r="K24" i="2"/>
  <c r="C278" i="3"/>
  <c r="C266" i="3"/>
  <c r="C249" i="3"/>
  <c r="E86" i="2"/>
  <c r="F86" i="2" s="1"/>
  <c r="C86" i="2" s="1"/>
  <c r="N78" i="2"/>
  <c r="N55" i="2" s="1"/>
  <c r="D56" i="2"/>
  <c r="F57" i="2"/>
  <c r="D24" i="2"/>
  <c r="F24" i="2" s="1"/>
  <c r="F25" i="2"/>
  <c r="F272" i="3"/>
  <c r="D271" i="3"/>
  <c r="C254" i="3"/>
  <c r="J177" i="2"/>
  <c r="G176" i="2"/>
  <c r="I176" i="2" s="1"/>
  <c r="G168" i="2"/>
  <c r="I168" i="2" s="1"/>
  <c r="J133" i="2"/>
  <c r="L133" i="2" s="1"/>
  <c r="M86" i="2"/>
  <c r="O86" i="2" s="1"/>
  <c r="L83" i="2"/>
  <c r="C83" i="2" s="1"/>
  <c r="E78" i="2"/>
  <c r="L70" i="2"/>
  <c r="F72" i="2"/>
  <c r="E70" i="2"/>
  <c r="F70" i="2" s="1"/>
  <c r="C64" i="2"/>
  <c r="H24" i="2"/>
  <c r="I24" i="2" s="1"/>
  <c r="I25" i="2"/>
  <c r="M24" i="2"/>
  <c r="O24" i="2" s="1"/>
  <c r="C292" i="3"/>
  <c r="C291" i="3" s="1"/>
  <c r="N289" i="3"/>
  <c r="O261" i="3"/>
  <c r="M79" i="2"/>
  <c r="O80" i="2"/>
  <c r="C80" i="2" s="1"/>
  <c r="J79" i="2"/>
  <c r="C75" i="2"/>
  <c r="G57" i="2"/>
  <c r="I58" i="2"/>
  <c r="C58" i="2" s="1"/>
  <c r="L57" i="2"/>
  <c r="C46" i="2"/>
  <c r="J30" i="2"/>
  <c r="C28" i="2"/>
  <c r="C282" i="3"/>
  <c r="I272" i="3"/>
  <c r="G271" i="3"/>
  <c r="K233" i="3"/>
  <c r="M290" i="3"/>
  <c r="I290" i="3"/>
  <c r="E290" i="3"/>
  <c r="E289" i="3" s="1"/>
  <c r="F289" i="3" s="1"/>
  <c r="O284" i="3"/>
  <c r="I274" i="3"/>
  <c r="O272" i="3"/>
  <c r="K272" i="3"/>
  <c r="K271" i="3" s="1"/>
  <c r="I262" i="3"/>
  <c r="H234" i="3"/>
  <c r="H233" i="3" s="1"/>
  <c r="G234" i="3"/>
  <c r="I199" i="3"/>
  <c r="G198" i="3"/>
  <c r="O194" i="3"/>
  <c r="F194" i="3"/>
  <c r="M190" i="3"/>
  <c r="H190" i="3"/>
  <c r="M57" i="2"/>
  <c r="F284" i="3"/>
  <c r="C284" i="3" s="1"/>
  <c r="L262" i="3"/>
  <c r="O255" i="3"/>
  <c r="F255" i="3"/>
  <c r="C255" i="3" s="1"/>
  <c r="N233" i="3"/>
  <c r="L219" i="3"/>
  <c r="J207" i="3"/>
  <c r="L207" i="3" s="1"/>
  <c r="K198" i="3"/>
  <c r="K197" i="3" s="1"/>
  <c r="L199" i="3"/>
  <c r="E233" i="3"/>
  <c r="F199" i="3"/>
  <c r="D198" i="3"/>
  <c r="O177" i="3"/>
  <c r="M176" i="3"/>
  <c r="O176" i="3" s="1"/>
  <c r="L177" i="3"/>
  <c r="J176" i="3"/>
  <c r="L176" i="3" s="1"/>
  <c r="C163" i="3"/>
  <c r="L72" i="2"/>
  <c r="J290" i="3"/>
  <c r="J290" i="18" s="1"/>
  <c r="F274" i="3"/>
  <c r="J254" i="3"/>
  <c r="L254" i="3" s="1"/>
  <c r="C252" i="3"/>
  <c r="C248" i="3"/>
  <c r="M234" i="3"/>
  <c r="O236" i="3"/>
  <c r="I236" i="3"/>
  <c r="D234" i="3"/>
  <c r="F236" i="3"/>
  <c r="J234" i="3"/>
  <c r="C224" i="3"/>
  <c r="C223" i="3"/>
  <c r="O219" i="3"/>
  <c r="E207" i="3"/>
  <c r="E198" i="3" s="1"/>
  <c r="E197" i="3" s="1"/>
  <c r="H198" i="3"/>
  <c r="N198" i="3"/>
  <c r="N197" i="3" s="1"/>
  <c r="N190" i="3"/>
  <c r="D190" i="3"/>
  <c r="F190" i="3" s="1"/>
  <c r="C187" i="3"/>
  <c r="C182" i="3"/>
  <c r="C154" i="3"/>
  <c r="F208" i="3"/>
  <c r="C208" i="3" s="1"/>
  <c r="I201" i="3"/>
  <c r="O199" i="3"/>
  <c r="O195" i="3"/>
  <c r="C195" i="3" s="1"/>
  <c r="O191" i="3"/>
  <c r="L178" i="3"/>
  <c r="C178" i="3" s="1"/>
  <c r="I169" i="3"/>
  <c r="C169" i="3" s="1"/>
  <c r="H133" i="3"/>
  <c r="M133" i="3"/>
  <c r="C92" i="3"/>
  <c r="C83" i="3"/>
  <c r="E56" i="3"/>
  <c r="F191" i="3"/>
  <c r="C191" i="3" s="1"/>
  <c r="G190" i="3"/>
  <c r="I190" i="3" s="1"/>
  <c r="L169" i="3"/>
  <c r="F157" i="3"/>
  <c r="C157" i="3" s="1"/>
  <c r="C153" i="3"/>
  <c r="K133" i="3"/>
  <c r="K78" i="3" s="1"/>
  <c r="K55" i="3" s="1"/>
  <c r="K54" i="3" s="1"/>
  <c r="C115" i="3"/>
  <c r="C98" i="3"/>
  <c r="I79" i="3"/>
  <c r="H56" i="3"/>
  <c r="L57" i="3"/>
  <c r="J56" i="3"/>
  <c r="C58" i="3"/>
  <c r="M207" i="3"/>
  <c r="O207" i="3" s="1"/>
  <c r="J198" i="3"/>
  <c r="J194" i="3"/>
  <c r="L194" i="3" s="1"/>
  <c r="G177" i="3"/>
  <c r="D176" i="3"/>
  <c r="F176" i="3" s="1"/>
  <c r="D168" i="3"/>
  <c r="F168" i="3" s="1"/>
  <c r="C168" i="3" s="1"/>
  <c r="C148" i="3"/>
  <c r="C147" i="3"/>
  <c r="J133" i="3"/>
  <c r="E133" i="3"/>
  <c r="E78" i="3" s="1"/>
  <c r="F201" i="3"/>
  <c r="C201" i="3" s="1"/>
  <c r="D133" i="3"/>
  <c r="C139" i="3"/>
  <c r="N133" i="3"/>
  <c r="N78" i="3" s="1"/>
  <c r="C131" i="3"/>
  <c r="C125" i="3"/>
  <c r="C119" i="3"/>
  <c r="F79" i="3"/>
  <c r="I70" i="3"/>
  <c r="C70" i="3" s="1"/>
  <c r="O57" i="3"/>
  <c r="M56" i="3"/>
  <c r="F144" i="3"/>
  <c r="C144" i="3" s="1"/>
  <c r="L134" i="3"/>
  <c r="C134" i="3" s="1"/>
  <c r="O87" i="3"/>
  <c r="C87" i="3" s="1"/>
  <c r="H86" i="3"/>
  <c r="H78" i="3" s="1"/>
  <c r="O83" i="3"/>
  <c r="O83" i="18" s="1"/>
  <c r="F80" i="3"/>
  <c r="C80" i="3" s="1"/>
  <c r="F72" i="3"/>
  <c r="C72" i="3" s="1"/>
  <c r="I61" i="3"/>
  <c r="C61" i="3" s="1"/>
  <c r="L58" i="3"/>
  <c r="I25" i="3"/>
  <c r="C25" i="3" s="1"/>
  <c r="G86" i="3"/>
  <c r="I86" i="3" s="1"/>
  <c r="C86" i="3" s="1"/>
  <c r="J79" i="3"/>
  <c r="D57" i="3"/>
  <c r="J30" i="3"/>
  <c r="M24" i="3"/>
  <c r="O24" i="3" s="1"/>
  <c r="G133" i="3"/>
  <c r="I133" i="3" s="1"/>
  <c r="J86" i="3"/>
  <c r="L86" i="3" s="1"/>
  <c r="M79" i="3"/>
  <c r="G57" i="3"/>
  <c r="D24" i="3"/>
  <c r="F24" i="3" s="1"/>
  <c r="O72" i="3"/>
  <c r="L86" i="1" l="1"/>
  <c r="C261" i="3"/>
  <c r="N233" i="18"/>
  <c r="I169" i="18"/>
  <c r="O219" i="18"/>
  <c r="C224" i="18"/>
  <c r="H234" i="18"/>
  <c r="F157" i="18"/>
  <c r="L178" i="18"/>
  <c r="D234" i="18"/>
  <c r="L134" i="18"/>
  <c r="I262" i="18"/>
  <c r="N289" i="18"/>
  <c r="C173" i="18"/>
  <c r="I207" i="3"/>
  <c r="F144" i="18"/>
  <c r="F72" i="18"/>
  <c r="I272" i="18"/>
  <c r="N55" i="3"/>
  <c r="N54" i="3" s="1"/>
  <c r="C262" i="3"/>
  <c r="O191" i="18"/>
  <c r="I201" i="18"/>
  <c r="D57" i="18"/>
  <c r="F208" i="18"/>
  <c r="M290" i="18"/>
  <c r="L199" i="18"/>
  <c r="C278" i="18"/>
  <c r="O87" i="18"/>
  <c r="G177" i="18"/>
  <c r="C252" i="18"/>
  <c r="F255" i="18"/>
  <c r="O284" i="18"/>
  <c r="F80" i="18"/>
  <c r="E207" i="18"/>
  <c r="C223" i="18"/>
  <c r="C225" i="18"/>
  <c r="C248" i="18"/>
  <c r="C114" i="18"/>
  <c r="C148" i="18"/>
  <c r="C157" i="18"/>
  <c r="J234" i="18"/>
  <c r="C290" i="3"/>
  <c r="C289" i="3" s="1"/>
  <c r="I70" i="18"/>
  <c r="L133" i="3"/>
  <c r="C236" i="3"/>
  <c r="C274" i="3"/>
  <c r="C219" i="3"/>
  <c r="H133" i="18"/>
  <c r="N133" i="18"/>
  <c r="G234" i="18"/>
  <c r="C147" i="18"/>
  <c r="F201" i="18"/>
  <c r="C266" i="18"/>
  <c r="H190" i="18"/>
  <c r="O272" i="18"/>
  <c r="D168" i="18"/>
  <c r="L219" i="18"/>
  <c r="I61" i="18"/>
  <c r="C153" i="18"/>
  <c r="L169" i="18"/>
  <c r="H287" i="2"/>
  <c r="G57" i="18"/>
  <c r="L83" i="18"/>
  <c r="C182" i="18"/>
  <c r="C70" i="2"/>
  <c r="H55" i="2"/>
  <c r="C125" i="18"/>
  <c r="C139" i="18"/>
  <c r="L57" i="18"/>
  <c r="C291" i="18"/>
  <c r="I194" i="18"/>
  <c r="G271" i="18"/>
  <c r="H57" i="18"/>
  <c r="L72" i="18"/>
  <c r="J79" i="18"/>
  <c r="E86" i="18"/>
  <c r="O178" i="18"/>
  <c r="G199" i="18"/>
  <c r="C206" i="18"/>
  <c r="M234" i="18"/>
  <c r="F262" i="18"/>
  <c r="F274" i="18"/>
  <c r="F291" i="18"/>
  <c r="C130" i="18"/>
  <c r="C150" i="18"/>
  <c r="C165" i="18"/>
  <c r="J177" i="18"/>
  <c r="F195" i="18"/>
  <c r="C214" i="18"/>
  <c r="K207" i="18"/>
  <c r="C244" i="18"/>
  <c r="C75" i="18"/>
  <c r="J86" i="18"/>
  <c r="C113" i="18"/>
  <c r="C161" i="18"/>
  <c r="F261" i="2"/>
  <c r="C261" i="2" s="1"/>
  <c r="C25" i="2"/>
  <c r="L56" i="2"/>
  <c r="G79" i="18"/>
  <c r="D198" i="2"/>
  <c r="L70" i="18"/>
  <c r="O168" i="18"/>
  <c r="O199" i="18"/>
  <c r="F25" i="18"/>
  <c r="C28" i="18"/>
  <c r="O80" i="18"/>
  <c r="M79" i="18"/>
  <c r="C232" i="18"/>
  <c r="O61" i="18"/>
  <c r="C90" i="18"/>
  <c r="C102" i="18"/>
  <c r="C215" i="18"/>
  <c r="G272" i="18"/>
  <c r="H86" i="18"/>
  <c r="I255" i="18"/>
  <c r="M261" i="18"/>
  <c r="N54" i="2"/>
  <c r="C191" i="2"/>
  <c r="I233" i="2"/>
  <c r="L86" i="18"/>
  <c r="L201" i="18"/>
  <c r="H56" i="18"/>
  <c r="J133" i="18"/>
  <c r="C115" i="18"/>
  <c r="C241" i="18"/>
  <c r="O261" i="18"/>
  <c r="K198" i="18"/>
  <c r="C60" i="18"/>
  <c r="O134" i="18"/>
  <c r="C202" i="18"/>
  <c r="I236" i="18"/>
  <c r="C256" i="18"/>
  <c r="C82" i="18"/>
  <c r="C118" i="18"/>
  <c r="C129" i="18"/>
  <c r="N168" i="18"/>
  <c r="C180" i="18"/>
  <c r="H24" i="18"/>
  <c r="C64" i="18"/>
  <c r="C68" i="18"/>
  <c r="F191" i="18"/>
  <c r="C213" i="18"/>
  <c r="C218" i="18"/>
  <c r="C220" i="18"/>
  <c r="C222" i="18"/>
  <c r="C227" i="18"/>
  <c r="I25" i="18"/>
  <c r="C76" i="18"/>
  <c r="F87" i="18"/>
  <c r="L230" i="18"/>
  <c r="J261" i="18"/>
  <c r="C279" i="18"/>
  <c r="O133" i="2"/>
  <c r="C133" i="2" s="1"/>
  <c r="F79" i="2"/>
  <c r="L284" i="18"/>
  <c r="O133" i="1"/>
  <c r="M133" i="18"/>
  <c r="C178" i="1"/>
  <c r="C178" i="18" s="1"/>
  <c r="F178" i="18"/>
  <c r="C238" i="1"/>
  <c r="C238" i="18" s="1"/>
  <c r="L238" i="18"/>
  <c r="H233" i="18"/>
  <c r="O233" i="1"/>
  <c r="C92" i="1"/>
  <c r="C92" i="18" s="1"/>
  <c r="I92" i="18"/>
  <c r="C187" i="1"/>
  <c r="C187" i="18" s="1"/>
  <c r="F187" i="18"/>
  <c r="K271" i="1"/>
  <c r="K271" i="18" s="1"/>
  <c r="K272" i="18"/>
  <c r="E271" i="1"/>
  <c r="E271" i="18" s="1"/>
  <c r="E272" i="18"/>
  <c r="L35" i="18"/>
  <c r="C35" i="1"/>
  <c r="C35" i="18" s="1"/>
  <c r="O70" i="1"/>
  <c r="O70" i="18" s="1"/>
  <c r="M70" i="18"/>
  <c r="C106" i="1"/>
  <c r="C106" i="18" s="1"/>
  <c r="F106" i="18"/>
  <c r="I168" i="1"/>
  <c r="I168" i="18" s="1"/>
  <c r="G168" i="18"/>
  <c r="C282" i="1"/>
  <c r="C282" i="18" s="1"/>
  <c r="I282" i="18"/>
  <c r="C219" i="1"/>
  <c r="C219" i="18" s="1"/>
  <c r="F219" i="18"/>
  <c r="C249" i="1"/>
  <c r="C249" i="18" s="1"/>
  <c r="F249" i="18"/>
  <c r="C274" i="1"/>
  <c r="I274" i="18"/>
  <c r="L254" i="1"/>
  <c r="L254" i="18" s="1"/>
  <c r="J254" i="18"/>
  <c r="I254" i="18"/>
  <c r="C87" i="1"/>
  <c r="C87" i="18" s="1"/>
  <c r="I133" i="1"/>
  <c r="I133" i="18" s="1"/>
  <c r="G133" i="18"/>
  <c r="I261" i="1"/>
  <c r="G261" i="18"/>
  <c r="K78" i="1"/>
  <c r="K78" i="18" s="1"/>
  <c r="K133" i="18"/>
  <c r="C191" i="1"/>
  <c r="C191" i="18" s="1"/>
  <c r="I191" i="18"/>
  <c r="C208" i="1"/>
  <c r="O208" i="18"/>
  <c r="C255" i="1"/>
  <c r="C255" i="18" s="1"/>
  <c r="O255" i="18"/>
  <c r="C284" i="1"/>
  <c r="C284" i="18" s="1"/>
  <c r="F284" i="18"/>
  <c r="C144" i="1"/>
  <c r="C144" i="18" s="1"/>
  <c r="G176" i="1"/>
  <c r="F207" i="1"/>
  <c r="D207" i="18"/>
  <c r="H198" i="1"/>
  <c r="H198" i="18" s="1"/>
  <c r="N198" i="18"/>
  <c r="L30" i="1"/>
  <c r="J30" i="18"/>
  <c r="C119" i="1"/>
  <c r="C119" i="18" s="1"/>
  <c r="I119" i="18"/>
  <c r="C131" i="1"/>
  <c r="C131" i="18" s="1"/>
  <c r="I131" i="18"/>
  <c r="F261" i="1"/>
  <c r="F261" i="18" s="1"/>
  <c r="D261" i="18"/>
  <c r="H271" i="1"/>
  <c r="H271" i="18" s="1"/>
  <c r="H272" i="18"/>
  <c r="K289" i="1"/>
  <c r="K290" i="18"/>
  <c r="K24" i="1"/>
  <c r="K24" i="18" s="1"/>
  <c r="K30" i="18"/>
  <c r="N56" i="1"/>
  <c r="N56" i="18" s="1"/>
  <c r="N70" i="18"/>
  <c r="I86" i="1"/>
  <c r="I86" i="18" s="1"/>
  <c r="G86" i="18"/>
  <c r="E233" i="1"/>
  <c r="E233" i="18" s="1"/>
  <c r="E234" i="18"/>
  <c r="O24" i="1"/>
  <c r="O24" i="18" s="1"/>
  <c r="M24" i="18"/>
  <c r="C163" i="1"/>
  <c r="C163" i="18" s="1"/>
  <c r="F163" i="18"/>
  <c r="D271" i="1"/>
  <c r="D272" i="18"/>
  <c r="N271" i="1"/>
  <c r="N271" i="18" s="1"/>
  <c r="N272" i="18"/>
  <c r="O57" i="1"/>
  <c r="M57" i="18"/>
  <c r="J56" i="1"/>
  <c r="H176" i="1"/>
  <c r="H176" i="18" s="1"/>
  <c r="H177" i="18"/>
  <c r="O86" i="1"/>
  <c r="O86" i="18" s="1"/>
  <c r="M86" i="18"/>
  <c r="C31" i="1"/>
  <c r="C31" i="18" s="1"/>
  <c r="L31" i="18"/>
  <c r="N78" i="18"/>
  <c r="C58" i="1"/>
  <c r="C58" i="18" s="1"/>
  <c r="I58" i="18"/>
  <c r="I24" i="1"/>
  <c r="I24" i="18" s="1"/>
  <c r="G24" i="18"/>
  <c r="F24" i="1"/>
  <c r="F24" i="18" s="1"/>
  <c r="D24" i="18"/>
  <c r="C25" i="1"/>
  <c r="H78" i="1"/>
  <c r="H78" i="18" s="1"/>
  <c r="E78" i="1"/>
  <c r="E55" i="1" s="1"/>
  <c r="E133" i="18"/>
  <c r="F194" i="1"/>
  <c r="D194" i="18"/>
  <c r="O271" i="1"/>
  <c r="M271" i="18"/>
  <c r="F133" i="1"/>
  <c r="D133" i="18"/>
  <c r="C195" i="1"/>
  <c r="C195" i="18" s="1"/>
  <c r="I195" i="18"/>
  <c r="C226" i="1"/>
  <c r="C226" i="18" s="1"/>
  <c r="F226" i="18"/>
  <c r="C262" i="1"/>
  <c r="C262" i="18" s="1"/>
  <c r="L262" i="18"/>
  <c r="L261" i="1"/>
  <c r="L261" i="18" s="1"/>
  <c r="I177" i="1"/>
  <c r="F233" i="1"/>
  <c r="K233" i="1"/>
  <c r="K233" i="18" s="1"/>
  <c r="C61" i="1"/>
  <c r="C61" i="18" s="1"/>
  <c r="F61" i="18"/>
  <c r="K176" i="1"/>
  <c r="K176" i="18" s="1"/>
  <c r="K177" i="18"/>
  <c r="E190" i="1"/>
  <c r="E190" i="18" s="1"/>
  <c r="E194" i="18"/>
  <c r="O207" i="1"/>
  <c r="O207" i="18" s="1"/>
  <c r="M207" i="18"/>
  <c r="C40" i="1"/>
  <c r="C40" i="18" s="1"/>
  <c r="L40" i="18"/>
  <c r="C46" i="1"/>
  <c r="C46" i="18" s="1"/>
  <c r="I46" i="18"/>
  <c r="F168" i="1"/>
  <c r="F168" i="18" s="1"/>
  <c r="E168" i="18"/>
  <c r="O194" i="1"/>
  <c r="O194" i="18" s="1"/>
  <c r="M194" i="18"/>
  <c r="L194" i="1"/>
  <c r="L194" i="18" s="1"/>
  <c r="J194" i="18"/>
  <c r="F254" i="1"/>
  <c r="F254" i="18" s="1"/>
  <c r="D254" i="18"/>
  <c r="O254" i="1"/>
  <c r="O254" i="18" s="1"/>
  <c r="M254" i="18"/>
  <c r="C80" i="1"/>
  <c r="C80" i="18" s="1"/>
  <c r="L80" i="18"/>
  <c r="L176" i="1"/>
  <c r="I207" i="1"/>
  <c r="I207" i="18" s="1"/>
  <c r="G207" i="18"/>
  <c r="E197" i="1"/>
  <c r="E197" i="18" s="1"/>
  <c r="E198" i="18"/>
  <c r="L24" i="1"/>
  <c r="F86" i="1"/>
  <c r="F86" i="18" s="1"/>
  <c r="D86" i="18"/>
  <c r="C73" i="1"/>
  <c r="C73" i="18" s="1"/>
  <c r="F73" i="18"/>
  <c r="F70" i="1"/>
  <c r="F70" i="18" s="1"/>
  <c r="D70" i="18"/>
  <c r="L168" i="1"/>
  <c r="J168" i="18"/>
  <c r="L207" i="1"/>
  <c r="J207" i="18"/>
  <c r="O190" i="1"/>
  <c r="M190" i="18"/>
  <c r="C169" i="1"/>
  <c r="C169" i="18" s="1"/>
  <c r="O169" i="18"/>
  <c r="C272" i="1"/>
  <c r="F272" i="18"/>
  <c r="H289" i="1"/>
  <c r="H289" i="18" s="1"/>
  <c r="H290" i="18"/>
  <c r="F176" i="1"/>
  <c r="F176" i="18" s="1"/>
  <c r="D176" i="18"/>
  <c r="G190" i="1"/>
  <c r="N190" i="18"/>
  <c r="C37" i="1"/>
  <c r="C37" i="18" s="1"/>
  <c r="L37" i="18"/>
  <c r="C48" i="1"/>
  <c r="C48" i="18" s="1"/>
  <c r="O48" i="18"/>
  <c r="E289" i="1"/>
  <c r="E289" i="18" s="1"/>
  <c r="E290" i="18"/>
  <c r="C83" i="1"/>
  <c r="C83" i="18" s="1"/>
  <c r="F83" i="18"/>
  <c r="C154" i="1"/>
  <c r="C154" i="18" s="1"/>
  <c r="F154" i="18"/>
  <c r="E176" i="1"/>
  <c r="E176" i="18" s="1"/>
  <c r="E177" i="18"/>
  <c r="C230" i="1"/>
  <c r="C230" i="18" s="1"/>
  <c r="I230" i="18"/>
  <c r="N176" i="1"/>
  <c r="N176" i="18" s="1"/>
  <c r="N177" i="18"/>
  <c r="F207" i="3"/>
  <c r="C207" i="3" s="1"/>
  <c r="N53" i="3"/>
  <c r="N288" i="3"/>
  <c r="E287" i="3"/>
  <c r="H287" i="3"/>
  <c r="K197" i="2"/>
  <c r="K287" i="2"/>
  <c r="L79" i="3"/>
  <c r="J78" i="3"/>
  <c r="L78" i="3" s="1"/>
  <c r="O56" i="3"/>
  <c r="J190" i="3"/>
  <c r="L190" i="3" s="1"/>
  <c r="C190" i="3" s="1"/>
  <c r="O133" i="3"/>
  <c r="J233" i="3"/>
  <c r="L234" i="3"/>
  <c r="L234" i="18" s="1"/>
  <c r="F198" i="3"/>
  <c r="O190" i="3"/>
  <c r="I198" i="3"/>
  <c r="O290" i="3"/>
  <c r="M289" i="3"/>
  <c r="O289" i="3" s="1"/>
  <c r="C72" i="2"/>
  <c r="J176" i="2"/>
  <c r="L176" i="2" s="1"/>
  <c r="C176" i="2" s="1"/>
  <c r="L177" i="2"/>
  <c r="L177" i="18" s="1"/>
  <c r="D55" i="2"/>
  <c r="K54" i="2"/>
  <c r="G198" i="2"/>
  <c r="I199" i="2"/>
  <c r="I199" i="18" s="1"/>
  <c r="I290" i="2"/>
  <c r="G289" i="2"/>
  <c r="I289" i="2" s="1"/>
  <c r="O56" i="1"/>
  <c r="E56" i="2"/>
  <c r="E55" i="2" s="1"/>
  <c r="E54" i="2" s="1"/>
  <c r="O198" i="2"/>
  <c r="C208" i="2"/>
  <c r="C70" i="1"/>
  <c r="C70" i="18" s="1"/>
  <c r="O271" i="2"/>
  <c r="L133" i="1"/>
  <c r="L133" i="18" s="1"/>
  <c r="C236" i="1"/>
  <c r="C236" i="18" s="1"/>
  <c r="C201" i="1"/>
  <c r="J233" i="1"/>
  <c r="G198" i="1"/>
  <c r="H197" i="1"/>
  <c r="K197" i="1"/>
  <c r="K197" i="18" s="1"/>
  <c r="G56" i="3"/>
  <c r="I57" i="3"/>
  <c r="L56" i="3"/>
  <c r="G78" i="3"/>
  <c r="I78" i="3" s="1"/>
  <c r="E55" i="3"/>
  <c r="E54" i="3" s="1"/>
  <c r="M233" i="3"/>
  <c r="O234" i="3"/>
  <c r="C199" i="3"/>
  <c r="N287" i="3"/>
  <c r="C194" i="3"/>
  <c r="J24" i="2"/>
  <c r="L24" i="2" s="1"/>
  <c r="L30" i="2"/>
  <c r="C30" i="2" s="1"/>
  <c r="I57" i="2"/>
  <c r="I57" i="18" s="1"/>
  <c r="G56" i="2"/>
  <c r="M78" i="2"/>
  <c r="O78" i="2" s="1"/>
  <c r="O79" i="2"/>
  <c r="F271" i="3"/>
  <c r="C290" i="2"/>
  <c r="C289" i="2" s="1"/>
  <c r="C190" i="2"/>
  <c r="D56" i="1"/>
  <c r="F57" i="1"/>
  <c r="F79" i="1"/>
  <c r="F79" i="18" s="1"/>
  <c r="D78" i="1"/>
  <c r="L207" i="2"/>
  <c r="C274" i="2"/>
  <c r="D233" i="2"/>
  <c r="F233" i="2" s="1"/>
  <c r="I234" i="1"/>
  <c r="G233" i="1"/>
  <c r="F199" i="1"/>
  <c r="D198" i="1"/>
  <c r="D198" i="18" s="1"/>
  <c r="C207" i="1"/>
  <c r="O198" i="1"/>
  <c r="M197" i="1"/>
  <c r="L190" i="1"/>
  <c r="L190" i="18" s="1"/>
  <c r="L30" i="3"/>
  <c r="C30" i="3" s="1"/>
  <c r="J24" i="3"/>
  <c r="L24" i="3" s="1"/>
  <c r="C24" i="3" s="1"/>
  <c r="J197" i="3"/>
  <c r="L197" i="3" s="1"/>
  <c r="L198" i="3"/>
  <c r="K53" i="3"/>
  <c r="K288" i="3"/>
  <c r="F234" i="3"/>
  <c r="F234" i="18" s="1"/>
  <c r="D233" i="3"/>
  <c r="F233" i="3" s="1"/>
  <c r="L290" i="3"/>
  <c r="L290" i="18" s="1"/>
  <c r="J289" i="3"/>
  <c r="L289" i="3" s="1"/>
  <c r="O57" i="2"/>
  <c r="M56" i="2"/>
  <c r="M56" i="18" s="1"/>
  <c r="K287" i="3"/>
  <c r="L271" i="3"/>
  <c r="C24" i="2"/>
  <c r="N53" i="2"/>
  <c r="N288" i="2"/>
  <c r="F78" i="2"/>
  <c r="C177" i="2"/>
  <c r="L198" i="2"/>
  <c r="J197" i="2"/>
  <c r="L197" i="2" s="1"/>
  <c r="G78" i="1"/>
  <c r="G287" i="1" s="1"/>
  <c r="I79" i="1"/>
  <c r="O290" i="1"/>
  <c r="O290" i="18" s="1"/>
  <c r="M289" i="1"/>
  <c r="F271" i="2"/>
  <c r="C271" i="2" s="1"/>
  <c r="D287" i="2"/>
  <c r="M176" i="1"/>
  <c r="M176" i="18" s="1"/>
  <c r="O177" i="1"/>
  <c r="N287" i="2"/>
  <c r="J198" i="1"/>
  <c r="J198" i="18" s="1"/>
  <c r="M78" i="3"/>
  <c r="O78" i="3" s="1"/>
  <c r="O79" i="3"/>
  <c r="C79" i="3" s="1"/>
  <c r="F57" i="3"/>
  <c r="D56" i="3"/>
  <c r="D78" i="3"/>
  <c r="F78" i="3" s="1"/>
  <c r="C78" i="3" s="1"/>
  <c r="F133" i="3"/>
  <c r="C133" i="3" s="1"/>
  <c r="G176" i="3"/>
  <c r="I176" i="3" s="1"/>
  <c r="C176" i="3" s="1"/>
  <c r="I177" i="3"/>
  <c r="C177" i="3" s="1"/>
  <c r="H55" i="3"/>
  <c r="H197" i="3"/>
  <c r="M198" i="3"/>
  <c r="M198" i="18" s="1"/>
  <c r="I234" i="3"/>
  <c r="G233" i="3"/>
  <c r="I233" i="3" s="1"/>
  <c r="I271" i="3"/>
  <c r="F290" i="3"/>
  <c r="J78" i="2"/>
  <c r="J78" i="18" s="1"/>
  <c r="L79" i="2"/>
  <c r="L79" i="18" s="1"/>
  <c r="L272" i="3"/>
  <c r="C272" i="3" s="1"/>
  <c r="I79" i="2"/>
  <c r="C79" i="2" s="1"/>
  <c r="G78" i="2"/>
  <c r="I78" i="2" s="1"/>
  <c r="C199" i="2"/>
  <c r="C201" i="2"/>
  <c r="H197" i="2"/>
  <c r="H54" i="2" s="1"/>
  <c r="O234" i="2"/>
  <c r="C234" i="2" s="1"/>
  <c r="M233" i="2"/>
  <c r="O233" i="2" s="1"/>
  <c r="C168" i="2"/>
  <c r="D197" i="2"/>
  <c r="F197" i="2" s="1"/>
  <c r="F198" i="2"/>
  <c r="C207" i="2"/>
  <c r="I56" i="1"/>
  <c r="G55" i="1"/>
  <c r="C72" i="1"/>
  <c r="C72" i="18" s="1"/>
  <c r="C272" i="2"/>
  <c r="H55" i="1"/>
  <c r="M78" i="1"/>
  <c r="D190" i="1"/>
  <c r="L233" i="2"/>
  <c r="C134" i="1"/>
  <c r="C134" i="18" s="1"/>
  <c r="D289" i="1"/>
  <c r="F290" i="1"/>
  <c r="F290" i="18" s="1"/>
  <c r="L271" i="1"/>
  <c r="L271" i="18" s="1"/>
  <c r="J287" i="1"/>
  <c r="D287" i="1"/>
  <c r="I271" i="1"/>
  <c r="I290" i="1"/>
  <c r="I290" i="18" s="1"/>
  <c r="L78" i="1" l="1"/>
  <c r="K287" i="1"/>
  <c r="L287" i="1" s="1"/>
  <c r="C86" i="1"/>
  <c r="C86" i="18" s="1"/>
  <c r="K55" i="1"/>
  <c r="K54" i="1" s="1"/>
  <c r="C24" i="1"/>
  <c r="G56" i="18"/>
  <c r="C24" i="18"/>
  <c r="I177" i="18"/>
  <c r="D56" i="18"/>
  <c r="O79" i="18"/>
  <c r="O190" i="18"/>
  <c r="F133" i="18"/>
  <c r="F207" i="18"/>
  <c r="O133" i="18"/>
  <c r="J289" i="18"/>
  <c r="J190" i="18"/>
  <c r="H54" i="3"/>
  <c r="I234" i="18"/>
  <c r="L272" i="18"/>
  <c r="I79" i="18"/>
  <c r="C57" i="2"/>
  <c r="G198" i="18"/>
  <c r="E287" i="2"/>
  <c r="F287" i="2" s="1"/>
  <c r="G289" i="18"/>
  <c r="L24" i="18"/>
  <c r="D233" i="18"/>
  <c r="M233" i="18"/>
  <c r="J176" i="18"/>
  <c r="F233" i="18"/>
  <c r="O271" i="18"/>
  <c r="C274" i="18"/>
  <c r="O234" i="18"/>
  <c r="C207" i="18"/>
  <c r="C201" i="18"/>
  <c r="L207" i="18"/>
  <c r="L176" i="18"/>
  <c r="E56" i="18"/>
  <c r="H197" i="18"/>
  <c r="C272" i="18"/>
  <c r="J24" i="18"/>
  <c r="O57" i="18"/>
  <c r="C208" i="18"/>
  <c r="F289" i="1"/>
  <c r="F289" i="18" s="1"/>
  <c r="D289" i="18"/>
  <c r="E54" i="1"/>
  <c r="E54" i="18" s="1"/>
  <c r="E55" i="18"/>
  <c r="I78" i="1"/>
  <c r="I78" i="18" s="1"/>
  <c r="G78" i="18"/>
  <c r="I233" i="1"/>
  <c r="G233" i="18"/>
  <c r="L233" i="1"/>
  <c r="J233" i="18"/>
  <c r="E287" i="1"/>
  <c r="E287" i="18" s="1"/>
  <c r="E78" i="18"/>
  <c r="O289" i="1"/>
  <c r="O289" i="18" s="1"/>
  <c r="M289" i="18"/>
  <c r="F78" i="1"/>
  <c r="F78" i="18" s="1"/>
  <c r="D78" i="18"/>
  <c r="J56" i="18"/>
  <c r="L56" i="1"/>
  <c r="L56" i="18" s="1"/>
  <c r="J55" i="1"/>
  <c r="L55" i="1" s="1"/>
  <c r="K289" i="18"/>
  <c r="L289" i="1"/>
  <c r="L289" i="18" s="1"/>
  <c r="N197" i="1"/>
  <c r="N197" i="18" s="1"/>
  <c r="I176" i="1"/>
  <c r="I176" i="18" s="1"/>
  <c r="G176" i="18"/>
  <c r="H287" i="1"/>
  <c r="H287" i="18" s="1"/>
  <c r="H54" i="1"/>
  <c r="H54" i="18" s="1"/>
  <c r="H55" i="18"/>
  <c r="N287" i="1"/>
  <c r="N287" i="18" s="1"/>
  <c r="C194" i="1"/>
  <c r="C194" i="18" s="1"/>
  <c r="F194" i="18"/>
  <c r="C290" i="1"/>
  <c r="C25" i="18"/>
  <c r="N55" i="1"/>
  <c r="C261" i="1"/>
  <c r="C261" i="18" s="1"/>
  <c r="I261" i="18"/>
  <c r="O78" i="1"/>
  <c r="O78" i="18" s="1"/>
  <c r="M78" i="18"/>
  <c r="C177" i="1"/>
  <c r="C177" i="18" s="1"/>
  <c r="O177" i="18"/>
  <c r="C271" i="1"/>
  <c r="I271" i="18"/>
  <c r="C234" i="1"/>
  <c r="F190" i="1"/>
  <c r="D190" i="18"/>
  <c r="C133" i="1"/>
  <c r="C133" i="18" s="1"/>
  <c r="O197" i="1"/>
  <c r="C199" i="1"/>
  <c r="C199" i="18" s="1"/>
  <c r="F199" i="18"/>
  <c r="C57" i="1"/>
  <c r="F57" i="18"/>
  <c r="I190" i="1"/>
  <c r="I190" i="18" s="1"/>
  <c r="G190" i="18"/>
  <c r="I289" i="1"/>
  <c r="I289" i="18" s="1"/>
  <c r="C168" i="1"/>
  <c r="C168" i="18" s="1"/>
  <c r="L168" i="18"/>
  <c r="F271" i="1"/>
  <c r="F271" i="18" s="1"/>
  <c r="D271" i="18"/>
  <c r="C30" i="1"/>
  <c r="C30" i="18" s="1"/>
  <c r="L30" i="18"/>
  <c r="C254" i="1"/>
  <c r="C254" i="18" s="1"/>
  <c r="H53" i="2"/>
  <c r="H288" i="2"/>
  <c r="I55" i="1"/>
  <c r="L198" i="1"/>
  <c r="L198" i="18" s="1"/>
  <c r="J197" i="1"/>
  <c r="J197" i="18" s="1"/>
  <c r="E53" i="1"/>
  <c r="E288" i="1"/>
  <c r="C271" i="3"/>
  <c r="J55" i="3"/>
  <c r="M197" i="2"/>
  <c r="O197" i="2" s="1"/>
  <c r="G287" i="2"/>
  <c r="I287" i="2" s="1"/>
  <c r="I198" i="2"/>
  <c r="G197" i="2"/>
  <c r="I197" i="2" s="1"/>
  <c r="D197" i="3"/>
  <c r="F197" i="3" s="1"/>
  <c r="M55" i="3"/>
  <c r="H53" i="1"/>
  <c r="H288" i="1"/>
  <c r="L78" i="2"/>
  <c r="L78" i="18" s="1"/>
  <c r="J55" i="2"/>
  <c r="H53" i="3"/>
  <c r="H288" i="3"/>
  <c r="M55" i="2"/>
  <c r="O56" i="2"/>
  <c r="O56" i="18" s="1"/>
  <c r="C79" i="1"/>
  <c r="C79" i="18" s="1"/>
  <c r="O233" i="3"/>
  <c r="O233" i="18" s="1"/>
  <c r="M287" i="3"/>
  <c r="O287" i="3" s="1"/>
  <c r="M287" i="2"/>
  <c r="O287" i="2" s="1"/>
  <c r="E53" i="2"/>
  <c r="E288" i="2"/>
  <c r="K53" i="2"/>
  <c r="K288" i="2"/>
  <c r="G197" i="3"/>
  <c r="I197" i="3" s="1"/>
  <c r="E53" i="3"/>
  <c r="E288" i="3"/>
  <c r="I198" i="1"/>
  <c r="I198" i="18" s="1"/>
  <c r="G197" i="1"/>
  <c r="D54" i="2"/>
  <c r="F55" i="2"/>
  <c r="D55" i="3"/>
  <c r="F56" i="3"/>
  <c r="O176" i="1"/>
  <c r="M287" i="1"/>
  <c r="C234" i="3"/>
  <c r="C198" i="2"/>
  <c r="G287" i="3"/>
  <c r="I287" i="3" s="1"/>
  <c r="O198" i="3"/>
  <c r="C198" i="3" s="1"/>
  <c r="M197" i="3"/>
  <c r="O197" i="3" s="1"/>
  <c r="C57" i="3"/>
  <c r="J287" i="2"/>
  <c r="L287" i="2" s="1"/>
  <c r="D197" i="1"/>
  <c r="F198" i="1"/>
  <c r="C233" i="2"/>
  <c r="F56" i="1"/>
  <c r="D55" i="1"/>
  <c r="D55" i="18" s="1"/>
  <c r="D287" i="3"/>
  <c r="F287" i="3" s="1"/>
  <c r="G55" i="2"/>
  <c r="I56" i="2"/>
  <c r="I56" i="3"/>
  <c r="G55" i="3"/>
  <c r="M55" i="1"/>
  <c r="F56" i="2"/>
  <c r="C56" i="2" s="1"/>
  <c r="J287" i="3"/>
  <c r="L287" i="3" s="1"/>
  <c r="L233" i="3"/>
  <c r="C233" i="3" s="1"/>
  <c r="F287" i="1" l="1"/>
  <c r="K287" i="18"/>
  <c r="K54" i="18"/>
  <c r="K288" i="1"/>
  <c r="K288" i="18" s="1"/>
  <c r="I287" i="1"/>
  <c r="K55" i="18"/>
  <c r="C78" i="1"/>
  <c r="H53" i="18"/>
  <c r="C271" i="18"/>
  <c r="O198" i="18"/>
  <c r="I56" i="18"/>
  <c r="C234" i="18"/>
  <c r="D287" i="18"/>
  <c r="M55" i="18"/>
  <c r="G55" i="18"/>
  <c r="H288" i="18"/>
  <c r="C57" i="18"/>
  <c r="L233" i="18"/>
  <c r="C78" i="2"/>
  <c r="C78" i="18"/>
  <c r="I287" i="18"/>
  <c r="F287" i="18"/>
  <c r="L287" i="18"/>
  <c r="M197" i="18"/>
  <c r="C197" i="2"/>
  <c r="E288" i="18"/>
  <c r="O197" i="18"/>
  <c r="C287" i="2"/>
  <c r="E53" i="18"/>
  <c r="G287" i="18"/>
  <c r="J287" i="18"/>
  <c r="J55" i="18"/>
  <c r="O287" i="1"/>
  <c r="O287" i="18" s="1"/>
  <c r="M287" i="18"/>
  <c r="I197" i="1"/>
  <c r="I197" i="18" s="1"/>
  <c r="G197" i="18"/>
  <c r="F197" i="1"/>
  <c r="F197" i="18" s="1"/>
  <c r="D197" i="18"/>
  <c r="C56" i="1"/>
  <c r="F56" i="18"/>
  <c r="C176" i="1"/>
  <c r="C176" i="18" s="1"/>
  <c r="O176" i="18"/>
  <c r="N54" i="1"/>
  <c r="N55" i="18"/>
  <c r="I233" i="18"/>
  <c r="C233" i="1"/>
  <c r="C233" i="18" s="1"/>
  <c r="C198" i="1"/>
  <c r="F198" i="18"/>
  <c r="K53" i="1"/>
  <c r="K53" i="18" s="1"/>
  <c r="C190" i="1"/>
  <c r="C190" i="18" s="1"/>
  <c r="F190" i="18"/>
  <c r="C289" i="1"/>
  <c r="C289" i="18" s="1"/>
  <c r="C290" i="18"/>
  <c r="F54" i="2"/>
  <c r="D53" i="2"/>
  <c r="F53" i="2" s="1"/>
  <c r="D288" i="2"/>
  <c r="F288" i="2" s="1"/>
  <c r="C197" i="3"/>
  <c r="O55" i="1"/>
  <c r="M54" i="1"/>
  <c r="I55" i="2"/>
  <c r="G54" i="2"/>
  <c r="C56" i="3"/>
  <c r="C287" i="3" s="1"/>
  <c r="L55" i="3"/>
  <c r="L55" i="18" s="1"/>
  <c r="J54" i="3"/>
  <c r="I55" i="3"/>
  <c r="G54" i="3"/>
  <c r="F55" i="3"/>
  <c r="D54" i="3"/>
  <c r="G54" i="1"/>
  <c r="G54" i="18" s="1"/>
  <c r="F55" i="1"/>
  <c r="D54" i="1"/>
  <c r="D54" i="18" s="1"/>
  <c r="O55" i="2"/>
  <c r="M54" i="2"/>
  <c r="J54" i="2"/>
  <c r="L55" i="2"/>
  <c r="M54" i="3"/>
  <c r="O55" i="3"/>
  <c r="L197" i="1"/>
  <c r="J54" i="1"/>
  <c r="O55" i="18" l="1"/>
  <c r="M54" i="18"/>
  <c r="C56" i="18"/>
  <c r="J54" i="18"/>
  <c r="C55" i="2"/>
  <c r="I55" i="18"/>
  <c r="C197" i="1"/>
  <c r="C197" i="18" s="1"/>
  <c r="L197" i="18"/>
  <c r="C55" i="1"/>
  <c r="F55" i="18"/>
  <c r="C287" i="1"/>
  <c r="C287" i="18" s="1"/>
  <c r="C198" i="18"/>
  <c r="N54" i="18"/>
  <c r="N53" i="1"/>
  <c r="N53" i="18" s="1"/>
  <c r="N288" i="1"/>
  <c r="N288" i="18" s="1"/>
  <c r="L54" i="2"/>
  <c r="J53" i="2"/>
  <c r="L53" i="2" s="1"/>
  <c r="J288" i="2"/>
  <c r="L288" i="2" s="1"/>
  <c r="G53" i="2"/>
  <c r="I53" i="2" s="1"/>
  <c r="I54" i="2"/>
  <c r="G288" i="2"/>
  <c r="I288" i="2" s="1"/>
  <c r="F54" i="1"/>
  <c r="F54" i="18" s="1"/>
  <c r="D53" i="1"/>
  <c r="D288" i="1"/>
  <c r="F54" i="3"/>
  <c r="D53" i="3"/>
  <c r="F53" i="3" s="1"/>
  <c r="D288" i="3"/>
  <c r="F288" i="3" s="1"/>
  <c r="J53" i="3"/>
  <c r="L53" i="3" s="1"/>
  <c r="L54" i="3"/>
  <c r="J288" i="3"/>
  <c r="L288" i="3" s="1"/>
  <c r="C55" i="3"/>
  <c r="O54" i="1"/>
  <c r="M53" i="1"/>
  <c r="M288" i="1"/>
  <c r="M53" i="2"/>
  <c r="O53" i="2" s="1"/>
  <c r="C53" i="2" s="1"/>
  <c r="O54" i="2"/>
  <c r="C54" i="2" s="1"/>
  <c r="M288" i="2"/>
  <c r="O288" i="2" s="1"/>
  <c r="O54" i="3"/>
  <c r="M53" i="3"/>
  <c r="O53" i="3" s="1"/>
  <c r="M288" i="3"/>
  <c r="O288" i="3" s="1"/>
  <c r="L54" i="1"/>
  <c r="L54" i="18" s="1"/>
  <c r="J53" i="1"/>
  <c r="J288" i="1"/>
  <c r="G53" i="1"/>
  <c r="I54" i="1"/>
  <c r="G288" i="1"/>
  <c r="I54" i="3"/>
  <c r="G53" i="3"/>
  <c r="I53" i="3" s="1"/>
  <c r="G288" i="3"/>
  <c r="I288" i="3" s="1"/>
  <c r="I54" i="18" l="1"/>
  <c r="C55" i="18"/>
  <c r="C288" i="2"/>
  <c r="O54" i="18"/>
  <c r="I288" i="1"/>
  <c r="I288" i="18" s="1"/>
  <c r="G288" i="18"/>
  <c r="L53" i="1"/>
  <c r="L53" i="18" s="1"/>
  <c r="J53" i="18"/>
  <c r="O288" i="1"/>
  <c r="O288" i="18" s="1"/>
  <c r="M288" i="18"/>
  <c r="O53" i="1"/>
  <c r="O53" i="18" s="1"/>
  <c r="M53" i="18"/>
  <c r="I53" i="1"/>
  <c r="I53" i="18" s="1"/>
  <c r="G53" i="18"/>
  <c r="F288" i="1"/>
  <c r="F288" i="18" s="1"/>
  <c r="D288" i="18"/>
  <c r="L288" i="1"/>
  <c r="L288" i="18" s="1"/>
  <c r="J288" i="18"/>
  <c r="F53" i="1"/>
  <c r="F53" i="18" s="1"/>
  <c r="D53" i="18"/>
  <c r="C288" i="3"/>
  <c r="C53" i="3"/>
  <c r="C54" i="1"/>
  <c r="C54" i="18" s="1"/>
  <c r="C54" i="3"/>
  <c r="C288" i="1"/>
  <c r="C288" i="18" s="1"/>
  <c r="C53" i="1" l="1"/>
  <c r="C53" i="18" s="1"/>
</calcChain>
</file>

<file path=xl/sharedStrings.xml><?xml version="1.0" encoding="utf-8"?>
<sst xmlns="http://schemas.openxmlformats.org/spreadsheetml/2006/main" count="13043" uniqueCount="829">
  <si>
    <t>"Jūrmalas pilsētas attīstības stratēģija 2010-2030" - J10 - Sociāli drošas vides nodrošināšana</t>
  </si>
  <si>
    <t>*Stratēģiskā dokumenta nosaukums, kodu atšifrējums.</t>
  </si>
  <si>
    <t>Akcijas un cita līdzdalība komersantu pašu kapitālā neskaitot kopieguldījuma fonda akcijas</t>
  </si>
  <si>
    <t>F55 01 00 00</t>
  </si>
  <si>
    <t>Aizdevumi</t>
  </si>
  <si>
    <t>F40 01 00 00</t>
  </si>
  <si>
    <t>Saņemto ilgtermiņa aizņēmumu atmaksa</t>
  </si>
  <si>
    <t>F40 32 00 20</t>
  </si>
  <si>
    <t>Saņemtie ilgtermiņa aizņēmumi</t>
  </si>
  <si>
    <t>F40 32 00 10</t>
  </si>
  <si>
    <t>Saņemto vidēja termiņa aizņēmumu atmaksa</t>
  </si>
  <si>
    <t>F40 22 00 20</t>
  </si>
  <si>
    <t>Saņemtie vidēja termiņa aizņēmumi</t>
  </si>
  <si>
    <t>F40 22 00 10</t>
  </si>
  <si>
    <t>Saņemto īstermiņu aizņēmumu atmaksa</t>
  </si>
  <si>
    <t>F40 12 00 20</t>
  </si>
  <si>
    <t>Saņemtie īstermiņa aizņēmumi</t>
  </si>
  <si>
    <t>F40 12 00 10</t>
  </si>
  <si>
    <t>Aizņēmumi</t>
  </si>
  <si>
    <t>F40 02 00 00</t>
  </si>
  <si>
    <t>Naudas līdzekļi</t>
  </si>
  <si>
    <t>F21 01 00 00</t>
  </si>
  <si>
    <t>Finansēšana</t>
  </si>
  <si>
    <t>Ieņēmumu pārsniegums (+) vai deficīts (-)</t>
  </si>
  <si>
    <t>Kontrolsumma</t>
  </si>
  <si>
    <t>atgriežamie līdzekļi pašvaldības budžetam</t>
  </si>
  <si>
    <t>F22 01 00 20</t>
  </si>
  <si>
    <t>kases apgrozības līdzekļi</t>
  </si>
  <si>
    <t>F22 01 00 00</t>
  </si>
  <si>
    <t>Atlikums perioda beigās bankā, t.sk</t>
  </si>
  <si>
    <t>Pārējie pārskaitījumi ārvalstīm</t>
  </si>
  <si>
    <t>Starptautiskā sadarbība</t>
  </si>
  <si>
    <t>Pašvaldības iemaksa pašvaldību finanšu izlīdzināšanas fondā</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</si>
  <si>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</si>
  <si>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atmaksa valsts budžetam par iepriekšējos gados saņemto, bet neizlietoto valsts budžeta transfertu uzturēšanas izdevumiem</t>
  </si>
  <si>
    <t>Pašvaldības  uzturēšanas izdevumu transferti uz valsts budžetu</t>
  </si>
  <si>
    <t>Pašvaldību uzturēšanas izdevumu transferti padotības iestādēm</t>
  </si>
  <si>
    <t>Pašvaldības speciālā budžeta uzturēšanas izdevumu transferts uz pašvaldības pamatbudžetu</t>
  </si>
  <si>
    <t>Pašvaldības pamatbudžeta uzturēšanas izdevumu transferts uz pašvaldības speciālo budžetu</t>
  </si>
  <si>
    <t>Pašvaldību uzturēšanas izdevumu iekšējie tranferti starp pašvaldības budžeta veidiem</t>
  </si>
  <si>
    <t>Pašvaldību  uzturēšanas izdevumu transferti citām pašvaldībām</t>
  </si>
  <si>
    <t>Pašvaldību  uzturēšanas izdevumu transferti</t>
  </si>
  <si>
    <t>Uzturēšanas izdevumu transferti, pašu resursu maksājumi, starptautiskā sadarbība</t>
  </si>
  <si>
    <t>Izsoles nodrošinājuma un citu maksājumu, kas saistīti ar dalību izsolēs, atmaksa</t>
  </si>
  <si>
    <t>Izdevumi brīvprātīgo iniciatīvu izpildei</t>
  </si>
  <si>
    <t>Naudas balvas</t>
  </si>
  <si>
    <t>Maksājumi iedzīvotājiem natūrā</t>
  </si>
  <si>
    <t>Maksājumi iedzīvotājiem natūrā, naudas balvas, izdevumi pašvaldību brīvprātīgo iniciatīvu izpildei</t>
  </si>
  <si>
    <t>Samaksa par pārējiem sociālajiem pakalpojumiem saskaņā ar pašvaldību saistošajiem noteikumiem</t>
  </si>
  <si>
    <t>Samaksa par ilgstošas sociālās aprūpes un sociālās rehabilitācijas institūciju sniegtajiem pakalpojumiem</t>
  </si>
  <si>
    <t>Samaksa par aprūpi mājās</t>
  </si>
  <si>
    <t>Pašvaldības pirktie sociālie pakalpojumi  iedzīvotājiem</t>
  </si>
  <si>
    <t>Pārējie klasifikācijā neminētie maksājumi iedzīvotājiem natūrā un kompensācijas</t>
  </si>
  <si>
    <t>Dzīvokļa pabalsti natūrā</t>
  </si>
  <si>
    <t>Atbalsta pasākumi un kompensācijas natūrā</t>
  </si>
  <si>
    <t>Sociālās garantijas bāreņiem un audžuģimenēm natūrā</t>
  </si>
  <si>
    <t>Pašvaldības vienreizējie pabalsti natūrā ārkārtas situācijā</t>
  </si>
  <si>
    <t>Pabalsti ēdināšanai natūrā</t>
  </si>
  <si>
    <t>Pašvaldību sociālāpalīdzība iedzīvotājiem natūrā</t>
  </si>
  <si>
    <t>Sociālie pabalsti natūrā</t>
  </si>
  <si>
    <t>Pārējie klasifikācijā neminētie no valsts un pašvaldību budžeta veiktie maksājumi iedzīvotājiem naudā</t>
  </si>
  <si>
    <t>Ilgstošas sociālās aprūpes un sociālās rehabilitācijas institūciju veiktie maksājumi klientiem personiskiem izdevumiem no normatīvajos aktos noteiktajiem klientu ienākumiem, kas izmaksāti no valsts budžeta līdzekļiem</t>
  </si>
  <si>
    <t>Transporta izdevumu kompensācijas</t>
  </si>
  <si>
    <t>Stipendijas</t>
  </si>
  <si>
    <t>Valsts un pašvaldību budžeta maksājumi</t>
  </si>
  <si>
    <t>Dzīvokļa pabalsti naudā</t>
  </si>
  <si>
    <t>Pabalsts garantētā minimālā ienākumu līmeņa nodrošināšanai naudā</t>
  </si>
  <si>
    <t>Pārējā sociālā palīdzība  naudā</t>
  </si>
  <si>
    <t>Sociālās garantijas bāreņiem un audžuģimenēm naudā</t>
  </si>
  <si>
    <t>Pašvaldību vienreizējie pabalsti naudā ārkārtas situācijā</t>
  </si>
  <si>
    <t>Pabalsti ēdināšanai naudā</t>
  </si>
  <si>
    <t>Pabalsti veselības aprūpei naudā</t>
  </si>
  <si>
    <t>Pašvaldību sociālā palīdzība iedzīvotājiem naudā</t>
  </si>
  <si>
    <t>Bezdarbnieku stipendija</t>
  </si>
  <si>
    <t>Bezdarbnieku pabalsts</t>
  </si>
  <si>
    <t>Valsts un pašvaldību nodarbinātības pabalsti naudā</t>
  </si>
  <si>
    <t>Pārējie valsts pabalsti un kompensācijas</t>
  </si>
  <si>
    <t>Valsts sociālie pabalsti naudā</t>
  </si>
  <si>
    <t>Valsts sociālās apdrošināšanas pabalsti naudā</t>
  </si>
  <si>
    <t>Pensijas un sociālie pabalsti naudā</t>
  </si>
  <si>
    <t>Sociālie pabalsti</t>
  </si>
  <si>
    <t>Ilgtermiņa ieguldījumi nomātajos pamatlīdzekļos</t>
  </si>
  <si>
    <t>Pārējie bioloģiskie un lauksaimniecības aktīvi</t>
  </si>
  <si>
    <t>Bioloģiskie un pazemes aktīvi</t>
  </si>
  <si>
    <t>Kapitālais remonts un rekonstrukcija</t>
  </si>
  <si>
    <t>Pamatlīdzekļu izveidošana un nepabeigtā būvniecība</t>
  </si>
  <si>
    <t>Pārējie iepriekš neklasificētie pamatlīdzekļi</t>
  </si>
  <si>
    <t>Datortehnika, sakaru un cita biroja tehnika</t>
  </si>
  <si>
    <t>Citas vērtslietas</t>
  </si>
  <si>
    <t>Antīkie un citi mākslas priekšmeti</t>
  </si>
  <si>
    <t>Izklaides, literārie un mākslas oriģināldarbi</t>
  </si>
  <si>
    <t>Bibliotēku krājumi</t>
  </si>
  <si>
    <t>Saimniecības pamatlīdzekļi</t>
  </si>
  <si>
    <t>Transportlīdzekļi</t>
  </si>
  <si>
    <t>Pārējie pamatlīdzekļi</t>
  </si>
  <si>
    <t>Tehnoloģiskās iekārtas un mašīnas</t>
  </si>
  <si>
    <t>Pārējais nekustamais īpašums</t>
  </si>
  <si>
    <t>Celtnes un būves</t>
  </si>
  <si>
    <t>Pārējā zeme</t>
  </si>
  <si>
    <t>Atpūtai un izklaidei izmantojamā zeme</t>
  </si>
  <si>
    <t>Kultivētā zeme</t>
  </si>
  <si>
    <t>Zeme zem ēkām un būvēm</t>
  </si>
  <si>
    <t>Transporta būves</t>
  </si>
  <si>
    <t>Nedzīvojamās ēkas</t>
  </si>
  <si>
    <t>Dzīvojamās ēkas</t>
  </si>
  <si>
    <t>Zeme, ēkas un būves</t>
  </si>
  <si>
    <t>Pamatlīdzekļi</t>
  </si>
  <si>
    <t>Kapitālsabiedrību iegādes rezultātā iegūtā nemateriālā vērtība</t>
  </si>
  <si>
    <t>Nemateriālo ieguldījumu izveidošana</t>
  </si>
  <si>
    <t>Pārējie nemateriālie ieguldījumi</t>
  </si>
  <si>
    <t>Pārējās licences, koncesijas un patenti, preču zīmes un tamlīdzīgas tiesības</t>
  </si>
  <si>
    <t>Datorprogrammas</t>
  </si>
  <si>
    <t>Licences, koncesijas un patenti, preču zīmes un līdzīgas tiesības</t>
  </si>
  <si>
    <t>Attīstības pasākumi un programmas</t>
  </si>
  <si>
    <t>Nemateriālie ieguldījumi</t>
  </si>
  <si>
    <t>Pamatkapitāla veidošana</t>
  </si>
  <si>
    <t>Izdevumi kapitālieguldījumiem - kopā</t>
  </si>
  <si>
    <t>Budžeta iestāžu procenta maksājumi Valsts kasei, izņemot valsts sociālās apdrošināšanas speciālo budžetu</t>
  </si>
  <si>
    <t>Budžeta iestāžu procentu maksājumi Valsts kasei</t>
  </si>
  <si>
    <t>Pārējie procentu maksājumi</t>
  </si>
  <si>
    <t>Budžeta iestāžu līzinga procentu maksājumi</t>
  </si>
  <si>
    <t>Procentu maksājumi iekšzemes finanšu institūcijām par aizņēmumiem un vērtspapīriem</t>
  </si>
  <si>
    <t>Procentu maksājumi iekšzemes kredītiestādēm</t>
  </si>
  <si>
    <t>Procentu izdevumi</t>
  </si>
  <si>
    <t>Citas ražošanas subsīdijas komersantiem sabiedriskā transporta pakalpojumu nodrošināšanai (par pasažieru regulārajiem pārvadājumiem)</t>
  </si>
  <si>
    <t>Produktu supsīdijas komersantiem sabiedriskā transporta pakalpojumu nodrošināšanai (par pasažieru regulārajiem pārvadājumiem)</t>
  </si>
  <si>
    <t>Subsīdijas komersantiem sabiedriskā transporta pakalpojumu nodrošināšanai (par pasažieru regulārajiem pārvadājumiem)</t>
  </si>
  <si>
    <t>Atmaksa biedrībām un nodibinājumiem par Eiropas Savienības politiku instrumentu un pārējās ārvalstu finanšu palīdzības projektu (pasākumu) īstenošanu</t>
  </si>
  <si>
    <t>Atmaksa komersantiem, ostām un speciālajām ekonomiskajām zonām par Eiropas Savienības politiku instrumentu un pārējās ārvalstu finanšu palīdzības projektu (pasākumu) īstenošanu</t>
  </si>
  <si>
    <t>Subsīdijas un dotācijas komersantiem, ostām un speciālajām ekonomiskajām zonām Eiropas Savienības politiku instrumentu un pārējās ārvalstu finanšu palīdzības līdzfinansētajiem projektiem (pasākumiem)</t>
  </si>
  <si>
    <t>Subsīdijas un dotācijas biedrībām un nodibinājumiem Eiropas Savienības politiku instrumentu un pārējās ārvalstu finanšu palīdzības līdzfinansētajiem projektiem (pasākumiem)</t>
  </si>
  <si>
    <t>Subsīdijas un dotācijas komersantiem, biedrībām un nodibinājumiem, ostām un speciālajām ekonomiskajām zonām Eiropas Savienības politiku instrumentu un pārējās ārvalstu finanšu palīdzības līdzfinansēto projektu un (vai)pasākumu ietvaros</t>
  </si>
  <si>
    <t>Valsts un pašvaldību budžeta dotācija biedrībām un nodibinājumiem</t>
  </si>
  <si>
    <t>Valsts un pašvaldību budžeta dotācija komersantiem, ostām un speciālajām ekonomiskajām zonām</t>
  </si>
  <si>
    <t>Valsts un pašvaldību budžeta dotācija valsts un pašvaldību komersantiem</t>
  </si>
  <si>
    <t>Valsts un pašvaldību budžeta dotācija komersantiem, biedrībām un nodibinājumiem un fiziskām personām</t>
  </si>
  <si>
    <t>Subsīdijas un dotācijas komersantiem, biedrībām un nodibinājumiem</t>
  </si>
  <si>
    <t>Subsīdijas un dotācijas</t>
  </si>
  <si>
    <t>Pakalpojumi, kurus budžeta iestādes apmaksā noteikto funkciju ietvaros, kas nav iestādes administratīvie izdevumi</t>
  </si>
  <si>
    <t>Budžeta iestāžu naudas sodu maksājumi</t>
  </si>
  <si>
    <t>Pārējie budžeta iestāžu pārskaitītie nodokļi un nodevas</t>
  </si>
  <si>
    <t>Budžeta iestāžu dabas resursu nodokļa maksājumi</t>
  </si>
  <si>
    <t>Budžeta iestāžu nekustamā īpašuma nodokļa (t.sk. zemes nodokļa parāda) maksājumi budžetā</t>
  </si>
  <si>
    <t>Budžeta iestāžu pievienotās vērtības nodokļa maksājumi</t>
  </si>
  <si>
    <t>Budžeta iestāžu nodokļu maksājumi</t>
  </si>
  <si>
    <t>Budžeta iestāžu nodokļu, nodevu un naudas sodu maksājumi</t>
  </si>
  <si>
    <t>Izdevumi periodikas iegādei</t>
  </si>
  <si>
    <t>Pārējās preces</t>
  </si>
  <si>
    <t>Pārējie specifiskas lietošanas materiāli un inventārs</t>
  </si>
  <si>
    <t>Munīcija</t>
  </si>
  <si>
    <t>Specifiskie materiāli un inventārs</t>
  </si>
  <si>
    <t>Mācību līdzekļi un materiāli</t>
  </si>
  <si>
    <t>Pārējie valsts un pašvaldību aprūpē un apgādē esošo personu uzturēšanas izdevumi, kuri nav minēti citos koda 2360 apakškodos</t>
  </si>
  <si>
    <t>Apdrošināšanas izdevumi veselības, dzīvības un nelaimes gadījumu apdrošināšanai</t>
  </si>
  <si>
    <t>nepieciešami papildus finanšu līdzekļi   uzturdevas kompensācijai naudā izmaksai 2 klientiem kopā par 67 dienām*2.52 euro</t>
  </si>
  <si>
    <t>Uzturdevas kompensācija naudā</t>
  </si>
  <si>
    <t>Formas tērpi un speciālais apģērbs</t>
  </si>
  <si>
    <t>ēdināšanas izdevumu samazinājums sakarā ar uzturdevas kompensāciju naudā klientiem</t>
  </si>
  <si>
    <t>Ēdināšanas izdevumi</t>
  </si>
  <si>
    <t>Virtuves inventārs, trauki un galda piederumi</t>
  </si>
  <si>
    <t>Mīkstais inventārs</t>
  </si>
  <si>
    <t>Valsts un pašvaldību aprūpē un apgādē esošo personu uzturēšana</t>
  </si>
  <si>
    <t>Pārējās kārtējo remontu materiālu izmaksas</t>
  </si>
  <si>
    <t>Datortehnikas remonta un uzturēšanas materiāli</t>
  </si>
  <si>
    <t>Transportlīdzekļu uzturēšana un remontmateriāli</t>
  </si>
  <si>
    <t>Elektroiekārtu remonta un uzturēšanas materiāli</t>
  </si>
  <si>
    <t>Saimniecības materiāli</t>
  </si>
  <si>
    <t>Remontmateriāli</t>
  </si>
  <si>
    <t>Kārtējā remonta un iestāžu uzturēšanas materiāli</t>
  </si>
  <si>
    <t>Medicīnas instrumenti, laboratorijas dzīvnieki un to uzturēšana</t>
  </si>
  <si>
    <t>Zāles, ķimikālijas, laboratorijas preces</t>
  </si>
  <si>
    <t>Zāles, ķimikālijas, laboratorijas preces, medicīniskās ierīces, med.instrumenti, laboratorijas dzīvnieki un to uzturēšana</t>
  </si>
  <si>
    <t>Materiāli un izejvielas palīgražošanai</t>
  </si>
  <si>
    <t>Pārējie enerģētiskie materiāli</t>
  </si>
  <si>
    <t>Degviela</t>
  </si>
  <si>
    <t>Kurināmais</t>
  </si>
  <si>
    <t>Kurināmais un enerģētiskie  materiāli</t>
  </si>
  <si>
    <t>Izdevumi par precēm iestādes administratīvās darbības nodrošināšanai</t>
  </si>
  <si>
    <t>Spectērpi</t>
  </si>
  <si>
    <t>Inventārs</t>
  </si>
  <si>
    <t xml:space="preserve">Biroja preces </t>
  </si>
  <si>
    <t>Izdevumi par precēm iestādes darbības nodrošināšanai</t>
  </si>
  <si>
    <t>Krājumi, materiāli, energoresursi, preces, biroja preces un inventārs, kurus neuzskaita kodā 5000</t>
  </si>
  <si>
    <t>Maksājumi par pašvaldību parāda apkalpošanu</t>
  </si>
  <si>
    <t>Maksājumi par sniegtajiem finanšu pakalpojumiem</t>
  </si>
  <si>
    <t>Pārējie iepriekš neklasificētie pakalpojumu veidi</t>
  </si>
  <si>
    <t>Iestādes iekšējo kolektīvo pasākumu organizēšanas izdevumi</t>
  </si>
  <si>
    <t>Izdevumi juridiskās palīdzības sniedzējiem un zvērinātiem tiesu izpildītājiem</t>
  </si>
  <si>
    <t>Pašvaldību līdzekļi neparedzētiem gadījumiem</t>
  </si>
  <si>
    <t>Izdevumi par tiesvedības darbiem</t>
  </si>
  <si>
    <t>Citi pakalpojumi</t>
  </si>
  <si>
    <t>Pārējā noma</t>
  </si>
  <si>
    <t>Iekārtu, aparatūras un inventāra īre un noma</t>
  </si>
  <si>
    <t>Zemes noma</t>
  </si>
  <si>
    <t>Transportlīdzekļu noma</t>
  </si>
  <si>
    <t>Ēku, telpu īre un noma</t>
  </si>
  <si>
    <t>Īre un noma</t>
  </si>
  <si>
    <t>Pārējie informācijas tehnoloģiju pakalpojumi</t>
  </si>
  <si>
    <t>Informācijas sistēmas licenču nomas izdevumi</t>
  </si>
  <si>
    <t>Informācijas sistēmas uzturēšana</t>
  </si>
  <si>
    <t>Informācijas tehnoloģijas pakalpojumi</t>
  </si>
  <si>
    <t>Pārējie remontdarbu un iestāžu uzturēšanas pakalpojumi</t>
  </si>
  <si>
    <t>Profesionālās darbības civiltiesiskās apdrošināšanas izdevumi</t>
  </si>
  <si>
    <t>Apdrošināšanas izdevumi</t>
  </si>
  <si>
    <t>Autoceļu un ielu pārvaldīšana un uzturēšana</t>
  </si>
  <si>
    <t>Nekustamā īpašuma uzturēšana</t>
  </si>
  <si>
    <t>Iekārtas, inventāra un aparatūras remonts, tehniskā apkalpošana</t>
  </si>
  <si>
    <t>Transportlīdzekļu uzturēšana un remonts</t>
  </si>
  <si>
    <t>Ēku, būvju un telpu kārtējais remonts</t>
  </si>
  <si>
    <t>Remontdarbi un iestāžu uzturēšanas pakalpojumi (izņemot kapitālo remontu)</t>
  </si>
  <si>
    <t xml:space="preserve">Pārējie iestādes administratīvie izdevumi </t>
  </si>
  <si>
    <t>Bankas komisija, pakalpojumi</t>
  </si>
  <si>
    <t>Izdevumi par saņemtajiem apmācību pakalpojumiem</t>
  </si>
  <si>
    <t>Normatīvajos aktos noteiktie darba devēja veselības izdevumi darba ņēmējiem</t>
  </si>
  <si>
    <t>Izdevumi par transporta pakalpojumiem</t>
  </si>
  <si>
    <t>Auditoru, tulku pakalpojumi, izdevumi par iestāžu pasūtītajiem pētījumiem</t>
  </si>
  <si>
    <t>Administratīvie izdevumi un sabiedriskās attiecības</t>
  </si>
  <si>
    <t>Iestādes administratīvie izdevumi un ar iestādes darbības nodrošināšanu saistītie izdevumi</t>
  </si>
  <si>
    <t>Izdevumi par pārējiem komunālajiem pakalpojumiem</t>
  </si>
  <si>
    <t>Izdevumi par atkritumu savākšanu, izvešanu no apdzīvotām vietām un teritorijām ārpus apdzīvotām vietām un utilizāciju</t>
  </si>
  <si>
    <t>Izdevumi par elektroenerģiju</t>
  </si>
  <si>
    <t>Izdevumi par ūdeni un kanalizāciju</t>
  </si>
  <si>
    <t>Izdevumi par apkuri</t>
  </si>
  <si>
    <t>Izdevumi par komunālajiem pakalpojumiem</t>
  </si>
  <si>
    <t>Pārējie sakaru pakalpojumi</t>
  </si>
  <si>
    <t>Mobilā telefona abonēšanas maksas un sarunu apmaksa</t>
  </si>
  <si>
    <t>Telefona abonēšanas maksa, vietējo un tālsarunu apmaksa, interneta pakalpojumu sniedzēju apmaksa</t>
  </si>
  <si>
    <t>Valsts nozīmes datu pārraides tīkla pakalpojumi</t>
  </si>
  <si>
    <t>Pasta, telefona un citi sakaru pakalpojumi</t>
  </si>
  <si>
    <t>Pakalpojumi</t>
  </si>
  <si>
    <t>Pārējie komandējumu un darba braucienu izdevumi</t>
  </si>
  <si>
    <t>Dienas nauda</t>
  </si>
  <si>
    <t xml:space="preserve">Ārvalstu mācību, darba un dienesta komandējumi, darba braucieni </t>
  </si>
  <si>
    <t>Iekšzemes mācību, darba un dienesta komandējumi, darba braucieni</t>
  </si>
  <si>
    <t>Mācību, darba un dienesta komandējumi, darba braucieni</t>
  </si>
  <si>
    <t>Preces un pakalpojumi</t>
  </si>
  <si>
    <t>Darba devēja pabalsti un kompensācijas, no kā neaprēķina iedzīvotāju ienākuma nodokli un valsts sociālās apdrošināšanas obligātās iemaksas</t>
  </si>
  <si>
    <t>Darba devēja izdevumi veselības, dzīvības un nelaimes gadījumu apdrošināšanai</t>
  </si>
  <si>
    <t>Uzturdevas kompensācija</t>
  </si>
  <si>
    <t>Mācību maksas kompensācija</t>
  </si>
  <si>
    <t>Darba devēja pabalsti un kompensācijas, no kuriem aprēķina iedzīvotāju ienākuma nodokli un valsts sociālās apdrošināšanas obligātās iemaksas</t>
  </si>
  <si>
    <t>Darba devēja pabalsti, kompensācijas un citi maksājumi</t>
  </si>
  <si>
    <t>Darba devēja valsts sociālās apdrošin. obligātās iemaksas</t>
  </si>
  <si>
    <t>Darba devēja valsts soc. apdroš. obl. iemaksas, sociāla rakstura pabalsti un kompensācijas</t>
  </si>
  <si>
    <t>Atalgojums fiziskajām personām uz tiesiskās attiecības regulējošu dokumentu pamata</t>
  </si>
  <si>
    <t>Citas normatīvajos aktos noteiktās piemaksas, kas nav iepriekš klasificētas</t>
  </si>
  <si>
    <t>Prēmijas un naudas balvas</t>
  </si>
  <si>
    <t>Piemaksa par papildu darbu</t>
  </si>
  <si>
    <t>Piemaksa par personisko darba ieguldījumu un darba kvalitāti</t>
  </si>
  <si>
    <t>Piemaksa par darbu īpašos apstākļos, speciālās piemaksas</t>
  </si>
  <si>
    <t>Samaksa par virsstundu darbu un darbu svētku dienās</t>
  </si>
  <si>
    <t>Piemaksa par nakts darbu</t>
  </si>
  <si>
    <t>Piemaksas un prēmijas un naudas balvas</t>
  </si>
  <si>
    <t>Pārējo darbinieku mēnešalga (darba alga)</t>
  </si>
  <si>
    <t>Deputātu mēnešalga</t>
  </si>
  <si>
    <t>Mēnešalga</t>
  </si>
  <si>
    <t xml:space="preserve">Atalgojums  </t>
  </si>
  <si>
    <t>Atlīdzība</t>
  </si>
  <si>
    <t>Uzturēšanas izdevumi kopā (1000; 2000; 3000; 4000)</t>
  </si>
  <si>
    <t>Izdevumi (uzturēšanas izdevumi+izdevumi kapitālieguldījumiem)</t>
  </si>
  <si>
    <t>Izdevumi pavisam kopā, t.sk.</t>
  </si>
  <si>
    <t xml:space="preserve">  I I     IZDEVUMI</t>
  </si>
  <si>
    <t>X</t>
  </si>
  <si>
    <t>Fizisko personu ziedojumi un dāvinājumi naudā</t>
  </si>
  <si>
    <t>Juridisku personu ziedojumi un dāvinājumi naudā</t>
  </si>
  <si>
    <t>Saņemtie ziedojumi un dāvinājumi</t>
  </si>
  <si>
    <t>Pārējie iepriekš neklasificētie pašu ieņēmumi</t>
  </si>
  <si>
    <t>Citi iepriekš neklasificētie pašu ieņēmumi</t>
  </si>
  <si>
    <t>Pārējie šajā klasifikācijā iepriekš neklasificētie ieņēmumi</t>
  </si>
  <si>
    <t>Citi ieņēmumi par maksas pakalpojumiem</t>
  </si>
  <si>
    <t>Ieņēmumi par projektu realizāciju</t>
  </si>
  <si>
    <t>Ieņēmumi par biļešu realizāciju</t>
  </si>
  <si>
    <t>Maksa par personu uzturēšanos sociālās aprūpes iestādēs</t>
  </si>
  <si>
    <t>Ieņēmumi par pārējiem budžeta iestāžu maksas pakalpojumiem</t>
  </si>
  <si>
    <t>Ieņēmumi no kustamā īpašuma iznomāšanas</t>
  </si>
  <si>
    <t>Ieņēmumi par nomu</t>
  </si>
  <si>
    <t>Ieņēmumi par nomu un īri</t>
  </si>
  <si>
    <t>Ieņēmumi par pārējo dokumentu izsniegšanu un pārēejiem kancelejas pakalpojumiem</t>
  </si>
  <si>
    <t>Ieņēmumi par dokumentu izsniegšanu un kancelejas pakalpojumiem</t>
  </si>
  <si>
    <t>Pārējie ieņēmumi par izglītības pakalpojumiem</t>
  </si>
  <si>
    <t>Ieņēmumi no vecāku maksām</t>
  </si>
  <si>
    <t>Mācību maksa</t>
  </si>
  <si>
    <t>Maksa par izglītības pakalpojumiem</t>
  </si>
  <si>
    <t>Ieņēmumi no budžeta iestāžu sniegtajiem maksas pakalpojumiem</t>
  </si>
  <si>
    <t>Ieņēmumi no citiem avotiem saskaņā ar noslēgtajiem līgumiem</t>
  </si>
  <si>
    <t>Nepieciešams veikt izmaiņas  ekonomisko klasifikācijas kodu ietvaros un pārkārtot finanšu līdzekļus, palielinot izdevumus uzturdevas kompensācijai naudā, samazinot ēdināšanas izdevumus</t>
  </si>
  <si>
    <t>Pašvaldības iestāžu saņemtie transferti no augstākas iestādes</t>
  </si>
  <si>
    <t>F22010000 bankā</t>
  </si>
  <si>
    <t>F21010000   kasē</t>
  </si>
  <si>
    <t>Atlikums gada sākumā, t.sk:</t>
  </si>
  <si>
    <t>Ieņēmumi pavisam kopā, t.sk.:</t>
  </si>
  <si>
    <t xml:space="preserve">  I   IEŅĒMUMI</t>
  </si>
  <si>
    <t>1</t>
  </si>
  <si>
    <t>Ziedojumi, dāvinājumi</t>
  </si>
  <si>
    <t>Priekšlikumi izmaiņām ziedoj., dāvināj. (+/-)</t>
  </si>
  <si>
    <t>Ziedojumi, dāvinājumi pirms priekšlikumiem</t>
  </si>
  <si>
    <t>Maksas pakalpojumi</t>
  </si>
  <si>
    <t>Priekšlikumi izmaiņām maksas pakalp. (+/-)</t>
  </si>
  <si>
    <t>Maksas pakalpojumi pirms priekšlikumiem</t>
  </si>
  <si>
    <t>Valsts budžeta transferti (mērķdotācijas)</t>
  </si>
  <si>
    <t>Priekšlikumi izmaiņām valsts budž. transferti (mērķdotāc.) (+/-)</t>
  </si>
  <si>
    <t>Valsts budžeta transferti (mērķdotācijas) pirms priekšlikumiem</t>
  </si>
  <si>
    <t>Pamatbudžets</t>
  </si>
  <si>
    <t>Priekšlikumi izmaiņām pamatbudž. (+/-)</t>
  </si>
  <si>
    <t>Pamatbudžets pirms priekšlikumiem</t>
  </si>
  <si>
    <t>Kopā</t>
  </si>
  <si>
    <t>Finanšu līdzekļu nepieciešamības pamatojums, aprēķini, atšifrējumi, ekonomijas vai samazinājuma iemesli</t>
  </si>
  <si>
    <t>Izdevumu tāme 2016.gadam</t>
  </si>
  <si>
    <t>Rādītāju nosaukumi</t>
  </si>
  <si>
    <t>Budžeta klasifikācijas                                                         kods</t>
  </si>
  <si>
    <t>LV43PARX0002484576037</t>
  </si>
  <si>
    <t>ziedojumiem, dāvinājumiem</t>
  </si>
  <si>
    <t>LV09PARX0002484577037</t>
  </si>
  <si>
    <t>maksas pakalpojumiem</t>
  </si>
  <si>
    <t>projektiem</t>
  </si>
  <si>
    <t>LV81PARX0002484572152</t>
  </si>
  <si>
    <t>Valsts budžeta transfertiem</t>
  </si>
  <si>
    <t>pamatbudžetam</t>
  </si>
  <si>
    <t>Konta Nr.</t>
  </si>
  <si>
    <t>J10, P3.5., R3.5.1</t>
  </si>
  <si>
    <t>Stratēģiskā dokumenta kods*</t>
  </si>
  <si>
    <t>Pansionāta pakalpojumu sniegšana</t>
  </si>
  <si>
    <t>Programma</t>
  </si>
  <si>
    <t>10.200</t>
  </si>
  <si>
    <t>Funkcionālās klasifikācijas kods</t>
  </si>
  <si>
    <t>Strēlnieku pr.38</t>
  </si>
  <si>
    <t>Adrese</t>
  </si>
  <si>
    <t>90001876536</t>
  </si>
  <si>
    <t>Reģistrācijas Nr.</t>
  </si>
  <si>
    <t>PA "JŪRMALAS SOCIĀLĀS APRŪPES CENTRS"</t>
  </si>
  <si>
    <t>Budžeta finansēta institūcija</t>
  </si>
  <si>
    <t>IEŅĒMUMU UN IZDEVUMU TĀME 2016.GADAM</t>
  </si>
  <si>
    <t>Tāme Nr.10.3.1.</t>
  </si>
  <si>
    <t>pārkārtot izdevumu segšanai par ūdeni, elektrību un atkritumu izvešanu</t>
  </si>
  <si>
    <t>Nepieciešams veikt izmaiņas  ekonomisko klasifikācijas kodu ietvaros,  uzrādot atbilstoši ekonomiskajai būtībai izdevumus par ūdeni, elektrību un atkritumu izvešanu</t>
  </si>
  <si>
    <t>Dienas centrs</t>
  </si>
  <si>
    <t>Tāme Nr.10.3.3.</t>
  </si>
  <si>
    <t>"Jūrmalas pilsētas attīstības stratēģija 2010-2030" - J10 - sociāli drošas vides nodrošināšana</t>
  </si>
  <si>
    <t>papildus finanšu līdzekļi nepieciešami pārtikas produktu iegādei klientu ēdināšanai sakarā ar klientu skaita pieaugumu pret plānoto (460 cilvēkdienas*1.02 euro=469 euro)</t>
  </si>
  <si>
    <t>Līdzekļu ekonomija inventāra iegādei sakarā ar lētākām cenām pret plānotajām</t>
  </si>
  <si>
    <t>pārkārtot izdevumu segšanai par ūdeni un elektrību</t>
  </si>
  <si>
    <t>nepieciešamie finanšu līdzekļi izdevumiem par elektrību</t>
  </si>
  <si>
    <t>nepieciešamie finanšu līdzekļi izdevumiem par ūdeni</t>
  </si>
  <si>
    <t>Nepieciešams veikt izmaiņas  ekonomisko klasifikācijas kodu ietvaros,  uzrādot atbilstoši ekonomiskajai būtībai izdevumus par ūdeni un elektrību, palielināt ēdināšanas izdevumus, samazinot izdevumus inventāra un pamatlīdzekļu iegādei</t>
  </si>
  <si>
    <t>Nakts patversme</t>
  </si>
  <si>
    <t>10.700</t>
  </si>
  <si>
    <t>Tāme Nr.10.3.5.</t>
  </si>
  <si>
    <t>Tāme Nr.09.25.3.</t>
  </si>
  <si>
    <t>Sākumskola "Ābelīte"</t>
  </si>
  <si>
    <t>90009251361</t>
  </si>
  <si>
    <t>Plūdu iela 4a, Jūrmala, LV-2015</t>
  </si>
  <si>
    <t>09.210</t>
  </si>
  <si>
    <t>Projekts "Kreatīva pieeja mūzikas mācīšanā pirmsskolā un sākumskolā"</t>
  </si>
  <si>
    <t>R3.2.3.</t>
  </si>
  <si>
    <t>LV69PARX0002484572077</t>
  </si>
  <si>
    <t>LV69PARX0002484573047</t>
  </si>
  <si>
    <t>LV57TREL981379000100B</t>
  </si>
  <si>
    <t>LV46PARX0002484577050</t>
  </si>
  <si>
    <t>Atbilstoši 2015.gada 18.jūnija noslēgtajam finansējuma līgumama Nr. 2015-1-LV01-KA101-013267 noslēguma atskaitei un slēdzienam no Valsts izglītības attīstības aģentūras tika ieskaitīti 396.60 euro.</t>
  </si>
  <si>
    <t>Saskaņā ar 2015.gada 18.jūnija noslēgtā finansējuma līgumama Nr. 2015-1-LV01-KA101-013267 slēdzienu no Valsts izglītības attīstības aģentūras tika ieskaitīti atlikušie projekta līdzekļi sastādot Valsts kases kontā līdzekļu atlikumu 397.28 euro. Nepieciešams palielināt plāna daļu par 1.00 euro, lai varētu pārskaitīt pašvaldībai piešķirto priekšfinansējuma daļu 397.00 euro un 0.28 atlikušos centus, kas sastāda neapgūtos projekta līdzekļus.</t>
  </si>
  <si>
    <t>*R3.2.3. Vispārizglītojošo skolu izglītības pakalpojumi".</t>
  </si>
  <si>
    <t>Tāme Nr.01.1.4.</t>
  </si>
  <si>
    <t>Jūrmalas pilsētas dome</t>
  </si>
  <si>
    <t>90000056357</t>
  </si>
  <si>
    <t>Jomas iela 1/5, Jūrmala, LV-2016</t>
  </si>
  <si>
    <t>01.110</t>
  </si>
  <si>
    <t>LV84PARX0002484572001</t>
  </si>
  <si>
    <t>Tāme Nr.03.1.3.</t>
  </si>
  <si>
    <t>03.600</t>
  </si>
  <si>
    <t>Glābšanas staciju būvniecība, atjaunošana un uzlabošana</t>
  </si>
  <si>
    <t>Tāme Nr.06.1.7.</t>
  </si>
  <si>
    <t>06.600.</t>
  </si>
  <si>
    <t>Publisko teritoriju, ēku un mājokļu būvniecība, atjaunošana un uzlabošana</t>
  </si>
  <si>
    <r>
      <rPr>
        <b/>
        <sz val="9"/>
        <rFont val="Times New Roman"/>
        <family val="1"/>
        <charset val="186"/>
      </rPr>
      <t>4.pielikums</t>
    </r>
    <r>
      <rPr>
        <sz val="9"/>
        <rFont val="Times New Roman"/>
        <family val="1"/>
        <charset val="186"/>
      </rPr>
      <t xml:space="preserve"> Jūrmalas pilsētas domes</t>
    </r>
  </si>
  <si>
    <t>2015.gada 16.decembra saistošajiem noteikumiem Nr. 47</t>
  </si>
  <si>
    <t>(protokols Nr.22, 3.punkts)</t>
  </si>
  <si>
    <t>Budžeta finansēta institūcija: Jūrmalas pilsētas dome</t>
  </si>
  <si>
    <t>Reģistrācijas Nr.90000056357</t>
  </si>
  <si>
    <t xml:space="preserve">2016.gada budžeta atšifrējums pa programmām </t>
  </si>
  <si>
    <t>Struktūrvienība</t>
  </si>
  <si>
    <t>Attīstības pārvaldes Būvniecības projektu vadības nodaļa</t>
  </si>
  <si>
    <t>Programma:</t>
  </si>
  <si>
    <t>Administratīvo ēku būvniecība, atjaunošana un uzlabošana</t>
  </si>
  <si>
    <t>Funkcionālās klasifikācijas kods:</t>
  </si>
  <si>
    <t xml:space="preserve"> 01.110.</t>
  </si>
  <si>
    <t>Nr.</t>
  </si>
  <si>
    <t>Pasākums/ aktivitāte/ projekts/ pakalpojuma nosaukums/ objekts</t>
  </si>
  <si>
    <t>Ekonomiskās klasifikācijas kodi</t>
  </si>
  <si>
    <t>2016.gada budžets pirms priekšlikumiem</t>
  </si>
  <si>
    <t>Priekšlikumi izmaiņām   (+/-)</t>
  </si>
  <si>
    <t>2016.gada budžets apstiprināts pēc izmaiņām</t>
  </si>
  <si>
    <t>Stratēģisko dokumentu kods *</t>
  </si>
  <si>
    <t>KOPĀ</t>
  </si>
  <si>
    <t>Domes administratīvo ēku remontdarbi/būvdarbi</t>
  </si>
  <si>
    <t>Objektu apsekošana, to ekonomisko daļu, apjomu un tāmju sastādīšana</t>
  </si>
  <si>
    <t xml:space="preserve">Grīdlīstu montāža Jomas 1/5-351. Tāme EUR 1065.78. </t>
  </si>
  <si>
    <t>03.600.</t>
  </si>
  <si>
    <t>R1.6.2.</t>
  </si>
  <si>
    <t>Jaunķemeru glābšanas stacija</t>
  </si>
  <si>
    <t>Atlikums</t>
  </si>
  <si>
    <t>Konteinertipa glābšanas staciju projekta izstrāde</t>
  </si>
  <si>
    <t>2016.g. finanšu līdzekļi tiks apgūti daļēji</t>
  </si>
  <si>
    <t>Ostas būvniecība, atjaunošana un uzlabošana</t>
  </si>
  <si>
    <t>04.520.</t>
  </si>
  <si>
    <t>R2.4.1.</t>
  </si>
  <si>
    <t>Jūrmalas ostas pārvaldes pakalpojumu centra izveidošana (Straumes iela 1a)</t>
  </si>
  <si>
    <t>Jauno Slokas kapu izbūve un labiekārtošana</t>
  </si>
  <si>
    <t>R2.8.2.</t>
  </si>
  <si>
    <t>Pašvaldības iestādes ''Jūrmalas kapi'' remontdarbi</t>
  </si>
  <si>
    <t>Dubultu kultūras un izglītības centrs Strēlnieku prospektā 30, Jūrmalā (būvdarbi Jūrmalas Centrālā bibiliotēka 1.kārta, Jūrmalas Mūzikas vidusskola 2.kārta)</t>
  </si>
  <si>
    <t>Sabiedriskā centra Valtera prospektā 54 attīstība</t>
  </si>
  <si>
    <t>R1.2.2.</t>
  </si>
  <si>
    <t>Ķemeru parka atjaunošana kā ārstniecības un infrastruktūru papildinošu komponenti Tukuma iela 32a, Tukuma iela 32, Tūristu iela 1, Jūrmala</t>
  </si>
  <si>
    <t>R1.5.2.</t>
  </si>
  <si>
    <t>Dabas izglītības centra izveide Ķemeros, Emīla Dārziņa ielā 28, Jūrmalā</t>
  </si>
  <si>
    <t>R3.3.1.</t>
  </si>
  <si>
    <t>Tūrisma informācijas centra izveide Ķemeru ūdens tornī Tukuma ielā 32, Jūrmalā</t>
  </si>
  <si>
    <t xml:space="preserve">Ķemeru parka Mīlestības saliņa </t>
  </si>
  <si>
    <t>Pasta ēkas atjaunošana Tukuma iela 30, Jūrmala</t>
  </si>
  <si>
    <t>Finanšu līdzekļu 2016.gadā netiks apgūti</t>
  </si>
  <si>
    <t>Tirdzniecības nojumes jaunbūve un inženierkomunikāciju izbūve Slokas ielā 3313, Jūrmalā</t>
  </si>
  <si>
    <t>Dubultu tirgus elektrotīkla būvniecība. Jūrmalas Gaisma SIA piedāvājuma tāme EUR 3546.73</t>
  </si>
  <si>
    <t>Pašvaldības dzīvojamā fonda remonts</t>
  </si>
  <si>
    <t>R2.9.1.</t>
  </si>
  <si>
    <t>Ēku nojaukšana</t>
  </si>
  <si>
    <t>Demontāža Strēlnieku pr. 38, Jūrmalā (tsk. projektēšana). Iepirkums Nr. EUR 50 820.00. Demontāža Robežu ielā 19, Jūrmalā. Tāme EUR 13836.64. Demontāža Dubulti 3601, Jūrmalā (tsk. projektēšana). Prognoze EUR 13000.54</t>
  </si>
  <si>
    <t>R2.8.1.</t>
  </si>
  <si>
    <t>Majoru muiža Konkordijas ielā 66, Jūrmalā</t>
  </si>
  <si>
    <t>Tūrisma informācijas centrs Lienes ielā 5, Jūrmalā</t>
  </si>
  <si>
    <t xml:space="preserve">Atlikums </t>
  </si>
  <si>
    <t>R1.7.1.</t>
  </si>
  <si>
    <t>Ķemeru kapličas atjaunošana</t>
  </si>
  <si>
    <t>Finansējums ir nepieciešams Ķemeru kapsētas žoga remontdarbu un posmu nomaiņas izdevumu segšanai</t>
  </si>
  <si>
    <t>Alternatīvās enerģijas laternu uzstādīšana izejās uz pludmali</t>
  </si>
  <si>
    <t>Vieglas konstrukcijas pagaidu nojume zemesgabalā Bāzciems 0112</t>
  </si>
  <si>
    <t>Apsekošana, specifikāciju un tāmju sagatavošana</t>
  </si>
  <si>
    <t>Atpūtu un sportu veicinoši labiekārtošanas pasākumi</t>
  </si>
  <si>
    <t xml:space="preserve"> 08.100.</t>
  </si>
  <si>
    <t xml:space="preserve">Jaunrades parks Kauguros </t>
  </si>
  <si>
    <t>R.1.6.1.</t>
  </si>
  <si>
    <t>Jauniešu mājas un skatu torņa izbūve Jaunrades parkā Kauguros</t>
  </si>
  <si>
    <t>Lielupes ledus halles izbūve</t>
  </si>
  <si>
    <t>Slokas sporta komplekss</t>
  </si>
  <si>
    <t>R.1.6.3.</t>
  </si>
  <si>
    <t>Bibliotēku ēku būvniecība, atjaunošana un uzlabošana</t>
  </si>
  <si>
    <t>08.210.</t>
  </si>
  <si>
    <t>R3.3.2.</t>
  </si>
  <si>
    <t>Bibliotēku remonts</t>
  </si>
  <si>
    <t>Muzeja ēku būvniecība, atjaunošana un uzlabošana</t>
  </si>
  <si>
    <t>08.220.</t>
  </si>
  <si>
    <t>Jūrmalas brīvdabas muzejs Tīklu ielā 1a, Jūrmalā</t>
  </si>
  <si>
    <t>Kultūras centru un namu būvniecība, atjaunošana un uzlabošana</t>
  </si>
  <si>
    <t>08.230.</t>
  </si>
  <si>
    <t>R1.7.2.</t>
  </si>
  <si>
    <t>Jūrmalas Kultūras centra piebūve Jomas ielā 35, Jūrmalā</t>
  </si>
  <si>
    <t>Jūrmalas teātra pārbūve Muižas ielā 7, Jūrmalā</t>
  </si>
  <si>
    <t xml:space="preserve">Kultūras centru remonts </t>
  </si>
  <si>
    <t>Teātra, koncertzāles un estrāžu būvniecība, atjaunošana un uzlabošana</t>
  </si>
  <si>
    <t>08.240.</t>
  </si>
  <si>
    <t xml:space="preserve">Dzintaru koncertzāles Mazās (slēgtās) zāles restaurācija Turaidas ielā 1 </t>
  </si>
  <si>
    <t>Dzintaru koncertzāle</t>
  </si>
  <si>
    <t>Kopējie remontdarbi. Prognoze</t>
  </si>
  <si>
    <t>Grīdas vaskošana. Iepirkums Nr.JPD2016/7RIK par līguma summu EUR 5256.00</t>
  </si>
  <si>
    <t>Pagaidu žogs Mellužu estrādē</t>
  </si>
  <si>
    <t>Pirmsskolas  izglītības iestāžu būvniecība, atjaunošana un uzlabošana</t>
  </si>
  <si>
    <t>09.100.</t>
  </si>
  <si>
    <t>R3.2.1.</t>
  </si>
  <si>
    <t>Avārijas darbi</t>
  </si>
  <si>
    <t>Finansējums ir nepieciešams avārijas darbu veikšanai</t>
  </si>
  <si>
    <t>Jūrmalas pilsētas pašvaldības pirmsskolas izglītības iestāžu infrastruktūras attīstība</t>
  </si>
  <si>
    <t>Pirmsskolas izglītības iestādes</t>
  </si>
  <si>
    <t>Jūrmalas PII ''Austras koks''</t>
  </si>
  <si>
    <t>Jūrmalas PII ''Bitīte''</t>
  </si>
  <si>
    <t>Jūrmalas PII ''Lācītis''</t>
  </si>
  <si>
    <t>Jūrmalas PII ''Madara''</t>
  </si>
  <si>
    <t>Jūrmalas PII ''Mārīte''</t>
  </si>
  <si>
    <t>Jūrmalas PII ''Namiņš''</t>
  </si>
  <si>
    <t>Jūrmalas PII ''Podziņa''</t>
  </si>
  <si>
    <t>Jūrmalas PII ''Saulīte''</t>
  </si>
  <si>
    <t>Jūrmalas PII ''Zvaniņš''</t>
  </si>
  <si>
    <t>Pirmsskolas  izglītības iestāžu būvdarbi</t>
  </si>
  <si>
    <t xml:space="preserve">Pirmsskolas izglītības pakalpojumu pieejamības uzlabošana Jūrmalas pilsētas rietumu  daļā </t>
  </si>
  <si>
    <t xml:space="preserve">Sākumskolu, pamatskolu, vidusskolu būvniecība, atjaunošana un uzlabošana </t>
  </si>
  <si>
    <t>09.210.</t>
  </si>
  <si>
    <t>R3.2.4.</t>
  </si>
  <si>
    <t>Jūrmalas pilsētas pašvaldības izglītības iestāžu infrastruktūras attīstība</t>
  </si>
  <si>
    <t>Vispārējās izglītības iestādes</t>
  </si>
  <si>
    <t>Jūrmalas  sākumskola "Atvase"</t>
  </si>
  <si>
    <t>Jūrmalas sākumskola ''Ābelīte''</t>
  </si>
  <si>
    <t>Jūrmalas sākumskola ''Taurenītis''</t>
  </si>
  <si>
    <t xml:space="preserve">Slokas pamatskola </t>
  </si>
  <si>
    <t>Jūrmalas pilsētas Jaundubultu vidusskola</t>
  </si>
  <si>
    <t>Jūrmalas pilsētas Kauguru vsk.sākumskola</t>
  </si>
  <si>
    <t>Jūrmalas pilsētas Kauguru vidusskola</t>
  </si>
  <si>
    <t>Jūrmalas pilsētas Lielupes vidusskola</t>
  </si>
  <si>
    <t>Jūrmalas pilsētas Mežmalas vidusskola</t>
  </si>
  <si>
    <t>Ķemeru vidusskola</t>
  </si>
  <si>
    <t>Pumpuru vidusskola</t>
  </si>
  <si>
    <t xml:space="preserve">Pirmsskolas izglītības pakalpojumu pieejamības uzlabošana Jūrmalas pilsētas austrumu daļā </t>
  </si>
  <si>
    <t>Jūrmalas Valsts ģimnāzijas un sākumskolas "Atvase" daudzfunkcionālās sporta halles projektēšana un celtniecība</t>
  </si>
  <si>
    <t>Lielupes vidusskolas ēkas nr.001 rekonstrukcija par internātu, ēkas nr.002 rekonstrukcija saglabājot funkciju un sporta zāles jaunbūve Aizputes ielā 1A, Jūrmalā</t>
  </si>
  <si>
    <t>Ķemeru vidusskolas pārbūve/atjaunošana Tukuma ielā 8/10 (tsk. energoefektivitātes paaugstināšana)</t>
  </si>
  <si>
    <t>Vaivaru pamatskola</t>
  </si>
  <si>
    <t>Jūrmalas Valsts ģimnāzija</t>
  </si>
  <si>
    <t>Majoru vidusskola</t>
  </si>
  <si>
    <t>Interešu profesionālās ievirzes izglītības iestāžu būvniecība, atjaunošana un uzlabošana</t>
  </si>
  <si>
    <t xml:space="preserve"> 09.510.</t>
  </si>
  <si>
    <t>R3.3.3.</t>
  </si>
  <si>
    <t>Peldbaseina ēkas atjaunošana  Rūpniecības ielā 13, Jūrmalā (tsk. energoefektivitātes paaugstināšana)</t>
  </si>
  <si>
    <t>Majoru ledus halle</t>
  </si>
  <si>
    <t>Majoru sporta laukums</t>
  </si>
  <si>
    <t>Sporta nams "Taurenītis"</t>
  </si>
  <si>
    <t>Jūrmalas Mūzikas skola</t>
  </si>
  <si>
    <t>Interešu profesionālās ievirzes izglītības iestādes</t>
  </si>
  <si>
    <t>Sociālo iestāžu, kurās tiek nodrošināta ilgstoša aprūpe gados veciem cilvēkiem, būvniecība, atjaunošana un uzlabošana</t>
  </si>
  <si>
    <t>10.200.</t>
  </si>
  <si>
    <t>R3.5.1.</t>
  </si>
  <si>
    <t>Jūrmalas sociālās aprūpes centrs, Strēlnieku prospektā 38, Jūrmalā</t>
  </si>
  <si>
    <t>Sociālo iestāžu, kurās tiek nodrošināts atbalsts ģimenēm ar bērniem, būvniecība, atjaunošana un uzlabošana</t>
  </si>
  <si>
    <t>10.400.</t>
  </si>
  <si>
    <t>Jūrmalas Dienas centrs bērniem Nometņu ielā 2a, Jūrmalā</t>
  </si>
  <si>
    <t>Pārējo sociālo iestāžu būvniecība, atjaunošana un uzlabošana</t>
  </si>
  <si>
    <t>10.700.</t>
  </si>
  <si>
    <t>Siltummezgla rekonstrukcija pašvaldības aģentūras ''Jūrmalas sociālās aprūpes centrs'' objektā  Dūņu ceļš 2</t>
  </si>
  <si>
    <t>Jūrmalas pilsētas pašvaldības iestāde ''Sprīdītis''</t>
  </si>
  <si>
    <t>* Informatīvi - atbilstoši ar JPD 07.11.2013. lēmumu Nr.625 "Par Jūrmalas pilsētas Attīstības programmas 2014.-2020. gadam apstiprināšanu" apstiprinātās  "Jūrmalas pilsētas attstības progrmamas 2014 -2020.gadam" 2.daļas  "Stratēģiskā daļa un rīcības plāns" 2.sadaļai "Rīcībai plāns"</t>
  </si>
  <si>
    <t>Stratēģiskā dokumenta nosaukums - "Jūrmalas pilsētas attīstības programma 2014.-2020.gadam"</t>
  </si>
  <si>
    <t>Stratēģiskā dokumenta kodu atšifrējums - saskaņā ar "Jūrmalas pilsētas attīstības programma 2014.-2020.gadam" mērķiem M1, M2, M3</t>
  </si>
  <si>
    <t>Tāme Nr.08.1.3.</t>
  </si>
  <si>
    <t>08.100.</t>
  </si>
  <si>
    <t>Tāme Nr.08.1.8.</t>
  </si>
  <si>
    <t>Teātru, koncertzāļu, estrāžu būvniecība, atjaunošana un uzlabošana</t>
  </si>
  <si>
    <t>Tāme Nr.09.1.4.</t>
  </si>
  <si>
    <t>Pirmsskolas izglītības iestāžu būvniecība, atjaunošana un uzlabošana</t>
  </si>
  <si>
    <t>Tāme Nr.09.1.6.</t>
  </si>
  <si>
    <t>Sākumskolu, pamatskolu, vidusskolu būvniecība, atjaunošana un uzlabošana</t>
  </si>
  <si>
    <t>Tāme Nr.09.1.9.</t>
  </si>
  <si>
    <t>09.510</t>
  </si>
  <si>
    <t>Tāme Nr.10.1.1.</t>
  </si>
  <si>
    <t>Tāme Nr.09.6.1.</t>
  </si>
  <si>
    <t>90000051519</t>
  </si>
  <si>
    <t>Raiņa 118</t>
  </si>
  <si>
    <t>Iestādes uzturēšana un vispārējās izglītības nodrošināšana</t>
  </si>
  <si>
    <t>LV46PARX0002484572006</t>
  </si>
  <si>
    <t>LV12PARX0002484573006</t>
  </si>
  <si>
    <t>LV70PARX0002484577006</t>
  </si>
  <si>
    <t>LV07PARX0002484576006</t>
  </si>
  <si>
    <t>Iepriekšējās ziemas sezonas ietaupījums</t>
  </si>
  <si>
    <t>Mācību gada noslēgumā tika veikti pamatīgi  kabinetu un teritorijas uzkopšanas darbi, kuru rezultātā bija nepieciešamība pasūtīt papildus atkritumu izvešanu</t>
  </si>
  <si>
    <t>Tāme Nr.01.2.3.</t>
  </si>
  <si>
    <t>Pašvaldības pamatbudžets</t>
  </si>
  <si>
    <t>Jūrmala, Jomas iela 1/5</t>
  </si>
  <si>
    <t>01.890</t>
  </si>
  <si>
    <t>Izdevumi neparedzētiem gadījumiem</t>
  </si>
  <si>
    <t>Pašvaldības budžeta kopējie izdevumu konti</t>
  </si>
  <si>
    <t>Kopā - PĀRBAUDEI</t>
  </si>
  <si>
    <t xml:space="preserve"> Klientu apkalpošanas centra telpas remontdarbi Edinburgas prospektā 75, Jūrmalā. Ieprikums Nr.JPD2016/150RIK par līguma summu EUR 6533.52     </t>
  </si>
  <si>
    <t>Tāme Nr.04.1.11</t>
  </si>
  <si>
    <t>04.900.</t>
  </si>
  <si>
    <t>Nekustamā īpašuma iegāde</t>
  </si>
  <si>
    <t>Finansējums ir nepieciešams nekustamā īpašuma Raiņa ielā 70, Jūrmalā iegādei. 05.09.2016.sēdes protokols Nr.33</t>
  </si>
  <si>
    <r>
      <rPr>
        <b/>
        <sz val="9"/>
        <rFont val="Times New Roman"/>
        <family val="1"/>
        <charset val="186"/>
      </rPr>
      <t>22.pielikums</t>
    </r>
    <r>
      <rPr>
        <sz val="9"/>
        <rFont val="Times New Roman"/>
        <family val="1"/>
        <charset val="186"/>
      </rPr>
      <t xml:space="preserve"> Jūrmalas pilsētas domes</t>
    </r>
  </si>
  <si>
    <t>2016.gada budžeta atšifrējums pa programmām un budžeta veidiem</t>
  </si>
  <si>
    <t>Struktūrvienība:</t>
  </si>
  <si>
    <t xml:space="preserve"> Īpašumu pārvaldes Pašvaldības īpašumu nodaļa</t>
  </si>
  <si>
    <t>Programma: Nekustamā īpašuma iegāde</t>
  </si>
  <si>
    <r>
      <t xml:space="preserve">Funkcionālās klasifikācijas kods: </t>
    </r>
    <r>
      <rPr>
        <b/>
        <sz val="9"/>
        <rFont val="Times New Roman"/>
        <family val="1"/>
        <charset val="186"/>
      </rPr>
      <t>04.900.</t>
    </r>
  </si>
  <si>
    <t>2016.gada budžets</t>
  </si>
  <si>
    <t>Priekšlikumi izmaiņām (+/-)</t>
  </si>
  <si>
    <t>Stratēģisko dokumetu kods*</t>
  </si>
  <si>
    <t>KOPĀ:</t>
  </si>
  <si>
    <t>R.3.1.1.</t>
  </si>
  <si>
    <t>Īpašumu iegāde</t>
  </si>
  <si>
    <t>Valsts nodeva īpašumu pirkšanai</t>
  </si>
  <si>
    <t>Izdevumi juridiskās palīdzības sniedzējiem (notāra pakalpojumi)</t>
  </si>
  <si>
    <t>Programma: Pašvaldības īpašumu pārvaldīšana</t>
  </si>
  <si>
    <r>
      <t xml:space="preserve">Funkcionālās klasifikācijas kods: </t>
    </r>
    <r>
      <rPr>
        <b/>
        <sz val="9"/>
        <rFont val="Times New Roman"/>
        <family val="1"/>
        <charset val="186"/>
      </rPr>
      <t>06.600.</t>
    </r>
  </si>
  <si>
    <t>pamatbudžets</t>
  </si>
  <si>
    <t>maksas pakalpojumi</t>
  </si>
  <si>
    <t xml:space="preserve">KOPĀ </t>
  </si>
  <si>
    <t>Vērtēšana (tirgus vērtības noteikšana un aktualizācija; kapitālsabiedrību pamatkapitālā iekļaujamo nekustamo īpašumu vērtēšana; kapitālsabiedrību vērtēšana)</t>
  </si>
  <si>
    <t>Sludinājumi un reklāmas</t>
  </si>
  <si>
    <t>R.3.1.4.</t>
  </si>
  <si>
    <t>Informatīvie stendi (izgatavošana, uzstādīšana un demontāža)</t>
  </si>
  <si>
    <t>R.3.1.2.</t>
  </si>
  <si>
    <t>Nekustamā īpašuma nodokļa kompensācija</t>
  </si>
  <si>
    <t>Telpu noma</t>
  </si>
  <si>
    <t>Pašvaldības īpašumā esošo nekustamo īpašumu pārvaldīšana un komunālie pakalpojumi</t>
  </si>
  <si>
    <t>R.2.9.1.</t>
  </si>
  <si>
    <t>Parādu segšana par pašvaldības neizīrēto, nedzīvojamo telpu dzīvojamās mājās pārvaldīšanas izmaksas</t>
  </si>
  <si>
    <t>R.3.1.5.</t>
  </si>
  <si>
    <t>Īpašumu apdrošināšana</t>
  </si>
  <si>
    <t>R3.1.1.</t>
  </si>
  <si>
    <t>Ēku tehniskā stāvokļa novērtēšana</t>
  </si>
  <si>
    <t>Kadastrālā uzmērīšana zemesgabaliem, kas ierakstāmi zemesgrāmatā uz Jūrmalas pilsētas pašvaldības vārda, zemes ierīcības projekti</t>
  </si>
  <si>
    <t>Inventerizācijas lietu pasūtīšana Valsts zemes dienestam, dzīvokļu tehniskās pases objektiem, zemesgrāmatā uz Jūrmalas pilsētas pašvaldības vārda, datu aktualizācija VZD kadastā</t>
  </si>
  <si>
    <t>R3.1.2.</t>
  </si>
  <si>
    <t>Kancelejas nodevas, valsts nodevas (kadastra izziņas)</t>
  </si>
  <si>
    <t>Izdevumi juridiskās palīdzības sniedzējiem - notāra pakalpojumi, juridiskie slēdzieni zemes īpašumu lietās</t>
  </si>
  <si>
    <t>Dzīvojamo māju privatizācijas procesa organizatoriskais un tiesiskais nodrošinājums</t>
  </si>
  <si>
    <t>* Informatīvi -</t>
  </si>
  <si>
    <t>Stratēģisko dokumentu kodu skaidrojums:</t>
  </si>
  <si>
    <t>1.Attīstības programma 2014-2020.gadam (07.11.2013. lēmums Nr.625)</t>
  </si>
  <si>
    <t>Komunālā un transporta infrastruktūra</t>
  </si>
  <si>
    <t>R.2.6.2.</t>
  </si>
  <si>
    <t>Racionālas un videi draudzīgas energoapgādes sistēmas attīstība</t>
  </si>
  <si>
    <t>Pašvaldības dzīvojamā fonda attīstība</t>
  </si>
  <si>
    <t>Sociālā infrastruktūra</t>
  </si>
  <si>
    <t>Pilsētas attīstības plānošana</t>
  </si>
  <si>
    <t>Pašvaldības pārvaldes kapacitātes celšana</t>
  </si>
  <si>
    <t>Uzlabota komunikācija ar pilsētas iedzīvotājiem</t>
  </si>
  <si>
    <t>Pilsētas pārvaldības infrastruktūras pilnveide</t>
  </si>
  <si>
    <t>R3.5.1. - sociālo pakalpojumu attīstība</t>
  </si>
  <si>
    <t xml:space="preserve">"Jūrmalas pilsētas attīstības programma 2014-2020" - P3.5. - kvalitatīvs sociālais atbalsts, </t>
  </si>
  <si>
    <t xml:space="preserve">"Jūrmalas pilsētas attīstības programma 2014. -2020.gadam", P3.5. - kvalitatīvs sociālais atbalsts, </t>
  </si>
  <si>
    <t>Naudas līdzekļi nepieciešami īpašumu apdrošināšanas polises Nr.LV16-40-10002848-2 apmaksai (labiekārtojuma konstrukcijas - Tranzītielas P128 Talsu šoseja/Kolkas iela)</t>
  </si>
  <si>
    <t>Tāme Nr.04.1.13.</t>
  </si>
  <si>
    <t>Pilsētas ekonomiskās attīstības pasākumi</t>
  </si>
  <si>
    <t>Tāme Nr.04.3.1.</t>
  </si>
  <si>
    <t>04.900</t>
  </si>
  <si>
    <t>Līdzfinansējuma un priekšfinansējuma nodrošināšana ES un citas ārvalstu finanšu palīdzības projektu īstenošanā</t>
  </si>
  <si>
    <t>Tāme Nr.05.1.2.</t>
  </si>
  <si>
    <t>05.400.</t>
  </si>
  <si>
    <t>Vides aizsardzības pasākumi bioloģiskās daudzveidības un ainavas aizsardzības jomā</t>
  </si>
  <si>
    <t>Finansējums ir nepieciešams aizsargājamo koku apsekošanai un 28 gb. zīmju, kas neatbilst 2015.gadā izstrādātajam maketam noņemšanai</t>
  </si>
  <si>
    <t>Tāme Nr.06.1.1.</t>
  </si>
  <si>
    <t>Iestādes uzturēšana</t>
  </si>
  <si>
    <t>LV57PARX0002484572002</t>
  </si>
  <si>
    <t>LV81PARX0002484577002</t>
  </si>
  <si>
    <t>Tāme Nr.06.1.6.</t>
  </si>
  <si>
    <t xml:space="preserve">Pašvaldības īpašumu pārvaldīšana </t>
  </si>
  <si>
    <t>Tāme Nr.06.1.9.</t>
  </si>
  <si>
    <t>Projekts "Antropogēnās slodzes mazināšana dabas liegumā "Lielupes grīvas pļavās", izveidojot trīs labiekārtotas peldvietas pie Lielupes"</t>
  </si>
  <si>
    <t xml:space="preserve"> R1.6.2.</t>
  </si>
  <si>
    <t>LV19TREL9802008016000</t>
  </si>
  <si>
    <t>Attīstības programma 2014.-2020.gadam: P1.6. “Aktīvā un dabas tūrisma attīstība”;  R1.6.2. “Peldvietu infrastruktūras attīstība”.</t>
  </si>
  <si>
    <t>Tāme Nr.09.4.1.</t>
  </si>
  <si>
    <t>Jūrmalas Bērnu un jauniešu interešu centrs</t>
  </si>
  <si>
    <t>90009226256</t>
  </si>
  <si>
    <t>Zemgales iela 4, Jūrmala</t>
  </si>
  <si>
    <t>09.510.</t>
  </si>
  <si>
    <t>Iestādes uzturēšana, interešu izglītības un jaunatnes darba nodrošināšana</t>
  </si>
  <si>
    <t>* R.3.2.4.   ** 1.2.   5.1.   5.2.</t>
  </si>
  <si>
    <t>LV32PARX0002484572064</t>
  </si>
  <si>
    <t>LV32PARX0002484573034</t>
  </si>
  <si>
    <t>LV04PARX0002484572083</t>
  </si>
  <si>
    <t>LV90PARX0002484577034</t>
  </si>
  <si>
    <t xml:space="preserve"> </t>
  </si>
  <si>
    <t>dienas nauda komand;ejumam uz Saldu Liepāju un Ventspili 29.-30.09.2016. 3 cilvēki x6 euro x 2dienas =36 euro</t>
  </si>
  <si>
    <t>naktsmītne 3 cilvēkiem liepājā 66.75 euro</t>
  </si>
  <si>
    <t>nebūs nepieciešami</t>
  </si>
  <si>
    <t>Subsīdijas un dotācijas komersantiem, biedrībām un nodibinājumiem, ostām un speciālajām ekonomiskajām zonām Eiropas Savienības politiku instrumentu un pārējās ārvalstu finanšu palīdzības līdzfinansēto projektu un (vai) pasākumu ietvaros</t>
  </si>
  <si>
    <t>* R 3.2.4. - Jūrmalas izglītības attīstības koncepcija 2015.-2020.gadam  "Profesionālās ievirzes un interešu izglītības pakalpojumi"</t>
  </si>
  <si>
    <t>** Jūrmalas pilsētas Jaunatnes darba stratēģija 2013.-2017.gadam, rīcības plāna 
1.2.punkts "Atbalsts jauniešu organizāciju sekmīgai darbībai"
 5.1.punkts "Veidot izpratni par neformālās izglītības būtību un izmantošanas iespējām",
5.2.punkts "Pilnveidot brīvā laika aktivitāšu piedāvājumu par jauniešīem aktuālām tēmām"</t>
  </si>
  <si>
    <r>
      <rPr>
        <b/>
        <sz val="9"/>
        <rFont val="Times New Roman"/>
        <family val="1"/>
        <charset val="186"/>
      </rPr>
      <t>6.pielikums</t>
    </r>
    <r>
      <rPr>
        <sz val="9"/>
        <rFont val="Times New Roman"/>
        <family val="1"/>
        <charset val="186"/>
      </rPr>
      <t xml:space="preserve"> Jūrmalas pilsētas domes</t>
    </r>
  </si>
  <si>
    <t>Attīstības pārvaldes Vides nodaļa</t>
  </si>
  <si>
    <t>Zivju resursu atjaunošana</t>
  </si>
  <si>
    <t>04.220.</t>
  </si>
  <si>
    <t>30%  Zivju fondam ( iekasētā summa no zvejas rīku limitu sadalījuma)</t>
  </si>
  <si>
    <t>-</t>
  </si>
  <si>
    <t>Vides piesārņojuma novēršana un samazināšana</t>
  </si>
  <si>
    <t>05.300.</t>
  </si>
  <si>
    <t>Priedaines rekultivētā atkritumu izgāztuve - atkritumu nosedzošā slāņa aizsardzība/ apsaimniekošana (informatīvo zīmju uzstādīšana-ceļa norobežojošās barjeras uzturēšana (iespējams remonts pēc bojājumiem)).</t>
  </si>
  <si>
    <t>Vides stāvokļa monitoringa veikšanai (slēgtajā-rekultivētajā izgāztuvē ''Priedaine'')</t>
  </si>
  <si>
    <t>Priedaines rekultivētās atkritumu izgāztuves esošā augstuma līmeņa izmaiņu uzmērījums/ monitorings pēc rekultivācijas pabeigšanas</t>
  </si>
  <si>
    <t>RJL, Lielupes, Slokas karjera, noteku uz jūru ūdens kvalitātes mikrobioloģiskās un fizikāli ķīmiskās analīzes</t>
  </si>
  <si>
    <t>Dabas lieguma ''Lielupes grīvas pļavas'' apsaimniekošana</t>
  </si>
  <si>
    <t>40    R2.8.1.</t>
  </si>
  <si>
    <t>Konsultācijas dažādu pilsētas teritoriju vides sakārtošanas un piesārņojuma likvidēšanas jautājumos</t>
  </si>
  <si>
    <t>8*</t>
  </si>
  <si>
    <t>Meža dzīvnieku populācijas ierobežošanas pasākumi pilsētas teritorijā</t>
  </si>
  <si>
    <t>Pludmales erozijas ietekmes mazināšanas pasākumi / rekomendācijas par erozijas seku likvidēšanu/ krasta kāpu atjaunošanas darbi (smilšu piebēršana, koka pinumu veidošana, kārklu stādījumi, kāpu augu stādījumi, info zīmes)</t>
  </si>
  <si>
    <t>39   R.1.6.2.</t>
  </si>
  <si>
    <t>Pilsētas aizsargājamo koku inventarizācija/ informatīvo zīmju izvietošana / digitālas aizsargājamo koku kartes izstrāde</t>
  </si>
  <si>
    <t>12    R2.2.2.   43    R2.8.1.</t>
  </si>
  <si>
    <t>Finansējums ir nepieciešams aizsargājamo koku apsekošanai un 28 gb. zīmju, kas neatbilst 2015.gadā izstrādātajam maketam, noņemšanai</t>
  </si>
  <si>
    <t>Ietekmes uz vidi novērtējuma izvērtējums hidroloģijas un ainavu jomā</t>
  </si>
  <si>
    <t>Jūrmalas pašvaldības un Dabas aizsardzības pārvaldes un Ķemeru nacionālā parka fonda sadarbības līguma ietvaros/dūņu resursu izpētes ĶNP/Vecslocenes un Vēršupītes gultnes tīrīšanas dabas teritorijās/citi sadarbības līgumā atbalstītie pasākumi.</t>
  </si>
  <si>
    <t>Vides aizsardzības veicināšanas pasākumu vadība, regulēšana, uzraudzība</t>
  </si>
  <si>
    <t>05.600.</t>
  </si>
  <si>
    <t>Zilā Karoga programmas realizēšana</t>
  </si>
  <si>
    <t>32  R1.6.2.</t>
  </si>
  <si>
    <t>Jūrmalas pilsētas administratīvajā teritorijā ietilpstošās Lielupes ekspluatācijas (apsaimniekošanas) noteikumu atjaunošana un pilnveidošana (aktualizēšana)</t>
  </si>
  <si>
    <r>
      <t xml:space="preserve">Stratēģiskā dokumenta nosaukums,  </t>
    </r>
    <r>
      <rPr>
        <b/>
        <sz val="9"/>
        <rFont val="Times New Roman"/>
        <family val="1"/>
        <charset val="186"/>
      </rPr>
      <t>Attīstības programma 2014. - 2020.gadam (07.11.2013. lēmums Nr.625.)</t>
    </r>
  </si>
  <si>
    <t>Stratēģiskā dokumenta kodu atšifrējums:</t>
  </si>
  <si>
    <t>R1.2.1.</t>
  </si>
  <si>
    <t>Jūrmalas kūrorta resursu aizsardzības pasākumi un racionāla dabas dziedniecisko resursu izmantošana</t>
  </si>
  <si>
    <t>Krasta erozijas procesu aizkavēšanas pasākumi</t>
  </si>
  <si>
    <t>Jūrmalas pludmales infrastruktūras attīstība saskaņā ar „Zilā karoga ” standartu</t>
  </si>
  <si>
    <t>Peldvietu attīstība Lielupes krastos</t>
  </si>
  <si>
    <t>R2.2.2.</t>
  </si>
  <si>
    <t>Kultūras un dabas pieminekļu informācijas zīmju izvietošana</t>
  </si>
  <si>
    <t>Dabas lieguma “Ragakāpa” infrastruktūras uzlabošanas plāna realizācija</t>
  </si>
  <si>
    <t>Dabas lieguma “Lielupes grīvas pļavas” apsaimniekošanas pasākumu realizācija</t>
  </si>
  <si>
    <t xml:space="preserve">Dižkoku inventarizācija </t>
  </si>
  <si>
    <r>
      <rPr>
        <b/>
        <sz val="9"/>
        <rFont val="Times New Roman"/>
        <family val="1"/>
        <charset val="186"/>
      </rPr>
      <t xml:space="preserve">  8.pielikums</t>
    </r>
    <r>
      <rPr>
        <sz val="9"/>
        <rFont val="Times New Roman"/>
        <family val="1"/>
        <charset val="186"/>
      </rPr>
      <t xml:space="preserve"> Jūrmalas pilsētas domes</t>
    </r>
  </si>
  <si>
    <t>Stratēģiskās un biznesa plānošanas nodaļa</t>
  </si>
  <si>
    <t>Jūrmalas attīstības plānošanas darbi</t>
  </si>
  <si>
    <t>AP P3.1., R3.1.1.</t>
  </si>
  <si>
    <t>Uzņēmējdarbības attīstības veicināšana</t>
  </si>
  <si>
    <t>AP P3.1., R3.1.4.</t>
  </si>
  <si>
    <t>AP P3.7 R3.7.1.</t>
  </si>
  <si>
    <t>Aktivitāte paredz nodrošināt jauniešu nodarbinātības mehānisma īstenošanu pašvaldībā, līdzfinansējot 50% no valstī noteiktās minimālās darba algas vienam jaunietim vecumā no 15-23 gadiem, kas deklarēts Jūrmalā līdz diviem mēnešiem vasaras periodā. Faktiski darba līgumi ar jauniešiem noslēgti tādā apjomā kā plānots, taču, ņemot vērā, izmaiņas MK noteikumos, kas ļauj līdzfinansēt darba algu jaunietim 2 mēnešus vasaras periodā, darba līgumi tiek noslēgti uz šo laiku, kas nedaudz palielināja pašvaldības izmaksas. Taču pozitīva tendence rāda, ka jaunieši atgriežas pie iepriekšējā gada darba devēja un pēc abpusējas vienošanās jaunietis tiek nodarbināts maksimālo iespējamo laika periodu.</t>
  </si>
  <si>
    <t>KPFI īstenotā projekta ēku monitorēšana (9 izglītības iestāžu ēkas)</t>
  </si>
  <si>
    <t>AP P2.8., R2.8.1.</t>
  </si>
  <si>
    <t>Karjeras attīstības pasākumi</t>
  </si>
  <si>
    <t>AP P3.2., R3.2.3.</t>
  </si>
  <si>
    <t>Enerģētikas rīcības plāna ieviešana</t>
  </si>
  <si>
    <t>AP P2.6., R2.6.2.</t>
  </si>
  <si>
    <t>Energopārvaldības sistēmas izstrāde un ieviešana</t>
  </si>
  <si>
    <t>Starptautiskais festivāls ''Wizard Trophy''</t>
  </si>
  <si>
    <t>AP P3.7., R3.7.3.</t>
  </si>
  <si>
    <t>Starptautiskais festivāls ''Humor Weekend in Jurmala''</t>
  </si>
  <si>
    <t>8.1.</t>
  </si>
  <si>
    <t>Festivālu līdzfinansēšana</t>
  </si>
  <si>
    <t>Projekta ''Baltic Enterpreneurship Laboratories - BELT/Baltijas uzņēmējdarbības'' īstenošana</t>
  </si>
  <si>
    <t>P3.7., R3.7.3.</t>
  </si>
  <si>
    <t>Pasākuma "Vakanču gadatirgus" organizēšana</t>
  </si>
  <si>
    <t>AP P3.7 R3.7.3.</t>
  </si>
  <si>
    <t>Jauniešu iesaistīšana uzņēmējdarbībā</t>
  </si>
  <si>
    <t>Jūrmalas uzņēmējdarbības vides attīstības veicināšanas pasākumu īstenošana</t>
  </si>
  <si>
    <t>Budžeta līdzekļi nepieciešami sekojošām aktivitātēm: 1) Jūrmalas biznesa inkubatora darbības uzsākšanas veicināšanai, t.sk, tā oficiālā atklāšanas pasākuma organizēšanai; 2) motivējošu semināru organizēšanai, kas iedrošina Jūrmalas iedzīvotājus uzsākt uzņēmējdarbību. Līdzīgi tika organizēti pavasarī un aktivitāte ir ļoti pieprasīta; 3) Jūrmalas uzņēmēju konsultatīvās padomes ceturkšņa tikšanās organizēšanai.</t>
  </si>
  <si>
    <t>Jūrmalas pilsētas uzņēmējdarbības vides un uzņēmumu kataloga elektroniskās platformas izveide</t>
  </si>
  <si>
    <t>Enkurobjekta projekta "Dabas izglītības centrs" Ķemeros satura koncepcijas izstrāde</t>
  </si>
  <si>
    <t>Investīciju piesaistes video materiāla izstrāde</t>
  </si>
  <si>
    <t>Apzinot video materiāla izmaksas (tehniskās izmaksas un aktieru honorārus), tika secināts, ka video izstrādes izmaksas sasniedz 60 000, kā arī izvērtējot nodaļas darbu prioritātes, aktivitāti netiek paredzēts īstenot 2016.gadā.</t>
  </si>
  <si>
    <t>AP P3.7., R3.7.1.</t>
  </si>
  <si>
    <t>Tehniski ekonomiskā pamatojuma izstrāde Dzintaru koncertzāles lielās zāles rekonstrukcijai</t>
  </si>
  <si>
    <t>AP P1.1., R1.1.2.</t>
  </si>
  <si>
    <t>Jūrmalas pilsētas investīciju objektu vizualizāciju izstrāde</t>
  </si>
  <si>
    <t>AP P3.7., R3.7.2.</t>
  </si>
  <si>
    <t>Statistikas iepirkšana</t>
  </si>
  <si>
    <t>Projektu pieteikumu sagatavošana</t>
  </si>
  <si>
    <t>Telpu noma biznesa inkubatora darbības nodrošināšanai</t>
  </si>
  <si>
    <t>Tulkošanas pakalpojumi</t>
  </si>
  <si>
    <t>Sabiedriskā transporta organizēšanas pasākumi</t>
  </si>
  <si>
    <t>04.510.</t>
  </si>
  <si>
    <t>Braukšanas maksas atlaides un zaudējumu kompensēšana Jūrmalas pilsētas maršrutu tīkla pilsētas nozīmes maršrutos</t>
  </si>
  <si>
    <t>AP P2.3., R2.3.2.</t>
  </si>
  <si>
    <t>Produktu subsīdijas komersantiem sabiedriskā transporta pakalpojumu nodrošināšanai</t>
  </si>
  <si>
    <t>Audits (SIA "Autobusu parks Jūrmala-SV")</t>
  </si>
  <si>
    <t>Licenču kartiņu pasūtīšana</t>
  </si>
  <si>
    <t>Jūrmalas Karšu sistēmas izstrāde</t>
  </si>
  <si>
    <t>AP M3, Nr.9</t>
  </si>
  <si>
    <t>Sabiedriskā transporta sarakstu aplikācijas  izstrāde lietošanai mobilajos tālruņos</t>
  </si>
  <si>
    <t>AP P1.9., R1.9.2.</t>
  </si>
  <si>
    <t>Karšu shēmas un kustību sarakstu izstrāde</t>
  </si>
  <si>
    <t xml:space="preserve">Uzraudzība, monitorings, kontrole, maršrutu,stāvvietu, pieturvietu apsekošana. </t>
  </si>
  <si>
    <t>Pieturvietu marķēšana</t>
  </si>
  <si>
    <t>AP P2.2., R2.2.2.</t>
  </si>
  <si>
    <t>Stratēģiskā dokumenta nosaukums,</t>
  </si>
  <si>
    <t>Stratēģiskā dokumenta kodu atšifrējums.</t>
  </si>
  <si>
    <t>Attīstības programma 2014.-2020.gadam</t>
  </si>
  <si>
    <t>P.3.1.</t>
  </si>
  <si>
    <t>Uz nākotni orientēta pilsētas pārvaldība, kas atbalsta pilsonisko iniciatīvu</t>
  </si>
  <si>
    <t>R3.1.4.</t>
  </si>
  <si>
    <t>P3.7.</t>
  </si>
  <si>
    <t>Atbalsts uzņēmējdarbības iniciatīvām un uzņēmēju sadarbības veicināšana</t>
  </si>
  <si>
    <t>R3.7.1.</t>
  </si>
  <si>
    <t>Pašvaldības uzņēmējdarbības atbalsta politikas plānošana un attīstība</t>
  </si>
  <si>
    <t>R3.7.2.</t>
  </si>
  <si>
    <t>Vietējās uzņēmējdarbības atbalsta infrastruktūras attīstība</t>
  </si>
  <si>
    <t>R3.7.3.</t>
  </si>
  <si>
    <t>Uzņēmumu izveides, darbības un sadarbības motivācija</t>
  </si>
  <si>
    <t>P2.8.</t>
  </si>
  <si>
    <t>Publiskās telpas labiekārtošana</t>
  </si>
  <si>
    <t>Publiskās telpas pilnveide</t>
  </si>
  <si>
    <t>P3.2.</t>
  </si>
  <si>
    <t>Kvalitatīva izglītība</t>
  </si>
  <si>
    <t>R3.2.3</t>
  </si>
  <si>
    <t>Vispārizglītojošo skolu izglītības pakalpojumi (saskaņā ar Izglītības attīstības koncepciju 2014.-2020.gadam)</t>
  </si>
  <si>
    <t>P.2.6.</t>
  </si>
  <si>
    <t>Energoapgādes un sakaru attīstība</t>
  </si>
  <si>
    <t>R2.6.2.</t>
  </si>
  <si>
    <t>P2.3.</t>
  </si>
  <si>
    <t>Sabiedriskā transporta sistēmas attīstība</t>
  </si>
  <si>
    <t>R2.3.2.</t>
  </si>
  <si>
    <t>Ērtas sabiedriskā transporta infrastruktūras nodrošināšana</t>
  </si>
  <si>
    <t>P1.9.</t>
  </si>
  <si>
    <t>Kūrorta un tikšanās vietas tēla veidošana</t>
  </si>
  <si>
    <t>R1.9.2.</t>
  </si>
  <si>
    <t>Informācijas pieejamības nodrošināšana</t>
  </si>
  <si>
    <t>P.2.2.</t>
  </si>
  <si>
    <t>Marķējumu un informācijas zīmju sistēmas pilnveide</t>
  </si>
  <si>
    <t>Racionālu un ērtu informācijas zīmju sistēmas izveide</t>
  </si>
  <si>
    <t>P1.1.</t>
  </si>
  <si>
    <t>Kūrortu tiesiskā un plānošanas statusa nostiprināšana</t>
  </si>
  <si>
    <t>R1.1.2.</t>
  </si>
  <si>
    <t>Kūrorta attīstības plānošana</t>
  </si>
  <si>
    <r>
      <rPr>
        <b/>
        <sz val="9"/>
        <rFont val="Times New Roman"/>
        <family val="1"/>
        <charset val="186"/>
      </rPr>
      <t xml:space="preserve"> 11.pielikums</t>
    </r>
    <r>
      <rPr>
        <sz val="9"/>
        <rFont val="Times New Roman"/>
        <family val="1"/>
        <charset val="186"/>
      </rPr>
      <t xml:space="preserve"> Jūrmalas pilsētas domes</t>
    </r>
  </si>
  <si>
    <r>
      <t xml:space="preserve">Struktūrvienība: </t>
    </r>
    <r>
      <rPr>
        <b/>
        <i/>
        <sz val="12"/>
        <rFont val="Times New Roman"/>
        <family val="1"/>
        <charset val="186"/>
      </rPr>
      <t>Attīstības pārvaldes Projektu ieviešanas nodaļa</t>
    </r>
  </si>
  <si>
    <t>Programma: Pilsētas ekonomiskās attīstības pasākumi</t>
  </si>
  <si>
    <t>KOPĀ (EUR) :</t>
  </si>
  <si>
    <t>Iedzīvotāju projektu konkurss pašvaldības administratīvajā teritorijā esošas atpūtas infrastruktūras attīstībai.</t>
  </si>
  <si>
    <t>Finanšu līdzekļu ekonomija, atbilstoši konkursa rezultātiem, saskaņā ar Vērtēšanas komisijas 26.02.2016. protokolu Nr.4.1-16.1.1.</t>
  </si>
  <si>
    <t>R1.6.3.  R2.10.1.         R3.1.3.          R3.3.3.</t>
  </si>
  <si>
    <t xml:space="preserve">Finanšu līdzekļu ekonomija. Saskaņā ar cenu aptauju, piecu alumīniju plāksnīšu izgatavošana izmaksā 152.57 EUR, t.sk. PVN. </t>
  </si>
  <si>
    <t>Biedru nauda dalībai biedrībā "Partnerība laukiem un jūrai".</t>
  </si>
  <si>
    <t>Finanšu līdzekļu ekonomija. Biedrības “Partnerība laukiem un jūrai” 2016.gada 14.marta biedru pārstāvju sapulcē (Protokols Nr.3, 4.punkts) tika pieņemts lēmums  50% apmērā samazināt 2016.gada biedru naudu Engures novada, Tukuma novada un Jūrmalas pilsētas pašvaldībām t.i. no 290,47EUR uz 145.23 EUR.</t>
  </si>
  <si>
    <t xml:space="preserve">R1.6.2.   R3.3.1.            </t>
  </si>
  <si>
    <t>Projektu pieteikumu sagatavošanas izmaksas</t>
  </si>
  <si>
    <t xml:space="preserve">Nepieciešami papildus budžeta līdzekļi, lai  septembrī/oktobrī  uzsākt projekta pieteikuma ar pieteikumam nepieciešamās dokumentācijas izstrādi specifiskajam atbalsta mērķim  5.1.1. „Novērst plūdu un krasta erozijas risku apdraudējumu pilsētu teritorijās". </t>
  </si>
  <si>
    <t>R1.6.1. R1.6.2.   R3.3.1.            R3.8.2.</t>
  </si>
  <si>
    <t>Tehniski ekonomisko pamatojumu izstrāde pie projektu pieteikumiem (SAM 5.5.1., SAM 5.6.2., SAM 8.1.2.).</t>
  </si>
  <si>
    <t>Nepieciešams precizēt aktivitātes nosaukumu, racionālai pašvaldības finanšu līdzekļu apguvei.</t>
  </si>
  <si>
    <t>R1.8.1.  R2.8.1.              R3.2.4.            R3.3.1.</t>
  </si>
  <si>
    <t>Darbības programmas "Izaugsme un nodarbinātība" projektu pieteikumu pavadošās dokumentācijas izstrāde</t>
  </si>
  <si>
    <t>Nepieciešams precizēt aktivitātes nosaukumu, racionālai pašvaldības finanšu līdzekļu apguvei. Atbilstoši specifiskajam atbalsta mērķim  5.5.1.  „Saglabāt, aizsargāt un attīstīt nozīmīgu kultūras un dabas mantojumu, kā arī attīstīt ar to saistītos pakalpojumus" kritērijiem nepieciešams izstrādāt objektu (Mellužu estrādes un Ķemeru ūdenstorņa) darbības stratēģijas. U.c. tehniskās dokumentācijas izstrāde (piemēram, izmaksu/ieguvumu analīze SAM 5.6.2.).</t>
  </si>
  <si>
    <t xml:space="preserve">* Informatīvi -  Atbilstoši, ar JPD 07.11.2013. lēmumu Nr.625. "Par Jūrmalas pilsētas Attīstības programmas 2014.–2020.gadam apstiprināšanu" </t>
  </si>
  <si>
    <t>apstiprinātās "Jūrmalas pilsētas attīstības programmas 2014.-2020.gadam" 2.daļas "Stratēģiskā daļa un rīcības plāns" 2.sadaļai "Rīcības plāns".</t>
  </si>
  <si>
    <t>Stratēģiskā dokumenta nosaukums - "Jūrmalas pilsētas attīstības programmas 2014.-2020.gadam"</t>
  </si>
  <si>
    <t>R1.6.1.</t>
  </si>
  <si>
    <t>Dabas tūrisma infrastruktūras attīstība (jaunu dabas tūrisma objektu attīstīšana Jūrmalas pilsētā pārrobežu projektu ietvaros)</t>
  </si>
  <si>
    <t>Peldvietu infrastruktūras attīstība (peldvietu attīstība Lielupes krastos, pludmales zonas labiekārtošana,</t>
  </si>
  <si>
    <t>R1.6.3.</t>
  </si>
  <si>
    <t>Sporta pasākumu un pakalpojumu attīstība (jaunu, publiski pieejamu aktīvās atpūtas atrakciju izveide publiskajā telpā)</t>
  </si>
  <si>
    <t>R1.8.1.</t>
  </si>
  <si>
    <t>Lielām konferencēm nepieciešamās infrastruktūras attīstība (Daudzfunkcionālā centra izveide Ķemeros)</t>
  </si>
  <si>
    <t>Publiskās telpas pilnveide (Jūrmalas publiski pieejamu ūdensmalu attīstība, publiskās telpas labiekārtošana Ķemeros)</t>
  </si>
  <si>
    <t>R2.10.1.</t>
  </si>
  <si>
    <t>Privātā īpašuma sakopšanas motivēšana (privātīpašumu sakopšanas veicināšana)</t>
  </si>
  <si>
    <t>R3.1.3.</t>
  </si>
  <si>
    <t>Nevalstiskā sektora attīstības atbalsts (iedzīvotāju iniciatīvas projektu konkursa īstenošana)</t>
  </si>
  <si>
    <t>Izglītības infrastruktūras un materiāltehniskās bāzes pilnveide (izglītības iestāžu, Lielupes vidusskolas un Jūrmalas Valsts ģimnāzijas, materiāltehniskās bāzes pilnveide)</t>
  </si>
  <si>
    <t xml:space="preserve">Pilsētas kultūras iestāžu un muzeju darbības pilnveide (Mellužu estrādes remonts un tās tuvējās apkārtnes labiekārtošana, Jūrmalas brīvdabas muzeja attīstība, </t>
  </si>
  <si>
    <t>Daudzfunkcionālā centra izveide Ķemeros)</t>
  </si>
  <si>
    <t>Sporta sektora attīstība (publiskās sporta infrastruktūras attīstība)</t>
  </si>
  <si>
    <t>R3.8.2.</t>
  </si>
  <si>
    <t>Sadarbība ar Jūrmalas sadraudzības pilsētām (kopīga pārrobežu projektu īstenošana)</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</si>
</sst>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sz val="9"/>
      <color rgb="FFFF0000"/>
      <name val="Times New Roman"/>
      <family val="1"/>
      <charset val="186"/>
    </font>
    <font>
      <sz val="6"/>
      <name val="Times New Roman"/>
      <family val="1"/>
      <charset val="186"/>
    </font>
    <font>
      <i/>
      <sz val="9"/>
      <name val="Times New Roman"/>
      <family val="1"/>
      <charset val="186"/>
    </font>
    <font>
      <sz val="10"/>
      <name val="Times New Roman"/>
      <family val="1"/>
      <charset val="186"/>
    </font>
    <font>
      <b/>
      <u/>
      <sz val="12"/>
      <name val="Times New Roman"/>
      <family val="1"/>
      <charset val="186"/>
    </font>
    <font>
      <b/>
      <sz val="12"/>
      <name val="Times New Roman"/>
      <family val="1"/>
      <charset val="186"/>
    </font>
    <font>
      <b/>
      <i/>
      <sz val="12"/>
      <name val="Times New Roman"/>
      <family val="1"/>
      <charset val="186"/>
    </font>
    <font>
      <i/>
      <sz val="8"/>
      <name val="Times New Roman"/>
      <family val="1"/>
      <charset val="186"/>
    </font>
    <font>
      <b/>
      <sz val="9"/>
      <color rgb="FFFF0000"/>
      <name val="Times New Roman"/>
      <family val="1"/>
      <charset val="186"/>
    </font>
    <font>
      <sz val="8"/>
      <name val="Times New Roman"/>
      <family val="1"/>
      <charset val="186"/>
    </font>
    <font>
      <i/>
      <sz val="10"/>
      <name val="Times New Roman"/>
      <family val="1"/>
      <charset val="186"/>
    </font>
    <font>
      <b/>
      <sz val="10"/>
      <name val="Times New Roman"/>
      <family val="1"/>
      <charset val="186"/>
    </font>
    <font>
      <u/>
      <sz val="10"/>
      <name val="Times New Roman"/>
      <family val="1"/>
      <charset val="186"/>
    </font>
    <font>
      <sz val="12"/>
      <name val="Times New Roman"/>
      <family val="1"/>
      <charset val="186"/>
    </font>
    <font>
      <sz val="11"/>
      <name val="Times New Roman"/>
      <family val="1"/>
      <charset val="186"/>
    </font>
    <font>
      <sz val="11"/>
      <color theme="1"/>
      <name val="Calibri"/>
      <family val="2"/>
      <charset val="186"/>
      <scheme val="minor"/>
    </font>
    <font>
      <sz val="9"/>
      <color theme="1"/>
      <name val="Times New Roman"/>
      <family val="1"/>
      <charset val="186"/>
    </font>
    <font>
      <sz val="9"/>
      <color rgb="FF000000"/>
      <name val="Times New Roman"/>
      <family val="1"/>
      <charset val="186"/>
    </font>
    <font>
      <b/>
      <sz val="10"/>
      <name val="Arial"/>
      <family val="2"/>
      <charset val="186"/>
    </font>
    <font>
      <sz val="13"/>
      <name val="Times New Roman"/>
      <family val="1"/>
      <charset val="186"/>
    </font>
    <font>
      <sz val="11"/>
      <color theme="1"/>
      <name val="Calibri"/>
      <family val="2"/>
      <scheme val="minor"/>
    </font>
  </fonts>
  <fills count="7">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rgb="FFFFC000"/>
        <bgColor indexed="64"/>
      </patternFill>
    </fill>
    <fill>
      <patternFill patternType="solid">
        <fgColor theme="7"/>
        <bgColor indexed="64"/>
      </patternFill>
    </fill>
    <fill>
      <patternFill patternType="solid">
        <fgColor theme="0"/>
        <bgColor indexed="64"/>
      </patternFill>
    </fill>
  </fills>
  <borders count="129">
    <border>
      <left/>
      <right/>
      <top/>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thin">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top style="thin">
        <color indexed="64"/>
      </top>
      <bottom style="double">
        <color indexed="64"/>
      </bottom>
      <diagonal/>
    </border>
    <border>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style="hair">
        <color indexed="64"/>
      </right>
      <top/>
      <bottom style="double">
        <color indexed="64"/>
      </bottom>
      <diagonal/>
    </border>
    <border>
      <left/>
      <right/>
      <top/>
      <bottom style="double">
        <color indexed="64"/>
      </bottom>
      <diagonal/>
    </border>
    <border>
      <left/>
      <right style="hair">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medium">
        <color indexed="64"/>
      </top>
      <bottom/>
      <diagonal/>
    </border>
  </borders>
  <cellStyleXfs count="10">
    <xf numFmtId="0" fontId="0"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24" fillId="0" borderId="0"/>
  </cellStyleXfs>
  <cellXfs count="1025">
    <xf numFmtId="0" fontId="0" fillId="0" borderId="0" xfId="0"/>
    <xf numFmtId="0" fontId="2" fillId="0" borderId="0" xfId="1" applyFont="1" applyFill="1" applyBorder="1" applyAlignment="1" applyProtection="1">
      <alignment vertical="center"/>
    </xf>
    <xf numFmtId="0" fontId="2" fillId="0" borderId="0" xfId="1" applyFont="1" applyBorder="1" applyAlignment="1" applyProtection="1">
      <alignment vertical="center"/>
    </xf>
    <xf numFmtId="0" fontId="2" fillId="2" borderId="1" xfId="1" applyFont="1" applyFill="1" applyBorder="1" applyAlignment="1" applyProtection="1">
      <alignment vertical="center"/>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2" fillId="2" borderId="4" xfId="1" applyFont="1" applyFill="1" applyBorder="1" applyAlignment="1" applyProtection="1">
      <alignment vertical="center"/>
    </xf>
    <xf numFmtId="0" fontId="2" fillId="2" borderId="0" xfId="1" applyFont="1" applyFill="1" applyBorder="1" applyAlignment="1" applyProtection="1">
      <alignment vertical="center"/>
    </xf>
    <xf numFmtId="0" fontId="2" fillId="2" borderId="5" xfId="1" applyFont="1" applyFill="1" applyBorder="1" applyAlignment="1" applyProtection="1">
      <alignment vertical="center"/>
    </xf>
    <xf numFmtId="0" fontId="2" fillId="2" borderId="6" xfId="1" applyFont="1" applyFill="1" applyBorder="1" applyAlignment="1" applyProtection="1">
      <alignment vertical="center"/>
    </xf>
    <xf numFmtId="0" fontId="2" fillId="2" borderId="7" xfId="1" applyFont="1" applyFill="1" applyBorder="1" applyAlignment="1" applyProtection="1">
      <alignment vertical="center"/>
    </xf>
    <xf numFmtId="0" fontId="2" fillId="2" borderId="8" xfId="1" applyFont="1" applyFill="1" applyBorder="1" applyAlignment="1" applyProtection="1">
      <alignment vertical="center"/>
    </xf>
    <xf numFmtId="3" fontId="3" fillId="0" borderId="0" xfId="1" applyNumberFormat="1" applyFont="1" applyFill="1" applyBorder="1" applyAlignment="1" applyProtection="1">
      <alignment vertical="center"/>
    </xf>
    <xf numFmtId="3" fontId="3" fillId="0" borderId="9" xfId="1" applyNumberFormat="1" applyFont="1" applyFill="1" applyBorder="1" applyAlignment="1" applyProtection="1">
      <alignment horizontal="left" vertical="center" wrapText="1"/>
      <protection locked="0"/>
    </xf>
    <xf numFmtId="3" fontId="3" fillId="0" borderId="9"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protection locked="0"/>
    </xf>
    <xf numFmtId="3" fontId="3" fillId="0" borderId="11" xfId="1" applyNumberFormat="1" applyFont="1" applyFill="1" applyBorder="1" applyAlignment="1" applyProtection="1">
      <alignment vertical="center"/>
      <protection locked="0"/>
    </xf>
    <xf numFmtId="3" fontId="3" fillId="0" borderId="12" xfId="1" applyNumberFormat="1" applyFont="1" applyFill="1" applyBorder="1" applyAlignment="1" applyProtection="1">
      <alignment vertical="center"/>
      <protection locked="0"/>
    </xf>
    <xf numFmtId="3" fontId="3" fillId="0" borderId="13" xfId="1" applyNumberFormat="1" applyFont="1" applyFill="1" applyBorder="1" applyAlignment="1" applyProtection="1">
      <alignment vertical="center"/>
      <protection locked="0"/>
    </xf>
    <xf numFmtId="3" fontId="3" fillId="0" borderId="14" xfId="1" applyNumberFormat="1" applyFont="1" applyFill="1" applyBorder="1" applyAlignment="1" applyProtection="1">
      <alignment vertical="center"/>
    </xf>
    <xf numFmtId="3" fontId="3" fillId="0" borderId="15" xfId="1" applyNumberFormat="1" applyFont="1" applyFill="1" applyBorder="1" applyAlignment="1" applyProtection="1">
      <alignment vertical="center"/>
      <protection locked="0"/>
    </xf>
    <xf numFmtId="3" fontId="3" fillId="0" borderId="16" xfId="1" applyNumberFormat="1" applyFont="1" applyFill="1" applyBorder="1" applyAlignment="1" applyProtection="1">
      <alignment vertical="center"/>
      <protection locked="0"/>
    </xf>
    <xf numFmtId="3" fontId="3" fillId="0" borderId="17" xfId="1" applyNumberFormat="1" applyFont="1" applyFill="1" applyBorder="1" applyAlignment="1" applyProtection="1">
      <alignment vertical="center"/>
    </xf>
    <xf numFmtId="0" fontId="3" fillId="0" borderId="18" xfId="1" applyFont="1" applyFill="1" applyBorder="1" applyAlignment="1" applyProtection="1">
      <alignment vertical="center" wrapText="1"/>
    </xf>
    <xf numFmtId="0" fontId="3" fillId="0" borderId="19" xfId="1" applyFont="1" applyFill="1" applyBorder="1" applyAlignment="1" applyProtection="1">
      <alignment vertical="center"/>
    </xf>
    <xf numFmtId="3" fontId="3" fillId="0" borderId="20"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xf>
    <xf numFmtId="3" fontId="2" fillId="0" borderId="22" xfId="1" applyNumberFormat="1" applyFont="1" applyFill="1" applyBorder="1" applyAlignment="1" applyProtection="1">
      <alignment horizontal="left" vertical="center" wrapText="1"/>
      <protection locked="0"/>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3" fontId="2" fillId="0" borderId="24"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protection locked="0"/>
    </xf>
    <xf numFmtId="3" fontId="2" fillId="0" borderId="27"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0" fontId="2" fillId="0" borderId="29" xfId="1" applyFont="1" applyFill="1" applyBorder="1" applyAlignment="1" applyProtection="1">
      <alignment vertical="center" wrapText="1"/>
    </xf>
    <xf numFmtId="0" fontId="2" fillId="0" borderId="29" xfId="1" applyFont="1" applyFill="1" applyBorder="1" applyAlignment="1" applyProtection="1">
      <alignment vertical="center"/>
    </xf>
    <xf numFmtId="3" fontId="2" fillId="0" borderId="30" xfId="1" applyNumberFormat="1" applyFont="1" applyFill="1" applyBorder="1" applyAlignment="1" applyProtection="1">
      <alignment horizontal="left" vertical="center" wrapText="1"/>
      <protection locked="0"/>
    </xf>
    <xf numFmtId="3" fontId="2" fillId="0" borderId="30"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protection locked="0"/>
    </xf>
    <xf numFmtId="3" fontId="2" fillId="0" borderId="33"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0" fontId="2" fillId="0" borderId="37" xfId="1" applyFont="1" applyFill="1" applyBorder="1" applyAlignment="1" applyProtection="1">
      <alignment vertical="center" wrapText="1"/>
    </xf>
    <xf numFmtId="0" fontId="2" fillId="0" borderId="37" xfId="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2" fillId="0" borderId="38"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protection locked="0"/>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xf>
    <xf numFmtId="0" fontId="2" fillId="0" borderId="45" xfId="1" applyFont="1" applyFill="1" applyBorder="1" applyAlignment="1" applyProtection="1">
      <alignment vertical="center" wrapText="1"/>
    </xf>
    <xf numFmtId="0" fontId="2" fillId="0" borderId="45" xfId="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11" xfId="1" applyNumberFormat="1" applyFont="1" applyFill="1" applyBorder="1" applyAlignment="1" applyProtection="1">
      <alignment vertical="center"/>
    </xf>
    <xf numFmtId="3" fontId="3" fillId="0" borderId="12" xfId="1" applyNumberFormat="1" applyFont="1" applyFill="1" applyBorder="1" applyAlignment="1" applyProtection="1">
      <alignment vertical="center"/>
    </xf>
    <xf numFmtId="3" fontId="3" fillId="0" borderId="13"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0" fontId="3" fillId="0" borderId="47" xfId="1" applyFont="1" applyFill="1" applyBorder="1" applyAlignment="1" applyProtection="1">
      <alignment vertical="center"/>
    </xf>
    <xf numFmtId="0" fontId="3" fillId="0" borderId="20" xfId="1" applyFont="1" applyFill="1" applyBorder="1" applyAlignment="1" applyProtection="1">
      <alignment horizontal="left" vertical="center"/>
    </xf>
    <xf numFmtId="0" fontId="3" fillId="0" borderId="13" xfId="1" applyFont="1" applyFill="1" applyBorder="1" applyAlignment="1" applyProtection="1">
      <alignment horizontal="left" vertical="center"/>
    </xf>
    <xf numFmtId="3" fontId="2" fillId="0" borderId="9" xfId="1" applyNumberFormat="1" applyFont="1" applyFill="1" applyBorder="1" applyAlignment="1" applyProtection="1">
      <alignment horizontal="left" vertical="center" wrapText="1"/>
      <protection locked="0"/>
    </xf>
    <xf numFmtId="3" fontId="2" fillId="0" borderId="9"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xf>
    <xf numFmtId="3" fontId="2" fillId="0" borderId="50" xfId="1" applyNumberFormat="1" applyFont="1" applyFill="1" applyBorder="1" applyAlignment="1" applyProtection="1">
      <alignment vertical="center"/>
    </xf>
    <xf numFmtId="3" fontId="2" fillId="0" borderId="51" xfId="1" applyNumberFormat="1" applyFont="1" applyFill="1" applyBorder="1" applyAlignment="1" applyProtection="1">
      <alignment vertical="center"/>
    </xf>
    <xf numFmtId="3" fontId="2" fillId="0" borderId="7" xfId="1" applyNumberFormat="1" applyFont="1" applyFill="1" applyBorder="1" applyAlignment="1" applyProtection="1">
      <alignment vertical="center"/>
    </xf>
    <xf numFmtId="0" fontId="2" fillId="0" borderId="47" xfId="1" applyFont="1" applyFill="1" applyBorder="1" applyAlignment="1" applyProtection="1">
      <alignment vertical="center"/>
    </xf>
    <xf numFmtId="0" fontId="2" fillId="0" borderId="19" xfId="1" applyFont="1" applyFill="1" applyBorder="1" applyAlignment="1" applyProtection="1">
      <alignment vertical="center"/>
    </xf>
    <xf numFmtId="3" fontId="2" fillId="0" borderId="4" xfId="1" applyNumberFormat="1" applyFont="1" applyFill="1" applyBorder="1" applyAlignment="1" applyProtection="1">
      <alignment horizontal="left" vertical="center" wrapText="1"/>
      <protection locked="0"/>
    </xf>
    <xf numFmtId="3" fontId="2" fillId="0" borderId="4"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54"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0" fontId="2" fillId="0" borderId="56" xfId="1" applyFont="1" applyFill="1" applyBorder="1" applyAlignment="1" applyProtection="1">
      <alignment horizontal="right" vertical="center" wrapText="1"/>
    </xf>
    <xf numFmtId="3" fontId="2" fillId="0" borderId="37" xfId="1" applyNumberFormat="1" applyFont="1" applyFill="1" applyBorder="1" applyAlignment="1" applyProtection="1">
      <alignment vertical="center"/>
    </xf>
    <xf numFmtId="0" fontId="2" fillId="0" borderId="37" xfId="1" applyFont="1" applyFill="1" applyBorder="1" applyAlignment="1" applyProtection="1">
      <alignment horizontal="right" vertical="center" wrapText="1"/>
    </xf>
    <xf numFmtId="3" fontId="2" fillId="0" borderId="57" xfId="1" applyNumberFormat="1" applyFont="1" applyFill="1" applyBorder="1" applyAlignment="1" applyProtection="1">
      <alignment horizontal="left" vertical="center" wrapText="1"/>
      <protection locked="0"/>
    </xf>
    <xf numFmtId="3" fontId="2" fillId="0" borderId="57"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0" fontId="2" fillId="0" borderId="45"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0" fontId="2" fillId="0" borderId="63" xfId="1" applyFont="1" applyFill="1" applyBorder="1" applyAlignment="1" applyProtection="1">
      <alignment horizontal="left" vertical="center" wrapText="1"/>
    </xf>
    <xf numFmtId="0" fontId="2" fillId="0" borderId="63" xfId="1" applyFont="1" applyFill="1" applyBorder="1" applyAlignment="1" applyProtection="1">
      <alignment horizontal="right" vertical="center" wrapText="1"/>
    </xf>
    <xf numFmtId="3" fontId="2" fillId="0" borderId="64" xfId="1" applyNumberFormat="1" applyFont="1" applyFill="1" applyBorder="1" applyAlignment="1" applyProtection="1">
      <alignment horizontal="left" vertical="center" wrapText="1"/>
      <protection locked="0"/>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xf>
    <xf numFmtId="0" fontId="2" fillId="0" borderId="56" xfId="1" applyFont="1" applyFill="1" applyBorder="1" applyAlignment="1" applyProtection="1">
      <alignment horizontal="left" vertical="center" wrapText="1"/>
    </xf>
    <xf numFmtId="0" fontId="3" fillId="0" borderId="56" xfId="1" applyFont="1" applyFill="1" applyBorder="1" applyAlignment="1" applyProtection="1">
      <alignment horizontal="left" vertical="center" wrapText="1"/>
    </xf>
    <xf numFmtId="0" fontId="2" fillId="0" borderId="37" xfId="1" applyFont="1" applyFill="1" applyBorder="1" applyAlignment="1" applyProtection="1">
      <alignment horizontal="left" vertical="center" wrapText="1"/>
    </xf>
    <xf numFmtId="0" fontId="2" fillId="0" borderId="37" xfId="1" applyFont="1" applyFill="1" applyBorder="1" applyAlignment="1" applyProtection="1">
      <alignment horizontal="center" vertical="center" wrapText="1"/>
    </xf>
    <xf numFmtId="3" fontId="2" fillId="0" borderId="31"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33"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0" fontId="4" fillId="0" borderId="0" xfId="1" applyFont="1" applyFill="1" applyBorder="1" applyAlignment="1" applyProtection="1">
      <alignment vertical="center"/>
    </xf>
    <xf numFmtId="0" fontId="2" fillId="0" borderId="71" xfId="1" applyFont="1" applyFill="1" applyBorder="1" applyAlignment="1" applyProtection="1">
      <alignment horizontal="left" vertical="center" wrapText="1"/>
    </xf>
    <xf numFmtId="0" fontId="2" fillId="0" borderId="71" xfId="1" applyFont="1" applyFill="1" applyBorder="1" applyAlignment="1" applyProtection="1">
      <alignment horizontal="center" vertical="center" wrapText="1"/>
    </xf>
    <xf numFmtId="3" fontId="2" fillId="0" borderId="72"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vertical="center"/>
    </xf>
    <xf numFmtId="3" fontId="3" fillId="3" borderId="64" xfId="1" applyNumberFormat="1" applyFont="1" applyFill="1" applyBorder="1" applyAlignment="1" applyProtection="1">
      <alignment horizontal="left" vertical="center" wrapText="1"/>
      <protection locked="0"/>
    </xf>
    <xf numFmtId="3" fontId="3" fillId="3" borderId="64" xfId="1" applyNumberFormat="1" applyFont="1" applyFill="1" applyBorder="1" applyAlignment="1" applyProtection="1">
      <alignment vertical="center"/>
    </xf>
    <xf numFmtId="3" fontId="3" fillId="3" borderId="65" xfId="1" applyNumberFormat="1" applyFont="1" applyFill="1" applyBorder="1" applyAlignment="1" applyProtection="1">
      <alignment vertical="center"/>
    </xf>
    <xf numFmtId="3" fontId="3" fillId="3" borderId="66" xfId="1" applyNumberFormat="1" applyFont="1" applyFill="1" applyBorder="1" applyAlignment="1" applyProtection="1">
      <alignment vertical="center"/>
    </xf>
    <xf numFmtId="3" fontId="3" fillId="3" borderId="72" xfId="1" applyNumberFormat="1" applyFont="1" applyFill="1" applyBorder="1" applyAlignment="1" applyProtection="1">
      <alignment vertical="center"/>
    </xf>
    <xf numFmtId="3" fontId="3" fillId="3" borderId="73" xfId="1" applyNumberFormat="1" applyFont="1" applyFill="1" applyBorder="1" applyAlignment="1" applyProtection="1">
      <alignment vertical="center"/>
    </xf>
    <xf numFmtId="3" fontId="3" fillId="3" borderId="16" xfId="1" applyNumberFormat="1" applyFont="1" applyFill="1" applyBorder="1" applyAlignment="1" applyProtection="1">
      <alignment vertical="center"/>
    </xf>
    <xf numFmtId="3" fontId="3" fillId="3" borderId="14" xfId="1" applyNumberFormat="1" applyFont="1" applyFill="1" applyBorder="1" applyAlignment="1" applyProtection="1">
      <alignment vertical="center"/>
    </xf>
    <xf numFmtId="3" fontId="3" fillId="3" borderId="15" xfId="1" applyNumberFormat="1" applyFont="1" applyFill="1" applyBorder="1" applyAlignment="1" applyProtection="1">
      <alignment vertical="center"/>
    </xf>
    <xf numFmtId="3" fontId="3" fillId="3" borderId="17" xfId="1" applyNumberFormat="1" applyFont="1" applyFill="1" applyBorder="1" applyAlignment="1" applyProtection="1">
      <alignment vertical="center"/>
    </xf>
    <xf numFmtId="0" fontId="3" fillId="3" borderId="56" xfId="1" applyFont="1" applyFill="1" applyBorder="1" applyAlignment="1" applyProtection="1">
      <alignment horizontal="left" vertical="center" wrapText="1"/>
    </xf>
    <xf numFmtId="3" fontId="2" fillId="0" borderId="74"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54"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0" fontId="2" fillId="0" borderId="29" xfId="1" applyFont="1" applyFill="1" applyBorder="1" applyAlignment="1" applyProtection="1">
      <alignment horizontal="left" vertical="center" wrapText="1"/>
    </xf>
    <xf numFmtId="0" fontId="2" fillId="0" borderId="29" xfId="1" applyFont="1" applyFill="1" applyBorder="1" applyAlignment="1" applyProtection="1">
      <alignment horizontal="center" vertical="center" wrapText="1"/>
    </xf>
    <xf numFmtId="0" fontId="2" fillId="0" borderId="71" xfId="1" applyFont="1" applyFill="1" applyBorder="1" applyAlignment="1" applyProtection="1">
      <alignment horizontal="right" vertical="center" wrapText="1"/>
    </xf>
    <xf numFmtId="3" fontId="2" fillId="0" borderId="24"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xf>
    <xf numFmtId="3" fontId="2" fillId="0" borderId="75"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xf>
    <xf numFmtId="3" fontId="2" fillId="0" borderId="20" xfId="1" applyNumberFormat="1" applyFont="1" applyFill="1" applyBorder="1" applyAlignment="1" applyProtection="1">
      <alignment vertical="center"/>
    </xf>
    <xf numFmtId="3" fontId="2" fillId="0" borderId="21" xfId="1" applyNumberFormat="1" applyFont="1" applyFill="1" applyBorder="1" applyAlignment="1" applyProtection="1">
      <alignment vertical="center"/>
    </xf>
    <xf numFmtId="0" fontId="2" fillId="0" borderId="19" xfId="1" applyFont="1" applyFill="1" applyBorder="1" applyAlignment="1" applyProtection="1">
      <alignment horizontal="left" vertical="center" wrapText="1"/>
    </xf>
    <xf numFmtId="0" fontId="3" fillId="0" borderId="19" xfId="1" applyFont="1" applyFill="1" applyBorder="1" applyAlignment="1" applyProtection="1">
      <alignment horizontal="left" vertical="center" wrapText="1"/>
    </xf>
    <xf numFmtId="3" fontId="3" fillId="3" borderId="9" xfId="1" applyNumberFormat="1" applyFont="1" applyFill="1" applyBorder="1" applyAlignment="1" applyProtection="1">
      <alignment horizontal="left" vertical="center" wrapText="1"/>
      <protection locked="0"/>
    </xf>
    <xf numFmtId="3" fontId="3" fillId="3" borderId="9"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xf>
    <xf numFmtId="3" fontId="3" fillId="3" borderId="11" xfId="1" applyNumberFormat="1" applyFont="1" applyFill="1" applyBorder="1" applyAlignment="1" applyProtection="1">
      <alignment vertical="center"/>
    </xf>
    <xf numFmtId="3" fontId="3" fillId="3" borderId="12" xfId="1" applyNumberFormat="1" applyFont="1" applyFill="1" applyBorder="1" applyAlignment="1" applyProtection="1">
      <alignment vertical="center"/>
    </xf>
    <xf numFmtId="3" fontId="3" fillId="3" borderId="13" xfId="1" applyNumberFormat="1" applyFont="1" applyFill="1" applyBorder="1" applyAlignment="1" applyProtection="1">
      <alignment vertical="center"/>
    </xf>
    <xf numFmtId="3" fontId="3" fillId="3" borderId="20" xfId="1" applyNumberFormat="1" applyFont="1" applyFill="1" applyBorder="1" applyAlignment="1" applyProtection="1">
      <alignment vertical="center"/>
    </xf>
    <xf numFmtId="3" fontId="3" fillId="3" borderId="21" xfId="1" applyNumberFormat="1" applyFont="1" applyFill="1" applyBorder="1" applyAlignment="1" applyProtection="1">
      <alignment vertical="center"/>
    </xf>
    <xf numFmtId="0" fontId="3" fillId="3" borderId="19" xfId="1" applyFont="1" applyFill="1" applyBorder="1" applyAlignment="1" applyProtection="1">
      <alignment horizontal="left" vertical="center" wrapText="1"/>
    </xf>
    <xf numFmtId="3" fontId="2" fillId="0" borderId="58"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vertical="center"/>
      <protection locked="0"/>
    </xf>
    <xf numFmtId="3" fontId="2" fillId="0" borderId="61"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vertical="center"/>
    </xf>
    <xf numFmtId="0" fontId="2" fillId="0" borderId="45" xfId="1" applyFont="1" applyFill="1" applyBorder="1" applyAlignment="1" applyProtection="1">
      <alignment horizontal="center" vertical="center" wrapText="1"/>
    </xf>
    <xf numFmtId="3" fontId="2" fillId="0" borderId="77"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3" fontId="2" fillId="0" borderId="18" xfId="1" applyNumberFormat="1" applyFont="1" applyFill="1" applyBorder="1" applyAlignment="1" applyProtection="1">
      <alignment vertical="center"/>
    </xf>
    <xf numFmtId="3" fontId="3" fillId="0" borderId="64" xfId="1" applyNumberFormat="1" applyFont="1" applyFill="1" applyBorder="1" applyAlignment="1" applyProtection="1">
      <alignment horizontal="left" vertical="center" wrapText="1"/>
      <protection locked="0"/>
    </xf>
    <xf numFmtId="3" fontId="3" fillId="0" borderId="64" xfId="1" applyNumberFormat="1" applyFont="1" applyFill="1" applyBorder="1" applyAlignment="1" applyProtection="1">
      <alignment vertical="center"/>
    </xf>
    <xf numFmtId="3" fontId="3" fillId="0" borderId="65" xfId="1" applyNumberFormat="1" applyFont="1" applyFill="1" applyBorder="1" applyAlignment="1" applyProtection="1">
      <alignment vertical="center"/>
    </xf>
    <xf numFmtId="3" fontId="3" fillId="0" borderId="66" xfId="1" applyNumberFormat="1" applyFont="1" applyFill="1" applyBorder="1" applyAlignment="1" applyProtection="1">
      <alignment vertical="center"/>
    </xf>
    <xf numFmtId="3" fontId="3" fillId="0" borderId="4"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54" xfId="1" applyNumberFormat="1" applyFont="1" applyFill="1" applyBorder="1" applyAlignment="1" applyProtection="1">
      <alignment vertical="center"/>
    </xf>
    <xf numFmtId="3" fontId="3" fillId="0" borderId="55" xfId="1" applyNumberFormat="1" applyFont="1" applyFill="1" applyBorder="1" applyAlignment="1" applyProtection="1">
      <alignment vertical="center"/>
    </xf>
    <xf numFmtId="3" fontId="3" fillId="0" borderId="52" xfId="1" applyNumberFormat="1" applyFont="1" applyFill="1" applyBorder="1" applyAlignment="1" applyProtection="1">
      <alignment vertical="center"/>
    </xf>
    <xf numFmtId="3" fontId="3" fillId="0" borderId="5" xfId="1" applyNumberFormat="1" applyFont="1" applyFill="1" applyBorder="1" applyAlignment="1" applyProtection="1">
      <alignment vertical="center"/>
    </xf>
    <xf numFmtId="0" fontId="3" fillId="0" borderId="71" xfId="1" applyFont="1" applyFill="1" applyBorder="1" applyAlignment="1" applyProtection="1">
      <alignment horizontal="left" vertical="center" wrapText="1"/>
    </xf>
    <xf numFmtId="0" fontId="3" fillId="0" borderId="71" xfId="1" applyFont="1" applyFill="1" applyBorder="1" applyAlignment="1" applyProtection="1">
      <alignment horizontal="center" vertical="center" wrapText="1"/>
    </xf>
    <xf numFmtId="1" fontId="3" fillId="0" borderId="56" xfId="1" applyNumberFormat="1" applyFont="1" applyFill="1" applyBorder="1" applyAlignment="1" applyProtection="1">
      <alignment horizontal="left" vertical="center" wrapText="1"/>
    </xf>
    <xf numFmtId="1" fontId="3" fillId="3" borderId="19" xfId="1" applyNumberFormat="1" applyFont="1" applyFill="1" applyBorder="1" applyAlignment="1" applyProtection="1">
      <alignment horizontal="left" vertical="center" wrapText="1"/>
    </xf>
    <xf numFmtId="0" fontId="2" fillId="0" borderId="45" xfId="1" applyFont="1" applyFill="1" applyBorder="1" applyAlignment="1" applyProtection="1">
      <alignment horizontal="right" vertical="center" wrapText="1"/>
    </xf>
    <xf numFmtId="0" fontId="2" fillId="0" borderId="29" xfId="1" applyFont="1" applyFill="1" applyBorder="1" applyAlignment="1" applyProtection="1">
      <alignment horizontal="right" vertical="center" wrapText="1"/>
    </xf>
    <xf numFmtId="0" fontId="3" fillId="0" borderId="0" xfId="1" applyFont="1" applyFill="1" applyBorder="1" applyAlignment="1" applyProtection="1">
      <alignment horizontal="left" vertical="center"/>
    </xf>
    <xf numFmtId="3" fontId="2" fillId="0" borderId="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protection locked="0"/>
    </xf>
    <xf numFmtId="3" fontId="2" fillId="0" borderId="55"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3" fontId="2" fillId="0" borderId="73"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protection locked="0"/>
    </xf>
    <xf numFmtId="0" fontId="2" fillId="0" borderId="71" xfId="1" applyFont="1" applyFill="1" applyBorder="1" applyAlignment="1" applyProtection="1">
      <alignment vertical="center" wrapText="1"/>
    </xf>
    <xf numFmtId="3" fontId="2" fillId="0" borderId="42" xfId="1" applyNumberFormat="1" applyFont="1" applyFill="1" applyBorder="1" applyAlignment="1" applyProtection="1">
      <alignment vertical="center"/>
    </xf>
    <xf numFmtId="3" fontId="3" fillId="0" borderId="4" xfId="1" applyNumberFormat="1" applyFont="1" applyFill="1" applyBorder="1" applyAlignment="1" applyProtection="1">
      <alignment horizontal="left" vertical="center" wrapText="1"/>
      <protection locked="0"/>
    </xf>
    <xf numFmtId="0" fontId="3" fillId="0" borderId="71" xfId="1" applyFont="1" applyFill="1" applyBorder="1" applyAlignment="1" applyProtection="1">
      <alignment vertical="center" wrapText="1"/>
    </xf>
    <xf numFmtId="0" fontId="3" fillId="0" borderId="71" xfId="1" applyFont="1" applyFill="1" applyBorder="1" applyAlignment="1" applyProtection="1">
      <alignment vertical="center"/>
    </xf>
    <xf numFmtId="3" fontId="3" fillId="0" borderId="78" xfId="1" applyNumberFormat="1" applyFont="1" applyFill="1" applyBorder="1" applyAlignment="1" applyProtection="1">
      <alignment horizontal="left" vertical="center" wrapText="1"/>
      <protection locked="0"/>
    </xf>
    <xf numFmtId="3" fontId="3" fillId="0" borderId="78" xfId="1" applyNumberFormat="1" applyFont="1" applyFill="1" applyBorder="1" applyAlignment="1" applyProtection="1">
      <alignment vertical="center"/>
    </xf>
    <xf numFmtId="3" fontId="3" fillId="0" borderId="79" xfId="1" applyNumberFormat="1" applyFont="1" applyFill="1" applyBorder="1" applyAlignment="1" applyProtection="1">
      <alignment vertical="center"/>
    </xf>
    <xf numFmtId="3" fontId="3" fillId="0" borderId="80" xfId="1" applyNumberFormat="1" applyFont="1" applyFill="1" applyBorder="1" applyAlignment="1" applyProtection="1">
      <alignment vertical="center"/>
    </xf>
    <xf numFmtId="3" fontId="3" fillId="0" borderId="81" xfId="1" applyNumberFormat="1" applyFont="1" applyFill="1" applyBorder="1" applyAlignment="1" applyProtection="1">
      <alignment vertical="center"/>
    </xf>
    <xf numFmtId="3" fontId="3" fillId="0" borderId="82" xfId="1" applyNumberFormat="1" applyFont="1" applyFill="1" applyBorder="1" applyAlignment="1" applyProtection="1">
      <alignment vertical="center"/>
    </xf>
    <xf numFmtId="3" fontId="3" fillId="0" borderId="83" xfId="1" applyNumberFormat="1" applyFont="1" applyFill="1" applyBorder="1" applyAlignment="1" applyProtection="1">
      <alignment vertical="center"/>
    </xf>
    <xf numFmtId="3" fontId="3" fillId="0" borderId="84" xfId="1" applyNumberFormat="1" applyFont="1" applyFill="1" applyBorder="1" applyAlignment="1" applyProtection="1">
      <alignment vertical="center"/>
    </xf>
    <xf numFmtId="0" fontId="3" fillId="0" borderId="85" xfId="1" applyFont="1" applyFill="1" applyBorder="1" applyAlignment="1" applyProtection="1">
      <alignment vertical="center" wrapText="1"/>
    </xf>
    <xf numFmtId="0" fontId="3" fillId="0" borderId="85" xfId="1" applyFont="1" applyFill="1" applyBorder="1" applyAlignment="1" applyProtection="1">
      <alignment vertical="center"/>
    </xf>
    <xf numFmtId="3" fontId="3" fillId="0" borderId="86" xfId="1" applyNumberFormat="1" applyFont="1" applyFill="1" applyBorder="1" applyAlignment="1" applyProtection="1">
      <alignment horizontal="left" vertical="center" wrapText="1"/>
      <protection locked="0"/>
    </xf>
    <xf numFmtId="3" fontId="3" fillId="0" borderId="86" xfId="1" applyNumberFormat="1" applyFont="1" applyFill="1" applyBorder="1" applyAlignment="1" applyProtection="1">
      <alignment vertical="center"/>
    </xf>
    <xf numFmtId="3" fontId="3" fillId="0" borderId="87" xfId="1" applyNumberFormat="1" applyFont="1" applyFill="1" applyBorder="1" applyAlignment="1" applyProtection="1">
      <alignment vertical="center"/>
    </xf>
    <xf numFmtId="3" fontId="3" fillId="0" borderId="88" xfId="1" applyNumberFormat="1" applyFont="1" applyFill="1" applyBorder="1" applyAlignment="1" applyProtection="1">
      <alignment vertical="center"/>
    </xf>
    <xf numFmtId="3" fontId="3" fillId="0" borderId="89" xfId="1" applyNumberFormat="1" applyFont="1" applyFill="1" applyBorder="1" applyAlignment="1" applyProtection="1">
      <alignment vertical="center"/>
    </xf>
    <xf numFmtId="3" fontId="3" fillId="0" borderId="90" xfId="1" applyNumberFormat="1" applyFont="1" applyFill="1" applyBorder="1" applyAlignment="1" applyProtection="1">
      <alignment vertical="center"/>
    </xf>
    <xf numFmtId="3" fontId="3" fillId="0" borderId="91" xfId="1" applyNumberFormat="1" applyFont="1" applyFill="1" applyBorder="1" applyAlignment="1" applyProtection="1">
      <alignment vertical="center"/>
    </xf>
    <xf numFmtId="3" fontId="3" fillId="0" borderId="92" xfId="1" applyNumberFormat="1" applyFont="1" applyFill="1" applyBorder="1" applyAlignment="1" applyProtection="1">
      <alignment vertical="center"/>
    </xf>
    <xf numFmtId="0" fontId="3" fillId="0" borderId="93" xfId="1" applyFont="1" applyFill="1" applyBorder="1" applyAlignment="1" applyProtection="1">
      <alignment vertical="center" wrapText="1"/>
    </xf>
    <xf numFmtId="0" fontId="3" fillId="0" borderId="93" xfId="1" applyFont="1" applyFill="1" applyBorder="1" applyAlignment="1" applyProtection="1">
      <alignment vertical="center"/>
    </xf>
    <xf numFmtId="3" fontId="3" fillId="0" borderId="4" xfId="1" applyNumberFormat="1" applyFont="1" applyBorder="1" applyAlignment="1" applyProtection="1">
      <alignment horizontal="left" vertical="center" wrapText="1"/>
      <protection locked="0"/>
    </xf>
    <xf numFmtId="3" fontId="3" fillId="0" borderId="4" xfId="1" applyNumberFormat="1" applyFont="1" applyBorder="1" applyAlignment="1" applyProtection="1">
      <alignment vertical="center"/>
    </xf>
    <xf numFmtId="3" fontId="3" fillId="0" borderId="52" xfId="1" applyNumberFormat="1" applyFont="1" applyBorder="1" applyAlignment="1" applyProtection="1">
      <alignment vertical="center"/>
      <protection locked="0"/>
    </xf>
    <xf numFmtId="3" fontId="3" fillId="0" borderId="0" xfId="1" applyNumberFormat="1" applyFont="1" applyBorder="1" applyAlignment="1" applyProtection="1">
      <alignment vertical="center"/>
      <protection locked="0"/>
    </xf>
    <xf numFmtId="3" fontId="3" fillId="0" borderId="53" xfId="1" applyNumberFormat="1" applyFont="1" applyBorder="1" applyAlignment="1" applyProtection="1">
      <alignment vertical="center"/>
      <protection locked="0"/>
    </xf>
    <xf numFmtId="3" fontId="3" fillId="0" borderId="54" xfId="1" applyNumberFormat="1" applyFont="1" applyBorder="1" applyAlignment="1" applyProtection="1">
      <alignment vertical="center"/>
      <protection locked="0"/>
    </xf>
    <xf numFmtId="3" fontId="2" fillId="0" borderId="55" xfId="1" applyNumberFormat="1" applyFont="1" applyBorder="1" applyAlignment="1" applyProtection="1">
      <alignment vertical="center"/>
    </xf>
    <xf numFmtId="3" fontId="3" fillId="0" borderId="5" xfId="1" applyNumberFormat="1" applyFont="1" applyBorder="1" applyAlignment="1" applyProtection="1">
      <alignment vertical="center"/>
    </xf>
    <xf numFmtId="0" fontId="3" fillId="0" borderId="71" xfId="1" applyFont="1" applyBorder="1" applyAlignment="1" applyProtection="1">
      <alignment horizontal="left" vertical="center" wrapText="1"/>
    </xf>
    <xf numFmtId="0" fontId="3" fillId="0" borderId="71" xfId="1" applyFont="1" applyBorder="1" applyAlignment="1" applyProtection="1">
      <alignment vertical="center" wrapText="1"/>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protection locked="0"/>
    </xf>
    <xf numFmtId="3" fontId="2" fillId="0" borderId="59" xfId="1" applyNumberFormat="1" applyFont="1" applyFill="1" applyBorder="1" applyAlignment="1" applyProtection="1">
      <alignment horizontal="right" vertical="center"/>
      <protection locked="0"/>
    </xf>
    <xf numFmtId="3" fontId="2" fillId="0" borderId="60" xfId="1" applyNumberFormat="1" applyFont="1" applyFill="1" applyBorder="1" applyAlignment="1" applyProtection="1">
      <alignment horizontal="right" vertical="center"/>
      <protection locked="0"/>
    </xf>
    <xf numFmtId="3" fontId="2" fillId="0" borderId="61"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horizontal="center" vertical="center"/>
      <protection locked="0"/>
    </xf>
    <xf numFmtId="3" fontId="2" fillId="0" borderId="61" xfId="1" applyNumberFormat="1" applyFont="1" applyFill="1" applyBorder="1" applyAlignment="1" applyProtection="1">
      <alignment horizontal="center" vertical="center"/>
      <protection locked="0"/>
    </xf>
    <xf numFmtId="3" fontId="2" fillId="0" borderId="62"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center" vertical="center"/>
      <protection locked="0"/>
    </xf>
    <xf numFmtId="3" fontId="2" fillId="0" borderId="60" xfId="1" applyNumberFormat="1" applyFont="1" applyFill="1" applyBorder="1" applyAlignment="1" applyProtection="1">
      <alignment horizontal="center" vertical="center"/>
    </xf>
    <xf numFmtId="3" fontId="2" fillId="0" borderId="61"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0" fontId="3" fillId="0" borderId="76" xfId="1" applyFont="1" applyFill="1" applyBorder="1" applyAlignment="1" applyProtection="1">
      <alignment horizontal="left" vertical="center" wrapText="1"/>
    </xf>
    <xf numFmtId="0" fontId="3" fillId="0" borderId="76" xfId="1" applyFont="1" applyFill="1" applyBorder="1" applyAlignment="1" applyProtection="1">
      <alignment horizontal="center" vertical="center" wrapText="1"/>
    </xf>
    <xf numFmtId="3" fontId="2" fillId="0" borderId="38"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protection locked="0"/>
    </xf>
    <xf numFmtId="3" fontId="2" fillId="0" borderId="44"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xf>
    <xf numFmtId="3" fontId="2" fillId="0" borderId="13"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right" vertical="center"/>
    </xf>
    <xf numFmtId="3" fontId="2" fillId="0" borderId="10" xfId="1" applyNumberFormat="1" applyFont="1" applyFill="1" applyBorder="1" applyAlignment="1" applyProtection="1">
      <alignment horizontal="right" vertical="center"/>
    </xf>
    <xf numFmtId="0" fontId="3" fillId="0" borderId="19" xfId="1" applyFont="1" applyFill="1" applyBorder="1" applyAlignment="1" applyProtection="1">
      <alignment horizontal="center" vertical="center" wrapText="1"/>
    </xf>
    <xf numFmtId="3" fontId="2" fillId="0" borderId="73" xfId="1" applyNumberFormat="1" applyFont="1" applyFill="1" applyBorder="1" applyAlignment="1" applyProtection="1">
      <alignment horizontal="center" vertical="center"/>
    </xf>
    <xf numFmtId="3" fontId="2" fillId="0" borderId="16"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protection locked="0"/>
    </xf>
    <xf numFmtId="3" fontId="2" fillId="0" borderId="16" xfId="1" applyNumberFormat="1" applyFont="1" applyFill="1" applyBorder="1" applyAlignment="1" applyProtection="1">
      <alignment horizontal="right" vertical="center"/>
      <protection locked="0"/>
    </xf>
    <xf numFmtId="0" fontId="3" fillId="0" borderId="56" xfId="1" applyFont="1" applyFill="1" applyBorder="1" applyAlignment="1" applyProtection="1">
      <alignment horizontal="center" vertical="center" wrapText="1"/>
    </xf>
    <xf numFmtId="3" fontId="2" fillId="0" borderId="30" xfId="1" applyNumberFormat="1" applyFont="1" applyFill="1" applyBorder="1" applyAlignment="1" applyProtection="1">
      <alignment horizontal="center" vertical="center"/>
    </xf>
    <xf numFmtId="3" fontId="2" fillId="0" borderId="31"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3" fontId="2" fillId="0" borderId="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5"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94" xfId="1" applyNumberFormat="1" applyFont="1" applyFill="1" applyBorder="1" applyAlignment="1" applyProtection="1">
      <alignment horizontal="left" vertical="center" wrapText="1"/>
      <protection locked="0"/>
    </xf>
    <xf numFmtId="3" fontId="2" fillId="0" borderId="94"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2" fillId="0" borderId="96" xfId="1" applyNumberFormat="1" applyFont="1" applyFill="1" applyBorder="1" applyAlignment="1" applyProtection="1">
      <alignment horizontal="center" vertical="center"/>
    </xf>
    <xf numFmtId="3" fontId="2" fillId="0" borderId="9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2" fillId="0" borderId="94"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protection locked="0"/>
    </xf>
    <xf numFmtId="3" fontId="2" fillId="0" borderId="98" xfId="1" applyNumberFormat="1" applyFont="1" applyFill="1" applyBorder="1" applyAlignment="1" applyProtection="1">
      <alignment vertical="center"/>
      <protection locked="0"/>
    </xf>
    <xf numFmtId="3" fontId="2" fillId="0" borderId="99"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vertical="center"/>
    </xf>
    <xf numFmtId="0" fontId="3" fillId="0" borderId="101" xfId="1" applyFont="1" applyFill="1" applyBorder="1" applyAlignment="1" applyProtection="1">
      <alignment horizontal="left" vertical="center" wrapText="1"/>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xf>
    <xf numFmtId="3" fontId="2" fillId="0" borderId="102" xfId="1" applyNumberFormat="1" applyFont="1" applyFill="1" applyBorder="1" applyAlignment="1" applyProtection="1">
      <alignment horizontal="left" vertical="center" wrapText="1"/>
      <protection locked="0"/>
    </xf>
    <xf numFmtId="3" fontId="2" fillId="0" borderId="102" xfId="1" applyNumberFormat="1" applyFont="1" applyFill="1" applyBorder="1" applyAlignment="1" applyProtection="1">
      <alignment horizontal="right" vertical="center"/>
    </xf>
    <xf numFmtId="3" fontId="2" fillId="0" borderId="103" xfId="1" applyNumberFormat="1" applyFont="1" applyFill="1" applyBorder="1" applyAlignment="1" applyProtection="1">
      <alignment horizontal="right" vertical="center"/>
    </xf>
    <xf numFmtId="3" fontId="2" fillId="0" borderId="104" xfId="1" applyNumberFormat="1" applyFont="1" applyFill="1" applyBorder="1" applyAlignment="1" applyProtection="1">
      <alignment horizontal="right" vertical="center"/>
    </xf>
    <xf numFmtId="3" fontId="2" fillId="0" borderId="105" xfId="1" applyNumberFormat="1" applyFont="1" applyFill="1" applyBorder="1" applyAlignment="1" applyProtection="1">
      <alignment horizontal="right" vertical="center"/>
    </xf>
    <xf numFmtId="3" fontId="2" fillId="0" borderId="106" xfId="1" applyNumberFormat="1" applyFont="1" applyFill="1" applyBorder="1" applyAlignment="1" applyProtection="1">
      <alignment horizontal="right" vertical="center"/>
    </xf>
    <xf numFmtId="3" fontId="2" fillId="0" borderId="107" xfId="1" applyNumberFormat="1" applyFont="1" applyFill="1" applyBorder="1" applyAlignment="1" applyProtection="1">
      <alignment horizontal="right" vertical="center"/>
    </xf>
    <xf numFmtId="3" fontId="2" fillId="0" borderId="108" xfId="1" applyNumberFormat="1" applyFont="1" applyFill="1" applyBorder="1" applyAlignment="1" applyProtection="1">
      <alignment horizontal="right" vertical="center"/>
    </xf>
    <xf numFmtId="0" fontId="2" fillId="0" borderId="109" xfId="1" applyFont="1" applyFill="1" applyBorder="1" applyAlignment="1" applyProtection="1">
      <alignment horizontal="left" vertical="center" wrapText="1"/>
    </xf>
    <xf numFmtId="0" fontId="2" fillId="0" borderId="109" xfId="1" applyFont="1" applyFill="1" applyBorder="1" applyAlignment="1" applyProtection="1">
      <alignment vertical="center" wrapText="1"/>
    </xf>
    <xf numFmtId="3" fontId="3" fillId="0" borderId="86" xfId="1" applyNumberFormat="1" applyFont="1" applyFill="1" applyBorder="1" applyAlignment="1" applyProtection="1">
      <alignment horizontal="right" vertical="center"/>
    </xf>
    <xf numFmtId="3" fontId="3" fillId="0" borderId="87" xfId="1" applyNumberFormat="1" applyFont="1" applyFill="1" applyBorder="1" applyAlignment="1" applyProtection="1">
      <alignment horizontal="right" vertical="center"/>
    </xf>
    <xf numFmtId="3" fontId="3" fillId="0" borderId="88" xfId="1" applyNumberFormat="1" applyFont="1" applyFill="1" applyBorder="1" applyAlignment="1" applyProtection="1">
      <alignment horizontal="right" vertical="center"/>
    </xf>
    <xf numFmtId="3" fontId="3" fillId="0" borderId="89" xfId="1" applyNumberFormat="1" applyFont="1" applyFill="1" applyBorder="1" applyAlignment="1" applyProtection="1">
      <alignment horizontal="right" vertical="center"/>
    </xf>
    <xf numFmtId="3" fontId="3" fillId="0" borderId="90" xfId="1" applyNumberFormat="1" applyFont="1" applyFill="1" applyBorder="1" applyAlignment="1" applyProtection="1">
      <alignment horizontal="right" vertical="center"/>
    </xf>
    <xf numFmtId="3" fontId="3" fillId="0" borderId="91" xfId="1" applyNumberFormat="1" applyFont="1" applyFill="1" applyBorder="1" applyAlignment="1" applyProtection="1">
      <alignment horizontal="right" vertical="center"/>
    </xf>
    <xf numFmtId="3" fontId="3" fillId="0" borderId="92" xfId="1" applyNumberFormat="1" applyFont="1" applyFill="1" applyBorder="1" applyAlignment="1" applyProtection="1">
      <alignment horizontal="right" vertical="center"/>
    </xf>
    <xf numFmtId="0" fontId="3" fillId="0" borderId="93" xfId="1" applyFont="1" applyFill="1" applyBorder="1" applyAlignment="1" applyProtection="1">
      <alignment horizontal="left" vertical="center" wrapText="1"/>
    </xf>
    <xf numFmtId="0" fontId="3" fillId="0" borderId="4" xfId="1" applyFont="1" applyFill="1" applyBorder="1" applyAlignment="1" applyProtection="1">
      <alignment horizontal="left" vertical="center"/>
      <protection locked="0"/>
    </xf>
    <xf numFmtId="0" fontId="3" fillId="0" borderId="4" xfId="1" applyFont="1" applyFill="1" applyBorder="1" applyAlignment="1" applyProtection="1">
      <alignment vertical="center"/>
    </xf>
    <xf numFmtId="0" fontId="3" fillId="0" borderId="52" xfId="1" applyFont="1" applyFill="1" applyBorder="1" applyAlignment="1" applyProtection="1">
      <alignment vertical="center"/>
      <protection locked="0"/>
    </xf>
    <xf numFmtId="0" fontId="3" fillId="0" borderId="0"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53" xfId="1" applyFont="1" applyFill="1" applyBorder="1" applyAlignment="1" applyProtection="1">
      <alignment vertical="center"/>
      <protection locked="0"/>
    </xf>
    <xf numFmtId="0" fontId="3" fillId="0" borderId="55" xfId="1" applyFont="1" applyFill="1" applyBorder="1" applyAlignment="1" applyProtection="1">
      <alignment vertical="center"/>
    </xf>
    <xf numFmtId="0" fontId="3" fillId="0" borderId="5" xfId="1" applyFont="1" applyFill="1" applyBorder="1" applyAlignment="1" applyProtection="1">
      <alignment vertical="center"/>
    </xf>
    <xf numFmtId="0" fontId="2" fillId="0" borderId="0" xfId="1" applyFont="1" applyFill="1" applyBorder="1" applyAlignment="1" applyProtection="1">
      <alignment horizontal="center" vertical="center" textRotation="90"/>
    </xf>
    <xf numFmtId="1" fontId="5" fillId="0" borderId="102" xfId="1" applyNumberFormat="1" applyFont="1" applyFill="1" applyBorder="1" applyAlignment="1" applyProtection="1">
      <alignment horizontal="center" vertical="center"/>
    </xf>
    <xf numFmtId="1" fontId="5" fillId="0" borderId="103" xfId="1" applyNumberFormat="1" applyFont="1" applyFill="1" applyBorder="1" applyAlignment="1" applyProtection="1">
      <alignment horizontal="center" vertical="center"/>
    </xf>
    <xf numFmtId="1" fontId="5" fillId="0" borderId="104" xfId="1" applyNumberFormat="1" applyFont="1" applyFill="1" applyBorder="1" applyAlignment="1" applyProtection="1">
      <alignment horizontal="center" vertical="center"/>
    </xf>
    <xf numFmtId="1" fontId="5" fillId="0" borderId="106" xfId="1" applyNumberFormat="1" applyFont="1" applyFill="1" applyBorder="1" applyAlignment="1" applyProtection="1">
      <alignment horizontal="center" vertical="center"/>
    </xf>
    <xf numFmtId="1" fontId="5" fillId="0" borderId="105" xfId="1" applyNumberFormat="1" applyFont="1" applyFill="1" applyBorder="1" applyAlignment="1" applyProtection="1">
      <alignment horizontal="center" vertical="center"/>
    </xf>
    <xf numFmtId="1" fontId="5" fillId="0" borderId="107" xfId="1" applyNumberFormat="1" applyFont="1" applyFill="1" applyBorder="1" applyAlignment="1" applyProtection="1">
      <alignment horizontal="center" vertical="center"/>
    </xf>
    <xf numFmtId="1" fontId="5" fillId="0" borderId="108" xfId="1" applyNumberFormat="1" applyFont="1" applyFill="1" applyBorder="1" applyAlignment="1" applyProtection="1">
      <alignment horizontal="center" vertical="center"/>
    </xf>
    <xf numFmtId="1" fontId="5" fillId="0" borderId="109" xfId="1" applyNumberFormat="1" applyFont="1" applyFill="1" applyBorder="1" applyAlignment="1" applyProtection="1">
      <alignment horizontal="center" vertical="center"/>
    </xf>
    <xf numFmtId="49" fontId="2" fillId="0" borderId="0" xfId="1" applyNumberFormat="1" applyFont="1" applyFill="1" applyBorder="1" applyAlignment="1" applyProtection="1">
      <alignment horizontal="center" vertical="center" wrapText="1"/>
    </xf>
    <xf numFmtId="49" fontId="2" fillId="2" borderId="18" xfId="1" applyNumberFormat="1" applyFont="1" applyFill="1" applyBorder="1" applyAlignment="1" applyProtection="1">
      <alignment vertical="center"/>
    </xf>
    <xf numFmtId="49" fontId="2" fillId="2" borderId="17"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2" fillId="2" borderId="5" xfId="1" applyNumberFormat="1" applyFont="1" applyFill="1" applyBorder="1" applyAlignment="1" applyProtection="1">
      <alignment vertical="center"/>
    </xf>
    <xf numFmtId="0" fontId="2" fillId="0" borderId="30" xfId="1" applyFont="1" applyFill="1" applyBorder="1" applyAlignment="1" applyProtection="1">
      <alignment vertical="center"/>
      <protection locked="0"/>
    </xf>
    <xf numFmtId="49" fontId="2" fillId="2" borderId="32" xfId="1" applyNumberFormat="1" applyFont="1" applyFill="1" applyBorder="1" applyAlignment="1" applyProtection="1">
      <alignment vertical="center"/>
      <protection locked="0"/>
    </xf>
    <xf numFmtId="49" fontId="6" fillId="2" borderId="5"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7" fillId="2" borderId="5" xfId="1" applyNumberFormat="1" applyFont="1" applyFill="1" applyBorder="1" applyAlignment="1" applyProtection="1">
      <alignment vertical="center"/>
    </xf>
    <xf numFmtId="0" fontId="2" fillId="0" borderId="4" xfId="1" applyFont="1" applyFill="1" applyBorder="1" applyAlignment="1" applyProtection="1">
      <alignment vertical="center"/>
    </xf>
    <xf numFmtId="49" fontId="2" fillId="2" borderId="59" xfId="1" applyNumberFormat="1" applyFont="1" applyFill="1" applyBorder="1" applyAlignment="1" applyProtection="1">
      <alignment horizontal="center" vertical="center"/>
    </xf>
    <xf numFmtId="49" fontId="2" fillId="2" borderId="0" xfId="1" applyNumberFormat="1" applyFont="1" applyFill="1" applyBorder="1" applyAlignment="1" applyProtection="1">
      <alignment horizontal="centerContinuous" vertical="center"/>
    </xf>
    <xf numFmtId="49" fontId="8" fillId="2" borderId="0" xfId="1" applyNumberFormat="1" applyFont="1" applyFill="1" applyBorder="1" applyAlignment="1" applyProtection="1">
      <alignment horizontal="center" vertical="center"/>
    </xf>
    <xf numFmtId="49" fontId="8" fillId="2" borderId="5" xfId="1" applyNumberFormat="1" applyFont="1" applyFill="1" applyBorder="1" applyAlignment="1" applyProtection="1">
      <alignment horizontal="center" vertical="center"/>
    </xf>
    <xf numFmtId="0" fontId="3" fillId="0" borderId="18" xfId="1" applyFont="1" applyFill="1" applyBorder="1" applyAlignment="1" applyProtection="1">
      <alignment vertical="top"/>
    </xf>
    <xf numFmtId="0" fontId="3" fillId="0" borderId="0" xfId="1" applyFont="1" applyFill="1" applyBorder="1" applyAlignment="1" applyProtection="1">
      <alignment horizontal="right" vertical="top"/>
      <protection locked="0"/>
    </xf>
    <xf numFmtId="0" fontId="3" fillId="0" borderId="0" xfId="1" applyFont="1" applyFill="1" applyBorder="1" applyAlignment="1" applyProtection="1">
      <alignment vertical="top"/>
      <protection locked="0"/>
    </xf>
    <xf numFmtId="0" fontId="3" fillId="0" borderId="0" xfId="1" applyFont="1" applyFill="1" applyBorder="1" applyAlignment="1" applyProtection="1">
      <alignment vertical="top"/>
    </xf>
    <xf numFmtId="3" fontId="7" fillId="0" borderId="94" xfId="1" applyNumberFormat="1" applyFont="1" applyFill="1" applyBorder="1" applyAlignment="1" applyProtection="1">
      <alignment horizontal="left" vertical="center" wrapText="1"/>
      <protection locked="0"/>
    </xf>
    <xf numFmtId="49" fontId="8" fillId="2" borderId="5" xfId="1" applyNumberFormat="1" applyFont="1" applyFill="1" applyBorder="1" applyAlignment="1" applyProtection="1">
      <alignment horizontal="center" vertical="center"/>
    </xf>
    <xf numFmtId="49" fontId="8" fillId="2" borderId="0" xfId="1" applyNumberFormat="1" applyFont="1" applyFill="1" applyBorder="1" applyAlignment="1" applyProtection="1">
      <alignment horizontal="center" vertical="center"/>
    </xf>
    <xf numFmtId="0" fontId="2" fillId="0" borderId="5" xfId="1" applyFont="1" applyFill="1" applyBorder="1" applyAlignment="1" applyProtection="1">
      <alignment vertical="center"/>
    </xf>
    <xf numFmtId="0" fontId="2" fillId="0" borderId="110" xfId="1" applyFont="1" applyBorder="1" applyAlignment="1" applyProtection="1">
      <alignment vertical="center"/>
      <protection locked="0"/>
    </xf>
    <xf numFmtId="49" fontId="2" fillId="2" borderId="74" xfId="1" applyNumberFormat="1" applyFont="1" applyFill="1" applyBorder="1" applyAlignment="1" applyProtection="1">
      <alignment vertical="center"/>
      <protection locked="0"/>
    </xf>
    <xf numFmtId="49" fontId="2" fillId="2" borderId="30" xfId="1" applyNumberFormat="1" applyFont="1" applyFill="1" applyBorder="1" applyAlignment="1" applyProtection="1">
      <alignment vertical="center"/>
      <protection locked="0"/>
    </xf>
    <xf numFmtId="0" fontId="2" fillId="2" borderId="5"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4" xfId="1" applyFont="1" applyFill="1" applyBorder="1" applyAlignment="1" applyProtection="1">
      <alignment vertical="center"/>
      <protection locked="0"/>
    </xf>
    <xf numFmtId="0" fontId="2" fillId="0" borderId="8" xfId="1" applyFont="1" applyBorder="1" applyAlignment="1" applyProtection="1">
      <alignment vertical="center"/>
    </xf>
    <xf numFmtId="0" fontId="3" fillId="0" borderId="7" xfId="1" applyFont="1" applyFill="1" applyBorder="1" applyAlignment="1" applyProtection="1">
      <alignment vertical="top"/>
    </xf>
    <xf numFmtId="0" fontId="3" fillId="0" borderId="7" xfId="1" applyFont="1" applyFill="1" applyBorder="1" applyAlignment="1" applyProtection="1">
      <alignment vertical="top"/>
      <protection locked="0"/>
    </xf>
    <xf numFmtId="0" fontId="3" fillId="0" borderId="7" xfId="1" applyFont="1" applyFill="1" applyBorder="1" applyAlignment="1" applyProtection="1">
      <alignment horizontal="right" vertical="top"/>
      <protection locked="0"/>
    </xf>
    <xf numFmtId="0" fontId="2" fillId="0" borderId="6" xfId="1" applyFont="1" applyFill="1" applyBorder="1" applyAlignment="1" applyProtection="1">
      <alignment vertical="center"/>
    </xf>
    <xf numFmtId="0" fontId="2" fillId="0" borderId="32" xfId="1" applyFont="1" applyFill="1" applyBorder="1" applyAlignment="1" applyProtection="1">
      <alignment vertical="center"/>
      <protection locked="0"/>
    </xf>
    <xf numFmtId="3" fontId="2" fillId="0" borderId="4" xfId="1" applyNumberFormat="1" applyFont="1" applyBorder="1" applyAlignment="1" applyProtection="1">
      <alignment vertical="center"/>
    </xf>
    <xf numFmtId="3" fontId="3" fillId="0" borderId="22" xfId="1" applyNumberFormat="1" applyFont="1" applyFill="1" applyBorder="1" applyAlignment="1" applyProtection="1">
      <alignment vertical="center"/>
    </xf>
    <xf numFmtId="3" fontId="2" fillId="0" borderId="37" xfId="1" applyNumberFormat="1" applyFont="1" applyBorder="1" applyAlignment="1" applyProtection="1">
      <alignment vertical="center" wrapText="1"/>
      <protection locked="0"/>
    </xf>
    <xf numFmtId="3" fontId="3" fillId="0" borderId="72" xfId="1" applyNumberFormat="1" applyFont="1" applyFill="1" applyBorder="1" applyAlignment="1" applyProtection="1">
      <alignment vertical="center"/>
    </xf>
    <xf numFmtId="0" fontId="2" fillId="2" borderId="8" xfId="1" applyFont="1" applyFill="1" applyBorder="1" applyAlignment="1" applyProtection="1">
      <alignment vertical="center"/>
      <protection locked="0"/>
    </xf>
    <xf numFmtId="0" fontId="2" fillId="2" borderId="7" xfId="1" applyFont="1" applyFill="1" applyBorder="1" applyAlignment="1" applyProtection="1">
      <alignment vertical="center"/>
      <protection locked="0"/>
    </xf>
    <xf numFmtId="0" fontId="2" fillId="2" borderId="6" xfId="1" applyFont="1" applyFill="1" applyBorder="1" applyAlignment="1" applyProtection="1">
      <alignment vertical="center"/>
      <protection locked="0"/>
    </xf>
    <xf numFmtId="0" fontId="2" fillId="0" borderId="0" xfId="1" applyFont="1" applyAlignment="1">
      <alignment vertical="center"/>
    </xf>
    <xf numFmtId="0" fontId="2" fillId="0" borderId="0" xfId="1" applyFont="1" applyAlignment="1">
      <alignment horizontal="right" vertical="center"/>
    </xf>
    <xf numFmtId="0" fontId="10" fillId="0" borderId="0" xfId="1" applyFont="1" applyAlignment="1">
      <alignment vertical="center"/>
    </xf>
    <xf numFmtId="0" fontId="2" fillId="0" borderId="0" xfId="1" applyFont="1" applyAlignment="1">
      <alignment horizontal="left" vertical="center"/>
    </xf>
    <xf numFmtId="0" fontId="2" fillId="0" borderId="31" xfId="1" applyFont="1" applyBorder="1" applyAlignment="1">
      <alignment horizontal="center" vertical="center" wrapText="1"/>
    </xf>
    <xf numFmtId="0" fontId="2" fillId="0" borderId="31" xfId="0" applyFont="1" applyBorder="1" applyAlignment="1">
      <alignment horizontal="center" vertical="center" wrapText="1"/>
    </xf>
    <xf numFmtId="0" fontId="2" fillId="0" borderId="31" xfId="1" applyFont="1" applyFill="1" applyBorder="1" applyAlignment="1" applyProtection="1">
      <alignment horizontal="center" vertical="center" wrapText="1"/>
    </xf>
    <xf numFmtId="3" fontId="3" fillId="0" borderId="31" xfId="1" applyNumberFormat="1" applyFont="1" applyBorder="1" applyAlignment="1">
      <alignment vertical="center" wrapText="1"/>
    </xf>
    <xf numFmtId="3" fontId="3" fillId="0" borderId="31" xfId="1" applyNumberFormat="1" applyFont="1" applyFill="1" applyBorder="1" applyAlignment="1">
      <alignment vertical="center" wrapText="1"/>
    </xf>
    <xf numFmtId="3" fontId="11" fillId="0" borderId="31" xfId="1" applyNumberFormat="1" applyFont="1" applyFill="1" applyBorder="1" applyAlignment="1" applyProtection="1">
      <alignment vertical="center" wrapText="1"/>
      <protection locked="0"/>
    </xf>
    <xf numFmtId="0" fontId="2" fillId="0" borderId="31" xfId="1" applyFont="1" applyBorder="1" applyAlignment="1">
      <alignment horizontal="center" vertical="center"/>
    </xf>
    <xf numFmtId="1" fontId="3" fillId="0" borderId="31" xfId="1" applyNumberFormat="1" applyFont="1" applyBorder="1" applyAlignment="1" applyProtection="1">
      <alignment vertical="center" wrapText="1"/>
      <protection locked="0"/>
    </xf>
    <xf numFmtId="3" fontId="2" fillId="0" borderId="31" xfId="1" applyNumberFormat="1" applyFont="1" applyBorder="1" applyAlignment="1" applyProtection="1">
      <alignment vertical="center" wrapText="1"/>
      <protection locked="0"/>
    </xf>
    <xf numFmtId="3" fontId="12" fillId="0" borderId="31" xfId="1" applyNumberFormat="1" applyFont="1" applyFill="1" applyBorder="1" applyAlignment="1" applyProtection="1">
      <alignment vertical="center" wrapText="1"/>
      <protection locked="0"/>
    </xf>
    <xf numFmtId="3" fontId="2" fillId="0" borderId="31" xfId="1" applyNumberFormat="1" applyFont="1" applyBorder="1" applyAlignment="1" applyProtection="1">
      <alignment horizontal="center" vertical="center" wrapText="1"/>
      <protection locked="0"/>
    </xf>
    <xf numFmtId="3" fontId="0" fillId="0" borderId="0" xfId="0" applyNumberFormat="1"/>
    <xf numFmtId="3" fontId="12" fillId="0" borderId="31" xfId="1" applyNumberFormat="1" applyFont="1" applyBorder="1" applyAlignment="1" applyProtection="1">
      <alignment vertical="center" wrapText="1"/>
      <protection locked="0"/>
    </xf>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Border="1" applyAlignment="1" applyProtection="1">
      <alignment vertical="center" wrapText="1"/>
      <protection locked="0"/>
    </xf>
    <xf numFmtId="3" fontId="2" fillId="0" borderId="0" xfId="1" applyNumberFormat="1" applyFont="1" applyBorder="1" applyAlignment="1" applyProtection="1">
      <alignment vertical="center" wrapText="1"/>
      <protection locked="0"/>
    </xf>
    <xf numFmtId="0" fontId="2" fillId="0" borderId="31" xfId="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23" xfId="1" applyFont="1" applyBorder="1" applyAlignment="1" applyProtection="1">
      <alignment horizontal="center" vertical="center" wrapText="1"/>
      <protection locked="0"/>
    </xf>
    <xf numFmtId="3" fontId="2" fillId="0" borderId="31" xfId="1" applyNumberFormat="1" applyFont="1" applyFill="1" applyBorder="1" applyAlignment="1" applyProtection="1">
      <alignment vertical="center" wrapText="1"/>
      <protection locked="0"/>
    </xf>
    <xf numFmtId="0" fontId="2" fillId="0" borderId="23" xfId="1" applyFont="1" applyBorder="1" applyAlignment="1" applyProtection="1">
      <alignment horizontal="center" vertical="center"/>
      <protection locked="0"/>
    </xf>
    <xf numFmtId="0" fontId="2" fillId="0" borderId="31" xfId="1" applyFont="1" applyBorder="1" applyAlignment="1" applyProtection="1">
      <alignment horizontal="center" vertical="center"/>
      <protection locked="0"/>
    </xf>
    <xf numFmtId="0" fontId="2" fillId="0" borderId="24" xfId="1" applyFont="1" applyBorder="1" applyAlignment="1" applyProtection="1">
      <alignment horizontal="center" vertical="center" wrapText="1"/>
      <protection locked="0"/>
    </xf>
    <xf numFmtId="0" fontId="2" fillId="0" borderId="24" xfId="1" applyFont="1" applyBorder="1" applyAlignment="1" applyProtection="1">
      <alignment horizontal="left" vertical="center" wrapText="1"/>
      <protection locked="0"/>
    </xf>
    <xf numFmtId="1" fontId="3" fillId="0" borderId="24" xfId="1" applyNumberFormat="1" applyFont="1" applyBorder="1" applyAlignment="1" applyProtection="1">
      <alignment vertical="center" wrapText="1"/>
      <protection locked="0"/>
    </xf>
    <xf numFmtId="3" fontId="2" fillId="0" borderId="24" xfId="1" applyNumberFormat="1" applyFont="1" applyBorder="1" applyAlignment="1" applyProtection="1">
      <alignment vertical="center" wrapText="1"/>
      <protection locked="0"/>
    </xf>
    <xf numFmtId="3" fontId="2" fillId="0" borderId="24" xfId="1" applyNumberFormat="1" applyFont="1" applyFill="1" applyBorder="1" applyAlignment="1" applyProtection="1">
      <alignment vertical="center" wrapText="1"/>
      <protection locked="0"/>
    </xf>
    <xf numFmtId="3" fontId="2" fillId="0" borderId="24" xfId="1" applyNumberFormat="1" applyFont="1" applyBorder="1" applyAlignment="1" applyProtection="1">
      <alignment horizontal="center" vertical="center" wrapText="1"/>
      <protection locked="0"/>
    </xf>
    <xf numFmtId="3" fontId="3" fillId="0" borderId="31" xfId="1" applyNumberFormat="1" applyFont="1" applyBorder="1" applyAlignment="1">
      <alignment horizontal="center" vertical="center" wrapText="1"/>
    </xf>
    <xf numFmtId="0" fontId="2" fillId="0" borderId="31" xfId="1" applyFont="1" applyFill="1" applyBorder="1" applyAlignment="1" applyProtection="1">
      <alignment horizontal="center" vertical="center" wrapText="1"/>
      <protection locked="0"/>
    </xf>
    <xf numFmtId="1" fontId="3" fillId="0" borderId="31" xfId="1" applyNumberFormat="1" applyFont="1" applyFill="1" applyBorder="1" applyAlignment="1" applyProtection="1">
      <alignment vertical="center" wrapText="1"/>
      <protection locked="0"/>
    </xf>
    <xf numFmtId="3" fontId="2" fillId="0" borderId="31" xfId="1" applyNumberFormat="1" applyFont="1" applyFill="1" applyBorder="1" applyAlignment="1" applyProtection="1">
      <alignment horizontal="center" vertical="center" wrapText="1"/>
      <protection locked="0"/>
    </xf>
    <xf numFmtId="0" fontId="2" fillId="0" borderId="31" xfId="1" applyFont="1" applyBorder="1" applyAlignment="1">
      <alignment vertical="center"/>
    </xf>
    <xf numFmtId="0" fontId="2" fillId="0" borderId="0" xfId="1" applyFont="1" applyFill="1" applyBorder="1" applyAlignment="1" applyProtection="1">
      <alignment horizontal="left" vertical="center" wrapText="1"/>
      <protection locked="0"/>
    </xf>
    <xf numFmtId="3" fontId="4" fillId="0" borderId="31" xfId="1" applyNumberFormat="1" applyFont="1" applyBorder="1" applyAlignment="1" applyProtection="1">
      <alignment vertical="center" wrapText="1"/>
      <protection locked="0"/>
    </xf>
    <xf numFmtId="0" fontId="2" fillId="0" borderId="74" xfId="1" applyFont="1" applyBorder="1" applyAlignment="1">
      <alignment horizontal="center" vertical="center" wrapText="1"/>
    </xf>
    <xf numFmtId="3" fontId="2" fillId="0" borderId="31" xfId="1" applyNumberFormat="1" applyFont="1" applyBorder="1" applyAlignment="1">
      <alignment vertical="center" wrapText="1"/>
    </xf>
    <xf numFmtId="3" fontId="12" fillId="0" borderId="31" xfId="1" applyNumberFormat="1" applyFont="1" applyFill="1" applyBorder="1" applyAlignment="1">
      <alignment vertical="center" wrapText="1"/>
    </xf>
    <xf numFmtId="0" fontId="2" fillId="0" borderId="23" xfId="1" applyFont="1" applyBorder="1" applyAlignment="1">
      <alignment horizontal="center" vertical="center" wrapText="1"/>
    </xf>
    <xf numFmtId="3" fontId="13" fillId="0" borderId="31" xfId="1" applyNumberFormat="1" applyFont="1" applyFill="1" applyBorder="1" applyAlignment="1" applyProtection="1">
      <alignment vertical="center" wrapText="1"/>
      <protection locked="0"/>
    </xf>
    <xf numFmtId="0" fontId="2" fillId="0" borderId="0" xfId="1" applyFont="1"/>
    <xf numFmtId="0" fontId="2" fillId="0" borderId="23" xfId="1" applyFont="1" applyFill="1" applyBorder="1" applyAlignment="1">
      <alignment horizontal="center" vertical="center" wrapText="1"/>
    </xf>
    <xf numFmtId="3" fontId="2" fillId="0" borderId="31" xfId="1" applyNumberFormat="1" applyFont="1" applyFill="1" applyBorder="1" applyAlignment="1">
      <alignment vertical="center" wrapText="1"/>
    </xf>
    <xf numFmtId="0" fontId="2" fillId="0" borderId="0" xfId="1" applyFont="1" applyFill="1" applyBorder="1" applyAlignment="1">
      <alignment horizontal="center" vertical="center" wrapText="1"/>
    </xf>
    <xf numFmtId="1" fontId="3"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lignment vertical="center" wrapText="1"/>
    </xf>
    <xf numFmtId="3" fontId="3" fillId="0" borderId="0" xfId="1" applyNumberFormat="1" applyFont="1" applyFill="1" applyBorder="1" applyAlignment="1">
      <alignment vertical="center" wrapText="1"/>
    </xf>
    <xf numFmtId="1" fontId="3" fillId="0" borderId="31" xfId="1" applyNumberFormat="1" applyFont="1" applyFill="1" applyBorder="1" applyAlignment="1" applyProtection="1">
      <alignment horizontal="right" vertical="center" wrapText="1"/>
      <protection locked="0"/>
    </xf>
    <xf numFmtId="0" fontId="2" fillId="0" borderId="0" xfId="1" applyFont="1" applyBorder="1" applyAlignment="1" applyProtection="1">
      <alignment horizontal="center" vertical="center"/>
      <protection locked="0"/>
    </xf>
    <xf numFmtId="3" fontId="3" fillId="0" borderId="0" xfId="1" applyNumberFormat="1" applyFont="1" applyFill="1" applyBorder="1" applyAlignment="1" applyProtection="1">
      <alignment vertical="center" wrapText="1"/>
      <protection locked="0"/>
    </xf>
    <xf numFmtId="3" fontId="4" fillId="0" borderId="0" xfId="1" applyNumberFormat="1" applyFont="1" applyFill="1" applyBorder="1" applyAlignment="1" applyProtection="1">
      <alignment vertical="center" wrapText="1"/>
      <protection locked="0"/>
    </xf>
    <xf numFmtId="0" fontId="2" fillId="0" borderId="24" xfId="1" applyFont="1" applyBorder="1"/>
    <xf numFmtId="3" fontId="2" fillId="0" borderId="24" xfId="1" applyNumberFormat="1" applyFont="1" applyBorder="1"/>
    <xf numFmtId="0" fontId="13" fillId="0" borderId="0" xfId="1" applyFont="1"/>
    <xf numFmtId="0" fontId="2" fillId="0" borderId="0" xfId="1" applyFont="1" applyFill="1"/>
    <xf numFmtId="0" fontId="2" fillId="0" borderId="0" xfId="0" applyFont="1"/>
    <xf numFmtId="0" fontId="2" fillId="0" borderId="0" xfId="0" applyFont="1" applyFill="1"/>
    <xf numFmtId="0" fontId="7" fillId="0" borderId="0" xfId="0" applyFont="1" applyProtection="1">
      <protection locked="0"/>
    </xf>
    <xf numFmtId="0" fontId="7" fillId="0" borderId="0" xfId="0" applyFont="1" applyFill="1"/>
    <xf numFmtId="0" fontId="7" fillId="0" borderId="0" xfId="0" applyFont="1"/>
    <xf numFmtId="3" fontId="3" fillId="0" borderId="93"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right" vertical="center"/>
    </xf>
    <xf numFmtId="3" fontId="2" fillId="0" borderId="71"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right" vertical="center"/>
      <protection locked="0"/>
    </xf>
    <xf numFmtId="3" fontId="2" fillId="0" borderId="39"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horizontal="right" vertical="center"/>
    </xf>
    <xf numFmtId="3" fontId="2" fillId="0" borderId="37" xfId="1" applyNumberFormat="1" applyFont="1" applyFill="1" applyBorder="1" applyAlignment="1" applyProtection="1">
      <alignment horizontal="right" vertical="center"/>
    </xf>
    <xf numFmtId="3" fontId="2" fillId="0" borderId="101"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protection locked="0"/>
    </xf>
    <xf numFmtId="3" fontId="2" fillId="0" borderId="114" xfId="1" applyNumberFormat="1" applyFont="1" applyFill="1" applyBorder="1" applyAlignment="1" applyProtection="1">
      <alignment vertical="center"/>
      <protection locked="0"/>
    </xf>
    <xf numFmtId="3" fontId="2" fillId="0" borderId="115" xfId="1" applyNumberFormat="1" applyFont="1" applyFill="1" applyBorder="1" applyAlignment="1" applyProtection="1">
      <alignment vertical="center"/>
    </xf>
    <xf numFmtId="3" fontId="2" fillId="0" borderId="56" xfId="1" applyNumberFormat="1" applyFont="1" applyFill="1" applyBorder="1" applyAlignment="1" applyProtection="1">
      <alignment vertical="center"/>
    </xf>
    <xf numFmtId="3" fontId="2" fillId="0" borderId="13"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xf>
    <xf numFmtId="3" fontId="2" fillId="0" borderId="71"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protection locked="0"/>
    </xf>
    <xf numFmtId="3" fontId="2" fillId="0" borderId="65" xfId="1" applyNumberFormat="1" applyFont="1" applyFill="1" applyBorder="1" applyAlignment="1" applyProtection="1">
      <alignment horizontal="right" vertical="center"/>
      <protection locked="0"/>
    </xf>
    <xf numFmtId="3" fontId="2" fillId="0" borderId="64" xfId="1" applyNumberFormat="1" applyFont="1" applyFill="1" applyBorder="1" applyAlignment="1" applyProtection="1">
      <alignment horizontal="right" vertical="center"/>
    </xf>
    <xf numFmtId="3" fontId="2" fillId="0" borderId="63"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vertical="center"/>
    </xf>
    <xf numFmtId="3" fontId="2" fillId="0" borderId="31" xfId="1" applyNumberFormat="1" applyFont="1" applyFill="1" applyBorder="1" applyAlignment="1" applyProtection="1">
      <alignment horizontal="center" vertical="center"/>
      <protection locked="0"/>
    </xf>
    <xf numFmtId="3" fontId="3" fillId="0" borderId="71" xfId="1" applyNumberFormat="1" applyFont="1" applyBorder="1" applyAlignment="1" applyProtection="1">
      <alignment vertical="center"/>
    </xf>
    <xf numFmtId="3" fontId="3" fillId="0" borderId="15" xfId="1" applyNumberFormat="1" applyFont="1" applyBorder="1" applyAlignment="1" applyProtection="1">
      <alignment vertical="center"/>
      <protection locked="0"/>
    </xf>
    <xf numFmtId="3" fontId="2" fillId="0" borderId="72" xfId="1" applyNumberFormat="1" applyFont="1" applyBorder="1" applyAlignment="1" applyProtection="1">
      <alignment vertical="center"/>
    </xf>
    <xf numFmtId="3" fontId="3" fillId="0" borderId="93" xfId="1" applyNumberFormat="1" applyFont="1" applyFill="1" applyBorder="1" applyAlignment="1" applyProtection="1">
      <alignment vertical="center"/>
    </xf>
    <xf numFmtId="3" fontId="3" fillId="0" borderId="85"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3" borderId="19"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protection locked="0"/>
    </xf>
    <xf numFmtId="3" fontId="2" fillId="0" borderId="51"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vertical="center"/>
      <protection locked="0"/>
    </xf>
    <xf numFmtId="3" fontId="2" fillId="0" borderId="29"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3" fillId="0" borderId="76" xfId="1" applyNumberFormat="1" applyFont="1" applyFill="1" applyBorder="1" applyAlignment="1" applyProtection="1">
      <alignment vertical="center"/>
    </xf>
    <xf numFmtId="3" fontId="3" fillId="0" borderId="68" xfId="1" applyNumberFormat="1" applyFont="1" applyFill="1" applyBorder="1" applyAlignment="1" applyProtection="1">
      <alignment vertical="center"/>
    </xf>
    <xf numFmtId="3" fontId="3" fillId="0" borderId="67" xfId="1" applyNumberFormat="1" applyFont="1" applyFill="1" applyBorder="1" applyAlignment="1" applyProtection="1">
      <alignment vertical="center"/>
    </xf>
    <xf numFmtId="3" fontId="3" fillId="3" borderId="56"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56"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1" fontId="5" fillId="0" borderId="118" xfId="1" applyNumberFormat="1" applyFont="1" applyFill="1" applyBorder="1" applyAlignment="1" applyProtection="1">
      <alignment horizontal="center" vertical="center"/>
    </xf>
    <xf numFmtId="0" fontId="3" fillId="0" borderId="75" xfId="1" applyFont="1" applyFill="1" applyBorder="1" applyAlignment="1" applyProtection="1">
      <alignment vertical="center"/>
      <protection locked="0"/>
    </xf>
    <xf numFmtId="3" fontId="3" fillId="0" borderId="119" xfId="1" applyNumberFormat="1" applyFont="1" applyFill="1" applyBorder="1" applyAlignment="1" applyProtection="1">
      <alignment horizontal="right" vertical="center"/>
    </xf>
    <xf numFmtId="3" fontId="2" fillId="0" borderId="118" xfId="1" applyNumberFormat="1" applyFont="1" applyFill="1" applyBorder="1" applyAlignment="1" applyProtection="1">
      <alignment horizontal="right" vertical="center"/>
    </xf>
    <xf numFmtId="3" fontId="2" fillId="0" borderId="75" xfId="1" applyNumberFormat="1" applyFont="1" applyFill="1" applyBorder="1" applyAlignment="1" applyProtection="1">
      <alignment horizontal="right" vertical="center"/>
      <protection locked="0"/>
    </xf>
    <xf numFmtId="3" fontId="2" fillId="0" borderId="74" xfId="1" applyNumberFormat="1" applyFont="1" applyFill="1" applyBorder="1" applyAlignment="1" applyProtection="1">
      <alignment horizontal="right" vertical="center"/>
      <protection locked="0"/>
    </xf>
    <xf numFmtId="3" fontId="2" fillId="0" borderId="117" xfId="1" applyNumberFormat="1" applyFont="1" applyFill="1" applyBorder="1" applyAlignment="1" applyProtection="1">
      <alignment vertical="center"/>
      <protection locked="0"/>
    </xf>
    <xf numFmtId="3" fontId="2" fillId="0" borderId="73"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center" vertical="center"/>
    </xf>
    <xf numFmtId="3" fontId="2" fillId="0" borderId="56" xfId="1" applyNumberFormat="1" applyFont="1" applyFill="1" applyBorder="1" applyAlignment="1" applyProtection="1">
      <alignment horizontal="center" vertical="center"/>
    </xf>
    <xf numFmtId="3" fontId="2" fillId="0" borderId="75" xfId="1" applyNumberFormat="1" applyFont="1" applyFill="1" applyBorder="1" applyAlignment="1" applyProtection="1">
      <alignment horizontal="center" vertical="center"/>
    </xf>
    <xf numFmtId="3" fontId="2" fillId="0" borderId="71"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2" fillId="0" borderId="120" xfId="1" applyNumberFormat="1" applyFont="1" applyFill="1" applyBorder="1" applyAlignment="1" applyProtection="1">
      <alignment horizontal="center" vertical="center"/>
    </xf>
    <xf numFmtId="3" fontId="2" fillId="0" borderId="63" xfId="1" applyNumberFormat="1" applyFont="1" applyFill="1" applyBorder="1" applyAlignment="1" applyProtection="1">
      <alignment horizontal="center" vertical="center"/>
    </xf>
    <xf numFmtId="3" fontId="2" fillId="0" borderId="73" xfId="1" applyNumberFormat="1" applyFont="1" applyFill="1" applyBorder="1" applyAlignment="1" applyProtection="1">
      <alignment horizontal="right" vertical="center"/>
      <protection locked="0"/>
    </xf>
    <xf numFmtId="3" fontId="2" fillId="0" borderId="111"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right" vertical="center"/>
    </xf>
    <xf numFmtId="3" fontId="2" fillId="0" borderId="121" xfId="1" applyNumberFormat="1" applyFont="1" applyFill="1" applyBorder="1" applyAlignment="1" applyProtection="1">
      <alignment horizontal="center" vertical="center"/>
    </xf>
    <xf numFmtId="3" fontId="2" fillId="0" borderId="76" xfId="1" applyNumberFormat="1" applyFont="1" applyFill="1" applyBorder="1" applyAlignment="1" applyProtection="1">
      <alignment horizontal="center" vertical="center"/>
    </xf>
    <xf numFmtId="3" fontId="2" fillId="0" borderId="110"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110" xfId="1" applyNumberFormat="1" applyFont="1" applyFill="1" applyBorder="1" applyAlignment="1" applyProtection="1">
      <alignment horizontal="center" vertical="center"/>
      <protection locked="0"/>
    </xf>
    <xf numFmtId="3" fontId="3" fillId="0" borderId="53" xfId="1" applyNumberFormat="1" applyFont="1" applyBorder="1" applyAlignment="1" applyProtection="1">
      <alignment vertical="center"/>
    </xf>
    <xf numFmtId="3" fontId="3" fillId="0" borderId="75" xfId="1" applyNumberFormat="1" applyFont="1" applyBorder="1" applyAlignment="1" applyProtection="1">
      <alignment vertical="center"/>
      <protection locked="0"/>
    </xf>
    <xf numFmtId="3" fontId="2" fillId="0" borderId="71" xfId="1" applyNumberFormat="1" applyFont="1" applyBorder="1" applyAlignment="1" applyProtection="1">
      <alignment vertical="center"/>
    </xf>
    <xf numFmtId="3" fontId="3" fillId="0" borderId="119" xfId="1" applyNumberFormat="1" applyFont="1" applyFill="1" applyBorder="1" applyAlignment="1" applyProtection="1">
      <alignment vertical="center"/>
    </xf>
    <xf numFmtId="3" fontId="3" fillId="0" borderId="122" xfId="1" applyNumberFormat="1" applyFont="1" applyFill="1" applyBorder="1" applyAlignment="1" applyProtection="1">
      <alignment vertical="center"/>
    </xf>
    <xf numFmtId="3" fontId="3" fillId="0" borderId="75" xfId="1" applyNumberFormat="1" applyFont="1" applyFill="1" applyBorder="1" applyAlignment="1" applyProtection="1">
      <alignment vertical="center"/>
    </xf>
    <xf numFmtId="3" fontId="3" fillId="4" borderId="12" xfId="1" applyNumberFormat="1" applyFont="1" applyFill="1" applyBorder="1" applyAlignment="1" applyProtection="1">
      <alignment vertical="center"/>
    </xf>
    <xf numFmtId="3" fontId="3" fillId="3" borderId="46"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xf>
    <xf numFmtId="3" fontId="2" fillId="0" borderId="75"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protection locked="0"/>
    </xf>
    <xf numFmtId="3" fontId="2" fillId="0" borderId="111" xfId="1" applyNumberFormat="1" applyFont="1" applyFill="1" applyBorder="1" applyAlignment="1" applyProtection="1">
      <alignment vertical="center"/>
      <protection locked="0"/>
    </xf>
    <xf numFmtId="3" fontId="2" fillId="0" borderId="112" xfId="1" applyNumberFormat="1" applyFont="1" applyFill="1" applyBorder="1" applyAlignment="1" applyProtection="1">
      <alignment vertical="center"/>
      <protection locked="0"/>
    </xf>
    <xf numFmtId="3" fontId="2" fillId="0" borderId="46" xfId="1" applyNumberFormat="1" applyFont="1" applyFill="1" applyBorder="1" applyAlignment="1" applyProtection="1">
      <alignment vertical="center"/>
    </xf>
    <xf numFmtId="3" fontId="3" fillId="4" borderId="73" xfId="1" applyNumberFormat="1" applyFont="1" applyFill="1" applyBorder="1" applyAlignment="1" applyProtection="1">
      <alignment vertical="center"/>
    </xf>
    <xf numFmtId="3" fontId="3" fillId="3" borderId="111" xfId="1" applyNumberFormat="1" applyFont="1" applyFill="1" applyBorder="1" applyAlignment="1" applyProtection="1">
      <alignment vertical="center"/>
    </xf>
    <xf numFmtId="3" fontId="2" fillId="0" borderId="121" xfId="1" applyNumberFormat="1" applyFont="1" applyFill="1" applyBorder="1" applyAlignment="1" applyProtection="1">
      <alignment vertical="center"/>
    </xf>
    <xf numFmtId="3" fontId="2" fillId="0" borderId="120" xfId="1" applyNumberFormat="1" applyFont="1" applyFill="1" applyBorder="1" applyAlignment="1" applyProtection="1">
      <alignment vertical="center"/>
      <protection locked="0"/>
    </xf>
    <xf numFmtId="3" fontId="2" fillId="0" borderId="121" xfId="1" applyNumberFormat="1" applyFont="1" applyFill="1" applyBorder="1" applyAlignment="1" applyProtection="1">
      <alignment vertical="center"/>
      <protection locked="0"/>
    </xf>
    <xf numFmtId="3" fontId="3" fillId="0" borderId="46" xfId="1" applyNumberFormat="1" applyFont="1" applyFill="1" applyBorder="1" applyAlignment="1" applyProtection="1">
      <alignment vertical="center"/>
      <protection locked="0"/>
    </xf>
    <xf numFmtId="3" fontId="3" fillId="0" borderId="11" xfId="1" applyNumberFormat="1" applyFont="1" applyFill="1" applyBorder="1" applyAlignment="1" applyProtection="1">
      <alignment horizontal="left" vertical="center" wrapText="1"/>
      <protection locked="0"/>
    </xf>
    <xf numFmtId="49" fontId="2" fillId="2" borderId="0" xfId="1" applyNumberFormat="1" applyFont="1" applyFill="1" applyBorder="1" applyAlignment="1" applyProtection="1">
      <alignment horizontal="center" vertical="center"/>
    </xf>
    <xf numFmtId="0" fontId="2" fillId="0" borderId="17" xfId="1" applyFont="1" applyFill="1" applyBorder="1" applyAlignment="1" applyProtection="1">
      <alignment vertical="center"/>
    </xf>
    <xf numFmtId="0" fontId="2" fillId="0" borderId="18" xfId="1" applyFont="1" applyFill="1" applyBorder="1" applyAlignment="1" applyProtection="1">
      <alignment vertical="center"/>
    </xf>
    <xf numFmtId="0" fontId="2" fillId="0" borderId="72" xfId="1" applyFont="1" applyFill="1" applyBorder="1" applyAlignment="1" applyProtection="1">
      <alignment vertical="center"/>
    </xf>
    <xf numFmtId="0" fontId="2" fillId="0" borderId="0" xfId="2" applyFont="1"/>
    <xf numFmtId="0" fontId="2" fillId="0" borderId="0" xfId="2" applyFont="1" applyAlignment="1">
      <alignment horizontal="right"/>
    </xf>
    <xf numFmtId="0" fontId="2" fillId="0" borderId="0" xfId="1" applyFont="1" applyAlignment="1"/>
    <xf numFmtId="0" fontId="2" fillId="0" borderId="0" xfId="2" applyFont="1" applyAlignment="1"/>
    <xf numFmtId="0" fontId="2" fillId="0" borderId="0" xfId="2" applyFont="1" applyAlignment="1">
      <alignment vertical="center"/>
    </xf>
    <xf numFmtId="0" fontId="10" fillId="0" borderId="0" xfId="2" applyFont="1" applyAlignment="1" applyProtection="1">
      <alignment vertical="center"/>
      <protection locked="0"/>
    </xf>
    <xf numFmtId="0" fontId="10" fillId="0" borderId="0" xfId="2" applyFont="1" applyAlignment="1" applyProtection="1">
      <alignment horizontal="left" vertical="center"/>
      <protection locked="0"/>
    </xf>
    <xf numFmtId="0" fontId="2" fillId="0" borderId="0" xfId="1" applyFont="1" applyBorder="1" applyAlignment="1">
      <alignment vertical="center"/>
    </xf>
    <xf numFmtId="0" fontId="14" fillId="0" borderId="0" xfId="1" applyFont="1" applyBorder="1" applyAlignment="1">
      <alignment horizontal="right" vertical="center"/>
    </xf>
    <xf numFmtId="0" fontId="15" fillId="0" borderId="0" xfId="1" applyFont="1" applyBorder="1" applyAlignment="1">
      <alignment vertical="center"/>
    </xf>
    <xf numFmtId="0" fontId="2" fillId="0" borderId="0" xfId="1" applyFont="1" applyBorder="1" applyAlignment="1">
      <alignment horizontal="center" vertical="center" wrapText="1"/>
    </xf>
    <xf numFmtId="1" fontId="2" fillId="0" borderId="31" xfId="1" applyNumberFormat="1" applyFont="1" applyBorder="1" applyAlignment="1">
      <alignment vertical="center"/>
    </xf>
    <xf numFmtId="0" fontId="2" fillId="0" borderId="31" xfId="1" applyFont="1" applyBorder="1" applyAlignment="1">
      <alignment vertical="center" wrapText="1"/>
    </xf>
    <xf numFmtId="1" fontId="2" fillId="0" borderId="0" xfId="1" applyNumberFormat="1" applyFont="1" applyBorder="1" applyAlignment="1">
      <alignment horizontal="center" vertical="center"/>
    </xf>
    <xf numFmtId="0" fontId="2" fillId="0" borderId="31" xfId="1" applyFont="1" applyBorder="1" applyAlignment="1">
      <alignment horizontal="left" vertical="center" wrapText="1"/>
    </xf>
    <xf numFmtId="3" fontId="2" fillId="0" borderId="31" xfId="1" applyNumberFormat="1" applyFont="1" applyBorder="1" applyAlignment="1">
      <alignment vertical="center"/>
    </xf>
    <xf numFmtId="1" fontId="2" fillId="0" borderId="0" xfId="1" applyNumberFormat="1" applyFont="1" applyBorder="1" applyAlignment="1">
      <alignment horizontal="left" vertical="center" wrapText="1"/>
    </xf>
    <xf numFmtId="0" fontId="7" fillId="0" borderId="0" xfId="1" applyFont="1" applyBorder="1" applyAlignment="1">
      <alignment horizontal="center" vertical="center" wrapText="1"/>
    </xf>
    <xf numFmtId="0" fontId="7" fillId="0" borderId="0" xfId="1" applyFont="1" applyBorder="1" applyAlignment="1">
      <alignment vertical="center" wrapText="1"/>
    </xf>
    <xf numFmtId="3" fontId="3" fillId="0" borderId="31" xfId="2" applyNumberFormat="1" applyFont="1" applyBorder="1" applyAlignment="1">
      <alignment vertical="center" wrapText="1"/>
    </xf>
    <xf numFmtId="3" fontId="3" fillId="0" borderId="31" xfId="2" applyNumberFormat="1" applyFont="1" applyFill="1" applyBorder="1" applyAlignment="1">
      <alignment vertical="center" wrapText="1"/>
    </xf>
    <xf numFmtId="3" fontId="2" fillId="0" borderId="0" xfId="2" applyNumberFormat="1" applyFont="1"/>
    <xf numFmtId="0" fontId="2" fillId="0" borderId="31" xfId="2" applyFont="1" applyBorder="1" applyAlignment="1" applyProtection="1">
      <alignment vertical="center" wrapText="1"/>
      <protection locked="0"/>
    </xf>
    <xf numFmtId="0" fontId="3" fillId="0" borderId="31" xfId="2" applyFont="1" applyBorder="1" applyAlignment="1">
      <alignment vertical="center"/>
    </xf>
    <xf numFmtId="3" fontId="2" fillId="0" borderId="31" xfId="2" applyNumberFormat="1" applyFont="1" applyBorder="1" applyAlignment="1">
      <alignment vertical="center"/>
    </xf>
    <xf numFmtId="3" fontId="2" fillId="0" borderId="31" xfId="2" applyNumberFormat="1" applyFont="1" applyFill="1" applyBorder="1" applyAlignment="1">
      <alignment vertical="center"/>
    </xf>
    <xf numFmtId="3" fontId="2" fillId="0" borderId="31" xfId="2" applyNumberFormat="1" applyFont="1" applyBorder="1" applyAlignment="1">
      <alignment vertical="center" wrapText="1"/>
    </xf>
    <xf numFmtId="3" fontId="3" fillId="0" borderId="31" xfId="2" applyNumberFormat="1" applyFont="1" applyBorder="1" applyAlignment="1">
      <alignment vertical="center"/>
    </xf>
    <xf numFmtId="3" fontId="2" fillId="0" borderId="31" xfId="2" applyNumberFormat="1" applyFont="1" applyBorder="1" applyAlignment="1">
      <alignment horizontal="left" vertical="center" wrapText="1"/>
    </xf>
    <xf numFmtId="0" fontId="2" fillId="0" borderId="0" xfId="2" applyFont="1" applyBorder="1" applyAlignment="1" applyProtection="1">
      <alignment horizontal="left" vertical="center" wrapText="1"/>
      <protection locked="0"/>
    </xf>
    <xf numFmtId="0" fontId="2" fillId="0" borderId="0" xfId="2" applyFont="1" applyBorder="1" applyAlignment="1">
      <alignment vertical="center"/>
    </xf>
    <xf numFmtId="0" fontId="2" fillId="0" borderId="0" xfId="2" applyFont="1" applyBorder="1" applyAlignment="1">
      <alignment vertical="center" wrapText="1"/>
    </xf>
    <xf numFmtId="3" fontId="2" fillId="0" borderId="0" xfId="2" applyNumberFormat="1" applyFont="1" applyBorder="1" applyAlignment="1">
      <alignment vertical="center" wrapText="1"/>
    </xf>
    <xf numFmtId="0" fontId="16" fillId="0" borderId="0" xfId="2" applyFont="1" applyProtection="1">
      <protection locked="0"/>
    </xf>
    <xf numFmtId="0" fontId="7" fillId="0" borderId="0" xfId="2" applyFont="1" applyProtection="1">
      <protection locked="0"/>
    </xf>
    <xf numFmtId="0" fontId="7" fillId="0" borderId="0" xfId="2" applyFont="1"/>
    <xf numFmtId="0" fontId="15" fillId="0" borderId="0" xfId="2" applyFont="1" applyProtection="1">
      <protection locked="0"/>
    </xf>
    <xf numFmtId="0" fontId="2" fillId="0" borderId="0" xfId="2" applyFont="1" applyProtection="1">
      <protection locked="0"/>
    </xf>
    <xf numFmtId="3" fontId="3" fillId="0" borderId="31" xfId="1" applyNumberFormat="1" applyFont="1" applyBorder="1" applyAlignment="1">
      <alignment vertical="center"/>
    </xf>
    <xf numFmtId="3" fontId="3" fillId="0" borderId="31" xfId="1" applyNumberFormat="1" applyFont="1" applyFill="1" applyBorder="1" applyAlignment="1">
      <alignment vertical="center"/>
    </xf>
    <xf numFmtId="3" fontId="2" fillId="0" borderId="31" xfId="1" applyNumberFormat="1" applyFont="1" applyFill="1" applyBorder="1" applyAlignment="1">
      <alignment vertical="center"/>
    </xf>
    <xf numFmtId="3" fontId="2" fillId="0" borderId="116" xfId="1" applyNumberFormat="1" applyFont="1" applyFill="1" applyBorder="1" applyAlignment="1" applyProtection="1">
      <alignment vertical="center"/>
    </xf>
    <xf numFmtId="3" fontId="3" fillId="0" borderId="29" xfId="1" applyNumberFormat="1" applyFont="1" applyFill="1" applyBorder="1" applyAlignment="1" applyProtection="1">
      <alignment vertical="center"/>
    </xf>
    <xf numFmtId="3" fontId="3" fillId="5" borderId="46" xfId="1" applyNumberFormat="1" applyFont="1" applyFill="1" applyBorder="1" applyAlignment="1" applyProtection="1">
      <alignment vertical="center"/>
    </xf>
    <xf numFmtId="49" fontId="8" fillId="2" borderId="5" xfId="1" applyNumberFormat="1" applyFont="1" applyFill="1" applyBorder="1" applyAlignment="1" applyProtection="1">
      <alignment horizontal="center" vertical="center"/>
    </xf>
    <xf numFmtId="49" fontId="8" fillId="2" borderId="0" xfId="1" applyNumberFormat="1" applyFont="1" applyFill="1" applyBorder="1" applyAlignment="1" applyProtection="1">
      <alignment horizontal="center" vertical="center"/>
    </xf>
    <xf numFmtId="0" fontId="2" fillId="0" borderId="0" xfId="1" applyFont="1" applyAlignment="1">
      <alignment horizontal="left" vertical="center"/>
    </xf>
    <xf numFmtId="0" fontId="9" fillId="0" borderId="0" xfId="1" applyFont="1" applyAlignment="1">
      <alignment horizontal="center" vertical="center"/>
    </xf>
    <xf numFmtId="0" fontId="2" fillId="0" borderId="31" xfId="1" applyFont="1" applyBorder="1" applyAlignment="1">
      <alignment horizontal="center" vertical="center" wrapText="1"/>
    </xf>
    <xf numFmtId="0" fontId="3" fillId="0" borderId="31" xfId="1" applyFont="1" applyBorder="1" applyAlignment="1">
      <alignment horizontal="right" vertical="center" wrapText="1"/>
    </xf>
    <xf numFmtId="3" fontId="2" fillId="0" borderId="31" xfId="1" applyNumberFormat="1" applyFont="1" applyBorder="1" applyAlignment="1" applyProtection="1">
      <alignment horizontal="center" vertical="center" wrapText="1"/>
      <protection locked="0"/>
    </xf>
    <xf numFmtId="0" fontId="2" fillId="0" borderId="23" xfId="1" applyFont="1" applyBorder="1" applyAlignment="1" applyProtection="1">
      <alignment horizontal="center" vertical="center" wrapText="1"/>
      <protection locked="0"/>
    </xf>
    <xf numFmtId="0" fontId="2" fillId="0" borderId="58" xfId="1" applyFont="1" applyBorder="1" applyAlignment="1" applyProtection="1">
      <alignment horizontal="center" vertical="center" wrapText="1"/>
      <protection locked="0"/>
    </xf>
    <xf numFmtId="0" fontId="2" fillId="0" borderId="58" xfId="1" applyFont="1" applyBorder="1" applyAlignment="1">
      <alignment horizontal="center" vertical="center" wrapText="1"/>
    </xf>
    <xf numFmtId="0" fontId="2" fillId="0" borderId="31" xfId="1" applyFont="1" applyBorder="1" applyAlignment="1" applyProtection="1">
      <alignment horizontal="center" vertical="center" wrapText="1"/>
      <protection locked="0"/>
    </xf>
    <xf numFmtId="0" fontId="2" fillId="0" borderId="31" xfId="1" applyFont="1" applyFill="1" applyBorder="1" applyAlignment="1" applyProtection="1">
      <alignment horizontal="center" vertical="center" wrapText="1"/>
    </xf>
    <xf numFmtId="0" fontId="2" fillId="0" borderId="31" xfId="2" applyFont="1" applyBorder="1" applyAlignment="1" applyProtection="1">
      <alignment horizontal="center" vertical="center" wrapText="1"/>
      <protection locked="0"/>
    </xf>
    <xf numFmtId="0" fontId="2" fillId="0" borderId="31" xfId="2" applyFont="1" applyBorder="1" applyAlignment="1" applyProtection="1">
      <alignment horizontal="left" vertical="center" wrapText="1"/>
      <protection locked="0"/>
    </xf>
    <xf numFmtId="3" fontId="3" fillId="0" borderId="31" xfId="2" applyNumberFormat="1" applyFont="1" applyBorder="1" applyAlignment="1">
      <alignment horizontal="left" vertical="center" wrapText="1"/>
    </xf>
    <xf numFmtId="0" fontId="2" fillId="0" borderId="31" xfId="2" applyFont="1" applyBorder="1" applyAlignment="1">
      <alignment horizontal="center" vertical="center" wrapText="1"/>
    </xf>
    <xf numFmtId="0" fontId="2" fillId="0" borderId="0" xfId="1" applyFont="1" applyAlignment="1">
      <alignment horizontal="left"/>
    </xf>
    <xf numFmtId="0" fontId="9" fillId="0" borderId="0" xfId="2" applyFont="1" applyAlignment="1">
      <alignment horizontal="center"/>
    </xf>
    <xf numFmtId="0" fontId="2" fillId="0" borderId="31" xfId="1" applyFont="1" applyFill="1" applyBorder="1" applyAlignment="1">
      <alignment horizontal="center" vertical="center" wrapText="1"/>
    </xf>
    <xf numFmtId="0" fontId="2" fillId="0" borderId="0" xfId="3" applyFont="1"/>
    <xf numFmtId="0" fontId="17" fillId="0" borderId="0" xfId="3" applyFont="1" applyProtection="1">
      <protection locked="0"/>
    </xf>
    <xf numFmtId="0" fontId="17" fillId="0" borderId="0" xfId="3" applyFont="1"/>
    <xf numFmtId="0" fontId="18" fillId="0" borderId="0" xfId="3" applyFont="1"/>
    <xf numFmtId="3" fontId="2" fillId="0" borderId="20"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left" vertical="center" wrapText="1"/>
      <protection locked="0"/>
    </xf>
    <xf numFmtId="3" fontId="2" fillId="0" borderId="30" xfId="1" applyNumberFormat="1" applyFont="1" applyFill="1" applyBorder="1" applyAlignment="1" applyProtection="1">
      <alignment horizontal="left" vertical="center"/>
      <protection locked="0"/>
    </xf>
    <xf numFmtId="0" fontId="2" fillId="0" borderId="37" xfId="4" applyFont="1" applyBorder="1" applyAlignment="1" applyProtection="1">
      <alignment wrapText="1"/>
      <protection locked="0"/>
    </xf>
    <xf numFmtId="3" fontId="3" fillId="0" borderId="111" xfId="1" applyNumberFormat="1" applyFont="1" applyFill="1" applyBorder="1" applyAlignment="1" applyProtection="1">
      <alignment vertical="center"/>
      <protection locked="0"/>
    </xf>
    <xf numFmtId="0" fontId="2" fillId="2" borderId="17" xfId="1" applyFont="1" applyFill="1" applyBorder="1" applyAlignment="1" applyProtection="1">
      <alignment vertical="center"/>
      <protection locked="0"/>
    </xf>
    <xf numFmtId="0" fontId="2" fillId="2" borderId="18" xfId="1" applyFont="1" applyFill="1" applyBorder="1" applyAlignment="1" applyProtection="1">
      <alignment vertical="center"/>
      <protection locked="0"/>
    </xf>
    <xf numFmtId="0" fontId="2" fillId="2" borderId="72" xfId="1" applyFont="1" applyFill="1" applyBorder="1" applyAlignment="1" applyProtection="1">
      <alignment vertical="center"/>
      <protection locked="0"/>
    </xf>
    <xf numFmtId="0" fontId="3" fillId="2" borderId="0" xfId="1" applyFont="1" applyFill="1" applyBorder="1" applyAlignment="1" applyProtection="1">
      <alignment vertical="center"/>
    </xf>
    <xf numFmtId="0" fontId="3" fillId="2" borderId="0" xfId="1" applyFont="1" applyFill="1" applyBorder="1" applyAlignment="1" applyProtection="1">
      <alignment horizontal="right" vertical="center"/>
    </xf>
    <xf numFmtId="0" fontId="3" fillId="2" borderId="7" xfId="1" applyFont="1" applyFill="1" applyBorder="1" applyAlignment="1" applyProtection="1">
      <alignment vertical="center"/>
    </xf>
    <xf numFmtId="0" fontId="3" fillId="2" borderId="7" xfId="1" applyFont="1" applyFill="1" applyBorder="1" applyAlignment="1" applyProtection="1">
      <alignment horizontal="right" vertical="center"/>
    </xf>
    <xf numFmtId="0" fontId="3" fillId="2" borderId="6" xfId="1" applyFont="1" applyFill="1" applyBorder="1" applyAlignment="1" applyProtection="1">
      <alignment vertical="center"/>
    </xf>
    <xf numFmtId="49" fontId="2" fillId="2" borderId="66" xfId="1" applyNumberFormat="1" applyFont="1" applyFill="1" applyBorder="1" applyAlignment="1" applyProtection="1">
      <alignment vertical="center"/>
      <protection locked="0"/>
    </xf>
    <xf numFmtId="0" fontId="3" fillId="0" borderId="4" xfId="1" applyFont="1" applyFill="1" applyBorder="1" applyAlignment="1" applyProtection="1">
      <alignment vertical="center"/>
      <protection locked="0"/>
    </xf>
    <xf numFmtId="0" fontId="3" fillId="0" borderId="55" xfId="1" applyFont="1" applyFill="1" applyBorder="1" applyAlignment="1" applyProtection="1">
      <alignment vertical="center"/>
      <protection locked="0"/>
    </xf>
    <xf numFmtId="0" fontId="3" fillId="0" borderId="71" xfId="1" applyFont="1" applyFill="1" applyBorder="1" applyAlignment="1" applyProtection="1">
      <alignment vertical="center"/>
      <protection locked="0"/>
    </xf>
    <xf numFmtId="3" fontId="2" fillId="0" borderId="4" xfId="1" applyNumberFormat="1" applyFont="1" applyFill="1" applyBorder="1" applyAlignment="1" applyProtection="1">
      <alignment horizontal="right" vertical="center"/>
      <protection locked="0"/>
    </xf>
    <xf numFmtId="3" fontId="2" fillId="0" borderId="55" xfId="1" applyNumberFormat="1" applyFont="1" applyFill="1" applyBorder="1" applyAlignment="1" applyProtection="1">
      <alignment horizontal="right" vertical="center"/>
      <protection locked="0"/>
    </xf>
    <xf numFmtId="3" fontId="2" fillId="0" borderId="71" xfId="1" applyNumberFormat="1" applyFont="1" applyFill="1" applyBorder="1" applyAlignment="1" applyProtection="1">
      <alignment horizontal="right" vertical="center"/>
      <protection locked="0"/>
    </xf>
    <xf numFmtId="3" fontId="2" fillId="0" borderId="30"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right" vertical="center"/>
    </xf>
    <xf numFmtId="3" fontId="2" fillId="0" borderId="99" xfId="1" applyNumberFormat="1" applyFont="1" applyFill="1" applyBorder="1" applyAlignment="1" applyProtection="1">
      <alignment horizontal="right" vertical="center"/>
    </xf>
    <xf numFmtId="3" fontId="2" fillId="0" borderId="94" xfId="1" applyNumberFormat="1" applyFont="1" applyFill="1" applyBorder="1" applyAlignment="1" applyProtection="1">
      <alignment horizontal="right" vertical="center"/>
      <protection locked="0"/>
    </xf>
    <xf numFmtId="3" fontId="2" fillId="0" borderId="99" xfId="1" applyNumberFormat="1" applyFont="1" applyFill="1" applyBorder="1" applyAlignment="1" applyProtection="1">
      <alignment horizontal="right" vertical="center"/>
      <protection locked="0"/>
    </xf>
    <xf numFmtId="3" fontId="2" fillId="0" borderId="101" xfId="1" applyNumberFormat="1" applyFont="1" applyFill="1" applyBorder="1" applyAlignment="1" applyProtection="1">
      <alignment horizontal="center" vertical="center"/>
    </xf>
    <xf numFmtId="3" fontId="2" fillId="0" borderId="72" xfId="1" applyNumberFormat="1" applyFont="1" applyFill="1" applyBorder="1" applyAlignment="1" applyProtection="1">
      <alignment horizontal="right" vertical="center"/>
      <protection locked="0"/>
    </xf>
    <xf numFmtId="3" fontId="2" fillId="0" borderId="71"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horizontal="right" vertical="center"/>
    </xf>
    <xf numFmtId="3" fontId="2" fillId="0" borderId="63" xfId="1" applyNumberFormat="1" applyFont="1" applyFill="1" applyBorder="1" applyAlignment="1" applyProtection="1">
      <alignment vertical="center"/>
      <protection locked="0"/>
    </xf>
    <xf numFmtId="3" fontId="2" fillId="0" borderId="63"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vertical="center" wrapText="1"/>
      <protection locked="0"/>
    </xf>
    <xf numFmtId="3" fontId="2" fillId="0" borderId="30" xfId="1" applyNumberFormat="1" applyFont="1" applyFill="1" applyBorder="1" applyAlignment="1" applyProtection="1">
      <alignment vertical="center" wrapText="1"/>
      <protection locked="0"/>
    </xf>
    <xf numFmtId="3" fontId="2" fillId="0" borderId="38"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center" vertical="center"/>
      <protection locked="0"/>
    </xf>
    <xf numFmtId="3" fontId="2" fillId="0" borderId="39" xfId="1" applyNumberFormat="1" applyFont="1" applyFill="1" applyBorder="1" applyAlignment="1" applyProtection="1">
      <alignment horizontal="center" vertical="center"/>
      <protection locked="0"/>
    </xf>
    <xf numFmtId="3" fontId="2" fillId="0" borderId="43" xfId="1" applyNumberFormat="1" applyFont="1" applyFill="1" applyBorder="1" applyAlignment="1" applyProtection="1">
      <alignment horizontal="right" vertical="center"/>
      <protection locked="0"/>
    </xf>
    <xf numFmtId="3" fontId="2" fillId="0" borderId="63" xfId="1" applyNumberFormat="1" applyFont="1" applyFill="1" applyBorder="1" applyAlignment="1" applyProtection="1">
      <alignment horizontal="center" vertical="center"/>
      <protection locked="0"/>
    </xf>
    <xf numFmtId="3" fontId="2" fillId="0" borderId="38"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right" vertical="center"/>
    </xf>
    <xf numFmtId="3" fontId="2" fillId="0" borderId="61"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3" fillId="0" borderId="55" xfId="1" applyNumberFormat="1" applyFont="1" applyFill="1" applyBorder="1" applyAlignment="1" applyProtection="1">
      <alignment horizontal="right" vertical="center"/>
    </xf>
    <xf numFmtId="3" fontId="3" fillId="0" borderId="54" xfId="1" applyNumberFormat="1" applyFont="1" applyBorder="1" applyAlignment="1" applyProtection="1">
      <alignment vertical="center"/>
    </xf>
    <xf numFmtId="3" fontId="3" fillId="0" borderId="52" xfId="1" applyNumberFormat="1" applyFont="1" applyBorder="1" applyAlignment="1" applyProtection="1">
      <alignment vertical="center"/>
    </xf>
    <xf numFmtId="3" fontId="3" fillId="0" borderId="55" xfId="1" applyNumberFormat="1" applyFont="1" applyBorder="1" applyAlignment="1" applyProtection="1">
      <alignment vertical="center"/>
    </xf>
    <xf numFmtId="3" fontId="3" fillId="0" borderId="83" xfId="1" applyNumberFormat="1" applyFont="1" applyFill="1" applyBorder="1" applyAlignment="1" applyProtection="1">
      <alignment horizontal="right" vertical="center"/>
    </xf>
    <xf numFmtId="3" fontId="3" fillId="4" borderId="20" xfId="1" applyNumberFormat="1" applyFont="1" applyFill="1" applyBorder="1" applyAlignment="1" applyProtection="1">
      <alignment horizontal="right" vertical="center"/>
    </xf>
    <xf numFmtId="3" fontId="3" fillId="4" borderId="13" xfId="1" applyNumberFormat="1" applyFont="1" applyFill="1" applyBorder="1" applyAlignment="1" applyProtection="1">
      <alignment vertical="center"/>
    </xf>
    <xf numFmtId="3" fontId="3" fillId="4" borderId="10" xfId="1" applyNumberFormat="1" applyFont="1" applyFill="1" applyBorder="1" applyAlignment="1" applyProtection="1">
      <alignment vertical="center"/>
    </xf>
    <xf numFmtId="3" fontId="3" fillId="4" borderId="9" xfId="1" applyNumberFormat="1" applyFont="1" applyFill="1" applyBorder="1" applyAlignment="1" applyProtection="1">
      <alignment vertical="center"/>
    </xf>
    <xf numFmtId="3" fontId="3" fillId="4" borderId="20" xfId="1" applyNumberFormat="1" applyFont="1" applyFill="1" applyBorder="1" applyAlignment="1" applyProtection="1">
      <alignment vertical="center"/>
    </xf>
    <xf numFmtId="3" fontId="3" fillId="4" borderId="19"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3" fontId="2" fillId="6" borderId="58" xfId="1" applyNumberFormat="1" applyFont="1" applyFill="1" applyBorder="1" applyAlignment="1" applyProtection="1">
      <alignment vertical="center"/>
      <protection locked="0"/>
    </xf>
    <xf numFmtId="3" fontId="2" fillId="6" borderId="62" xfId="1" applyNumberFormat="1" applyFont="1" applyFill="1" applyBorder="1" applyAlignment="1" applyProtection="1">
      <alignment vertical="center"/>
      <protection locked="0"/>
    </xf>
    <xf numFmtId="3" fontId="2" fillId="6" borderId="57" xfId="1" applyNumberFormat="1" applyFont="1" applyFill="1" applyBorder="1" applyAlignment="1" applyProtection="1">
      <alignment vertical="center" wrapText="1"/>
      <protection locked="0"/>
    </xf>
    <xf numFmtId="3" fontId="2" fillId="6" borderId="52" xfId="1" applyNumberFormat="1" applyFont="1" applyFill="1" applyBorder="1" applyAlignment="1" applyProtection="1">
      <alignment vertical="center"/>
      <protection locked="0"/>
    </xf>
    <xf numFmtId="3" fontId="2" fillId="6" borderId="55"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protection locked="0"/>
    </xf>
    <xf numFmtId="3" fontId="2" fillId="0" borderId="14"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protection locked="0"/>
    </xf>
    <xf numFmtId="3" fontId="2" fillId="0" borderId="27"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protection locked="0"/>
    </xf>
    <xf numFmtId="3" fontId="2" fillId="0" borderId="27" xfId="1" applyNumberFormat="1" applyFont="1" applyFill="1" applyBorder="1" applyAlignment="1" applyProtection="1">
      <alignment vertical="center"/>
      <protection locked="0"/>
    </xf>
    <xf numFmtId="3" fontId="2" fillId="0" borderId="29" xfId="1" applyNumberFormat="1" applyFont="1" applyFill="1" applyBorder="1" applyAlignment="1" applyProtection="1">
      <alignment vertical="center"/>
      <protection locked="0"/>
    </xf>
    <xf numFmtId="3" fontId="3" fillId="4" borderId="14" xfId="1" applyNumberFormat="1" applyFont="1" applyFill="1" applyBorder="1" applyAlignment="1" applyProtection="1">
      <alignment horizontal="right" vertical="center"/>
    </xf>
    <xf numFmtId="3" fontId="3" fillId="4" borderId="16" xfId="1" applyNumberFormat="1" applyFont="1" applyFill="1" applyBorder="1" applyAlignment="1" applyProtection="1">
      <alignment vertical="center"/>
    </xf>
    <xf numFmtId="3" fontId="3" fillId="4" borderId="15" xfId="1" applyNumberFormat="1" applyFont="1" applyFill="1" applyBorder="1" applyAlignment="1" applyProtection="1">
      <alignment vertical="center"/>
    </xf>
    <xf numFmtId="3" fontId="3" fillId="4" borderId="72" xfId="1" applyNumberFormat="1" applyFont="1" applyFill="1" applyBorder="1" applyAlignment="1" applyProtection="1">
      <alignment vertical="center"/>
    </xf>
    <xf numFmtId="3" fontId="3" fillId="4" borderId="14" xfId="1" applyNumberFormat="1" applyFont="1" applyFill="1" applyBorder="1" applyAlignment="1" applyProtection="1">
      <alignment vertical="center"/>
    </xf>
    <xf numFmtId="3" fontId="3" fillId="4" borderId="56" xfId="1" applyNumberFormat="1" applyFont="1" applyFill="1" applyBorder="1" applyAlignment="1" applyProtection="1">
      <alignment vertical="center"/>
    </xf>
    <xf numFmtId="3" fontId="3" fillId="3" borderId="68" xfId="1" applyNumberFormat="1" applyFont="1" applyFill="1" applyBorder="1" applyAlignment="1" applyProtection="1">
      <alignment vertical="center"/>
    </xf>
    <xf numFmtId="0" fontId="2" fillId="0" borderId="76" xfId="1" applyFont="1" applyFill="1" applyBorder="1" applyAlignment="1" applyProtection="1">
      <alignment horizontal="left" vertical="center" wrapText="1"/>
    </xf>
    <xf numFmtId="3" fontId="2" fillId="0" borderId="69"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vertical="center"/>
      <protection locked="0"/>
    </xf>
    <xf numFmtId="0" fontId="2" fillId="0" borderId="93" xfId="1" applyFont="1" applyFill="1" applyBorder="1" applyAlignment="1" applyProtection="1">
      <alignment vertical="center"/>
    </xf>
    <xf numFmtId="3" fontId="2" fillId="0" borderId="91" xfId="1" applyNumberFormat="1" applyFont="1" applyFill="1" applyBorder="1" applyAlignment="1" applyProtection="1">
      <alignment horizontal="right" vertical="center"/>
    </xf>
    <xf numFmtId="3" fontId="2" fillId="0" borderId="90" xfId="1" applyNumberFormat="1" applyFont="1" applyFill="1" applyBorder="1" applyAlignment="1" applyProtection="1">
      <alignment vertical="center"/>
    </xf>
    <xf numFmtId="3" fontId="2" fillId="0" borderId="87"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xf>
    <xf numFmtId="3" fontId="3" fillId="0" borderId="124" xfId="1" applyNumberFormat="1" applyFont="1" applyFill="1" applyBorder="1" applyAlignment="1" applyProtection="1">
      <alignment horizontal="right" vertical="center"/>
    </xf>
    <xf numFmtId="3" fontId="3" fillId="0" borderId="123" xfId="1" applyNumberFormat="1" applyFont="1" applyFill="1" applyBorder="1" applyAlignment="1" applyProtection="1">
      <alignment vertical="center"/>
    </xf>
    <xf numFmtId="3" fontId="3" fillId="0" borderId="125" xfId="1" applyNumberFormat="1" applyFont="1" applyFill="1" applyBorder="1" applyAlignment="1" applyProtection="1">
      <alignment vertical="center"/>
    </xf>
    <xf numFmtId="3" fontId="3" fillId="0" borderId="126" xfId="1" applyNumberFormat="1" applyFont="1" applyFill="1" applyBorder="1" applyAlignment="1" applyProtection="1">
      <alignment vertical="center"/>
    </xf>
    <xf numFmtId="3" fontId="3" fillId="0" borderId="124" xfId="1" applyNumberFormat="1" applyFont="1" applyFill="1" applyBorder="1" applyAlignment="1" applyProtection="1">
      <alignment vertical="center"/>
    </xf>
    <xf numFmtId="3" fontId="3" fillId="0" borderId="127" xfId="1" applyNumberFormat="1" applyFont="1" applyFill="1" applyBorder="1" applyAlignment="1" applyProtection="1">
      <alignment vertical="center"/>
    </xf>
    <xf numFmtId="3" fontId="3" fillId="0" borderId="14" xfId="1" applyNumberFormat="1" applyFont="1" applyFill="1" applyBorder="1" applyAlignment="1" applyProtection="1">
      <alignment horizontal="right" vertical="center"/>
    </xf>
    <xf numFmtId="3" fontId="3" fillId="0" borderId="16" xfId="1" applyNumberFormat="1" applyFont="1" applyFill="1" applyBorder="1" applyAlignment="1" applyProtection="1">
      <alignment vertical="center"/>
    </xf>
    <xf numFmtId="3" fontId="3" fillId="0" borderId="15" xfId="1" applyNumberFormat="1" applyFont="1" applyFill="1" applyBorder="1" applyAlignment="1" applyProtection="1">
      <alignment vertical="center"/>
    </xf>
    <xf numFmtId="3" fontId="3" fillId="0" borderId="107" xfId="1" applyNumberFormat="1" applyFont="1" applyFill="1" applyBorder="1" applyAlignment="1" applyProtection="1">
      <alignment vertical="center"/>
    </xf>
    <xf numFmtId="3" fontId="3" fillId="0" borderId="109" xfId="1" applyNumberFormat="1" applyFont="1" applyFill="1" applyBorder="1" applyAlignment="1" applyProtection="1">
      <alignment vertical="center"/>
    </xf>
    <xf numFmtId="0" fontId="3" fillId="0" borderId="56" xfId="1" applyFont="1" applyFill="1" applyBorder="1" applyAlignment="1" applyProtection="1">
      <alignment vertical="center"/>
    </xf>
    <xf numFmtId="3" fontId="3" fillId="0" borderId="103" xfId="1" applyNumberFormat="1" applyFont="1" applyFill="1" applyBorder="1" applyAlignment="1" applyProtection="1">
      <alignment vertical="center"/>
    </xf>
    <xf numFmtId="0" fontId="3" fillId="0" borderId="127" xfId="1" applyFont="1" applyFill="1" applyBorder="1" applyAlignment="1" applyProtection="1">
      <alignment vertical="center"/>
    </xf>
    <xf numFmtId="3" fontId="3" fillId="0" borderId="123" xfId="1" applyNumberFormat="1" applyFont="1" applyFill="1" applyBorder="1" applyAlignment="1" applyProtection="1">
      <alignment vertical="center"/>
      <protection locked="0"/>
    </xf>
    <xf numFmtId="3" fontId="3" fillId="0" borderId="125" xfId="1" applyNumberFormat="1" applyFont="1" applyFill="1" applyBorder="1" applyAlignment="1" applyProtection="1">
      <alignment vertical="center"/>
      <protection locked="0"/>
    </xf>
    <xf numFmtId="3" fontId="3" fillId="0" borderId="126" xfId="1" applyNumberFormat="1" applyFont="1" applyFill="1" applyBorder="1" applyAlignment="1" applyProtection="1">
      <alignment vertical="center"/>
      <protection locked="0"/>
    </xf>
    <xf numFmtId="3" fontId="3" fillId="0" borderId="124" xfId="1" applyNumberFormat="1" applyFont="1" applyFill="1" applyBorder="1" applyAlignment="1" applyProtection="1">
      <alignment vertical="center"/>
      <protection locked="0"/>
    </xf>
    <xf numFmtId="3" fontId="3" fillId="0" borderId="127" xfId="1" applyNumberFormat="1" applyFont="1" applyFill="1" applyBorder="1" applyAlignment="1" applyProtection="1">
      <alignment vertical="center"/>
      <protection locked="0"/>
    </xf>
    <xf numFmtId="0" fontId="2" fillId="0" borderId="8" xfId="5" applyFont="1" applyBorder="1"/>
    <xf numFmtId="0" fontId="2" fillId="2" borderId="3" xfId="1" applyFont="1" applyFill="1" applyBorder="1" applyAlignment="1" applyProtection="1">
      <alignment vertical="center"/>
    </xf>
    <xf numFmtId="0" fontId="2" fillId="2" borderId="2" xfId="1" applyFont="1" applyFill="1" applyBorder="1" applyAlignment="1" applyProtection="1">
      <alignment vertical="center"/>
    </xf>
    <xf numFmtId="0" fontId="2" fillId="2" borderId="1" xfId="1" applyFont="1" applyFill="1" applyBorder="1" applyAlignment="1" applyProtection="1">
      <alignment vertical="center"/>
    </xf>
    <xf numFmtId="0" fontId="2" fillId="0" borderId="128" xfId="1" applyFont="1" applyFill="1" applyBorder="1" applyAlignment="1" applyProtection="1">
      <alignment vertical="center"/>
    </xf>
    <xf numFmtId="0" fontId="2" fillId="0" borderId="0" xfId="1" applyFont="1" applyAlignment="1">
      <alignment horizontal="right"/>
    </xf>
    <xf numFmtId="0" fontId="10" fillId="0" borderId="0" xfId="1" applyFont="1" applyFill="1" applyAlignment="1">
      <alignment horizontal="left" vertical="center"/>
    </xf>
    <xf numFmtId="3" fontId="2" fillId="0" borderId="0" xfId="1" applyNumberFormat="1" applyFont="1" applyAlignment="1">
      <alignment vertical="center"/>
    </xf>
    <xf numFmtId="3" fontId="3" fillId="0" borderId="31" xfId="1" applyNumberFormat="1" applyFont="1" applyBorder="1" applyAlignment="1" applyProtection="1">
      <alignment vertical="center" wrapText="1"/>
      <protection locked="0"/>
    </xf>
    <xf numFmtId="49" fontId="2" fillId="0" borderId="31" xfId="1" applyNumberFormat="1" applyFont="1" applyBorder="1" applyAlignment="1" applyProtection="1">
      <alignment horizontal="center" vertical="center" wrapText="1"/>
      <protection locked="0"/>
    </xf>
    <xf numFmtId="0" fontId="2" fillId="0" borderId="0" xfId="1" applyFont="1" applyBorder="1" applyAlignment="1">
      <alignment vertical="center" wrapText="1"/>
    </xf>
    <xf numFmtId="3" fontId="3" fillId="0" borderId="31" xfId="1" applyNumberFormat="1" applyFont="1" applyFill="1" applyBorder="1" applyAlignment="1" applyProtection="1">
      <alignment vertical="center" wrapText="1"/>
      <protection locked="0"/>
    </xf>
    <xf numFmtId="3" fontId="2" fillId="6" borderId="31" xfId="1" applyNumberFormat="1" applyFont="1" applyFill="1" applyBorder="1" applyAlignment="1" applyProtection="1">
      <alignment horizontal="center" vertical="center" wrapText="1"/>
      <protection locked="0"/>
    </xf>
    <xf numFmtId="0" fontId="2" fillId="0" borderId="31" xfId="1" applyFont="1" applyFill="1" applyBorder="1" applyAlignment="1" applyProtection="1">
      <alignment horizontal="center" vertical="center"/>
      <protection locked="0"/>
    </xf>
    <xf numFmtId="3" fontId="3" fillId="0" borderId="31" xfId="1" applyNumberFormat="1" applyFont="1" applyFill="1" applyBorder="1" applyAlignment="1" applyProtection="1">
      <alignment horizontal="right" vertical="center"/>
      <protection locked="0"/>
    </xf>
    <xf numFmtId="49" fontId="2" fillId="0" borderId="31" xfId="1" applyNumberFormat="1" applyFont="1" applyFill="1" applyBorder="1" applyAlignment="1" applyProtection="1">
      <alignment horizontal="center" vertical="center" wrapText="1"/>
      <protection locked="0"/>
    </xf>
    <xf numFmtId="3" fontId="2" fillId="6" borderId="31" xfId="1" applyNumberFormat="1" applyFont="1" applyFill="1" applyBorder="1" applyAlignment="1" applyProtection="1">
      <alignment vertical="center" wrapText="1"/>
      <protection locked="0"/>
    </xf>
    <xf numFmtId="3" fontId="3" fillId="0" borderId="31" xfId="1" applyNumberFormat="1" applyFont="1" applyBorder="1" applyAlignment="1">
      <alignment horizontal="right" vertical="center" wrapText="1"/>
    </xf>
    <xf numFmtId="3" fontId="2" fillId="0" borderId="31" xfId="1" applyNumberFormat="1" applyFont="1" applyBorder="1" applyAlignment="1">
      <alignment horizontal="right" vertical="center" wrapText="1"/>
    </xf>
    <xf numFmtId="3" fontId="3" fillId="0" borderId="31" xfId="1" applyNumberFormat="1" applyFont="1" applyBorder="1" applyAlignment="1" applyProtection="1">
      <alignment horizontal="right" vertical="center"/>
      <protection locked="0"/>
    </xf>
    <xf numFmtId="3" fontId="2" fillId="0" borderId="31" xfId="1" applyNumberFormat="1" applyFont="1" applyBorder="1" applyAlignment="1" applyProtection="1">
      <alignment horizontal="right" vertical="center" wrapText="1"/>
      <protection locked="0"/>
    </xf>
    <xf numFmtId="0" fontId="3" fillId="0" borderId="31" xfId="1" applyFont="1" applyBorder="1" applyAlignment="1">
      <alignment horizontal="right" vertical="center"/>
    </xf>
    <xf numFmtId="0" fontId="2" fillId="0" borderId="31" xfId="1" applyFont="1" applyBorder="1" applyAlignment="1">
      <alignment horizontal="right" vertical="center"/>
    </xf>
    <xf numFmtId="3" fontId="4" fillId="0" borderId="31" xfId="1" applyNumberFormat="1" applyFont="1" applyFill="1" applyBorder="1" applyAlignment="1" applyProtection="1">
      <alignment horizontal="right" vertical="center" wrapText="1"/>
      <protection locked="0"/>
    </xf>
    <xf numFmtId="3" fontId="2" fillId="0" borderId="31" xfId="1" applyNumberFormat="1" applyFont="1" applyBorder="1" applyAlignment="1" applyProtection="1">
      <alignment horizontal="left" vertical="center" wrapText="1"/>
      <protection locked="0"/>
    </xf>
    <xf numFmtId="0" fontId="2" fillId="0" borderId="0" xfId="1" applyFont="1" applyBorder="1" applyAlignment="1">
      <alignment horizontal="left" vertical="center" wrapText="1"/>
    </xf>
    <xf numFmtId="3" fontId="3" fillId="0" borderId="0" xfId="1" applyNumberFormat="1" applyFont="1" applyBorder="1" applyAlignment="1" applyProtection="1">
      <alignment horizontal="right" vertical="center"/>
      <protection locked="0"/>
    </xf>
    <xf numFmtId="3" fontId="2" fillId="0" borderId="0" xfId="1" applyNumberFormat="1" applyFont="1" applyBorder="1" applyAlignment="1" applyProtection="1">
      <alignment horizontal="right" vertical="center" wrapText="1"/>
      <protection locked="0"/>
    </xf>
    <xf numFmtId="0" fontId="2" fillId="0" borderId="0" xfId="1" applyFont="1" applyAlignment="1">
      <alignment horizontal="center" vertical="center"/>
    </xf>
    <xf numFmtId="0" fontId="21" fillId="0" borderId="0" xfId="1" applyFont="1" applyAlignment="1">
      <alignment horizontal="center" vertical="center"/>
    </xf>
    <xf numFmtId="0" fontId="21" fillId="0" borderId="0" xfId="1" applyFont="1" applyAlignment="1">
      <alignment vertical="center"/>
    </xf>
    <xf numFmtId="0" fontId="7" fillId="0" borderId="0" xfId="6" applyFont="1"/>
    <xf numFmtId="0" fontId="2" fillId="0" borderId="0" xfId="6" applyFont="1"/>
    <xf numFmtId="0" fontId="17" fillId="0" borderId="0" xfId="6" applyFont="1" applyProtection="1">
      <protection locked="0"/>
    </xf>
    <xf numFmtId="0" fontId="17" fillId="0" borderId="0" xfId="6" applyFont="1"/>
    <xf numFmtId="0" fontId="2" fillId="0" borderId="0" xfId="7" applyFont="1" applyFill="1" applyAlignment="1">
      <alignment vertical="center"/>
    </xf>
    <xf numFmtId="0" fontId="2" fillId="0" borderId="0" xfId="1" applyFont="1" applyAlignment="1" applyProtection="1">
      <alignment vertical="center"/>
      <protection locked="0"/>
    </xf>
    <xf numFmtId="0" fontId="9" fillId="0" borderId="0" xfId="1" applyFont="1" applyAlignment="1">
      <alignment horizontal="center"/>
    </xf>
    <xf numFmtId="0" fontId="2" fillId="0" borderId="31" xfId="6" applyFont="1" applyBorder="1" applyAlignment="1">
      <alignment horizontal="center" vertical="center" wrapText="1"/>
    </xf>
    <xf numFmtId="3" fontId="2" fillId="0" borderId="0" xfId="1" applyNumberFormat="1" applyFont="1"/>
    <xf numFmtId="3" fontId="4" fillId="0" borderId="58" xfId="1" applyNumberFormat="1" applyFont="1" applyBorder="1" applyAlignment="1">
      <alignment vertical="center" wrapText="1"/>
    </xf>
    <xf numFmtId="3" fontId="2" fillId="0" borderId="58" xfId="1" applyNumberFormat="1" applyFont="1" applyBorder="1" applyAlignment="1">
      <alignment vertical="center" wrapText="1"/>
    </xf>
    <xf numFmtId="3" fontId="4" fillId="0" borderId="31" xfId="1" applyNumberFormat="1" applyFont="1" applyBorder="1" applyAlignment="1">
      <alignment vertical="center" wrapText="1"/>
    </xf>
    <xf numFmtId="3" fontId="2" fillId="0" borderId="31" xfId="1" applyNumberFormat="1" applyFont="1" applyBorder="1" applyAlignment="1">
      <alignment horizontal="center" vertical="center" wrapText="1"/>
    </xf>
    <xf numFmtId="3" fontId="2" fillId="0" borderId="52" xfId="1" applyNumberFormat="1" applyFont="1" applyBorder="1" applyAlignment="1">
      <alignment vertical="center" wrapText="1"/>
    </xf>
    <xf numFmtId="3" fontId="3" fillId="0" borderId="31" xfId="1" applyNumberFormat="1" applyFont="1" applyFill="1" applyBorder="1" applyAlignment="1">
      <alignment horizontal="right" vertical="center" wrapText="1"/>
    </xf>
    <xf numFmtId="3" fontId="2" fillId="0" borderId="58" xfId="1" applyNumberFormat="1" applyFont="1" applyBorder="1" applyAlignment="1">
      <alignment horizontal="right" vertical="center" wrapText="1"/>
    </xf>
    <xf numFmtId="3" fontId="2" fillId="0" borderId="58" xfId="1" applyNumberFormat="1" applyFont="1" applyBorder="1" applyAlignment="1">
      <alignment horizontal="center" vertical="center" wrapText="1"/>
    </xf>
    <xf numFmtId="3" fontId="3" fillId="0" borderId="31" xfId="1" applyNumberFormat="1" applyFont="1" applyBorder="1" applyAlignment="1" applyProtection="1">
      <alignment horizontal="right" vertical="center" wrapText="1"/>
      <protection locked="0"/>
    </xf>
    <xf numFmtId="3" fontId="2" fillId="0" borderId="58" xfId="1" applyNumberFormat="1" applyFont="1" applyBorder="1" applyAlignment="1" applyProtection="1">
      <alignment vertical="center" wrapText="1"/>
      <protection locked="0"/>
    </xf>
    <xf numFmtId="3" fontId="2" fillId="0" borderId="58" xfId="1" applyNumberFormat="1" applyFont="1" applyBorder="1" applyAlignment="1" applyProtection="1">
      <alignment horizontal="center" vertical="center" wrapText="1"/>
      <protection locked="0"/>
    </xf>
    <xf numFmtId="3" fontId="2" fillId="0" borderId="58" xfId="1" applyNumberFormat="1" applyFont="1" applyFill="1" applyBorder="1" applyAlignment="1" applyProtection="1">
      <alignment vertical="center" wrapText="1"/>
      <protection locked="0"/>
    </xf>
    <xf numFmtId="3" fontId="3" fillId="0" borderId="31" xfId="1" applyNumberFormat="1" applyFont="1" applyFill="1" applyBorder="1" applyAlignment="1" applyProtection="1">
      <alignment horizontal="right" vertical="center" wrapText="1"/>
      <protection locked="0"/>
    </xf>
    <xf numFmtId="3" fontId="2" fillId="0" borderId="31" xfId="1" applyNumberFormat="1" applyFont="1" applyFill="1" applyBorder="1" applyAlignment="1" applyProtection="1">
      <alignment horizontal="right" vertical="center" wrapText="1"/>
      <protection locked="0"/>
    </xf>
    <xf numFmtId="3" fontId="4" fillId="0" borderId="31" xfId="1" applyNumberFormat="1" applyFont="1" applyFill="1" applyBorder="1" applyAlignment="1" applyProtection="1">
      <alignment vertical="center" wrapText="1"/>
      <protection locked="0"/>
    </xf>
    <xf numFmtId="0" fontId="2" fillId="0" borderId="0" xfId="6" applyFont="1" applyAlignment="1">
      <alignment wrapText="1"/>
    </xf>
    <xf numFmtId="0" fontId="2" fillId="0" borderId="0" xfId="1" applyFont="1" applyBorder="1" applyAlignment="1" applyProtection="1">
      <alignment horizontal="left" wrapText="1"/>
      <protection locked="0"/>
    </xf>
    <xf numFmtId="3" fontId="3" fillId="0" borderId="0" xfId="1" applyNumberFormat="1" applyFont="1" applyBorder="1" applyAlignment="1" applyProtection="1">
      <alignment horizontal="center" vertical="center" wrapText="1"/>
      <protection locked="0"/>
    </xf>
    <xf numFmtId="3" fontId="2" fillId="0" borderId="0" xfId="1" applyNumberFormat="1" applyFont="1" applyBorder="1" applyAlignment="1" applyProtection="1">
      <alignment wrapText="1"/>
      <protection locked="0"/>
    </xf>
    <xf numFmtId="0" fontId="2" fillId="0" borderId="0" xfId="1" applyFont="1" applyFill="1" applyBorder="1" applyAlignment="1">
      <alignment vertical="center"/>
    </xf>
    <xf numFmtId="0" fontId="3" fillId="0" borderId="0" xfId="1" applyFont="1" applyFill="1" applyBorder="1" applyAlignment="1">
      <alignment vertical="center"/>
    </xf>
    <xf numFmtId="49" fontId="3" fillId="6" borderId="0" xfId="1" applyNumberFormat="1" applyFont="1" applyFill="1" applyBorder="1" applyAlignment="1">
      <alignment vertical="center"/>
    </xf>
    <xf numFmtId="0" fontId="3" fillId="0" borderId="31" xfId="1" applyFont="1" applyBorder="1" applyAlignment="1" applyProtection="1">
      <alignment horizontal="right" vertical="center" wrapText="1"/>
      <protection locked="0"/>
    </xf>
    <xf numFmtId="0" fontId="20" fillId="0" borderId="31" xfId="1" applyFont="1" applyBorder="1" applyAlignment="1">
      <alignment horizontal="center" vertical="center" wrapText="1"/>
    </xf>
    <xf numFmtId="0" fontId="3" fillId="0" borderId="0" xfId="1" applyFont="1"/>
    <xf numFmtId="0" fontId="7" fillId="0" borderId="31" xfId="1" applyFont="1" applyBorder="1" applyAlignment="1">
      <alignment horizontal="center" vertical="center" wrapText="1"/>
    </xf>
    <xf numFmtId="3" fontId="2" fillId="0" borderId="0" xfId="1" applyNumberFormat="1" applyFont="1" applyAlignment="1">
      <alignment horizontal="right"/>
    </xf>
    <xf numFmtId="3" fontId="2" fillId="0" borderId="0" xfId="1" applyNumberFormat="1" applyFont="1" applyAlignment="1">
      <alignment horizontal="center" vertical="center"/>
    </xf>
    <xf numFmtId="0" fontId="3" fillId="0" borderId="0" xfId="1" applyFont="1" applyAlignment="1">
      <alignment horizontal="center" vertical="center"/>
    </xf>
    <xf numFmtId="0" fontId="22" fillId="0" borderId="0" xfId="7" applyFont="1"/>
    <xf numFmtId="0" fontId="1" fillId="0" borderId="0" xfId="7"/>
    <xf numFmtId="0" fontId="1" fillId="0" borderId="0" xfId="7" applyFill="1"/>
    <xf numFmtId="0" fontId="17" fillId="0" borderId="0" xfId="6" applyFont="1" applyAlignment="1" applyProtection="1">
      <alignment horizontal="right"/>
      <protection locked="0"/>
    </xf>
    <xf numFmtId="0" fontId="17" fillId="0" borderId="0" xfId="6" applyFont="1" applyAlignment="1">
      <alignment horizontal="right"/>
    </xf>
    <xf numFmtId="0" fontId="2" fillId="0" borderId="0" xfId="1" applyFont="1" applyAlignment="1" applyProtection="1">
      <alignment horizontal="center" vertical="center"/>
      <protection locked="0"/>
    </xf>
    <xf numFmtId="0" fontId="2" fillId="0" borderId="0" xfId="1" applyFont="1" applyProtection="1">
      <protection locked="0"/>
    </xf>
    <xf numFmtId="0" fontId="23" fillId="0" borderId="0" xfId="8" applyFont="1" applyAlignment="1">
      <alignment wrapText="1"/>
    </xf>
    <xf numFmtId="0" fontId="2" fillId="0" borderId="0" xfId="7" applyFont="1"/>
    <xf numFmtId="0" fontId="23" fillId="0" borderId="0" xfId="8" applyFont="1"/>
    <xf numFmtId="0" fontId="2" fillId="0" borderId="0" xfId="7" applyFont="1" applyAlignment="1"/>
    <xf numFmtId="0" fontId="9" fillId="0" borderId="0" xfId="7" applyFont="1" applyAlignment="1">
      <alignment horizontal="center"/>
    </xf>
    <xf numFmtId="0" fontId="9" fillId="0" borderId="0" xfId="7" applyFont="1" applyFill="1" applyAlignment="1">
      <alignment horizontal="center"/>
    </xf>
    <xf numFmtId="0" fontId="2" fillId="0" borderId="0" xfId="7" applyFont="1" applyBorder="1"/>
    <xf numFmtId="0" fontId="10" fillId="0" borderId="0" xfId="7" applyFont="1" applyFill="1" applyBorder="1" applyAlignment="1"/>
    <xf numFmtId="0" fontId="10" fillId="0" borderId="0" xfId="7" applyFont="1" applyFill="1" applyBorder="1" applyAlignment="1">
      <alignment horizontal="left"/>
    </xf>
    <xf numFmtId="0" fontId="2" fillId="0" borderId="0" xfId="7" applyFont="1" applyFill="1" applyBorder="1" applyAlignment="1"/>
    <xf numFmtId="3" fontId="3" fillId="0" borderId="31" xfId="7" applyNumberFormat="1" applyFont="1" applyFill="1" applyBorder="1" applyAlignment="1">
      <alignment vertical="center" wrapText="1"/>
    </xf>
    <xf numFmtId="3" fontId="3" fillId="0" borderId="74" xfId="7" applyNumberFormat="1" applyFont="1" applyFill="1" applyBorder="1" applyAlignment="1">
      <alignment vertical="center" wrapText="1"/>
    </xf>
    <xf numFmtId="0" fontId="2" fillId="0" borderId="31" xfId="7" applyFont="1" applyBorder="1" applyAlignment="1">
      <alignment vertical="center"/>
    </xf>
    <xf numFmtId="3" fontId="2" fillId="0" borderId="0" xfId="7" applyNumberFormat="1" applyFont="1"/>
    <xf numFmtId="3" fontId="2" fillId="0" borderId="74" xfId="7" applyNumberFormat="1" applyFont="1" applyFill="1" applyBorder="1" applyAlignment="1">
      <alignment vertical="center" wrapText="1"/>
    </xf>
    <xf numFmtId="3" fontId="2" fillId="0" borderId="31" xfId="7" applyNumberFormat="1" applyFont="1" applyBorder="1" applyAlignment="1">
      <alignment vertical="center"/>
    </xf>
    <xf numFmtId="0" fontId="2" fillId="0" borderId="31" xfId="6" applyFont="1" applyBorder="1" applyAlignment="1">
      <alignment horizontal="justify" vertical="center" wrapText="1"/>
    </xf>
    <xf numFmtId="0" fontId="2" fillId="0" borderId="23" xfId="7" applyFont="1" applyBorder="1" applyAlignment="1">
      <alignment horizontal="center" vertical="center" wrapText="1"/>
    </xf>
    <xf numFmtId="0" fontId="2" fillId="0" borderId="23" xfId="7" applyFont="1" applyBorder="1" applyAlignment="1">
      <alignment horizontal="left" vertical="center" wrapText="1"/>
    </xf>
    <xf numFmtId="0" fontId="2" fillId="0" borderId="31" xfId="7" applyFont="1" applyFill="1" applyBorder="1" applyAlignment="1">
      <alignment horizontal="center" vertical="center" wrapText="1"/>
    </xf>
    <xf numFmtId="0" fontId="2" fillId="0" borderId="31" xfId="6" applyFont="1" applyFill="1" applyBorder="1" applyAlignment="1" applyProtection="1">
      <alignment horizontal="left" vertical="center" wrapText="1"/>
      <protection locked="0"/>
    </xf>
    <xf numFmtId="3" fontId="3" fillId="0" borderId="31" xfId="6" applyNumberFormat="1" applyFont="1" applyFill="1" applyBorder="1" applyAlignment="1" applyProtection="1">
      <alignment wrapText="1"/>
      <protection locked="0"/>
    </xf>
    <xf numFmtId="3" fontId="2" fillId="0" borderId="31" xfId="6" applyNumberFormat="1" applyFont="1" applyFill="1" applyBorder="1" applyAlignment="1" applyProtection="1">
      <alignment vertical="center" wrapText="1"/>
      <protection locked="0"/>
    </xf>
    <xf numFmtId="3" fontId="2" fillId="0" borderId="31" xfId="6" applyNumberFormat="1" applyFont="1" applyFill="1" applyBorder="1" applyAlignment="1">
      <alignment vertical="center"/>
    </xf>
    <xf numFmtId="3" fontId="2" fillId="0" borderId="31" xfId="7" applyNumberFormat="1" applyFont="1" applyFill="1" applyBorder="1" applyAlignment="1">
      <alignment horizontal="right" vertical="center"/>
    </xf>
    <xf numFmtId="0" fontId="2" fillId="0" borderId="33" xfId="6" applyFont="1" applyFill="1" applyBorder="1" applyAlignment="1">
      <alignment horizontal="justify" vertical="center" wrapText="1"/>
    </xf>
    <xf numFmtId="3" fontId="2" fillId="0" borderId="31" xfId="6" applyNumberFormat="1" applyFont="1" applyFill="1" applyBorder="1" applyAlignment="1" applyProtection="1">
      <alignment wrapText="1"/>
      <protection locked="0"/>
    </xf>
    <xf numFmtId="3" fontId="2" fillId="0" borderId="31" xfId="6" applyNumberFormat="1" applyFont="1" applyFill="1" applyBorder="1"/>
    <xf numFmtId="0" fontId="2" fillId="0" borderId="33" xfId="6" applyFont="1" applyFill="1" applyBorder="1" applyAlignment="1">
      <alignment vertical="center" wrapText="1"/>
    </xf>
    <xf numFmtId="0" fontId="2" fillId="0" borderId="23" xfId="7" applyFont="1" applyFill="1" applyBorder="1" applyAlignment="1">
      <alignment horizontal="center" vertical="center" wrapText="1"/>
    </xf>
    <xf numFmtId="0" fontId="2" fillId="0" borderId="23" xfId="6" applyFont="1" applyFill="1" applyBorder="1" applyAlignment="1" applyProtection="1">
      <alignment horizontal="left" vertical="center" wrapText="1"/>
      <protection locked="0"/>
    </xf>
    <xf numFmtId="3" fontId="3" fillId="0" borderId="31" xfId="6" applyNumberFormat="1" applyFont="1" applyFill="1" applyBorder="1" applyAlignment="1" applyProtection="1">
      <alignment horizontal="right" vertical="center" wrapText="1"/>
      <protection locked="0"/>
    </xf>
    <xf numFmtId="0" fontId="2" fillId="0" borderId="31" xfId="7" applyFont="1" applyBorder="1"/>
    <xf numFmtId="0" fontId="2" fillId="0" borderId="24" xfId="7" applyFont="1" applyBorder="1" applyAlignment="1">
      <alignment vertical="center"/>
    </xf>
    <xf numFmtId="0" fontId="2" fillId="0" borderId="24" xfId="7" applyFont="1" applyFill="1" applyBorder="1" applyAlignment="1">
      <alignment vertical="center"/>
    </xf>
    <xf numFmtId="0" fontId="2" fillId="0" borderId="0" xfId="7" applyFont="1" applyAlignment="1">
      <alignment vertical="center"/>
    </xf>
    <xf numFmtId="0" fontId="2" fillId="0" borderId="0" xfId="1" applyFont="1" applyBorder="1" applyAlignment="1"/>
    <xf numFmtId="0" fontId="2" fillId="0" borderId="0" xfId="1" applyFont="1" applyBorder="1" applyAlignment="1">
      <alignment wrapText="1"/>
    </xf>
    <xf numFmtId="0" fontId="2" fillId="0" borderId="0" xfId="1" applyFont="1" applyBorder="1" applyAlignment="1">
      <alignment horizontal="left"/>
    </xf>
    <xf numFmtId="0" fontId="2" fillId="0" borderId="0" xfId="1" applyFont="1" applyBorder="1" applyAlignment="1">
      <alignment horizontal="left" wrapText="1"/>
    </xf>
    <xf numFmtId="0" fontId="2" fillId="0" borderId="0" xfId="1" applyFont="1" applyAlignment="1">
      <alignment vertical="center" wrapText="1"/>
    </xf>
    <xf numFmtId="0" fontId="2" fillId="0" borderId="0" xfId="1" applyFont="1" applyAlignment="1">
      <alignment horizontal="left" vertical="center" wrapText="1"/>
    </xf>
    <xf numFmtId="0" fontId="2" fillId="0" borderId="6" xfId="1" applyFont="1" applyFill="1" applyBorder="1" applyAlignment="1" applyProtection="1">
      <alignment horizontal="center" vertical="center" textRotation="90" wrapText="1"/>
    </xf>
    <xf numFmtId="0" fontId="2" fillId="0" borderId="94" xfId="1" applyFont="1" applyFill="1" applyBorder="1" applyAlignment="1" applyProtection="1">
      <alignment horizontal="center" vertical="center" textRotation="90" wrapText="1"/>
    </xf>
    <xf numFmtId="0" fontId="2" fillId="0" borderId="7" xfId="1" applyFont="1" applyFill="1" applyBorder="1" applyAlignment="1" applyProtection="1">
      <alignment horizontal="center" vertical="center" textRotation="90" wrapText="1"/>
    </xf>
    <xf numFmtId="0" fontId="2" fillId="0" borderId="96" xfId="1" applyFont="1" applyFill="1" applyBorder="1" applyAlignment="1" applyProtection="1">
      <alignment horizontal="center" vertical="center" textRotation="90" wrapText="1"/>
    </xf>
    <xf numFmtId="49" fontId="2" fillId="2" borderId="32" xfId="1" applyNumberFormat="1" applyFont="1" applyFill="1" applyBorder="1" applyAlignment="1" applyProtection="1">
      <alignment horizontal="center" vertical="center"/>
      <protection locked="0"/>
    </xf>
    <xf numFmtId="49" fontId="8" fillId="2" borderId="5" xfId="1" applyNumberFormat="1" applyFont="1" applyFill="1" applyBorder="1" applyAlignment="1" applyProtection="1">
      <alignment horizontal="center" vertical="center"/>
    </xf>
    <xf numFmtId="49" fontId="8" fillId="2" borderId="0" xfId="1" applyNumberFormat="1" applyFont="1" applyFill="1" applyBorder="1" applyAlignment="1" applyProtection="1">
      <alignment horizontal="center" vertical="center"/>
    </xf>
    <xf numFmtId="49" fontId="3" fillId="2" borderId="32" xfId="1" applyNumberFormat="1" applyFont="1" applyFill="1" applyBorder="1" applyAlignment="1" applyProtection="1">
      <alignment horizontal="center" vertical="center" wrapText="1"/>
      <protection locked="0"/>
    </xf>
    <xf numFmtId="49" fontId="2" fillId="2" borderId="18" xfId="1" applyNumberFormat="1" applyFont="1" applyFill="1" applyBorder="1" applyAlignment="1" applyProtection="1">
      <alignment horizontal="center" vertical="center"/>
      <protection locked="0"/>
    </xf>
    <xf numFmtId="49" fontId="2" fillId="0" borderId="47" xfId="1" applyNumberFormat="1" applyFont="1" applyFill="1" applyBorder="1" applyAlignment="1" applyProtection="1">
      <alignment horizontal="center" vertical="center" textRotation="90" wrapText="1"/>
    </xf>
    <xf numFmtId="49" fontId="2" fillId="0" borderId="71" xfId="1" applyNumberFormat="1" applyFont="1" applyFill="1" applyBorder="1" applyAlignment="1" applyProtection="1">
      <alignment horizontal="center" vertical="center" textRotation="90" wrapText="1"/>
    </xf>
    <xf numFmtId="0" fontId="2" fillId="0" borderId="101" xfId="1" applyFont="1" applyFill="1" applyBorder="1" applyAlignment="1" applyProtection="1">
      <alignment horizontal="center" vertical="center" wrapText="1"/>
    </xf>
    <xf numFmtId="49" fontId="2" fillId="0" borderId="47" xfId="1" applyNumberFormat="1" applyFont="1" applyFill="1" applyBorder="1" applyAlignment="1" applyProtection="1">
      <alignment horizontal="center" vertical="center" wrapText="1"/>
    </xf>
    <xf numFmtId="49" fontId="2" fillId="0" borderId="71" xfId="1" applyNumberFormat="1" applyFont="1" applyFill="1" applyBorder="1" applyAlignment="1" applyProtection="1">
      <alignment horizontal="center" vertical="center" wrapText="1"/>
    </xf>
    <xf numFmtId="49" fontId="2" fillId="0" borderId="101" xfId="1" applyNumberFormat="1" applyFont="1" applyFill="1" applyBorder="1" applyAlignment="1" applyProtection="1">
      <alignment horizontal="center" vertical="center" wrapText="1"/>
    </xf>
    <xf numFmtId="49" fontId="2" fillId="0" borderId="21" xfId="1" applyNumberFormat="1" applyFont="1" applyFill="1" applyBorder="1" applyAlignment="1" applyProtection="1">
      <alignment horizontal="center" vertical="center"/>
    </xf>
    <xf numFmtId="49" fontId="2" fillId="0" borderId="11" xfId="1" applyNumberFormat="1" applyFont="1" applyFill="1" applyBorder="1" applyAlignment="1" applyProtection="1">
      <alignment horizontal="center" vertical="center"/>
    </xf>
    <xf numFmtId="49" fontId="2" fillId="0" borderId="9" xfId="1" applyNumberFormat="1" applyFont="1" applyFill="1" applyBorder="1" applyAlignment="1" applyProtection="1">
      <alignment horizontal="center" vertical="center"/>
    </xf>
    <xf numFmtId="0" fontId="2" fillId="0" borderId="47" xfId="1" applyFont="1" applyFill="1" applyBorder="1" applyAlignment="1" applyProtection="1">
      <alignment horizontal="center" vertical="center" textRotation="90"/>
    </xf>
    <xf numFmtId="0" fontId="2" fillId="0" borderId="101" xfId="1" applyFont="1" applyFill="1" applyBorder="1" applyAlignment="1" applyProtection="1">
      <alignment horizontal="center" vertical="center" textRotation="90"/>
    </xf>
    <xf numFmtId="0" fontId="2" fillId="0" borderId="51" xfId="1" applyFont="1" applyFill="1" applyBorder="1" applyAlignment="1" applyProtection="1">
      <alignment horizontal="center" vertical="center" textRotation="90" wrapText="1"/>
    </xf>
    <xf numFmtId="0" fontId="2" fillId="0" borderId="95" xfId="1" applyFont="1" applyFill="1" applyBorder="1" applyAlignment="1" applyProtection="1">
      <alignment horizontal="center" vertical="center" textRotation="90" wrapText="1"/>
    </xf>
    <xf numFmtId="0" fontId="2" fillId="0" borderId="8" xfId="1" applyFont="1" applyBorder="1" applyAlignment="1" applyProtection="1">
      <alignment horizontal="center" vertical="center"/>
    </xf>
    <xf numFmtId="0" fontId="2" fillId="0" borderId="7" xfId="1" applyFont="1" applyBorder="1" applyAlignment="1" applyProtection="1">
      <alignment horizontal="center" vertical="center"/>
    </xf>
    <xf numFmtId="0" fontId="2" fillId="0" borderId="6" xfId="1" applyFont="1" applyBorder="1" applyAlignment="1" applyProtection="1">
      <alignment horizontal="center" vertical="center"/>
    </xf>
    <xf numFmtId="49" fontId="2" fillId="2" borderId="30" xfId="1" applyNumberFormat="1" applyFont="1" applyFill="1" applyBorder="1" applyAlignment="1" applyProtection="1">
      <alignment horizontal="center" vertical="center"/>
      <protection locked="0"/>
    </xf>
    <xf numFmtId="0" fontId="2" fillId="2" borderId="8" xfId="1" applyFont="1" applyFill="1" applyBorder="1" applyAlignment="1" applyProtection="1">
      <alignment horizontal="center" vertical="center"/>
    </xf>
    <xf numFmtId="0" fontId="2" fillId="2" borderId="7" xfId="1" applyFont="1" applyFill="1" applyBorder="1" applyAlignment="1" applyProtection="1">
      <alignment horizontal="center" vertical="center"/>
    </xf>
    <xf numFmtId="0" fontId="2" fillId="2" borderId="6" xfId="1" applyFont="1" applyFill="1" applyBorder="1" applyAlignment="1" applyProtection="1">
      <alignment horizontal="center" vertical="center"/>
    </xf>
    <xf numFmtId="49" fontId="8" fillId="2" borderId="4" xfId="1" applyNumberFormat="1" applyFont="1" applyFill="1" applyBorder="1" applyAlignment="1" applyProtection="1">
      <alignment horizontal="center" vertical="center"/>
    </xf>
    <xf numFmtId="49" fontId="3" fillId="2" borderId="30" xfId="1" applyNumberFormat="1" applyFont="1" applyFill="1" applyBorder="1" applyAlignment="1" applyProtection="1">
      <alignment horizontal="center" vertical="center" wrapText="1"/>
      <protection locked="0"/>
    </xf>
    <xf numFmtId="49" fontId="2" fillId="2" borderId="72" xfId="1" applyNumberFormat="1" applyFont="1" applyFill="1" applyBorder="1" applyAlignment="1" applyProtection="1">
      <alignment horizontal="center" vertical="center"/>
      <protection locked="0"/>
    </xf>
    <xf numFmtId="0" fontId="2" fillId="0" borderId="116" xfId="1" applyFont="1" applyFill="1" applyBorder="1" applyAlignment="1" applyProtection="1">
      <alignment horizontal="center" vertical="center" textRotation="90" wrapText="1"/>
    </xf>
    <xf numFmtId="0" fontId="2" fillId="0" borderId="117" xfId="1" applyFont="1" applyFill="1" applyBorder="1" applyAlignment="1" applyProtection="1">
      <alignment horizontal="center" vertical="center" textRotation="90" wrapText="1"/>
    </xf>
    <xf numFmtId="0" fontId="2" fillId="0" borderId="47" xfId="1" applyFont="1" applyFill="1" applyBorder="1" applyAlignment="1" applyProtection="1">
      <alignment horizontal="center" vertical="center" textRotation="90" wrapText="1"/>
    </xf>
    <xf numFmtId="0" fontId="2" fillId="0" borderId="101" xfId="1" applyFont="1" applyFill="1" applyBorder="1" applyAlignment="1" applyProtection="1">
      <alignment horizontal="center" vertical="center" textRotation="90" wrapText="1"/>
    </xf>
    <xf numFmtId="49" fontId="2" fillId="2" borderId="66" xfId="1" applyNumberFormat="1" applyFont="1" applyFill="1" applyBorder="1" applyAlignment="1" applyProtection="1">
      <alignment horizontal="center" vertical="center"/>
      <protection locked="0"/>
    </xf>
    <xf numFmtId="0" fontId="2" fillId="0" borderId="32" xfId="1" applyFont="1" applyBorder="1" applyAlignment="1" applyProtection="1">
      <alignment horizontal="center" vertical="center"/>
      <protection locked="0"/>
    </xf>
    <xf numFmtId="0" fontId="2" fillId="0" borderId="30" xfId="1" applyFont="1" applyBorder="1" applyAlignment="1" applyProtection="1">
      <alignment horizontal="center" vertical="center"/>
      <protection locked="0"/>
    </xf>
    <xf numFmtId="0" fontId="2" fillId="0" borderId="59" xfId="1" applyFont="1" applyBorder="1" applyAlignment="1" applyProtection="1">
      <alignment horizontal="center" vertical="center"/>
      <protection locked="0"/>
    </xf>
    <xf numFmtId="0" fontId="2" fillId="0" borderId="57" xfId="1" applyFont="1" applyBorder="1" applyAlignment="1" applyProtection="1">
      <alignment horizontal="center" vertical="center"/>
      <protection locked="0"/>
    </xf>
    <xf numFmtId="49" fontId="2" fillId="2" borderId="74" xfId="1" applyNumberFormat="1" applyFont="1" applyFill="1" applyBorder="1" applyAlignment="1" applyProtection="1">
      <alignment horizontal="center" vertical="center"/>
      <protection locked="0"/>
    </xf>
    <xf numFmtId="49" fontId="3" fillId="2" borderId="74" xfId="1" applyNumberFormat="1" applyFont="1" applyFill="1" applyBorder="1" applyAlignment="1" applyProtection="1">
      <alignment horizontal="center" vertical="center" wrapText="1"/>
      <protection locked="0"/>
    </xf>
    <xf numFmtId="49" fontId="2" fillId="2" borderId="111" xfId="1" applyNumberFormat="1" applyFont="1" applyFill="1" applyBorder="1" applyAlignment="1" applyProtection="1">
      <alignment horizontal="center" vertical="center"/>
      <protection locked="0"/>
    </xf>
    <xf numFmtId="0" fontId="2" fillId="0" borderId="0" xfId="1" applyFont="1" applyAlignment="1">
      <alignment horizontal="left" vertical="center"/>
    </xf>
    <xf numFmtId="0" fontId="9" fillId="0" borderId="0" xfId="1" applyFont="1" applyAlignment="1">
      <alignment horizontal="center" vertical="center"/>
    </xf>
    <xf numFmtId="0" fontId="2" fillId="0" borderId="0" xfId="1" applyFont="1" applyFill="1" applyAlignment="1">
      <alignment horizontal="left" vertical="center"/>
    </xf>
    <xf numFmtId="0" fontId="3" fillId="0" borderId="0" xfId="1" applyFont="1" applyAlignment="1">
      <alignment horizontal="left" vertical="center"/>
    </xf>
    <xf numFmtId="0" fontId="2" fillId="0" borderId="31" xfId="1" applyFont="1" applyBorder="1" applyAlignment="1">
      <alignment horizontal="center" vertical="center" wrapText="1"/>
    </xf>
    <xf numFmtId="0" fontId="3" fillId="0" borderId="31" xfId="1" applyFont="1" applyBorder="1" applyAlignment="1">
      <alignment horizontal="right" vertical="center" wrapText="1"/>
    </xf>
    <xf numFmtId="0" fontId="2" fillId="0" borderId="31" xfId="1" applyFont="1" applyBorder="1" applyAlignment="1" applyProtection="1">
      <alignment horizontal="left" vertical="center" wrapText="1"/>
      <protection locked="0"/>
    </xf>
    <xf numFmtId="3" fontId="2" fillId="0" borderId="31" xfId="1" applyNumberFormat="1" applyFont="1" applyBorder="1" applyAlignment="1" applyProtection="1">
      <alignment horizontal="center" vertical="center" wrapText="1"/>
      <protection locked="0"/>
    </xf>
    <xf numFmtId="0" fontId="2" fillId="0" borderId="23" xfId="1" applyFont="1" applyBorder="1" applyAlignment="1" applyProtection="1">
      <alignment horizontal="center" vertical="center" wrapText="1"/>
      <protection locked="0"/>
    </xf>
    <xf numFmtId="0" fontId="2" fillId="0" borderId="52" xfId="1" applyFont="1" applyBorder="1" applyAlignment="1" applyProtection="1">
      <alignment horizontal="center" vertical="center" wrapText="1"/>
      <protection locked="0"/>
    </xf>
    <xf numFmtId="0" fontId="2" fillId="0" borderId="112" xfId="1" applyFont="1" applyBorder="1" applyAlignment="1" applyProtection="1">
      <alignment horizontal="left" vertical="center" wrapText="1"/>
      <protection locked="0"/>
    </xf>
    <xf numFmtId="0" fontId="2" fillId="0" borderId="25" xfId="1" applyFont="1" applyBorder="1" applyAlignment="1" applyProtection="1">
      <alignment horizontal="left" vertical="center" wrapText="1"/>
      <protection locked="0"/>
    </xf>
    <xf numFmtId="0" fontId="2" fillId="0" borderId="74" xfId="1" applyFont="1" applyBorder="1" applyAlignment="1" applyProtection="1">
      <alignment horizontal="left" vertical="center" wrapText="1"/>
      <protection locked="0"/>
    </xf>
    <xf numFmtId="0" fontId="2" fillId="0" borderId="33" xfId="1" applyFont="1" applyBorder="1" applyAlignment="1" applyProtection="1">
      <alignment horizontal="left" vertical="center" wrapText="1"/>
      <protection locked="0"/>
    </xf>
    <xf numFmtId="0" fontId="2" fillId="0" borderId="58" xfId="1" applyFont="1" applyBorder="1" applyAlignment="1" applyProtection="1">
      <alignment horizontal="center" vertical="center" wrapText="1"/>
      <protection locked="0"/>
    </xf>
    <xf numFmtId="0" fontId="2" fillId="0" borderId="75" xfId="1" applyFont="1" applyBorder="1" applyAlignment="1" applyProtection="1">
      <alignment horizontal="left" vertical="center" wrapText="1"/>
      <protection locked="0"/>
    </xf>
    <xf numFmtId="0" fontId="2" fillId="0" borderId="53" xfId="1" applyFont="1" applyBorder="1" applyAlignment="1" applyProtection="1">
      <alignment horizontal="left" vertical="center" wrapText="1"/>
      <protection locked="0"/>
    </xf>
    <xf numFmtId="0" fontId="2" fillId="0" borderId="110" xfId="1" applyFont="1" applyBorder="1" applyAlignment="1" applyProtection="1">
      <alignment horizontal="left" vertical="center" wrapText="1"/>
      <protection locked="0"/>
    </xf>
    <xf numFmtId="0" fontId="2" fillId="0" borderId="60" xfId="1" applyFont="1" applyBorder="1" applyAlignment="1" applyProtection="1">
      <alignment horizontal="left" vertical="center" wrapText="1"/>
      <protection locked="0"/>
    </xf>
    <xf numFmtId="0" fontId="2" fillId="0" borderId="0" xfId="1" applyFont="1" applyBorder="1" applyAlignment="1">
      <alignment horizontal="left" vertical="center"/>
    </xf>
    <xf numFmtId="0" fontId="2" fillId="0" borderId="74" xfId="1" applyFont="1" applyFill="1" applyBorder="1" applyAlignment="1" applyProtection="1">
      <alignment horizontal="left" vertical="center" wrapText="1"/>
      <protection locked="0"/>
    </xf>
    <xf numFmtId="0" fontId="2" fillId="0" borderId="33" xfId="1" applyFont="1" applyFill="1" applyBorder="1" applyAlignment="1" applyProtection="1">
      <alignment horizontal="left" vertical="center" wrapText="1"/>
      <protection locked="0"/>
    </xf>
    <xf numFmtId="0" fontId="2" fillId="0" borderId="74" xfId="1" applyFont="1" applyBorder="1" applyAlignment="1">
      <alignment horizontal="center" vertical="center" wrapText="1"/>
    </xf>
    <xf numFmtId="0" fontId="2" fillId="0" borderId="33" xfId="1" applyFont="1" applyBorder="1" applyAlignment="1">
      <alignment horizontal="center" vertical="center" wrapText="1"/>
    </xf>
    <xf numFmtId="0" fontId="3" fillId="0" borderId="74" xfId="1" applyFont="1" applyBorder="1" applyAlignment="1">
      <alignment horizontal="right" vertical="center" wrapText="1"/>
    </xf>
    <xf numFmtId="0" fontId="3" fillId="0" borderId="32" xfId="1" applyFont="1" applyBorder="1" applyAlignment="1">
      <alignment horizontal="right" vertical="center" wrapText="1"/>
    </xf>
    <xf numFmtId="0" fontId="3" fillId="0" borderId="33" xfId="1" applyFont="1" applyBorder="1" applyAlignment="1">
      <alignment horizontal="right" vertical="center" wrapText="1"/>
    </xf>
    <xf numFmtId="0" fontId="2" fillId="0" borderId="23"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31" xfId="1" applyFont="1" applyBorder="1" applyAlignment="1" applyProtection="1">
      <alignment horizontal="center" vertical="center" wrapText="1"/>
      <protection locked="0"/>
    </xf>
    <xf numFmtId="0" fontId="1" fillId="0" borderId="31" xfId="1" applyFont="1" applyBorder="1" applyAlignment="1">
      <alignment horizontal="left" vertical="center" wrapText="1"/>
    </xf>
    <xf numFmtId="0" fontId="2" fillId="0" borderId="112" xfId="1" applyFont="1" applyFill="1" applyBorder="1" applyAlignment="1" applyProtection="1">
      <alignment horizontal="left" vertical="center" wrapText="1"/>
      <protection locked="0"/>
    </xf>
    <xf numFmtId="0" fontId="2" fillId="0" borderId="25" xfId="1" applyFont="1" applyFill="1" applyBorder="1" applyAlignment="1" applyProtection="1">
      <alignment horizontal="left" vertical="center" wrapText="1"/>
      <protection locked="0"/>
    </xf>
    <xf numFmtId="0" fontId="2" fillId="0" borderId="31" xfId="1" applyFont="1" applyFill="1" applyBorder="1" applyAlignment="1" applyProtection="1">
      <alignment horizontal="left" vertical="center" wrapText="1"/>
      <protection locked="0"/>
    </xf>
    <xf numFmtId="0" fontId="2" fillId="0" borderId="23" xfId="1" applyFont="1" applyBorder="1" applyAlignment="1" applyProtection="1">
      <alignment horizontal="left" vertical="center" wrapText="1"/>
      <protection locked="0"/>
    </xf>
    <xf numFmtId="0" fontId="2" fillId="0" borderId="58" xfId="1" applyFont="1" applyBorder="1" applyAlignment="1" applyProtection="1">
      <alignment horizontal="left" vertical="center" wrapText="1"/>
      <protection locked="0"/>
    </xf>
    <xf numFmtId="0" fontId="13" fillId="0" borderId="0" xfId="1" applyFont="1" applyBorder="1" applyAlignment="1">
      <alignment horizontal="left" vertical="top" wrapText="1"/>
    </xf>
    <xf numFmtId="0" fontId="2" fillId="0" borderId="31" xfId="2" applyFont="1" applyBorder="1" applyAlignment="1" applyProtection="1">
      <alignment horizontal="center" vertical="center" wrapText="1"/>
      <protection locked="0"/>
    </xf>
    <xf numFmtId="0" fontId="2" fillId="0" borderId="31" xfId="2" applyFont="1" applyBorder="1" applyAlignment="1" applyProtection="1">
      <alignment horizontal="left" vertical="center" wrapText="1"/>
      <protection locked="0"/>
    </xf>
    <xf numFmtId="3" fontId="3" fillId="0" borderId="31" xfId="2" applyNumberFormat="1" applyFont="1" applyBorder="1" applyAlignment="1">
      <alignment horizontal="left" vertical="center" wrapText="1"/>
    </xf>
    <xf numFmtId="0" fontId="2" fillId="0" borderId="31" xfId="1" applyFont="1" applyFill="1" applyBorder="1" applyAlignment="1" applyProtection="1">
      <alignment horizontal="center" vertical="center" wrapText="1"/>
    </xf>
    <xf numFmtId="0" fontId="3" fillId="0" borderId="31" xfId="2" applyFont="1" applyBorder="1" applyAlignment="1">
      <alignment horizontal="right" wrapText="1"/>
    </xf>
    <xf numFmtId="0" fontId="2" fillId="0" borderId="31" xfId="2" applyFont="1" applyBorder="1" applyAlignment="1">
      <alignment horizontal="center" vertical="center" wrapText="1"/>
    </xf>
    <xf numFmtId="0" fontId="2" fillId="0" borderId="0" xfId="1" applyFont="1" applyAlignment="1">
      <alignment horizontal="left"/>
    </xf>
    <xf numFmtId="0" fontId="9" fillId="0" borderId="0" xfId="2" applyFont="1" applyAlignment="1">
      <alignment horizontal="center"/>
    </xf>
    <xf numFmtId="0" fontId="2" fillId="0" borderId="52" xfId="1" applyFont="1" applyBorder="1" applyAlignment="1">
      <alignment horizontal="center" vertical="center"/>
    </xf>
    <xf numFmtId="0" fontId="2" fillId="0" borderId="58" xfId="1" applyFont="1" applyBorder="1" applyAlignment="1">
      <alignment horizontal="center" vertical="center"/>
    </xf>
    <xf numFmtId="0" fontId="2" fillId="0" borderId="31" xfId="1" applyFont="1" applyFill="1" applyBorder="1" applyAlignment="1">
      <alignment horizontal="center" vertical="center" wrapText="1"/>
    </xf>
    <xf numFmtId="0" fontId="2" fillId="0" borderId="75" xfId="1" applyFont="1" applyFill="1" applyBorder="1" applyAlignment="1" applyProtection="1">
      <alignment horizontal="center" vertical="center" wrapText="1"/>
    </xf>
    <xf numFmtId="0" fontId="2" fillId="2" borderId="5" xfId="1" applyFont="1" applyFill="1" applyBorder="1" applyAlignment="1" applyProtection="1">
      <alignment horizontal="left" vertical="top" wrapText="1"/>
      <protection locked="0"/>
    </xf>
    <xf numFmtId="0" fontId="2" fillId="2" borderId="0" xfId="1" applyFont="1" applyFill="1" applyBorder="1" applyAlignment="1" applyProtection="1">
      <alignment horizontal="left" vertical="top" wrapText="1"/>
      <protection locked="0"/>
    </xf>
    <xf numFmtId="0" fontId="2" fillId="2" borderId="4" xfId="1" applyFont="1" applyFill="1" applyBorder="1" applyAlignment="1" applyProtection="1">
      <alignment horizontal="left" vertical="top" wrapText="1"/>
      <protection locked="0"/>
    </xf>
    <xf numFmtId="0" fontId="2" fillId="0" borderId="50" xfId="1" applyFont="1" applyFill="1" applyBorder="1" applyAlignment="1" applyProtection="1">
      <alignment horizontal="center" vertical="center" textRotation="90" wrapText="1"/>
    </xf>
    <xf numFmtId="0" fontId="2" fillId="0" borderId="99" xfId="1" applyFont="1" applyFill="1" applyBorder="1" applyAlignment="1" applyProtection="1">
      <alignment horizontal="center" vertical="center" textRotation="90" wrapText="1"/>
    </xf>
    <xf numFmtId="0" fontId="2" fillId="0" borderId="49" xfId="1" applyFont="1" applyFill="1" applyBorder="1" applyAlignment="1" applyProtection="1">
      <alignment horizontal="center" vertical="center" textRotation="90" wrapText="1"/>
    </xf>
    <xf numFmtId="0" fontId="2" fillId="0" borderId="98" xfId="1" applyFont="1" applyFill="1" applyBorder="1" applyAlignment="1" applyProtection="1">
      <alignment horizontal="center" vertical="center" textRotation="90" wrapText="1"/>
    </xf>
    <xf numFmtId="0" fontId="3" fillId="0" borderId="123" xfId="1" applyFont="1" applyFill="1" applyBorder="1" applyAlignment="1" applyProtection="1">
      <alignment horizontal="left" vertical="center"/>
    </xf>
    <xf numFmtId="0" fontId="3" fillId="0" borderId="124" xfId="1" applyFont="1" applyFill="1" applyBorder="1" applyAlignment="1" applyProtection="1">
      <alignment horizontal="left" vertical="center"/>
    </xf>
    <xf numFmtId="0" fontId="3" fillId="0" borderId="16" xfId="1" applyFont="1" applyFill="1" applyBorder="1" applyAlignment="1" applyProtection="1">
      <alignment horizontal="left" vertical="center"/>
    </xf>
    <xf numFmtId="0" fontId="3" fillId="0" borderId="14" xfId="1" applyFont="1" applyFill="1" applyBorder="1" applyAlignment="1" applyProtection="1">
      <alignment horizontal="left" vertical="center"/>
    </xf>
    <xf numFmtId="0" fontId="2" fillId="2" borderId="5"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0" borderId="71" xfId="1" applyFont="1" applyFill="1" applyBorder="1" applyAlignment="1" applyProtection="1">
      <alignment horizontal="center" vertical="center" wrapText="1"/>
    </xf>
    <xf numFmtId="49" fontId="2" fillId="0" borderId="44" xfId="1" applyNumberFormat="1" applyFont="1" applyFill="1" applyBorder="1" applyAlignment="1" applyProtection="1">
      <alignment horizontal="center" vertical="center"/>
    </xf>
    <xf numFmtId="49" fontId="2" fillId="0" borderId="40" xfId="1" applyNumberFormat="1" applyFont="1" applyFill="1" applyBorder="1" applyAlignment="1" applyProtection="1">
      <alignment horizontal="center" vertical="center"/>
    </xf>
    <xf numFmtId="49" fontId="2" fillId="0" borderId="38" xfId="1" applyNumberFormat="1" applyFont="1" applyFill="1" applyBorder="1" applyAlignment="1" applyProtection="1">
      <alignment horizontal="center" vertical="center"/>
    </xf>
    <xf numFmtId="49" fontId="2" fillId="0" borderId="6" xfId="1" applyNumberFormat="1" applyFont="1" applyFill="1" applyBorder="1" applyAlignment="1" applyProtection="1">
      <alignment horizontal="center" vertical="center" wrapText="1"/>
    </xf>
    <xf numFmtId="49" fontId="2" fillId="0" borderId="4" xfId="1" applyNumberFormat="1" applyFont="1" applyFill="1" applyBorder="1" applyAlignment="1" applyProtection="1">
      <alignment horizontal="center" vertical="center" wrapText="1"/>
    </xf>
    <xf numFmtId="49" fontId="2" fillId="0" borderId="94" xfId="1" applyNumberFormat="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textRotation="90" wrapText="1"/>
    </xf>
    <xf numFmtId="0" fontId="2" fillId="0" borderId="100" xfId="1" applyFont="1" applyFill="1" applyBorder="1" applyAlignment="1" applyProtection="1">
      <alignment horizontal="center" vertical="center" textRotation="90" wrapText="1"/>
    </xf>
    <xf numFmtId="49" fontId="3" fillId="6" borderId="32" xfId="1" applyNumberFormat="1" applyFont="1" applyFill="1" applyBorder="1" applyAlignment="1" applyProtection="1">
      <alignment horizontal="center" vertical="center" wrapText="1"/>
      <protection locked="0"/>
    </xf>
    <xf numFmtId="0" fontId="2" fillId="0" borderId="74" xfId="1" applyFont="1" applyBorder="1" applyAlignment="1">
      <alignment horizontal="left" vertical="center" wrapText="1"/>
    </xf>
    <xf numFmtId="0" fontId="2" fillId="0" borderId="33" xfId="1" applyFont="1" applyBorder="1" applyAlignment="1">
      <alignment horizontal="left" vertical="center" wrapText="1"/>
    </xf>
    <xf numFmtId="0" fontId="2" fillId="0" borderId="31" xfId="6" applyFont="1" applyBorder="1" applyAlignment="1">
      <alignment horizontal="center" vertical="center" wrapText="1"/>
    </xf>
    <xf numFmtId="0" fontId="2" fillId="0" borderId="31" xfId="1" applyFont="1" applyBorder="1" applyAlignment="1">
      <alignment horizontal="left" vertical="center" wrapText="1"/>
    </xf>
    <xf numFmtId="0" fontId="2" fillId="0" borderId="112" xfId="1" applyFont="1" applyBorder="1" applyAlignment="1" applyProtection="1">
      <alignment vertical="center" wrapText="1"/>
      <protection locked="0"/>
    </xf>
    <xf numFmtId="0" fontId="2" fillId="0" borderId="25" xfId="1" applyFont="1" applyBorder="1" applyAlignment="1" applyProtection="1">
      <alignment vertical="center" wrapText="1"/>
      <protection locked="0"/>
    </xf>
    <xf numFmtId="0" fontId="2" fillId="0" borderId="75" xfId="1" applyFont="1" applyBorder="1" applyAlignment="1" applyProtection="1">
      <alignment vertical="center" wrapText="1"/>
      <protection locked="0"/>
    </xf>
    <xf numFmtId="0" fontId="2" fillId="0" borderId="53" xfId="1" applyFont="1" applyBorder="1" applyAlignment="1" applyProtection="1">
      <alignment vertical="center" wrapText="1"/>
      <protection locked="0"/>
    </xf>
    <xf numFmtId="0" fontId="2" fillId="0" borderId="110" xfId="1" applyFont="1" applyBorder="1" applyAlignment="1" applyProtection="1">
      <alignment vertical="center" wrapText="1"/>
      <protection locked="0"/>
    </xf>
    <xf numFmtId="0" fontId="2" fillId="0" borderId="60" xfId="1" applyFont="1" applyBorder="1" applyAlignment="1" applyProtection="1">
      <alignment vertical="center" wrapText="1"/>
      <protection locked="0"/>
    </xf>
    <xf numFmtId="3" fontId="2" fillId="6" borderId="31" xfId="1" applyNumberFormat="1" applyFont="1" applyFill="1" applyBorder="1" applyAlignment="1" applyProtection="1">
      <alignment vertical="center" wrapText="1"/>
      <protection locked="0"/>
    </xf>
    <xf numFmtId="0" fontId="10" fillId="0" borderId="0" xfId="1" applyFont="1" applyFill="1" applyAlignment="1">
      <alignment horizontal="left" vertical="center"/>
    </xf>
    <xf numFmtId="0" fontId="2" fillId="0" borderId="23" xfId="1" applyFont="1" applyFill="1" applyBorder="1" applyAlignment="1" applyProtection="1">
      <alignment horizontal="center" vertical="center" wrapText="1"/>
      <protection locked="0"/>
    </xf>
    <xf numFmtId="0" fontId="2" fillId="0" borderId="52" xfId="1" applyFont="1" applyFill="1" applyBorder="1" applyAlignment="1" applyProtection="1">
      <alignment horizontal="center" vertical="center" wrapText="1"/>
      <protection locked="0"/>
    </xf>
    <xf numFmtId="0" fontId="2" fillId="0" borderId="58" xfId="1" applyFont="1" applyFill="1" applyBorder="1" applyAlignment="1" applyProtection="1">
      <alignment horizontal="center" vertical="center" wrapText="1"/>
      <protection locked="0"/>
    </xf>
    <xf numFmtId="0" fontId="2" fillId="0" borderId="75" xfId="1" applyFont="1" applyFill="1" applyBorder="1" applyAlignment="1" applyProtection="1">
      <alignment horizontal="left" vertical="center" wrapText="1"/>
      <protection locked="0"/>
    </xf>
    <xf numFmtId="0" fontId="2" fillId="0" borderId="53" xfId="1" applyFont="1" applyFill="1" applyBorder="1" applyAlignment="1" applyProtection="1">
      <alignment horizontal="left" vertical="center" wrapText="1"/>
      <protection locked="0"/>
    </xf>
    <xf numFmtId="0" fontId="2" fillId="0" borderId="110" xfId="1" applyFont="1" applyFill="1" applyBorder="1" applyAlignment="1" applyProtection="1">
      <alignment horizontal="left" vertical="center" wrapText="1"/>
      <protection locked="0"/>
    </xf>
    <xf numFmtId="0" fontId="2" fillId="0" borderId="60" xfId="1" applyFont="1" applyFill="1" applyBorder="1" applyAlignment="1" applyProtection="1">
      <alignment horizontal="left" vertical="center" wrapText="1"/>
      <protection locked="0"/>
    </xf>
    <xf numFmtId="0" fontId="2" fillId="0" borderId="31" xfId="1" applyFont="1" applyBorder="1" applyAlignment="1" applyProtection="1">
      <alignment vertical="center" wrapText="1"/>
      <protection locked="0"/>
    </xf>
    <xf numFmtId="0" fontId="1" fillId="0" borderId="31" xfId="1" applyBorder="1" applyAlignment="1">
      <alignment vertical="center" wrapText="1"/>
    </xf>
    <xf numFmtId="0" fontId="2" fillId="0" borderId="0" xfId="1" applyFont="1" applyAlignment="1"/>
    <xf numFmtId="0" fontId="2" fillId="0" borderId="0" xfId="1" applyFont="1" applyAlignment="1">
      <alignment horizontal="justify" vertical="center"/>
    </xf>
    <xf numFmtId="0" fontId="1" fillId="0" borderId="31" xfId="1" applyFont="1" applyFill="1" applyBorder="1" applyAlignment="1">
      <alignment horizontal="left" vertical="center" wrapText="1"/>
    </xf>
    <xf numFmtId="3" fontId="2" fillId="0" borderId="31" xfId="1" applyNumberFormat="1" applyFont="1" applyFill="1" applyBorder="1" applyAlignment="1" applyProtection="1">
      <alignment horizontal="center" vertical="center" wrapText="1"/>
      <protection locked="0"/>
    </xf>
    <xf numFmtId="3" fontId="2" fillId="0" borderId="23" xfId="1" applyNumberFormat="1" applyFont="1" applyFill="1" applyBorder="1" applyAlignment="1" applyProtection="1">
      <alignment horizontal="center" vertical="center" wrapText="1"/>
      <protection locked="0"/>
    </xf>
    <xf numFmtId="3" fontId="2" fillId="0" borderId="58" xfId="1" applyNumberFormat="1" applyFont="1" applyFill="1" applyBorder="1" applyAlignment="1" applyProtection="1">
      <alignment horizontal="center" vertical="center" wrapText="1"/>
      <protection locked="0"/>
    </xf>
    <xf numFmtId="3" fontId="2" fillId="0" borderId="52" xfId="1" applyNumberFormat="1" applyFont="1" applyBorder="1" applyAlignment="1">
      <alignment horizontal="center" vertical="center" wrapText="1"/>
    </xf>
    <xf numFmtId="3" fontId="2" fillId="0" borderId="58" xfId="1" applyNumberFormat="1" applyFont="1" applyBorder="1" applyAlignment="1">
      <alignment horizontal="center" vertical="center" wrapText="1"/>
    </xf>
    <xf numFmtId="0" fontId="2" fillId="0" borderId="112" xfId="1" applyFont="1" applyBorder="1" applyAlignment="1">
      <alignment horizontal="left" vertical="center" wrapText="1"/>
    </xf>
    <xf numFmtId="0" fontId="2" fillId="0" borderId="25" xfId="1" applyFont="1" applyBorder="1" applyAlignment="1">
      <alignment horizontal="left" vertical="center" wrapText="1"/>
    </xf>
    <xf numFmtId="0" fontId="2" fillId="0" borderId="52" xfId="1" applyFont="1" applyBorder="1" applyAlignment="1">
      <alignment horizontal="center" vertical="center" wrapText="1"/>
    </xf>
    <xf numFmtId="0" fontId="2" fillId="0" borderId="75" xfId="1" applyFont="1" applyBorder="1" applyAlignment="1">
      <alignment horizontal="left" vertical="center" wrapText="1"/>
    </xf>
    <xf numFmtId="0" fontId="2" fillId="0" borderId="53" xfId="1" applyFont="1" applyBorder="1" applyAlignment="1">
      <alignment horizontal="left" vertical="center" wrapText="1"/>
    </xf>
    <xf numFmtId="0" fontId="2" fillId="0" borderId="110" xfId="1" applyFont="1" applyBorder="1" applyAlignment="1">
      <alignment horizontal="left" vertical="center" wrapText="1"/>
    </xf>
    <xf numFmtId="0" fontId="2" fillId="0" borderId="60" xfId="1" applyFont="1" applyBorder="1" applyAlignment="1">
      <alignment horizontal="left" vertical="center" wrapText="1"/>
    </xf>
    <xf numFmtId="0" fontId="3" fillId="0" borderId="0" xfId="1" applyFont="1" applyAlignment="1">
      <alignment horizontal="left"/>
    </xf>
    <xf numFmtId="3" fontId="2" fillId="0" borderId="23" xfId="1" applyNumberFormat="1" applyFont="1" applyBorder="1" applyAlignment="1">
      <alignment horizontal="center" vertical="center" wrapText="1"/>
    </xf>
    <xf numFmtId="0" fontId="9" fillId="0" borderId="0" xfId="1" applyFont="1" applyAlignment="1">
      <alignment horizontal="center"/>
    </xf>
    <xf numFmtId="0" fontId="10" fillId="0" borderId="0" xfId="1" applyFont="1" applyAlignment="1">
      <alignment horizontal="left"/>
    </xf>
    <xf numFmtId="0" fontId="3" fillId="0" borderId="31" xfId="7" applyFont="1" applyBorder="1" applyAlignment="1">
      <alignment horizontal="right" vertical="center" wrapText="1"/>
    </xf>
    <xf numFmtId="0" fontId="2" fillId="0" borderId="23" xfId="7" applyFont="1" applyBorder="1" applyAlignment="1">
      <alignment horizontal="center" vertical="center" wrapText="1"/>
    </xf>
    <xf numFmtId="0" fontId="2" fillId="0" borderId="58" xfId="7" applyFont="1" applyBorder="1" applyAlignment="1">
      <alignment horizontal="center" vertical="center" wrapText="1"/>
    </xf>
    <xf numFmtId="0" fontId="2" fillId="0" borderId="23" xfId="9" applyFont="1" applyFill="1" applyBorder="1" applyAlignment="1">
      <alignment horizontal="left" vertical="center" wrapText="1"/>
    </xf>
    <xf numFmtId="0" fontId="2" fillId="0" borderId="58" xfId="9" applyFont="1" applyFill="1" applyBorder="1" applyAlignment="1">
      <alignment horizontal="left" vertical="center" wrapText="1"/>
    </xf>
    <xf numFmtId="0" fontId="9" fillId="0" borderId="0" xfId="7" applyFont="1" applyAlignment="1">
      <alignment horizontal="center"/>
    </xf>
    <xf numFmtId="0" fontId="3" fillId="0" borderId="0" xfId="7" applyFont="1" applyFill="1" applyBorder="1" applyAlignment="1">
      <alignment horizontal="left"/>
    </xf>
    <xf numFmtId="0" fontId="2" fillId="0" borderId="31" xfId="7" applyFont="1" applyBorder="1" applyAlignment="1">
      <alignment horizontal="center" vertical="center" wrapText="1"/>
    </xf>
    <xf numFmtId="0" fontId="2" fillId="0" borderId="23" xfId="7" applyFont="1" applyFill="1" applyBorder="1" applyAlignment="1">
      <alignment horizontal="center" vertical="center" wrapText="1"/>
    </xf>
    <xf numFmtId="0" fontId="2" fillId="0" borderId="58" xfId="7" applyFont="1" applyFill="1" applyBorder="1" applyAlignment="1">
      <alignment horizontal="center" vertical="center" wrapText="1"/>
    </xf>
    <xf numFmtId="0" fontId="2" fillId="0" borderId="74" xfId="7" applyFont="1" applyBorder="1" applyAlignment="1">
      <alignment horizontal="center" vertical="center" wrapText="1"/>
    </xf>
    <xf numFmtId="0" fontId="2" fillId="0" borderId="31" xfId="7" applyFont="1" applyFill="1" applyBorder="1" applyAlignment="1" applyProtection="1">
      <alignment horizontal="center" vertical="center" wrapText="1"/>
    </xf>
  </cellXfs>
  <cellStyles count="10">
    <cellStyle name="Normal" xfId="0" builtinId="0"/>
    <cellStyle name="Normal 11" xfId="2"/>
    <cellStyle name="Normal 2" xfId="1"/>
    <cellStyle name="Normal 2 3" xfId="7"/>
    <cellStyle name="Normal 2 3 2" xfId="9"/>
    <cellStyle name="Normal 3" xfId="4"/>
    <cellStyle name="Normal 3 2 2 2" xfId="8"/>
    <cellStyle name="Normal 4" xfId="3"/>
    <cellStyle name="Normal 5" xfId="6"/>
    <cellStyle name="Normal 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R321"/>
  <sheetViews>
    <sheetView topLeftCell="A4" zoomScale="90" zoomScaleNormal="90" workbookViewId="0">
      <selection activeCell="C10" sqref="C10:P10"/>
    </sheetView>
  </sheetViews>
  <sheetFormatPr defaultRowHeight="12" outlineLevelCol="1" x14ac:dyDescent="0.25"/>
  <cols>
    <col min="1" max="1" width="10.85546875" style="2" customWidth="1"/>
    <col min="2" max="2" width="33.42578125" style="2" customWidth="1"/>
    <col min="3" max="3" width="8.7109375" style="2" customWidth="1"/>
    <col min="4" max="5" width="8.7109375" style="2" customWidth="1" outlineLevel="1"/>
    <col min="6" max="6" width="8.7109375" style="2" customWidth="1"/>
    <col min="7" max="7" width="12.28515625" style="2" customWidth="1" outlineLevel="1"/>
    <col min="8" max="8" width="10" style="2" customWidth="1" outlineLevel="1"/>
    <col min="9" max="9" width="8.7109375" style="2" customWidth="1"/>
    <col min="10" max="10" width="8.7109375" style="2" customWidth="1" outlineLevel="1"/>
    <col min="11" max="11" width="7.7109375" style="2" customWidth="1" outlineLevel="1"/>
    <col min="12" max="12" width="7.42578125" style="2" customWidth="1"/>
    <col min="13" max="14" width="8.7109375" style="2" customWidth="1" outlineLevel="1"/>
    <col min="15" max="15" width="7.5703125" style="2" customWidth="1"/>
    <col min="16" max="16" width="36.7109375" style="1" customWidth="1" outlineLevel="1"/>
    <col min="17" max="16384" width="9.140625" style="1"/>
  </cols>
  <sheetData>
    <row r="1" spans="1:17" x14ac:dyDescent="0.25">
      <c r="B1" s="373"/>
      <c r="C1" s="373"/>
      <c r="D1" s="373"/>
      <c r="E1" s="373"/>
      <c r="F1" s="373"/>
      <c r="G1" s="373"/>
      <c r="H1" s="373"/>
      <c r="I1" s="373"/>
      <c r="J1" s="373"/>
      <c r="K1" s="373"/>
      <c r="L1" s="373"/>
      <c r="M1" s="372"/>
      <c r="N1" s="372"/>
      <c r="O1" s="371"/>
    </row>
    <row r="2" spans="1:17" x14ac:dyDescent="0.25">
      <c r="B2" s="373"/>
      <c r="C2" s="373"/>
      <c r="D2" s="373"/>
      <c r="E2" s="373"/>
      <c r="F2" s="373"/>
      <c r="G2" s="373"/>
      <c r="H2" s="373"/>
      <c r="I2" s="373"/>
      <c r="J2" s="373"/>
      <c r="K2" s="373"/>
      <c r="L2" s="373"/>
      <c r="M2" s="372"/>
      <c r="N2" s="372"/>
      <c r="O2" s="371"/>
    </row>
    <row r="3" spans="1:17" x14ac:dyDescent="0.25">
      <c r="A3" s="384"/>
      <c r="B3" s="385"/>
      <c r="C3" s="385"/>
      <c r="D3" s="385"/>
      <c r="E3" s="385"/>
      <c r="F3" s="385"/>
      <c r="G3" s="385"/>
      <c r="H3" s="385"/>
      <c r="I3" s="385"/>
      <c r="J3" s="385"/>
      <c r="K3" s="385"/>
      <c r="L3" s="385"/>
      <c r="M3" s="386"/>
      <c r="N3" s="386"/>
      <c r="O3" s="387"/>
      <c r="P3" s="388"/>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375"/>
      <c r="B5" s="376"/>
      <c r="C5" s="376"/>
      <c r="D5" s="376"/>
      <c r="E5" s="376"/>
      <c r="F5" s="376"/>
      <c r="G5" s="376"/>
      <c r="H5" s="376"/>
      <c r="I5" s="376"/>
      <c r="J5" s="376"/>
      <c r="K5" s="376"/>
      <c r="L5" s="376"/>
      <c r="M5" s="376"/>
      <c r="N5" s="376"/>
      <c r="O5" s="376"/>
      <c r="P5" s="376"/>
      <c r="Q5" s="377"/>
    </row>
    <row r="6" spans="1:17" ht="12.75" x14ac:dyDescent="0.25">
      <c r="A6" s="364" t="s">
        <v>330</v>
      </c>
      <c r="B6" s="363"/>
      <c r="C6" s="864"/>
      <c r="D6" s="864"/>
      <c r="E6" s="864"/>
      <c r="F6" s="864"/>
      <c r="G6" s="864"/>
      <c r="H6" s="864"/>
      <c r="I6" s="864"/>
      <c r="J6" s="864"/>
      <c r="K6" s="864"/>
      <c r="L6" s="864"/>
      <c r="M6" s="864"/>
      <c r="N6" s="864"/>
      <c r="O6" s="864"/>
      <c r="P6" s="864"/>
      <c r="Q6" s="377"/>
    </row>
    <row r="7" spans="1:17" ht="12.75" x14ac:dyDescent="0.25">
      <c r="A7" s="364" t="s">
        <v>328</v>
      </c>
      <c r="B7" s="363"/>
      <c r="C7" s="864"/>
      <c r="D7" s="864"/>
      <c r="E7" s="864"/>
      <c r="F7" s="864"/>
      <c r="G7" s="864"/>
      <c r="H7" s="864"/>
      <c r="I7" s="864"/>
      <c r="J7" s="864"/>
      <c r="K7" s="864"/>
      <c r="L7" s="864"/>
      <c r="M7" s="864"/>
      <c r="N7" s="864"/>
      <c r="O7" s="864"/>
      <c r="P7" s="864"/>
      <c r="Q7" s="377"/>
    </row>
    <row r="8" spans="1:17" x14ac:dyDescent="0.25">
      <c r="A8" s="359" t="s">
        <v>326</v>
      </c>
      <c r="B8" s="358"/>
      <c r="C8" s="861"/>
      <c r="D8" s="861"/>
      <c r="E8" s="861"/>
      <c r="F8" s="861"/>
      <c r="G8" s="861"/>
      <c r="H8" s="861"/>
      <c r="I8" s="861"/>
      <c r="J8" s="861"/>
      <c r="K8" s="861"/>
      <c r="L8" s="861"/>
      <c r="M8" s="861"/>
      <c r="N8" s="861"/>
      <c r="O8" s="861"/>
      <c r="P8" s="861"/>
      <c r="Q8" s="377"/>
    </row>
    <row r="9" spans="1:17" x14ac:dyDescent="0.25">
      <c r="A9" s="359" t="s">
        <v>324</v>
      </c>
      <c r="B9" s="358"/>
      <c r="C9" s="861"/>
      <c r="D9" s="861"/>
      <c r="E9" s="861"/>
      <c r="F9" s="861"/>
      <c r="G9" s="861"/>
      <c r="H9" s="861"/>
      <c r="I9" s="861"/>
      <c r="J9" s="861"/>
      <c r="K9" s="861"/>
      <c r="L9" s="861"/>
      <c r="M9" s="861"/>
      <c r="N9" s="861"/>
      <c r="O9" s="861"/>
      <c r="P9" s="861"/>
      <c r="Q9" s="377"/>
    </row>
    <row r="10" spans="1:17" ht="23.25" customHeight="1" x14ac:dyDescent="0.25">
      <c r="A10" s="359" t="s">
        <v>322</v>
      </c>
      <c r="B10" s="358"/>
      <c r="C10" s="864" t="s">
        <v>555</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348">
        <v>5</v>
      </c>
      <c r="F22" s="347">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340"/>
      <c r="F23" s="339"/>
      <c r="G23" s="342"/>
      <c r="H23" s="343"/>
      <c r="I23" s="339"/>
      <c r="J23" s="342"/>
      <c r="K23" s="341"/>
      <c r="L23" s="339"/>
      <c r="M23" s="341"/>
      <c r="N23" s="340"/>
      <c r="O23" s="339"/>
      <c r="P23" s="338"/>
    </row>
    <row r="24" spans="1:18" s="6" customFormat="1" ht="12.75" thickBot="1" x14ac:dyDescent="0.3">
      <c r="A24" s="223"/>
      <c r="B24" s="337" t="s">
        <v>290</v>
      </c>
      <c r="C24" s="336">
        <f>SUM('01.1.4.:10.3.5.'!C24)</f>
        <v>7138621</v>
      </c>
      <c r="D24" s="334">
        <f>SUM('01.1.4.:10.3.5.'!D24)</f>
        <v>5753044</v>
      </c>
      <c r="E24" s="331">
        <f>SUM('01.1.4.:10.3.5.'!E24)</f>
        <v>1</v>
      </c>
      <c r="F24" s="330">
        <f>SUM('01.1.4.:10.3.5.'!F24)</f>
        <v>5753045</v>
      </c>
      <c r="G24" s="334">
        <f>SUM('01.1.4.:10.3.5.'!G24)</f>
        <v>717183</v>
      </c>
      <c r="H24" s="333">
        <f>SUM('01.1.4.:10.3.5.'!H24)</f>
        <v>0</v>
      </c>
      <c r="I24" s="330">
        <f>SUM('01.1.4.:10.3.5.'!I24)</f>
        <v>717183</v>
      </c>
      <c r="J24" s="334">
        <f>SUM('01.1.4.:10.3.5.'!J24)</f>
        <v>667315</v>
      </c>
      <c r="K24" s="333">
        <f>SUM('01.1.4.:10.3.5.'!K24)</f>
        <v>0</v>
      </c>
      <c r="L24" s="330">
        <f>SUM('01.1.4.:10.3.5.'!L24)</f>
        <v>667315</v>
      </c>
      <c r="M24" s="332">
        <f>SUM('01.1.4.:10.3.5.'!M24)</f>
        <v>1078</v>
      </c>
      <c r="N24" s="331">
        <f>SUM('01.1.4.:10.3.5.'!N24)</f>
        <v>0</v>
      </c>
      <c r="O24" s="330">
        <f>SUM('01.1.4.:10.3.5.'!O24)</f>
        <v>1078</v>
      </c>
      <c r="P24" s="215"/>
      <c r="R24" s="13"/>
    </row>
    <row r="25" spans="1:18" ht="12.75" thickTop="1" x14ac:dyDescent="0.25">
      <c r="A25" s="329"/>
      <c r="B25" s="328" t="s">
        <v>289</v>
      </c>
      <c r="C25" s="327">
        <f>SUM('01.1.4.:10.3.5.'!C25)</f>
        <v>43340</v>
      </c>
      <c r="D25" s="325">
        <f>SUM('01.1.4.:10.3.5.'!D25)</f>
        <v>69</v>
      </c>
      <c r="E25" s="322">
        <f>SUM('01.1.4.:10.3.5.'!E25)</f>
        <v>0</v>
      </c>
      <c r="F25" s="321">
        <f>SUM('01.1.4.:10.3.5.'!F25)</f>
        <v>69</v>
      </c>
      <c r="G25" s="325">
        <f>SUM('01.1.4.:10.3.5.'!G25)</f>
        <v>0</v>
      </c>
      <c r="H25" s="324">
        <f>SUM('01.1.4.:10.3.5.'!H25)</f>
        <v>0</v>
      </c>
      <c r="I25" s="321">
        <f>SUM('01.1.4.:10.3.5.'!I25)</f>
        <v>0</v>
      </c>
      <c r="J25" s="325">
        <f>SUM('01.1.4.:10.3.5.'!J25)</f>
        <v>42427</v>
      </c>
      <c r="K25" s="324">
        <f>SUM('01.1.4.:10.3.5.'!K25)</f>
        <v>0</v>
      </c>
      <c r="L25" s="321">
        <f>SUM('01.1.4.:10.3.5.'!L25)</f>
        <v>42427</v>
      </c>
      <c r="M25" s="323">
        <f>SUM('01.1.4.:10.3.5.'!M25)</f>
        <v>844</v>
      </c>
      <c r="N25" s="322">
        <f>SUM('01.1.4.:10.3.5.'!N25)</f>
        <v>0</v>
      </c>
      <c r="O25" s="321">
        <f>SUM('01.1.4.:10.3.5.'!O25)</f>
        <v>844</v>
      </c>
      <c r="P25" s="320"/>
      <c r="R25" s="13"/>
    </row>
    <row r="26" spans="1:18" x14ac:dyDescent="0.25">
      <c r="A26" s="200"/>
      <c r="B26" s="145" t="s">
        <v>288</v>
      </c>
      <c r="C26" s="319">
        <f>SUM('01.1.4.:10.3.5.'!C26)</f>
        <v>0</v>
      </c>
      <c r="D26" s="194">
        <f>SUM('01.1.4.:10.3.5.'!D26)</f>
        <v>0</v>
      </c>
      <c r="E26" s="191">
        <f>SUM('01.1.4.:10.3.5.'!E26)</f>
        <v>0</v>
      </c>
      <c r="F26" s="190">
        <f>SUM('01.1.4.:10.3.5.'!F26)</f>
        <v>0</v>
      </c>
      <c r="G26" s="194">
        <f>SUM('01.1.4.:10.3.5.'!G26)</f>
        <v>0</v>
      </c>
      <c r="H26" s="193">
        <f>SUM('01.1.4.:10.3.5.'!H26)</f>
        <v>0</v>
      </c>
      <c r="I26" s="190">
        <f>SUM('01.1.4.:10.3.5.'!I26)</f>
        <v>0</v>
      </c>
      <c r="J26" s="194">
        <f>SUM('01.1.4.:10.3.5.'!J26)</f>
        <v>0</v>
      </c>
      <c r="K26" s="193">
        <f>SUM('01.1.4.:10.3.5.'!K26)</f>
        <v>0</v>
      </c>
      <c r="L26" s="190">
        <f>SUM('01.1.4.:10.3.5.'!L26)</f>
        <v>0</v>
      </c>
      <c r="M26" s="192">
        <f>SUM('01.1.4.:10.3.5.'!M26)</f>
        <v>0</v>
      </c>
      <c r="N26" s="191">
        <f>SUM('01.1.4.:10.3.5.'!N26)</f>
        <v>0</v>
      </c>
      <c r="O26" s="190">
        <f>SUM('01.1.4.:10.3.5.'!O26)</f>
        <v>0</v>
      </c>
      <c r="P26" s="78"/>
      <c r="R26" s="13"/>
    </row>
    <row r="27" spans="1:18" x14ac:dyDescent="0.25">
      <c r="A27" s="46"/>
      <c r="B27" s="88" t="s">
        <v>287</v>
      </c>
      <c r="C27" s="318">
        <f>SUM('01.1.4.:10.3.5.'!C27)</f>
        <v>43340</v>
      </c>
      <c r="D27" s="316">
        <f>SUM('01.1.4.:10.3.5.'!D27)</f>
        <v>69</v>
      </c>
      <c r="E27" s="313">
        <f>SUM('01.1.4.:10.3.5.'!E27)</f>
        <v>0</v>
      </c>
      <c r="F27" s="312">
        <f>SUM('01.1.4.:10.3.5.'!F27)</f>
        <v>69</v>
      </c>
      <c r="G27" s="316">
        <f>SUM('01.1.4.:10.3.5.'!G27)</f>
        <v>0</v>
      </c>
      <c r="H27" s="315">
        <f>SUM('01.1.4.:10.3.5.'!H27)</f>
        <v>0</v>
      </c>
      <c r="I27" s="312">
        <f>SUM('01.1.4.:10.3.5.'!I27)</f>
        <v>0</v>
      </c>
      <c r="J27" s="316">
        <f>SUM('01.1.4.:10.3.5.'!J27)</f>
        <v>42427</v>
      </c>
      <c r="K27" s="315">
        <f>SUM('01.1.4.:10.3.5.'!K27)</f>
        <v>0</v>
      </c>
      <c r="L27" s="312">
        <f>SUM('01.1.4.:10.3.5.'!L27)</f>
        <v>42427</v>
      </c>
      <c r="M27" s="314">
        <f>SUM('01.1.4.:10.3.5.'!M27)</f>
        <v>844</v>
      </c>
      <c r="N27" s="313">
        <f>SUM('01.1.4.:10.3.5.'!N27)</f>
        <v>0</v>
      </c>
      <c r="O27" s="312">
        <f>SUM('01.1.4.:10.3.5.'!O27)</f>
        <v>844</v>
      </c>
      <c r="P27" s="38"/>
      <c r="R27" s="13"/>
    </row>
    <row r="28" spans="1:18" s="6" customFormat="1" ht="24.75" thickBot="1" x14ac:dyDescent="0.3">
      <c r="A28" s="311">
        <v>19300</v>
      </c>
      <c r="B28" s="311" t="s">
        <v>286</v>
      </c>
      <c r="C28" s="310">
        <f>SUM('01.1.4.:10.3.5.'!C28)</f>
        <v>6469762</v>
      </c>
      <c r="D28" s="307">
        <f>SUM('01.1.4.:10.3.5.'!D28)</f>
        <v>5752579</v>
      </c>
      <c r="E28" s="309">
        <f>SUM('01.1.4.:10.3.5.'!E28)</f>
        <v>0</v>
      </c>
      <c r="F28" s="305">
        <f>SUM('01.1.4.:10.3.5.'!F28)</f>
        <v>5752579</v>
      </c>
      <c r="G28" s="307">
        <f>SUM('01.1.4.:10.3.5.'!G28)</f>
        <v>717183</v>
      </c>
      <c r="H28" s="306">
        <f>SUM('01.1.4.:10.3.5.'!H28)</f>
        <v>0</v>
      </c>
      <c r="I28" s="305">
        <f>SUM('01.1.4.:10.3.5.'!I28)</f>
        <v>717183</v>
      </c>
      <c r="J28" s="304">
        <f>SUM('01.1.4.:10.3.5.'!J28)</f>
        <v>0</v>
      </c>
      <c r="K28" s="303">
        <f>SUM('01.1.4.:10.3.5.'!K28)</f>
        <v>0</v>
      </c>
      <c r="L28" s="300">
        <f>SUM('01.1.4.:10.3.5.'!L28)</f>
        <v>0</v>
      </c>
      <c r="M28" s="302">
        <f>SUM('01.1.4.:10.3.5.'!M28)</f>
        <v>0</v>
      </c>
      <c r="N28" s="301">
        <f>SUM('01.1.4.:10.3.5.'!N28)</f>
        <v>0</v>
      </c>
      <c r="O28" s="300">
        <f>SUM('01.1.4.:10.3.5.'!O28)</f>
        <v>0</v>
      </c>
      <c r="P28" s="299"/>
      <c r="R28" s="13"/>
    </row>
    <row r="29" spans="1:18" s="6" customFormat="1" ht="24.75" thickTop="1" x14ac:dyDescent="0.25">
      <c r="A29" s="109"/>
      <c r="B29" s="109" t="s">
        <v>284</v>
      </c>
      <c r="C29" s="124">
        <f>SUM('01.1.4.:10.3.5.'!C29)</f>
        <v>397</v>
      </c>
      <c r="D29" s="298">
        <f>SUM('01.1.4.:10.3.5.'!D29)</f>
        <v>396</v>
      </c>
      <c r="E29" s="297">
        <f>SUM('01.1.4.:10.3.5.'!E29)</f>
        <v>1</v>
      </c>
      <c r="F29" s="250">
        <f>SUM('01.1.4.:10.3.5.'!F29)</f>
        <v>397</v>
      </c>
      <c r="G29" s="276">
        <f>SUM('01.1.4.:10.3.5.'!G29)</f>
        <v>0</v>
      </c>
      <c r="H29" s="275">
        <f>SUM('01.1.4.:10.3.5.'!H29)</f>
        <v>0</v>
      </c>
      <c r="I29" s="266">
        <f>SUM('01.1.4.:10.3.5.'!I29)</f>
        <v>0</v>
      </c>
      <c r="J29" s="276">
        <f>SUM('01.1.4.:10.3.5.'!J29)</f>
        <v>0</v>
      </c>
      <c r="K29" s="275">
        <f>SUM('01.1.4.:10.3.5.'!K29)</f>
        <v>0</v>
      </c>
      <c r="L29" s="266">
        <f>SUM('01.1.4.:10.3.5.'!L29)</f>
        <v>0</v>
      </c>
      <c r="M29" s="268">
        <f>SUM('01.1.4.:10.3.5.'!M29)</f>
        <v>0</v>
      </c>
      <c r="N29" s="267">
        <f>SUM('01.1.4.:10.3.5.'!N29)</f>
        <v>0</v>
      </c>
      <c r="O29" s="266">
        <f>SUM('01.1.4.:10.3.5.'!O29)</f>
        <v>0</v>
      </c>
      <c r="P29" s="171"/>
      <c r="R29" s="13"/>
    </row>
    <row r="30" spans="1:18" s="6" customFormat="1" ht="24" x14ac:dyDescent="0.25">
      <c r="A30" s="109">
        <v>21300</v>
      </c>
      <c r="B30" s="109" t="s">
        <v>283</v>
      </c>
      <c r="C30" s="124">
        <f>SUM('01.1.4.:10.3.5.'!C30)</f>
        <v>624808</v>
      </c>
      <c r="D30" s="276">
        <f>SUM('01.1.4.:10.3.5.'!D30)</f>
        <v>0</v>
      </c>
      <c r="E30" s="267">
        <f>SUM('01.1.4.:10.3.5.'!E30)</f>
        <v>0</v>
      </c>
      <c r="F30" s="266">
        <f>SUM('01.1.4.:10.3.5.'!F30)</f>
        <v>0</v>
      </c>
      <c r="G30" s="276">
        <f>SUM('01.1.4.:10.3.5.'!G30)</f>
        <v>0</v>
      </c>
      <c r="H30" s="275">
        <f>SUM('01.1.4.:10.3.5.'!H30)</f>
        <v>0</v>
      </c>
      <c r="I30" s="266">
        <f>SUM('01.1.4.:10.3.5.'!I30)</f>
        <v>0</v>
      </c>
      <c r="J30" s="121">
        <f>SUM('01.1.4.:10.3.5.'!J30)</f>
        <v>624808</v>
      </c>
      <c r="K30" s="120">
        <f>SUM('01.1.4.:10.3.5.'!K30)</f>
        <v>0</v>
      </c>
      <c r="L30" s="119">
        <f>SUM('01.1.4.:10.3.5.'!L30)</f>
        <v>624808</v>
      </c>
      <c r="M30" s="268">
        <f>SUM('01.1.4.:10.3.5.'!M30)</f>
        <v>0</v>
      </c>
      <c r="N30" s="267">
        <f>SUM('01.1.4.:10.3.5.'!N30)</f>
        <v>0</v>
      </c>
      <c r="O30" s="266">
        <f>SUM('01.1.4.:10.3.5.'!O30)</f>
        <v>0</v>
      </c>
      <c r="P30" s="171"/>
      <c r="R30" s="13"/>
    </row>
    <row r="31" spans="1:18" s="6" customFormat="1" x14ac:dyDescent="0.25">
      <c r="A31" s="280">
        <v>21350</v>
      </c>
      <c r="B31" s="109" t="s">
        <v>282</v>
      </c>
      <c r="C31" s="124">
        <f>SUM('01.1.4.:10.3.5.'!C31)</f>
        <v>0</v>
      </c>
      <c r="D31" s="276">
        <f>SUM('01.1.4.:10.3.5.'!D31)</f>
        <v>0</v>
      </c>
      <c r="E31" s="267">
        <f>SUM('01.1.4.:10.3.5.'!E31)</f>
        <v>0</v>
      </c>
      <c r="F31" s="266">
        <f>SUM('01.1.4.:10.3.5.'!F31)</f>
        <v>0</v>
      </c>
      <c r="G31" s="276">
        <f>SUM('01.1.4.:10.3.5.'!G31)</f>
        <v>0</v>
      </c>
      <c r="H31" s="275">
        <f>SUM('01.1.4.:10.3.5.'!H31)</f>
        <v>0</v>
      </c>
      <c r="I31" s="266">
        <f>SUM('01.1.4.:10.3.5.'!I31)</f>
        <v>0</v>
      </c>
      <c r="J31" s="121">
        <f>SUM('01.1.4.:10.3.5.'!J31)</f>
        <v>0</v>
      </c>
      <c r="K31" s="120">
        <f>SUM('01.1.4.:10.3.5.'!K31)</f>
        <v>0</v>
      </c>
      <c r="L31" s="119">
        <f>SUM('01.1.4.:10.3.5.'!L31)</f>
        <v>0</v>
      </c>
      <c r="M31" s="268">
        <f>SUM('01.1.4.:10.3.5.'!M31)</f>
        <v>0</v>
      </c>
      <c r="N31" s="267">
        <f>SUM('01.1.4.:10.3.5.'!N31)</f>
        <v>0</v>
      </c>
      <c r="O31" s="266">
        <f>SUM('01.1.4.:10.3.5.'!O31)</f>
        <v>0</v>
      </c>
      <c r="P31" s="171"/>
      <c r="R31" s="13"/>
    </row>
    <row r="32" spans="1:18" x14ac:dyDescent="0.25">
      <c r="A32" s="200">
        <v>21351</v>
      </c>
      <c r="B32" s="117" t="s">
        <v>281</v>
      </c>
      <c r="C32" s="85">
        <f>SUM('01.1.4.:10.3.5.'!C32)</f>
        <v>0</v>
      </c>
      <c r="D32" s="291">
        <f>SUM('01.1.4.:10.3.5.'!D32)</f>
        <v>0</v>
      </c>
      <c r="E32" s="288">
        <f>SUM('01.1.4.:10.3.5.'!E32)</f>
        <v>0</v>
      </c>
      <c r="F32" s="287">
        <f>SUM('01.1.4.:10.3.5.'!F32)</f>
        <v>0</v>
      </c>
      <c r="G32" s="291">
        <f>SUM('01.1.4.:10.3.5.'!G32)</f>
        <v>0</v>
      </c>
      <c r="H32" s="290">
        <f>SUM('01.1.4.:10.3.5.'!H32)</f>
        <v>0</v>
      </c>
      <c r="I32" s="287">
        <f>SUM('01.1.4.:10.3.5.'!I32)</f>
        <v>0</v>
      </c>
      <c r="J32" s="83">
        <f>SUM('01.1.4.:10.3.5.'!J32)</f>
        <v>0</v>
      </c>
      <c r="K32" s="82">
        <f>SUM('01.1.4.:10.3.5.'!K32)</f>
        <v>0</v>
      </c>
      <c r="L32" s="79">
        <f>SUM('01.1.4.:10.3.5.'!L32)</f>
        <v>0</v>
      </c>
      <c r="M32" s="289">
        <f>SUM('01.1.4.:10.3.5.'!M32)</f>
        <v>0</v>
      </c>
      <c r="N32" s="288">
        <f>SUM('01.1.4.:10.3.5.'!N32)</f>
        <v>0</v>
      </c>
      <c r="O32" s="287">
        <f>SUM('01.1.4.:10.3.5.'!O32)</f>
        <v>0</v>
      </c>
      <c r="P32" s="78"/>
      <c r="R32" s="13"/>
    </row>
    <row r="33" spans="1:18" x14ac:dyDescent="0.25">
      <c r="A33" s="46">
        <v>21352</v>
      </c>
      <c r="B33" s="110" t="s">
        <v>280</v>
      </c>
      <c r="C33" s="45">
        <f>SUM('01.1.4.:10.3.5.'!C33)</f>
        <v>0</v>
      </c>
      <c r="D33" s="285">
        <f>SUM('01.1.4.:10.3.5.'!D33)</f>
        <v>0</v>
      </c>
      <c r="E33" s="282">
        <f>SUM('01.1.4.:10.3.5.'!E33)</f>
        <v>0</v>
      </c>
      <c r="F33" s="281">
        <f>SUM('01.1.4.:10.3.5.'!F33)</f>
        <v>0</v>
      </c>
      <c r="G33" s="285">
        <f>SUM('01.1.4.:10.3.5.'!G33)</f>
        <v>0</v>
      </c>
      <c r="H33" s="284">
        <f>SUM('01.1.4.:10.3.5.'!H33)</f>
        <v>0</v>
      </c>
      <c r="I33" s="281">
        <f>SUM('01.1.4.:10.3.5.'!I33)</f>
        <v>0</v>
      </c>
      <c r="J33" s="43">
        <f>SUM('01.1.4.:10.3.5.'!J33)</f>
        <v>0</v>
      </c>
      <c r="K33" s="42">
        <f>SUM('01.1.4.:10.3.5.'!K33)</f>
        <v>0</v>
      </c>
      <c r="L33" s="39">
        <f>SUM('01.1.4.:10.3.5.'!L33)</f>
        <v>0</v>
      </c>
      <c r="M33" s="283">
        <f>SUM('01.1.4.:10.3.5.'!M33)</f>
        <v>0</v>
      </c>
      <c r="N33" s="282">
        <f>SUM('01.1.4.:10.3.5.'!N33)</f>
        <v>0</v>
      </c>
      <c r="O33" s="281">
        <f>SUM('01.1.4.:10.3.5.'!O33)</f>
        <v>0</v>
      </c>
      <c r="P33" s="38"/>
      <c r="R33" s="13"/>
    </row>
    <row r="34" spans="1:18" ht="24" x14ac:dyDescent="0.25">
      <c r="A34" s="46">
        <v>21359</v>
      </c>
      <c r="B34" s="110" t="s">
        <v>279</v>
      </c>
      <c r="C34" s="45">
        <f>SUM('01.1.4.:10.3.5.'!C34)</f>
        <v>0</v>
      </c>
      <c r="D34" s="285">
        <f>SUM('01.1.4.:10.3.5.'!D34)</f>
        <v>0</v>
      </c>
      <c r="E34" s="282">
        <f>SUM('01.1.4.:10.3.5.'!E34)</f>
        <v>0</v>
      </c>
      <c r="F34" s="281">
        <f>SUM('01.1.4.:10.3.5.'!F34)</f>
        <v>0</v>
      </c>
      <c r="G34" s="285">
        <f>SUM('01.1.4.:10.3.5.'!G34)</f>
        <v>0</v>
      </c>
      <c r="H34" s="284">
        <f>SUM('01.1.4.:10.3.5.'!H34)</f>
        <v>0</v>
      </c>
      <c r="I34" s="281">
        <f>SUM('01.1.4.:10.3.5.'!I34)</f>
        <v>0</v>
      </c>
      <c r="J34" s="43">
        <f>SUM('01.1.4.:10.3.5.'!J34)</f>
        <v>0</v>
      </c>
      <c r="K34" s="42">
        <f>SUM('01.1.4.:10.3.5.'!K34)</f>
        <v>0</v>
      </c>
      <c r="L34" s="39">
        <f>SUM('01.1.4.:10.3.5.'!L34)</f>
        <v>0</v>
      </c>
      <c r="M34" s="283">
        <f>SUM('01.1.4.:10.3.5.'!M34)</f>
        <v>0</v>
      </c>
      <c r="N34" s="282">
        <f>SUM('01.1.4.:10.3.5.'!N34)</f>
        <v>0</v>
      </c>
      <c r="O34" s="281">
        <f>SUM('01.1.4.:10.3.5.'!O34)</f>
        <v>0</v>
      </c>
      <c r="P34" s="38"/>
      <c r="R34" s="13"/>
    </row>
    <row r="35" spans="1:18" s="6" customFormat="1" ht="24" x14ac:dyDescent="0.25">
      <c r="A35" s="280">
        <v>21370</v>
      </c>
      <c r="B35" s="109" t="s">
        <v>278</v>
      </c>
      <c r="C35" s="124">
        <f>SUM('01.1.4.:10.3.5.'!C35)</f>
        <v>0</v>
      </c>
      <c r="D35" s="276">
        <f>SUM('01.1.4.:10.3.5.'!D35)</f>
        <v>0</v>
      </c>
      <c r="E35" s="267">
        <f>SUM('01.1.4.:10.3.5.'!E35)</f>
        <v>0</v>
      </c>
      <c r="F35" s="266">
        <f>SUM('01.1.4.:10.3.5.'!F35)</f>
        <v>0</v>
      </c>
      <c r="G35" s="276">
        <f>SUM('01.1.4.:10.3.5.'!G35)</f>
        <v>0</v>
      </c>
      <c r="H35" s="275">
        <f>SUM('01.1.4.:10.3.5.'!H35)</f>
        <v>0</v>
      </c>
      <c r="I35" s="266">
        <f>SUM('01.1.4.:10.3.5.'!I35)</f>
        <v>0</v>
      </c>
      <c r="J35" s="121">
        <f>SUM('01.1.4.:10.3.5.'!J35)</f>
        <v>0</v>
      </c>
      <c r="K35" s="120">
        <f>SUM('01.1.4.:10.3.5.'!K35)</f>
        <v>0</v>
      </c>
      <c r="L35" s="119">
        <f>SUM('01.1.4.:10.3.5.'!L35)</f>
        <v>0</v>
      </c>
      <c r="M35" s="268">
        <f>SUM('01.1.4.:10.3.5.'!M35)</f>
        <v>0</v>
      </c>
      <c r="N35" s="267">
        <f>SUM('01.1.4.:10.3.5.'!N35)</f>
        <v>0</v>
      </c>
      <c r="O35" s="266">
        <f>SUM('01.1.4.:10.3.5.'!O35)</f>
        <v>0</v>
      </c>
      <c r="P35" s="171"/>
      <c r="R35" s="13"/>
    </row>
    <row r="36" spans="1:18" ht="24" x14ac:dyDescent="0.25">
      <c r="A36" s="99">
        <v>21379</v>
      </c>
      <c r="B36" s="98" t="s">
        <v>277</v>
      </c>
      <c r="C36" s="55">
        <f>SUM('01.1.4.:10.3.5.'!C36)</f>
        <v>0</v>
      </c>
      <c r="D36" s="295">
        <f>SUM('01.1.4.:10.3.5.'!D36)</f>
        <v>0</v>
      </c>
      <c r="E36" s="262">
        <f>SUM('01.1.4.:10.3.5.'!E36)</f>
        <v>0</v>
      </c>
      <c r="F36" s="261">
        <f>SUM('01.1.4.:10.3.5.'!F36)</f>
        <v>0</v>
      </c>
      <c r="G36" s="295">
        <f>SUM('01.1.4.:10.3.5.'!G36)</f>
        <v>0</v>
      </c>
      <c r="H36" s="294">
        <f>SUM('01.1.4.:10.3.5.'!H36)</f>
        <v>0</v>
      </c>
      <c r="I36" s="261">
        <f>SUM('01.1.4.:10.3.5.'!I36)</f>
        <v>0</v>
      </c>
      <c r="J36" s="53">
        <f>SUM('01.1.4.:10.3.5.'!J36)</f>
        <v>0</v>
      </c>
      <c r="K36" s="52">
        <f>SUM('01.1.4.:10.3.5.'!K36)</f>
        <v>0</v>
      </c>
      <c r="L36" s="49">
        <f>SUM('01.1.4.:10.3.5.'!L36)</f>
        <v>0</v>
      </c>
      <c r="M36" s="263">
        <f>SUM('01.1.4.:10.3.5.'!M36)</f>
        <v>0</v>
      </c>
      <c r="N36" s="262">
        <f>SUM('01.1.4.:10.3.5.'!N36)</f>
        <v>0</v>
      </c>
      <c r="O36" s="261">
        <f>SUM('01.1.4.:10.3.5.'!O36)</f>
        <v>0</v>
      </c>
      <c r="P36" s="48"/>
      <c r="R36" s="13"/>
    </row>
    <row r="37" spans="1:18" s="6" customFormat="1" x14ac:dyDescent="0.25">
      <c r="A37" s="280">
        <v>21380</v>
      </c>
      <c r="B37" s="109" t="s">
        <v>276</v>
      </c>
      <c r="C37" s="124">
        <f>SUM('01.1.4.:10.3.5.'!C37)</f>
        <v>21309</v>
      </c>
      <c r="D37" s="276">
        <f>SUM('01.1.4.:10.3.5.'!D37)</f>
        <v>0</v>
      </c>
      <c r="E37" s="267">
        <f>SUM('01.1.4.:10.3.5.'!E37)</f>
        <v>0</v>
      </c>
      <c r="F37" s="266">
        <f>SUM('01.1.4.:10.3.5.'!F37)</f>
        <v>0</v>
      </c>
      <c r="G37" s="276">
        <f>SUM('01.1.4.:10.3.5.'!G37)</f>
        <v>0</v>
      </c>
      <c r="H37" s="275">
        <f>SUM('01.1.4.:10.3.5.'!H37)</f>
        <v>0</v>
      </c>
      <c r="I37" s="266">
        <f>SUM('01.1.4.:10.3.5.'!I37)</f>
        <v>0</v>
      </c>
      <c r="J37" s="121">
        <f>SUM('01.1.4.:10.3.5.'!J37)</f>
        <v>21309</v>
      </c>
      <c r="K37" s="120">
        <f>SUM('01.1.4.:10.3.5.'!K37)</f>
        <v>0</v>
      </c>
      <c r="L37" s="119">
        <f>SUM('01.1.4.:10.3.5.'!L37)</f>
        <v>21309</v>
      </c>
      <c r="M37" s="268">
        <f>SUM('01.1.4.:10.3.5.'!M37)</f>
        <v>0</v>
      </c>
      <c r="N37" s="267">
        <f>SUM('01.1.4.:10.3.5.'!N37)</f>
        <v>0</v>
      </c>
      <c r="O37" s="266">
        <f>SUM('01.1.4.:10.3.5.'!O37)</f>
        <v>0</v>
      </c>
      <c r="P37" s="171"/>
      <c r="R37" s="13"/>
    </row>
    <row r="38" spans="1:18" x14ac:dyDescent="0.25">
      <c r="A38" s="145">
        <v>21381</v>
      </c>
      <c r="B38" s="117" t="s">
        <v>275</v>
      </c>
      <c r="C38" s="85">
        <f>SUM('01.1.4.:10.3.5.'!C38)</f>
        <v>21309</v>
      </c>
      <c r="D38" s="291">
        <f>SUM('01.1.4.:10.3.5.'!D38)</f>
        <v>0</v>
      </c>
      <c r="E38" s="288">
        <f>SUM('01.1.4.:10.3.5.'!E38)</f>
        <v>0</v>
      </c>
      <c r="F38" s="287">
        <f>SUM('01.1.4.:10.3.5.'!F38)</f>
        <v>0</v>
      </c>
      <c r="G38" s="291">
        <f>SUM('01.1.4.:10.3.5.'!G38)</f>
        <v>0</v>
      </c>
      <c r="H38" s="290">
        <f>SUM('01.1.4.:10.3.5.'!H38)</f>
        <v>0</v>
      </c>
      <c r="I38" s="287">
        <f>SUM('01.1.4.:10.3.5.'!I38)</f>
        <v>0</v>
      </c>
      <c r="J38" s="83">
        <f>SUM('01.1.4.:10.3.5.'!J38)</f>
        <v>21309</v>
      </c>
      <c r="K38" s="82">
        <f>SUM('01.1.4.:10.3.5.'!K38)</f>
        <v>0</v>
      </c>
      <c r="L38" s="79">
        <f>SUM('01.1.4.:10.3.5.'!L38)</f>
        <v>21309</v>
      </c>
      <c r="M38" s="289">
        <f>SUM('01.1.4.:10.3.5.'!M38)</f>
        <v>0</v>
      </c>
      <c r="N38" s="288">
        <f>SUM('01.1.4.:10.3.5.'!N38)</f>
        <v>0</v>
      </c>
      <c r="O38" s="287">
        <f>SUM('01.1.4.:10.3.5.'!O38)</f>
        <v>0</v>
      </c>
      <c r="P38" s="78"/>
      <c r="R38" s="13"/>
    </row>
    <row r="39" spans="1:18" x14ac:dyDescent="0.25">
      <c r="A39" s="88">
        <v>21383</v>
      </c>
      <c r="B39" s="110" t="s">
        <v>274</v>
      </c>
      <c r="C39" s="45">
        <f>SUM('01.1.4.:10.3.5.'!C39)</f>
        <v>0</v>
      </c>
      <c r="D39" s="285">
        <f>SUM('01.1.4.:10.3.5.'!D39)</f>
        <v>0</v>
      </c>
      <c r="E39" s="282">
        <f>SUM('01.1.4.:10.3.5.'!E39)</f>
        <v>0</v>
      </c>
      <c r="F39" s="281">
        <f>SUM('01.1.4.:10.3.5.'!F39)</f>
        <v>0</v>
      </c>
      <c r="G39" s="285">
        <f>SUM('01.1.4.:10.3.5.'!G39)</f>
        <v>0</v>
      </c>
      <c r="H39" s="284">
        <f>SUM('01.1.4.:10.3.5.'!H39)</f>
        <v>0</v>
      </c>
      <c r="I39" s="281">
        <f>SUM('01.1.4.:10.3.5.'!I39)</f>
        <v>0</v>
      </c>
      <c r="J39" s="43">
        <f>SUM('01.1.4.:10.3.5.'!J39)</f>
        <v>0</v>
      </c>
      <c r="K39" s="42">
        <f>SUM('01.1.4.:10.3.5.'!K39)</f>
        <v>0</v>
      </c>
      <c r="L39" s="39">
        <f>SUM('01.1.4.:10.3.5.'!L39)</f>
        <v>0</v>
      </c>
      <c r="M39" s="283">
        <f>SUM('01.1.4.:10.3.5.'!M39)</f>
        <v>0</v>
      </c>
      <c r="N39" s="282">
        <f>SUM('01.1.4.:10.3.5.'!N39)</f>
        <v>0</v>
      </c>
      <c r="O39" s="281">
        <f>SUM('01.1.4.:10.3.5.'!O39)</f>
        <v>0</v>
      </c>
      <c r="P39" s="38"/>
      <c r="R39" s="13"/>
    </row>
    <row r="40" spans="1:18" s="6" customFormat="1" ht="24" x14ac:dyDescent="0.25">
      <c r="A40" s="280">
        <v>21390</v>
      </c>
      <c r="B40" s="109" t="s">
        <v>273</v>
      </c>
      <c r="C40" s="124">
        <f>SUM('01.1.4.:10.3.5.'!C40)</f>
        <v>603499</v>
      </c>
      <c r="D40" s="276">
        <f>SUM('01.1.4.:10.3.5.'!D40)</f>
        <v>0</v>
      </c>
      <c r="E40" s="267">
        <f>SUM('01.1.4.:10.3.5.'!E40)</f>
        <v>0</v>
      </c>
      <c r="F40" s="266">
        <f>SUM('01.1.4.:10.3.5.'!F40)</f>
        <v>0</v>
      </c>
      <c r="G40" s="276">
        <f>SUM('01.1.4.:10.3.5.'!G40)</f>
        <v>0</v>
      </c>
      <c r="H40" s="275">
        <f>SUM('01.1.4.:10.3.5.'!H40)</f>
        <v>0</v>
      </c>
      <c r="I40" s="266">
        <f>SUM('01.1.4.:10.3.5.'!I40)</f>
        <v>0</v>
      </c>
      <c r="J40" s="121">
        <f>SUM('01.1.4.:10.3.5.'!J40)</f>
        <v>603499</v>
      </c>
      <c r="K40" s="120">
        <f>SUM('01.1.4.:10.3.5.'!K40)</f>
        <v>0</v>
      </c>
      <c r="L40" s="119">
        <f>SUM('01.1.4.:10.3.5.'!L40)</f>
        <v>603499</v>
      </c>
      <c r="M40" s="268">
        <f>SUM('01.1.4.:10.3.5.'!M40)</f>
        <v>0</v>
      </c>
      <c r="N40" s="267">
        <f>SUM('01.1.4.:10.3.5.'!N40)</f>
        <v>0</v>
      </c>
      <c r="O40" s="266">
        <f>SUM('01.1.4.:10.3.5.'!O40)</f>
        <v>0</v>
      </c>
      <c r="P40" s="171"/>
      <c r="R40" s="13"/>
    </row>
    <row r="41" spans="1:18" ht="24" x14ac:dyDescent="0.25">
      <c r="A41" s="145">
        <v>21391</v>
      </c>
      <c r="B41" s="117" t="s">
        <v>272</v>
      </c>
      <c r="C41" s="85">
        <f>SUM('01.1.4.:10.3.5.'!C41)</f>
        <v>533143</v>
      </c>
      <c r="D41" s="291">
        <f>SUM('01.1.4.:10.3.5.'!D41)</f>
        <v>0</v>
      </c>
      <c r="E41" s="288">
        <f>SUM('01.1.4.:10.3.5.'!E41)</f>
        <v>0</v>
      </c>
      <c r="F41" s="287">
        <f>SUM('01.1.4.:10.3.5.'!F41)</f>
        <v>0</v>
      </c>
      <c r="G41" s="291">
        <f>SUM('01.1.4.:10.3.5.'!G41)</f>
        <v>0</v>
      </c>
      <c r="H41" s="290">
        <f>SUM('01.1.4.:10.3.5.'!H41)</f>
        <v>0</v>
      </c>
      <c r="I41" s="287">
        <f>SUM('01.1.4.:10.3.5.'!I41)</f>
        <v>0</v>
      </c>
      <c r="J41" s="83">
        <f>SUM('01.1.4.:10.3.5.'!J41)</f>
        <v>533143</v>
      </c>
      <c r="K41" s="82">
        <f>SUM('01.1.4.:10.3.5.'!K41)</f>
        <v>0</v>
      </c>
      <c r="L41" s="79">
        <f>SUM('01.1.4.:10.3.5.'!L41)</f>
        <v>533143</v>
      </c>
      <c r="M41" s="289">
        <f>SUM('01.1.4.:10.3.5.'!M41)</f>
        <v>0</v>
      </c>
      <c r="N41" s="288">
        <f>SUM('01.1.4.:10.3.5.'!N41)</f>
        <v>0</v>
      </c>
      <c r="O41" s="287">
        <f>SUM('01.1.4.:10.3.5.'!O41)</f>
        <v>0</v>
      </c>
      <c r="P41" s="78"/>
      <c r="R41" s="13"/>
    </row>
    <row r="42" spans="1:18" x14ac:dyDescent="0.25">
      <c r="A42" s="88">
        <v>21393</v>
      </c>
      <c r="B42" s="110" t="s">
        <v>271</v>
      </c>
      <c r="C42" s="45">
        <f>SUM('01.1.4.:10.3.5.'!C42)</f>
        <v>0</v>
      </c>
      <c r="D42" s="285">
        <f>SUM('01.1.4.:10.3.5.'!D42)</f>
        <v>0</v>
      </c>
      <c r="E42" s="282">
        <f>SUM('01.1.4.:10.3.5.'!E42)</f>
        <v>0</v>
      </c>
      <c r="F42" s="281">
        <f>SUM('01.1.4.:10.3.5.'!F42)</f>
        <v>0</v>
      </c>
      <c r="G42" s="285">
        <f>SUM('01.1.4.:10.3.5.'!G42)</f>
        <v>0</v>
      </c>
      <c r="H42" s="284">
        <f>SUM('01.1.4.:10.3.5.'!H42)</f>
        <v>0</v>
      </c>
      <c r="I42" s="281">
        <f>SUM('01.1.4.:10.3.5.'!I42)</f>
        <v>0</v>
      </c>
      <c r="J42" s="43">
        <f>SUM('01.1.4.:10.3.5.'!J42)</f>
        <v>0</v>
      </c>
      <c r="K42" s="42">
        <f>SUM('01.1.4.:10.3.5.'!K42)</f>
        <v>0</v>
      </c>
      <c r="L42" s="39">
        <f>SUM('01.1.4.:10.3.5.'!L42)</f>
        <v>0</v>
      </c>
      <c r="M42" s="283">
        <f>SUM('01.1.4.:10.3.5.'!M42)</f>
        <v>0</v>
      </c>
      <c r="N42" s="282">
        <f>SUM('01.1.4.:10.3.5.'!N42)</f>
        <v>0</v>
      </c>
      <c r="O42" s="281">
        <f>SUM('01.1.4.:10.3.5.'!O42)</f>
        <v>0</v>
      </c>
      <c r="P42" s="38"/>
      <c r="R42" s="13"/>
    </row>
    <row r="43" spans="1:18" x14ac:dyDescent="0.25">
      <c r="A43" s="88">
        <v>21395</v>
      </c>
      <c r="B43" s="110" t="s">
        <v>270</v>
      </c>
      <c r="C43" s="45">
        <f>SUM('01.1.4.:10.3.5.'!C43)</f>
        <v>0</v>
      </c>
      <c r="D43" s="285">
        <f>SUM('01.1.4.:10.3.5.'!D43)</f>
        <v>0</v>
      </c>
      <c r="E43" s="282">
        <f>SUM('01.1.4.:10.3.5.'!E43)</f>
        <v>0</v>
      </c>
      <c r="F43" s="281">
        <f>SUM('01.1.4.:10.3.5.'!F43)</f>
        <v>0</v>
      </c>
      <c r="G43" s="285">
        <f>SUM('01.1.4.:10.3.5.'!G43)</f>
        <v>0</v>
      </c>
      <c r="H43" s="284">
        <f>SUM('01.1.4.:10.3.5.'!H43)</f>
        <v>0</v>
      </c>
      <c r="I43" s="281">
        <f>SUM('01.1.4.:10.3.5.'!I43)</f>
        <v>0</v>
      </c>
      <c r="J43" s="43">
        <f>SUM('01.1.4.:10.3.5.'!J43)</f>
        <v>0</v>
      </c>
      <c r="K43" s="42">
        <f>SUM('01.1.4.:10.3.5.'!K43)</f>
        <v>0</v>
      </c>
      <c r="L43" s="39">
        <f>SUM('01.1.4.:10.3.5.'!L43)</f>
        <v>0</v>
      </c>
      <c r="M43" s="283">
        <f>SUM('01.1.4.:10.3.5.'!M43)</f>
        <v>0</v>
      </c>
      <c r="N43" s="282">
        <f>SUM('01.1.4.:10.3.5.'!N43)</f>
        <v>0</v>
      </c>
      <c r="O43" s="281">
        <f>SUM('01.1.4.:10.3.5.'!O43)</f>
        <v>0</v>
      </c>
      <c r="P43" s="38"/>
      <c r="R43" s="13"/>
    </row>
    <row r="44" spans="1:18" x14ac:dyDescent="0.25">
      <c r="A44" s="88">
        <v>21399</v>
      </c>
      <c r="B44" s="110" t="s">
        <v>269</v>
      </c>
      <c r="C44" s="45">
        <f>SUM('01.1.4.:10.3.5.'!C44)</f>
        <v>70356</v>
      </c>
      <c r="D44" s="285">
        <f>SUM('01.1.4.:10.3.5.'!D44)</f>
        <v>0</v>
      </c>
      <c r="E44" s="282">
        <f>SUM('01.1.4.:10.3.5.'!E44)</f>
        <v>0</v>
      </c>
      <c r="F44" s="281">
        <f>SUM('01.1.4.:10.3.5.'!F44)</f>
        <v>0</v>
      </c>
      <c r="G44" s="285">
        <f>SUM('01.1.4.:10.3.5.'!G44)</f>
        <v>0</v>
      </c>
      <c r="H44" s="284">
        <f>SUM('01.1.4.:10.3.5.'!H44)</f>
        <v>0</v>
      </c>
      <c r="I44" s="281">
        <f>SUM('01.1.4.:10.3.5.'!I44)</f>
        <v>0</v>
      </c>
      <c r="J44" s="43">
        <f>SUM('01.1.4.:10.3.5.'!J44)</f>
        <v>70356</v>
      </c>
      <c r="K44" s="42">
        <f>SUM('01.1.4.:10.3.5.'!K44)</f>
        <v>0</v>
      </c>
      <c r="L44" s="39">
        <f>SUM('01.1.4.:10.3.5.'!L44)</f>
        <v>70356</v>
      </c>
      <c r="M44" s="283">
        <f>SUM('01.1.4.:10.3.5.'!M44)</f>
        <v>0</v>
      </c>
      <c r="N44" s="282">
        <f>SUM('01.1.4.:10.3.5.'!N44)</f>
        <v>0</v>
      </c>
      <c r="O44" s="281">
        <f>SUM('01.1.4.:10.3.5.'!O44)</f>
        <v>0</v>
      </c>
      <c r="P44" s="38"/>
      <c r="R44" s="13"/>
    </row>
    <row r="45" spans="1:18" s="6" customFormat="1" ht="24" x14ac:dyDescent="0.25">
      <c r="A45" s="280">
        <v>21420</v>
      </c>
      <c r="B45" s="109" t="s">
        <v>268</v>
      </c>
      <c r="C45" s="258">
        <f>SUM('01.1.4.:10.3.5.'!C45)</f>
        <v>0</v>
      </c>
      <c r="D45" s="279">
        <f>SUM('01.1.4.:10.3.5.'!D45)</f>
        <v>0</v>
      </c>
      <c r="E45" s="278">
        <f>SUM('01.1.4.:10.3.5.'!E45)</f>
        <v>0</v>
      </c>
      <c r="F45" s="250">
        <f>SUM('01.1.4.:10.3.5.'!F45)</f>
        <v>0</v>
      </c>
      <c r="G45" s="276">
        <f>SUM('01.1.4.:10.3.5.'!G45)</f>
        <v>0</v>
      </c>
      <c r="H45" s="275">
        <f>SUM('01.1.4.:10.3.5.'!H45)</f>
        <v>0</v>
      </c>
      <c r="I45" s="266">
        <f>SUM('01.1.4.:10.3.5.'!I45)</f>
        <v>0</v>
      </c>
      <c r="J45" s="276">
        <f>SUM('01.1.4.:10.3.5.'!J45)</f>
        <v>0</v>
      </c>
      <c r="K45" s="275">
        <f>SUM('01.1.4.:10.3.5.'!K45)</f>
        <v>0</v>
      </c>
      <c r="L45" s="266">
        <f>SUM('01.1.4.:10.3.5.'!L45)</f>
        <v>0</v>
      </c>
      <c r="M45" s="268">
        <f>SUM('01.1.4.:10.3.5.'!M45)</f>
        <v>0</v>
      </c>
      <c r="N45" s="267">
        <f>SUM('01.1.4.:10.3.5.'!N45)</f>
        <v>0</v>
      </c>
      <c r="O45" s="266">
        <f>SUM('01.1.4.:10.3.5.'!O45)</f>
        <v>0</v>
      </c>
      <c r="P45" s="171"/>
      <c r="R45" s="13"/>
    </row>
    <row r="46" spans="1:18" s="6" customFormat="1" ht="24" x14ac:dyDescent="0.25">
      <c r="A46" s="274">
        <v>21490</v>
      </c>
      <c r="B46" s="154" t="s">
        <v>267</v>
      </c>
      <c r="C46" s="258">
        <f>SUM('01.1.4.:10.3.5.'!C46)</f>
        <v>80</v>
      </c>
      <c r="D46" s="271">
        <f>SUM('01.1.4.:10.3.5.'!D46)</f>
        <v>0</v>
      </c>
      <c r="E46" s="273">
        <f>SUM('01.1.4.:10.3.5.'!E46)</f>
        <v>0</v>
      </c>
      <c r="F46" s="269">
        <f>SUM('01.1.4.:10.3.5.'!F46)</f>
        <v>0</v>
      </c>
      <c r="G46" s="271">
        <f>SUM('01.1.4.:10.3.5.'!G46)</f>
        <v>0</v>
      </c>
      <c r="H46" s="270">
        <f>SUM('01.1.4.:10.3.5.'!H46)</f>
        <v>0</v>
      </c>
      <c r="I46" s="269">
        <f>SUM('01.1.4.:10.3.5.'!I46)</f>
        <v>0</v>
      </c>
      <c r="J46" s="271">
        <f>SUM('01.1.4.:10.3.5.'!J46)</f>
        <v>80</v>
      </c>
      <c r="K46" s="270">
        <f>SUM('01.1.4.:10.3.5.'!K46)</f>
        <v>0</v>
      </c>
      <c r="L46" s="269">
        <f>SUM('01.1.4.:10.3.5.'!L46)</f>
        <v>80</v>
      </c>
      <c r="M46" s="268">
        <f>SUM('01.1.4.:10.3.5.'!M46)</f>
        <v>0</v>
      </c>
      <c r="N46" s="267">
        <f>SUM('01.1.4.:10.3.5.'!N46)</f>
        <v>0</v>
      </c>
      <c r="O46" s="266">
        <f>SUM('01.1.4.:10.3.5.'!O46)</f>
        <v>0</v>
      </c>
      <c r="P46" s="171"/>
      <c r="R46" s="13"/>
    </row>
    <row r="47" spans="1:18" s="6" customFormat="1" x14ac:dyDescent="0.25">
      <c r="A47" s="88">
        <v>21499</v>
      </c>
      <c r="B47" s="110" t="s">
        <v>266</v>
      </c>
      <c r="C47" s="265">
        <f>SUM('01.1.4.:10.3.5.'!C47)</f>
        <v>80</v>
      </c>
      <c r="D47" s="194">
        <f>SUM('01.1.4.:10.3.5.'!D47)</f>
        <v>0</v>
      </c>
      <c r="E47" s="191">
        <f>SUM('01.1.4.:10.3.5.'!E47)</f>
        <v>0</v>
      </c>
      <c r="F47" s="190">
        <f>SUM('01.1.4.:10.3.5.'!F47)</f>
        <v>0</v>
      </c>
      <c r="G47" s="264">
        <f>SUM('01.1.4.:10.3.5.'!G47)</f>
        <v>0</v>
      </c>
      <c r="H47" s="193">
        <f>SUM('01.1.4.:10.3.5.'!H47)</f>
        <v>0</v>
      </c>
      <c r="I47" s="190">
        <f>SUM('01.1.4.:10.3.5.'!I47)</f>
        <v>0</v>
      </c>
      <c r="J47" s="194">
        <f>SUM('01.1.4.:10.3.5.'!J47)</f>
        <v>80</v>
      </c>
      <c r="K47" s="193">
        <f>SUM('01.1.4.:10.3.5.'!K47)</f>
        <v>0</v>
      </c>
      <c r="L47" s="190">
        <f>SUM('01.1.4.:10.3.5.'!L47)</f>
        <v>80</v>
      </c>
      <c r="M47" s="263">
        <f>SUM('01.1.4.:10.3.5.'!M47)</f>
        <v>0</v>
      </c>
      <c r="N47" s="262">
        <f>SUM('01.1.4.:10.3.5.'!N47)</f>
        <v>0</v>
      </c>
      <c r="O47" s="261">
        <f>SUM('01.1.4.:10.3.5.'!O47)</f>
        <v>0</v>
      </c>
      <c r="P47" s="48"/>
      <c r="R47" s="13"/>
    </row>
    <row r="48" spans="1:18" x14ac:dyDescent="0.25">
      <c r="A48" s="260">
        <v>23000</v>
      </c>
      <c r="B48" s="259" t="s">
        <v>265</v>
      </c>
      <c r="C48" s="258">
        <f>SUM('01.1.4.:10.3.5.'!C48)</f>
        <v>234</v>
      </c>
      <c r="D48" s="255">
        <f>SUM('01.1.4.:10.3.5.'!D48)</f>
        <v>0</v>
      </c>
      <c r="E48" s="257">
        <f>SUM('01.1.4.:10.3.5.'!E48)</f>
        <v>0</v>
      </c>
      <c r="F48" s="253">
        <f>SUM('01.1.4.:10.3.5.'!F48)</f>
        <v>0</v>
      </c>
      <c r="G48" s="255">
        <f>SUM('01.1.4.:10.3.5.'!G48)</f>
        <v>0</v>
      </c>
      <c r="H48" s="254">
        <f>SUM('01.1.4.:10.3.5.'!H48)</f>
        <v>0</v>
      </c>
      <c r="I48" s="253">
        <f>SUM('01.1.4.:10.3.5.'!I48)</f>
        <v>0</v>
      </c>
      <c r="J48" s="255">
        <f>SUM('01.1.4.:10.3.5.'!J48)</f>
        <v>0</v>
      </c>
      <c r="K48" s="254">
        <f>SUM('01.1.4.:10.3.5.'!K48)</f>
        <v>0</v>
      </c>
      <c r="L48" s="253">
        <f>SUM('01.1.4.:10.3.5.'!L48)</f>
        <v>0</v>
      </c>
      <c r="M48" s="252">
        <f>SUM('01.1.4.:10.3.5.'!M48)</f>
        <v>234</v>
      </c>
      <c r="N48" s="251">
        <f>SUM('01.1.4.:10.3.5.'!N48)</f>
        <v>0</v>
      </c>
      <c r="O48" s="250">
        <f>SUM('01.1.4.:10.3.5.'!O48)</f>
        <v>234</v>
      </c>
      <c r="P48" s="171"/>
      <c r="R48" s="13"/>
    </row>
    <row r="49" spans="1:18" ht="24" x14ac:dyDescent="0.25">
      <c r="A49" s="187">
        <v>23410</v>
      </c>
      <c r="B49" s="96" t="s">
        <v>264</v>
      </c>
      <c r="C49" s="249">
        <f>SUM('01.1.4.:10.3.5.'!C49)</f>
        <v>174</v>
      </c>
      <c r="D49" s="246">
        <f>SUM('01.1.4.:10.3.5.'!D49)</f>
        <v>0</v>
      </c>
      <c r="E49" s="248">
        <f>SUM('01.1.4.:10.3.5.'!E49)</f>
        <v>0</v>
      </c>
      <c r="F49" s="240">
        <f>SUM('01.1.4.:10.3.5.'!F49)</f>
        <v>0</v>
      </c>
      <c r="G49" s="246">
        <f>SUM('01.1.4.:10.3.5.'!G49)</f>
        <v>0</v>
      </c>
      <c r="H49" s="245">
        <f>SUM('01.1.4.:10.3.5.'!H49)</f>
        <v>0</v>
      </c>
      <c r="I49" s="240">
        <f>SUM('01.1.4.:10.3.5.'!I49)</f>
        <v>0</v>
      </c>
      <c r="J49" s="246">
        <f>SUM('01.1.4.:10.3.5.'!J49)</f>
        <v>0</v>
      </c>
      <c r="K49" s="245">
        <f>SUM('01.1.4.:10.3.5.'!K49)</f>
        <v>0</v>
      </c>
      <c r="L49" s="240">
        <f>SUM('01.1.4.:10.3.5.'!L49)</f>
        <v>0</v>
      </c>
      <c r="M49" s="237">
        <f>SUM('01.1.4.:10.3.5.'!M49)</f>
        <v>174</v>
      </c>
      <c r="N49" s="236">
        <f>SUM('01.1.4.:10.3.5.'!N49)</f>
        <v>0</v>
      </c>
      <c r="O49" s="235">
        <f>SUM('01.1.4.:10.3.5.'!O49)</f>
        <v>174</v>
      </c>
      <c r="P49" s="89"/>
      <c r="R49" s="13"/>
    </row>
    <row r="50" spans="1:18" ht="24" x14ac:dyDescent="0.25">
      <c r="A50" s="187">
        <v>23510</v>
      </c>
      <c r="B50" s="96" t="s">
        <v>263</v>
      </c>
      <c r="C50" s="249">
        <f>SUM('01.1.4.:10.3.5.'!C50)</f>
        <v>60</v>
      </c>
      <c r="D50" s="246">
        <f>SUM('01.1.4.:10.3.5.'!D50)</f>
        <v>0</v>
      </c>
      <c r="E50" s="248">
        <f>SUM('01.1.4.:10.3.5.'!E50)</f>
        <v>0</v>
      </c>
      <c r="F50" s="240">
        <f>SUM('01.1.4.:10.3.5.'!F50)</f>
        <v>0</v>
      </c>
      <c r="G50" s="246">
        <f>SUM('01.1.4.:10.3.5.'!G50)</f>
        <v>0</v>
      </c>
      <c r="H50" s="245">
        <f>SUM('01.1.4.:10.3.5.'!H50)</f>
        <v>0</v>
      </c>
      <c r="I50" s="240">
        <f>SUM('01.1.4.:10.3.5.'!I50)</f>
        <v>0</v>
      </c>
      <c r="J50" s="246">
        <f>SUM('01.1.4.:10.3.5.'!J50)</f>
        <v>0</v>
      </c>
      <c r="K50" s="245">
        <f>SUM('01.1.4.:10.3.5.'!K50)</f>
        <v>0</v>
      </c>
      <c r="L50" s="240">
        <f>SUM('01.1.4.:10.3.5.'!L50)</f>
        <v>0</v>
      </c>
      <c r="M50" s="237">
        <f>SUM('01.1.4.:10.3.5.'!M50)</f>
        <v>60</v>
      </c>
      <c r="N50" s="236">
        <f>SUM('01.1.4.:10.3.5.'!N50)</f>
        <v>0</v>
      </c>
      <c r="O50" s="235">
        <f>SUM('01.1.4.:10.3.5.'!O50)</f>
        <v>60</v>
      </c>
      <c r="P50" s="89"/>
      <c r="R50" s="13"/>
    </row>
    <row r="51" spans="1:18" x14ac:dyDescent="0.25">
      <c r="A51" s="56"/>
      <c r="B51" s="96"/>
      <c r="C51" s="170">
        <f>SUM('01.1.4.:10.3.5.'!C51)</f>
        <v>0</v>
      </c>
      <c r="D51" s="242">
        <f>SUM('01.1.4.:10.3.5.'!D51)</f>
        <v>0</v>
      </c>
      <c r="E51" s="244">
        <f>SUM('01.1.4.:10.3.5.'!E51)</f>
        <v>0</v>
      </c>
      <c r="F51" s="235">
        <f>SUM('01.1.4.:10.3.5.'!F51)</f>
        <v>0</v>
      </c>
      <c r="G51" s="242">
        <f>SUM('01.1.4.:10.3.5.'!G51)</f>
        <v>0</v>
      </c>
      <c r="H51" s="241">
        <f>SUM('01.1.4.:10.3.5.'!H51)</f>
        <v>0</v>
      </c>
      <c r="I51" s="240">
        <f>SUM('01.1.4.:10.3.5.'!I51)</f>
        <v>0</v>
      </c>
      <c r="J51" s="239">
        <f>SUM('01.1.4.:10.3.5.'!J51)</f>
        <v>0</v>
      </c>
      <c r="K51" s="238">
        <f>SUM('01.1.4.:10.3.5.'!K51)</f>
        <v>0</v>
      </c>
      <c r="L51" s="235">
        <f>SUM('01.1.4.:10.3.5.'!L51)</f>
        <v>0</v>
      </c>
      <c r="M51" s="237">
        <f>SUM('01.1.4.:10.3.5.'!M51)</f>
        <v>0</v>
      </c>
      <c r="N51" s="236">
        <f>SUM('01.1.4.:10.3.5.'!N51)</f>
        <v>0</v>
      </c>
      <c r="O51" s="235">
        <f>SUM('01.1.4.:10.3.5.'!O51)</f>
        <v>0</v>
      </c>
      <c r="P51" s="89"/>
      <c r="R51" s="13"/>
    </row>
    <row r="52" spans="1:18" s="6" customFormat="1" x14ac:dyDescent="0.25">
      <c r="A52" s="234"/>
      <c r="B52" s="233" t="s">
        <v>261</v>
      </c>
      <c r="C52" s="232">
        <f>SUM('01.1.4.:10.3.5.'!C52)</f>
        <v>0</v>
      </c>
      <c r="D52" s="230">
        <f>SUM('01.1.4.:10.3.5.'!D52)</f>
        <v>0</v>
      </c>
      <c r="E52" s="227">
        <f>SUM('01.1.4.:10.3.5.'!E52)</f>
        <v>0</v>
      </c>
      <c r="F52" s="390">
        <f>SUM('01.1.4.:10.3.5.'!F52)</f>
        <v>0</v>
      </c>
      <c r="G52" s="230">
        <f>SUM('01.1.4.:10.3.5.'!G52)</f>
        <v>0</v>
      </c>
      <c r="H52" s="229">
        <f>SUM('01.1.4.:10.3.5.'!H52)</f>
        <v>0</v>
      </c>
      <c r="I52" s="226">
        <f>SUM('01.1.4.:10.3.5.'!I52)</f>
        <v>0</v>
      </c>
      <c r="J52" s="230">
        <f>SUM('01.1.4.:10.3.5.'!J52)</f>
        <v>0</v>
      </c>
      <c r="K52" s="229">
        <f>SUM('01.1.4.:10.3.5.'!K52)</f>
        <v>0</v>
      </c>
      <c r="L52" s="226">
        <f>SUM('01.1.4.:10.3.5.'!L52)</f>
        <v>0</v>
      </c>
      <c r="M52" s="228">
        <f>SUM('01.1.4.:10.3.5.'!M52)</f>
        <v>0</v>
      </c>
      <c r="N52" s="227">
        <f>SUM('01.1.4.:10.3.5.'!N52)</f>
        <v>0</v>
      </c>
      <c r="O52" s="226">
        <f>SUM('01.1.4.:10.3.5.'!O52)</f>
        <v>0</v>
      </c>
      <c r="P52" s="225"/>
      <c r="R52" s="13"/>
    </row>
    <row r="53" spans="1:18" s="6" customFormat="1" ht="12.75" thickBot="1" x14ac:dyDescent="0.3">
      <c r="A53" s="224"/>
      <c r="B53" s="223" t="s">
        <v>260</v>
      </c>
      <c r="C53" s="222">
        <f>SUM('01.1.4.:10.3.5.'!C53)</f>
        <v>7138621</v>
      </c>
      <c r="D53" s="220">
        <f>SUM('01.1.4.:10.3.5.'!D53)</f>
        <v>5753044</v>
      </c>
      <c r="E53" s="217">
        <f>SUM('01.1.4.:10.3.5.'!E53)</f>
        <v>1</v>
      </c>
      <c r="F53" s="216">
        <f>SUM('01.1.4.:10.3.5.'!F53)</f>
        <v>5753045</v>
      </c>
      <c r="G53" s="220">
        <f>SUM('01.1.4.:10.3.5.'!G53)</f>
        <v>717183</v>
      </c>
      <c r="H53" s="219">
        <f>SUM('01.1.4.:10.3.5.'!H53)</f>
        <v>0</v>
      </c>
      <c r="I53" s="216">
        <f>SUM('01.1.4.:10.3.5.'!I53)</f>
        <v>717183</v>
      </c>
      <c r="J53" s="220">
        <f>SUM('01.1.4.:10.3.5.'!J53)</f>
        <v>667315</v>
      </c>
      <c r="K53" s="219">
        <f>SUM('01.1.4.:10.3.5.'!K53)</f>
        <v>0</v>
      </c>
      <c r="L53" s="216">
        <f>SUM('01.1.4.:10.3.5.'!L53)</f>
        <v>667315</v>
      </c>
      <c r="M53" s="218">
        <f>SUM('01.1.4.:10.3.5.'!M53)</f>
        <v>1078</v>
      </c>
      <c r="N53" s="217">
        <f>SUM('01.1.4.:10.3.5.'!N53)</f>
        <v>0</v>
      </c>
      <c r="O53" s="216">
        <f>SUM('01.1.4.:10.3.5.'!O53)</f>
        <v>1078</v>
      </c>
      <c r="P53" s="215"/>
      <c r="R53" s="13"/>
    </row>
    <row r="54" spans="1:18" s="6" customFormat="1" ht="36.75" thickTop="1" x14ac:dyDescent="0.25">
      <c r="A54" s="214"/>
      <c r="B54" s="213" t="s">
        <v>259</v>
      </c>
      <c r="C54" s="212">
        <f>SUM('01.1.4.:10.3.5.'!C54)</f>
        <v>7138223</v>
      </c>
      <c r="D54" s="210">
        <f>SUM('01.1.4.:10.3.5.'!D54)</f>
        <v>5752647</v>
      </c>
      <c r="E54" s="207">
        <f>SUM('01.1.4.:10.3.5.'!E54)</f>
        <v>0</v>
      </c>
      <c r="F54" s="206">
        <f>SUM('01.1.4.:10.3.5.'!F54)</f>
        <v>5752647</v>
      </c>
      <c r="G54" s="210">
        <f>SUM('01.1.4.:10.3.5.'!G54)</f>
        <v>717183</v>
      </c>
      <c r="H54" s="209">
        <f>SUM('01.1.4.:10.3.5.'!H54)</f>
        <v>0</v>
      </c>
      <c r="I54" s="206">
        <f>SUM('01.1.4.:10.3.5.'!I54)</f>
        <v>717183</v>
      </c>
      <c r="J54" s="210">
        <f>SUM('01.1.4.:10.3.5.'!J54)</f>
        <v>667315</v>
      </c>
      <c r="K54" s="209">
        <f>SUM('01.1.4.:10.3.5.'!K54)</f>
        <v>0</v>
      </c>
      <c r="L54" s="206">
        <f>SUM('01.1.4.:10.3.5.'!L54)</f>
        <v>667315</v>
      </c>
      <c r="M54" s="208">
        <f>SUM('01.1.4.:10.3.5.'!M54)</f>
        <v>1078</v>
      </c>
      <c r="N54" s="207">
        <f>SUM('01.1.4.:10.3.5.'!N54)</f>
        <v>0</v>
      </c>
      <c r="O54" s="206">
        <f>SUM('01.1.4.:10.3.5.'!O54)</f>
        <v>1078</v>
      </c>
      <c r="P54" s="205"/>
      <c r="R54" s="13"/>
    </row>
    <row r="55" spans="1:18" s="6" customFormat="1" ht="24" x14ac:dyDescent="0.25">
      <c r="A55" s="204"/>
      <c r="B55" s="203" t="s">
        <v>258</v>
      </c>
      <c r="C55" s="182">
        <f>SUM('01.1.4.:10.3.5.'!C55)</f>
        <v>2993291</v>
      </c>
      <c r="D55" s="179">
        <f>SUM('01.1.4.:10.3.5.'!D55)</f>
        <v>1601266</v>
      </c>
      <c r="E55" s="181">
        <f>SUM('01.1.4.:10.3.5.'!E55)</f>
        <v>69285</v>
      </c>
      <c r="F55" s="177">
        <f>SUM('01.1.4.:10.3.5.'!F55)</f>
        <v>1670551</v>
      </c>
      <c r="G55" s="179">
        <f>SUM('01.1.4.:10.3.5.'!G55)</f>
        <v>711824</v>
      </c>
      <c r="H55" s="178">
        <f>SUM('01.1.4.:10.3.5.'!H55)</f>
        <v>0</v>
      </c>
      <c r="I55" s="177">
        <f>SUM('01.1.4.:10.3.5.'!I55)</f>
        <v>711824</v>
      </c>
      <c r="J55" s="179">
        <f>SUM('01.1.4.:10.3.5.'!J55)</f>
        <v>609838</v>
      </c>
      <c r="K55" s="178">
        <f>SUM('01.1.4.:10.3.5.'!K55)</f>
        <v>0</v>
      </c>
      <c r="L55" s="177">
        <f>SUM('01.1.4.:10.3.5.'!L55)</f>
        <v>609838</v>
      </c>
      <c r="M55" s="13">
        <f>SUM('01.1.4.:10.3.5.'!M55)</f>
        <v>1078</v>
      </c>
      <c r="N55" s="181">
        <f>SUM('01.1.4.:10.3.5.'!N55)</f>
        <v>0</v>
      </c>
      <c r="O55" s="177">
        <f>SUM('01.1.4.:10.3.5.'!O55)</f>
        <v>1078</v>
      </c>
      <c r="P55" s="202"/>
      <c r="R55" s="13"/>
    </row>
    <row r="56" spans="1:18" s="6" customFormat="1" x14ac:dyDescent="0.25">
      <c r="A56" s="163">
        <v>1000</v>
      </c>
      <c r="B56" s="163" t="s">
        <v>257</v>
      </c>
      <c r="C56" s="162">
        <f>SUM('01.1.4.:10.3.5.'!C56)</f>
        <v>1885800</v>
      </c>
      <c r="D56" s="160">
        <f>SUM('01.1.4.:10.3.5.'!D56)</f>
        <v>1039462</v>
      </c>
      <c r="E56" s="157">
        <f>SUM('01.1.4.:10.3.5.'!E56)</f>
        <v>0</v>
      </c>
      <c r="F56" s="156">
        <f>SUM('01.1.4.:10.3.5.'!F56)</f>
        <v>1039462</v>
      </c>
      <c r="G56" s="160">
        <f>SUM('01.1.4.:10.3.5.'!G56)</f>
        <v>678203</v>
      </c>
      <c r="H56" s="159">
        <f>SUM('01.1.4.:10.3.5.'!H56)</f>
        <v>0</v>
      </c>
      <c r="I56" s="156">
        <f>SUM('01.1.4.:10.3.5.'!I56)</f>
        <v>678203</v>
      </c>
      <c r="J56" s="160">
        <f>SUM('01.1.4.:10.3.5.'!J56)</f>
        <v>168135</v>
      </c>
      <c r="K56" s="159">
        <f>SUM('01.1.4.:10.3.5.'!K56)</f>
        <v>0</v>
      </c>
      <c r="L56" s="156">
        <f>SUM('01.1.4.:10.3.5.'!L56)</f>
        <v>168135</v>
      </c>
      <c r="M56" s="158">
        <f>SUM('01.1.4.:10.3.5.'!M56)</f>
        <v>0</v>
      </c>
      <c r="N56" s="157">
        <f>SUM('01.1.4.:10.3.5.'!N56)</f>
        <v>0</v>
      </c>
      <c r="O56" s="156">
        <f>SUM('01.1.4.:10.3.5.'!O56)</f>
        <v>0</v>
      </c>
      <c r="P56" s="155"/>
      <c r="R56" s="13"/>
    </row>
    <row r="57" spans="1:18" x14ac:dyDescent="0.25">
      <c r="A57" s="109">
        <v>1100</v>
      </c>
      <c r="B57" s="108" t="s">
        <v>256</v>
      </c>
      <c r="C57" s="124">
        <f>SUM('01.1.4.:10.3.5.'!C57)</f>
        <v>1420948</v>
      </c>
      <c r="D57" s="121">
        <f>SUM('01.1.4.:10.3.5.'!D57)</f>
        <v>872050</v>
      </c>
      <c r="E57" s="123">
        <f>SUM('01.1.4.:10.3.5.'!E57)</f>
        <v>0</v>
      </c>
      <c r="F57" s="119">
        <f>SUM('01.1.4.:10.3.5.'!F57)</f>
        <v>872050</v>
      </c>
      <c r="G57" s="121">
        <f>SUM('01.1.4.:10.3.5.'!G57)</f>
        <v>544852</v>
      </c>
      <c r="H57" s="120">
        <f>SUM('01.1.4.:10.3.5.'!H57)</f>
        <v>0</v>
      </c>
      <c r="I57" s="119">
        <f>SUM('01.1.4.:10.3.5.'!I57)</f>
        <v>544852</v>
      </c>
      <c r="J57" s="121">
        <f>SUM('01.1.4.:10.3.5.'!J57)</f>
        <v>4046</v>
      </c>
      <c r="K57" s="120">
        <f>SUM('01.1.4.:10.3.5.'!K57)</f>
        <v>0</v>
      </c>
      <c r="L57" s="119">
        <f>SUM('01.1.4.:10.3.5.'!L57)</f>
        <v>4046</v>
      </c>
      <c r="M57" s="69">
        <f>SUM('01.1.4.:10.3.5.'!M57)</f>
        <v>0</v>
      </c>
      <c r="N57" s="68">
        <f>SUM('01.1.4.:10.3.5.'!N57)</f>
        <v>0</v>
      </c>
      <c r="O57" s="67">
        <f>SUM('01.1.4.:10.3.5.'!O57)</f>
        <v>0</v>
      </c>
      <c r="P57" s="66"/>
      <c r="R57" s="13"/>
    </row>
    <row r="58" spans="1:18" x14ac:dyDescent="0.25">
      <c r="A58" s="169">
        <v>1110</v>
      </c>
      <c r="B58" s="96" t="s">
        <v>255</v>
      </c>
      <c r="C58" s="170">
        <f>SUM('01.1.4.:10.3.5.'!C58)</f>
        <v>1276324</v>
      </c>
      <c r="D58" s="94">
        <f>SUM('01.1.4.:10.3.5.'!D58)</f>
        <v>754951</v>
      </c>
      <c r="E58" s="91">
        <f>SUM('01.1.4.:10.3.5.'!E58)</f>
        <v>0</v>
      </c>
      <c r="F58" s="90">
        <f>SUM('01.1.4.:10.3.5.'!F58)</f>
        <v>754951</v>
      </c>
      <c r="G58" s="94">
        <f>SUM('01.1.4.:10.3.5.'!G58)</f>
        <v>521373</v>
      </c>
      <c r="H58" s="93">
        <f>SUM('01.1.4.:10.3.5.'!H58)</f>
        <v>0</v>
      </c>
      <c r="I58" s="90">
        <f>SUM('01.1.4.:10.3.5.'!I58)</f>
        <v>521373</v>
      </c>
      <c r="J58" s="94">
        <f>SUM('01.1.4.:10.3.5.'!J58)</f>
        <v>0</v>
      </c>
      <c r="K58" s="93">
        <f>SUM('01.1.4.:10.3.5.'!K58)</f>
        <v>0</v>
      </c>
      <c r="L58" s="90">
        <f>SUM('01.1.4.:10.3.5.'!L58)</f>
        <v>0</v>
      </c>
      <c r="M58" s="92">
        <f>SUM('01.1.4.:10.3.5.'!M58)</f>
        <v>0</v>
      </c>
      <c r="N58" s="91">
        <f>SUM('01.1.4.:10.3.5.'!N58)</f>
        <v>0</v>
      </c>
      <c r="O58" s="90">
        <f>SUM('01.1.4.:10.3.5.'!O58)</f>
        <v>0</v>
      </c>
      <c r="P58" s="89"/>
      <c r="R58" s="13"/>
    </row>
    <row r="59" spans="1:18" x14ac:dyDescent="0.25">
      <c r="A59" s="145">
        <v>1111</v>
      </c>
      <c r="B59" s="117" t="s">
        <v>254</v>
      </c>
      <c r="C59" s="85">
        <f>SUM('01.1.4.:10.3.5.'!C59)</f>
        <v>0</v>
      </c>
      <c r="D59" s="83">
        <f>SUM('01.1.4.:10.3.5.'!D59)</f>
        <v>0</v>
      </c>
      <c r="E59" s="80">
        <f>SUM('01.1.4.:10.3.5.'!E59)</f>
        <v>0</v>
      </c>
      <c r="F59" s="79">
        <f>SUM('01.1.4.:10.3.5.'!F59)</f>
        <v>0</v>
      </c>
      <c r="G59" s="83">
        <f>SUM('01.1.4.:10.3.5.'!G59)</f>
        <v>0</v>
      </c>
      <c r="H59" s="82">
        <f>SUM('01.1.4.:10.3.5.'!H59)</f>
        <v>0</v>
      </c>
      <c r="I59" s="79">
        <f>SUM('01.1.4.:10.3.5.'!I59)</f>
        <v>0</v>
      </c>
      <c r="J59" s="83">
        <f>SUM('01.1.4.:10.3.5.'!J59)</f>
        <v>0</v>
      </c>
      <c r="K59" s="82">
        <f>SUM('01.1.4.:10.3.5.'!K59)</f>
        <v>0</v>
      </c>
      <c r="L59" s="79">
        <f>SUM('01.1.4.:10.3.5.'!L59)</f>
        <v>0</v>
      </c>
      <c r="M59" s="81">
        <f>SUM('01.1.4.:10.3.5.'!M59)</f>
        <v>0</v>
      </c>
      <c r="N59" s="80">
        <f>SUM('01.1.4.:10.3.5.'!N59)</f>
        <v>0</v>
      </c>
      <c r="O59" s="79">
        <f>SUM('01.1.4.:10.3.5.'!O59)</f>
        <v>0</v>
      </c>
      <c r="P59" s="78"/>
      <c r="R59" s="13"/>
    </row>
    <row r="60" spans="1:18" x14ac:dyDescent="0.25">
      <c r="A60" s="88">
        <v>1119</v>
      </c>
      <c r="B60" s="110" t="s">
        <v>253</v>
      </c>
      <c r="C60" s="45">
        <f>SUM('01.1.4.:10.3.5.'!C60)</f>
        <v>1276324</v>
      </c>
      <c r="D60" s="43">
        <f>SUM('01.1.4.:10.3.5.'!D60)</f>
        <v>754951</v>
      </c>
      <c r="E60" s="40">
        <f>SUM('01.1.4.:10.3.5.'!E60)</f>
        <v>0</v>
      </c>
      <c r="F60" s="39">
        <f>SUM('01.1.4.:10.3.5.'!F60)</f>
        <v>754951</v>
      </c>
      <c r="G60" s="43">
        <f>SUM('01.1.4.:10.3.5.'!G60)</f>
        <v>521373</v>
      </c>
      <c r="H60" s="42">
        <f>SUM('01.1.4.:10.3.5.'!H60)</f>
        <v>0</v>
      </c>
      <c r="I60" s="39">
        <f>SUM('01.1.4.:10.3.5.'!I60)</f>
        <v>521373</v>
      </c>
      <c r="J60" s="43">
        <f>SUM('01.1.4.:10.3.5.'!J60)</f>
        <v>0</v>
      </c>
      <c r="K60" s="42">
        <f>SUM('01.1.4.:10.3.5.'!K60)</f>
        <v>0</v>
      </c>
      <c r="L60" s="39">
        <f>SUM('01.1.4.:10.3.5.'!L60)</f>
        <v>0</v>
      </c>
      <c r="M60" s="41">
        <f>SUM('01.1.4.:10.3.5.'!M60)</f>
        <v>0</v>
      </c>
      <c r="N60" s="40">
        <f>SUM('01.1.4.:10.3.5.'!N60)</f>
        <v>0</v>
      </c>
      <c r="O60" s="39">
        <f>SUM('01.1.4.:10.3.5.'!O60)</f>
        <v>0</v>
      </c>
      <c r="P60" s="38"/>
      <c r="R60" s="13"/>
    </row>
    <row r="61" spans="1:18" x14ac:dyDescent="0.25">
      <c r="A61" s="111">
        <v>1140</v>
      </c>
      <c r="B61" s="110" t="s">
        <v>252</v>
      </c>
      <c r="C61" s="45">
        <f>SUM('01.1.4.:10.3.5.'!C61)</f>
        <v>138825</v>
      </c>
      <c r="D61" s="115">
        <f>SUM('01.1.4.:10.3.5.'!D61)</f>
        <v>111800</v>
      </c>
      <c r="E61" s="112">
        <f>SUM('01.1.4.:10.3.5.'!E61)</f>
        <v>0</v>
      </c>
      <c r="F61" s="39">
        <f>SUM('01.1.4.:10.3.5.'!F61)</f>
        <v>111800</v>
      </c>
      <c r="G61" s="115">
        <f>SUM('01.1.4.:10.3.5.'!G61)</f>
        <v>23479</v>
      </c>
      <c r="H61" s="114">
        <f>SUM('01.1.4.:10.3.5.'!H61)</f>
        <v>0</v>
      </c>
      <c r="I61" s="39">
        <f>SUM('01.1.4.:10.3.5.'!I61)</f>
        <v>23479</v>
      </c>
      <c r="J61" s="115">
        <f>SUM('01.1.4.:10.3.5.'!J61)</f>
        <v>3546</v>
      </c>
      <c r="K61" s="114">
        <f>SUM('01.1.4.:10.3.5.'!K61)</f>
        <v>0</v>
      </c>
      <c r="L61" s="39">
        <f>SUM('01.1.4.:10.3.5.'!L61)</f>
        <v>3546</v>
      </c>
      <c r="M61" s="113">
        <f>SUM('01.1.4.:10.3.5.'!M61)</f>
        <v>0</v>
      </c>
      <c r="N61" s="112">
        <f>SUM('01.1.4.:10.3.5.'!N61)</f>
        <v>0</v>
      </c>
      <c r="O61" s="39">
        <f>SUM('01.1.4.:10.3.5.'!O61)</f>
        <v>0</v>
      </c>
      <c r="P61" s="38"/>
      <c r="R61" s="13"/>
    </row>
    <row r="62" spans="1:18" x14ac:dyDescent="0.25">
      <c r="A62" s="88">
        <v>1141</v>
      </c>
      <c r="B62" s="110" t="s">
        <v>251</v>
      </c>
      <c r="C62" s="45">
        <f>SUM('01.1.4.:10.3.5.'!C62)</f>
        <v>25073</v>
      </c>
      <c r="D62" s="43">
        <f>SUM('01.1.4.:10.3.5.'!D62)</f>
        <v>25073</v>
      </c>
      <c r="E62" s="40">
        <f>SUM('01.1.4.:10.3.5.'!E62)</f>
        <v>0</v>
      </c>
      <c r="F62" s="39">
        <f>SUM('01.1.4.:10.3.5.'!F62)</f>
        <v>25073</v>
      </c>
      <c r="G62" s="43">
        <f>SUM('01.1.4.:10.3.5.'!G62)</f>
        <v>0</v>
      </c>
      <c r="H62" s="42">
        <f>SUM('01.1.4.:10.3.5.'!H62)</f>
        <v>0</v>
      </c>
      <c r="I62" s="39">
        <f>SUM('01.1.4.:10.3.5.'!I62)</f>
        <v>0</v>
      </c>
      <c r="J62" s="43">
        <f>SUM('01.1.4.:10.3.5.'!J62)</f>
        <v>0</v>
      </c>
      <c r="K62" s="42">
        <f>SUM('01.1.4.:10.3.5.'!K62)</f>
        <v>0</v>
      </c>
      <c r="L62" s="39">
        <f>SUM('01.1.4.:10.3.5.'!L62)</f>
        <v>0</v>
      </c>
      <c r="M62" s="41">
        <f>SUM('01.1.4.:10.3.5.'!M62)</f>
        <v>0</v>
      </c>
      <c r="N62" s="40">
        <f>SUM('01.1.4.:10.3.5.'!N62)</f>
        <v>0</v>
      </c>
      <c r="O62" s="39">
        <f>SUM('01.1.4.:10.3.5.'!O62)</f>
        <v>0</v>
      </c>
      <c r="P62" s="38"/>
      <c r="R62" s="13"/>
    </row>
    <row r="63" spans="1:18" ht="24" x14ac:dyDescent="0.25">
      <c r="A63" s="88">
        <v>1142</v>
      </c>
      <c r="B63" s="110" t="s">
        <v>250</v>
      </c>
      <c r="C63" s="45">
        <f>SUM('01.1.4.:10.3.5.'!C63)</f>
        <v>16485</v>
      </c>
      <c r="D63" s="43">
        <f>SUM('01.1.4.:10.3.5.'!D63)</f>
        <v>16485</v>
      </c>
      <c r="E63" s="40">
        <f>SUM('01.1.4.:10.3.5.'!E63)</f>
        <v>0</v>
      </c>
      <c r="F63" s="39">
        <f>SUM('01.1.4.:10.3.5.'!F63)</f>
        <v>16485</v>
      </c>
      <c r="G63" s="43">
        <f>SUM('01.1.4.:10.3.5.'!G63)</f>
        <v>0</v>
      </c>
      <c r="H63" s="42">
        <f>SUM('01.1.4.:10.3.5.'!H63)</f>
        <v>0</v>
      </c>
      <c r="I63" s="39">
        <f>SUM('01.1.4.:10.3.5.'!I63)</f>
        <v>0</v>
      </c>
      <c r="J63" s="43">
        <f>SUM('01.1.4.:10.3.5.'!J63)</f>
        <v>0</v>
      </c>
      <c r="K63" s="42">
        <f>SUM('01.1.4.:10.3.5.'!K63)</f>
        <v>0</v>
      </c>
      <c r="L63" s="39">
        <f>SUM('01.1.4.:10.3.5.'!L63)</f>
        <v>0</v>
      </c>
      <c r="M63" s="41">
        <f>SUM('01.1.4.:10.3.5.'!M63)</f>
        <v>0</v>
      </c>
      <c r="N63" s="40">
        <f>SUM('01.1.4.:10.3.5.'!N63)</f>
        <v>0</v>
      </c>
      <c r="O63" s="39">
        <f>SUM('01.1.4.:10.3.5.'!O63)</f>
        <v>0</v>
      </c>
      <c r="P63" s="38"/>
      <c r="R63" s="13"/>
    </row>
    <row r="64" spans="1:18" ht="24" x14ac:dyDescent="0.25">
      <c r="A64" s="88">
        <v>1145</v>
      </c>
      <c r="B64" s="110" t="s">
        <v>249</v>
      </c>
      <c r="C64" s="45">
        <f>SUM('01.1.4.:10.3.5.'!C64)</f>
        <v>1623</v>
      </c>
      <c r="D64" s="43">
        <f>SUM('01.1.4.:10.3.5.'!D64)</f>
        <v>0</v>
      </c>
      <c r="E64" s="40">
        <f>SUM('01.1.4.:10.3.5.'!E64)</f>
        <v>0</v>
      </c>
      <c r="F64" s="39">
        <f>SUM('01.1.4.:10.3.5.'!F64)</f>
        <v>0</v>
      </c>
      <c r="G64" s="43">
        <f>SUM('01.1.4.:10.3.5.'!G64)</f>
        <v>1623</v>
      </c>
      <c r="H64" s="42">
        <f>SUM('01.1.4.:10.3.5.'!H64)</f>
        <v>0</v>
      </c>
      <c r="I64" s="39">
        <f>SUM('01.1.4.:10.3.5.'!I64)</f>
        <v>1623</v>
      </c>
      <c r="J64" s="43">
        <f>SUM('01.1.4.:10.3.5.'!J64)</f>
        <v>0</v>
      </c>
      <c r="K64" s="42">
        <f>SUM('01.1.4.:10.3.5.'!K64)</f>
        <v>0</v>
      </c>
      <c r="L64" s="39">
        <f>SUM('01.1.4.:10.3.5.'!L64)</f>
        <v>0</v>
      </c>
      <c r="M64" s="41">
        <f>SUM('01.1.4.:10.3.5.'!M64)</f>
        <v>0</v>
      </c>
      <c r="N64" s="40">
        <f>SUM('01.1.4.:10.3.5.'!N64)</f>
        <v>0</v>
      </c>
      <c r="O64" s="39">
        <f>SUM('01.1.4.:10.3.5.'!O64)</f>
        <v>0</v>
      </c>
      <c r="P64" s="38"/>
      <c r="R64" s="13"/>
    </row>
    <row r="65" spans="1:18" ht="24" x14ac:dyDescent="0.25">
      <c r="A65" s="88">
        <v>1146</v>
      </c>
      <c r="B65" s="110" t="s">
        <v>248</v>
      </c>
      <c r="C65" s="45">
        <f>SUM('01.1.4.:10.3.5.'!C65)</f>
        <v>0</v>
      </c>
      <c r="D65" s="43">
        <f>SUM('01.1.4.:10.3.5.'!D65)</f>
        <v>0</v>
      </c>
      <c r="E65" s="40">
        <f>SUM('01.1.4.:10.3.5.'!E65)</f>
        <v>0</v>
      </c>
      <c r="F65" s="39">
        <f>SUM('01.1.4.:10.3.5.'!F65)</f>
        <v>0</v>
      </c>
      <c r="G65" s="43">
        <f>SUM('01.1.4.:10.3.5.'!G65)</f>
        <v>0</v>
      </c>
      <c r="H65" s="42">
        <f>SUM('01.1.4.:10.3.5.'!H65)</f>
        <v>0</v>
      </c>
      <c r="I65" s="39">
        <f>SUM('01.1.4.:10.3.5.'!I65)</f>
        <v>0</v>
      </c>
      <c r="J65" s="43">
        <f>SUM('01.1.4.:10.3.5.'!J65)</f>
        <v>0</v>
      </c>
      <c r="K65" s="42">
        <f>SUM('01.1.4.:10.3.5.'!K65)</f>
        <v>0</v>
      </c>
      <c r="L65" s="39">
        <f>SUM('01.1.4.:10.3.5.'!L65)</f>
        <v>0</v>
      </c>
      <c r="M65" s="41">
        <f>SUM('01.1.4.:10.3.5.'!M65)</f>
        <v>0</v>
      </c>
      <c r="N65" s="40">
        <f>SUM('01.1.4.:10.3.5.'!N65)</f>
        <v>0</v>
      </c>
      <c r="O65" s="39">
        <f>SUM('01.1.4.:10.3.5.'!O65)</f>
        <v>0</v>
      </c>
      <c r="P65" s="38"/>
      <c r="R65" s="13"/>
    </row>
    <row r="66" spans="1:18" x14ac:dyDescent="0.25">
      <c r="A66" s="88">
        <v>1147</v>
      </c>
      <c r="B66" s="110" t="s">
        <v>247</v>
      </c>
      <c r="C66" s="45">
        <f>SUM('01.1.4.:10.3.5.'!C66)</f>
        <v>7718</v>
      </c>
      <c r="D66" s="43">
        <f>SUM('01.1.4.:10.3.5.'!D66)</f>
        <v>4172</v>
      </c>
      <c r="E66" s="40">
        <f>SUM('01.1.4.:10.3.5.'!E66)</f>
        <v>0</v>
      </c>
      <c r="F66" s="39">
        <f>SUM('01.1.4.:10.3.5.'!F66)</f>
        <v>4172</v>
      </c>
      <c r="G66" s="43">
        <f>SUM('01.1.4.:10.3.5.'!G66)</f>
        <v>0</v>
      </c>
      <c r="H66" s="42">
        <f>SUM('01.1.4.:10.3.5.'!H66)</f>
        <v>0</v>
      </c>
      <c r="I66" s="39">
        <f>SUM('01.1.4.:10.3.5.'!I66)</f>
        <v>0</v>
      </c>
      <c r="J66" s="43">
        <f>SUM('01.1.4.:10.3.5.'!J66)</f>
        <v>3546</v>
      </c>
      <c r="K66" s="42">
        <f>SUM('01.1.4.:10.3.5.'!K66)</f>
        <v>0</v>
      </c>
      <c r="L66" s="39">
        <f>SUM('01.1.4.:10.3.5.'!L66)</f>
        <v>3546</v>
      </c>
      <c r="M66" s="41">
        <f>SUM('01.1.4.:10.3.5.'!M66)</f>
        <v>0</v>
      </c>
      <c r="N66" s="40">
        <f>SUM('01.1.4.:10.3.5.'!N66)</f>
        <v>0</v>
      </c>
      <c r="O66" s="39">
        <f>SUM('01.1.4.:10.3.5.'!O66)</f>
        <v>0</v>
      </c>
      <c r="P66" s="38"/>
      <c r="R66" s="13"/>
    </row>
    <row r="67" spans="1:18" x14ac:dyDescent="0.25">
      <c r="A67" s="88">
        <v>1148</v>
      </c>
      <c r="B67" s="110" t="s">
        <v>246</v>
      </c>
      <c r="C67" s="45">
        <f>SUM('01.1.4.:10.3.5.'!C67)</f>
        <v>65114</v>
      </c>
      <c r="D67" s="43">
        <f>SUM('01.1.4.:10.3.5.'!D67)</f>
        <v>65114</v>
      </c>
      <c r="E67" s="40">
        <f>SUM('01.1.4.:10.3.5.'!E67)</f>
        <v>0</v>
      </c>
      <c r="F67" s="39">
        <f>SUM('01.1.4.:10.3.5.'!F67)</f>
        <v>65114</v>
      </c>
      <c r="G67" s="43">
        <f>SUM('01.1.4.:10.3.5.'!G67)</f>
        <v>0</v>
      </c>
      <c r="H67" s="42">
        <f>SUM('01.1.4.:10.3.5.'!H67)</f>
        <v>0</v>
      </c>
      <c r="I67" s="39">
        <f>SUM('01.1.4.:10.3.5.'!I67)</f>
        <v>0</v>
      </c>
      <c r="J67" s="43">
        <f>SUM('01.1.4.:10.3.5.'!J67)</f>
        <v>0</v>
      </c>
      <c r="K67" s="42">
        <f>SUM('01.1.4.:10.3.5.'!K67)</f>
        <v>0</v>
      </c>
      <c r="L67" s="39">
        <f>SUM('01.1.4.:10.3.5.'!L67)</f>
        <v>0</v>
      </c>
      <c r="M67" s="41">
        <f>SUM('01.1.4.:10.3.5.'!M67)</f>
        <v>0</v>
      </c>
      <c r="N67" s="40">
        <f>SUM('01.1.4.:10.3.5.'!N67)</f>
        <v>0</v>
      </c>
      <c r="O67" s="39">
        <f>SUM('01.1.4.:10.3.5.'!O67)</f>
        <v>0</v>
      </c>
      <c r="P67" s="38"/>
      <c r="R67" s="13"/>
    </row>
    <row r="68" spans="1:18" ht="24" x14ac:dyDescent="0.25">
      <c r="A68" s="88">
        <v>1149</v>
      </c>
      <c r="B68" s="110" t="s">
        <v>245</v>
      </c>
      <c r="C68" s="45">
        <f>SUM('01.1.4.:10.3.5.'!C68)</f>
        <v>22812</v>
      </c>
      <c r="D68" s="43">
        <f>SUM('01.1.4.:10.3.5.'!D68)</f>
        <v>956</v>
      </c>
      <c r="E68" s="40">
        <f>SUM('01.1.4.:10.3.5.'!E68)</f>
        <v>0</v>
      </c>
      <c r="F68" s="39">
        <f>SUM('01.1.4.:10.3.5.'!F68)</f>
        <v>956</v>
      </c>
      <c r="G68" s="43">
        <f>SUM('01.1.4.:10.3.5.'!G68)</f>
        <v>21856</v>
      </c>
      <c r="H68" s="42">
        <f>SUM('01.1.4.:10.3.5.'!H68)</f>
        <v>0</v>
      </c>
      <c r="I68" s="39">
        <f>SUM('01.1.4.:10.3.5.'!I68)</f>
        <v>21856</v>
      </c>
      <c r="J68" s="43">
        <f>SUM('01.1.4.:10.3.5.'!J68)</f>
        <v>0</v>
      </c>
      <c r="K68" s="42">
        <f>SUM('01.1.4.:10.3.5.'!K68)</f>
        <v>0</v>
      </c>
      <c r="L68" s="39">
        <f>SUM('01.1.4.:10.3.5.'!L68)</f>
        <v>0</v>
      </c>
      <c r="M68" s="41">
        <f>SUM('01.1.4.:10.3.5.'!M68)</f>
        <v>0</v>
      </c>
      <c r="N68" s="40">
        <f>SUM('01.1.4.:10.3.5.'!N68)</f>
        <v>0</v>
      </c>
      <c r="O68" s="39">
        <f>SUM('01.1.4.:10.3.5.'!O68)</f>
        <v>0</v>
      </c>
      <c r="P68" s="38"/>
      <c r="R68" s="13"/>
    </row>
    <row r="69" spans="1:18" ht="24" x14ac:dyDescent="0.25">
      <c r="A69" s="169">
        <v>1150</v>
      </c>
      <c r="B69" s="96" t="s">
        <v>244</v>
      </c>
      <c r="C69" s="45">
        <f>SUM('01.1.4.:10.3.5.'!C69)</f>
        <v>5799</v>
      </c>
      <c r="D69" s="167">
        <f>SUM('01.1.4.:10.3.5.'!D69)</f>
        <v>5299</v>
      </c>
      <c r="E69" s="164">
        <f>SUM('01.1.4.:10.3.5.'!E69)</f>
        <v>0</v>
      </c>
      <c r="F69" s="90">
        <f>SUM('01.1.4.:10.3.5.'!F69)</f>
        <v>5299</v>
      </c>
      <c r="G69" s="167">
        <f>SUM('01.1.4.:10.3.5.'!G69)</f>
        <v>0</v>
      </c>
      <c r="H69" s="166">
        <f>SUM('01.1.4.:10.3.5.'!H69)</f>
        <v>0</v>
      </c>
      <c r="I69" s="90">
        <f>SUM('01.1.4.:10.3.5.'!I69)</f>
        <v>0</v>
      </c>
      <c r="J69" s="167">
        <f>SUM('01.1.4.:10.3.5.'!J69)</f>
        <v>500</v>
      </c>
      <c r="K69" s="166">
        <f>SUM('01.1.4.:10.3.5.'!K69)</f>
        <v>0</v>
      </c>
      <c r="L69" s="90">
        <f>SUM('01.1.4.:10.3.5.'!L69)</f>
        <v>500</v>
      </c>
      <c r="M69" s="165">
        <f>SUM('01.1.4.:10.3.5.'!M69)</f>
        <v>0</v>
      </c>
      <c r="N69" s="164">
        <f>SUM('01.1.4.:10.3.5.'!N69)</f>
        <v>0</v>
      </c>
      <c r="O69" s="90">
        <f>SUM('01.1.4.:10.3.5.'!O69)</f>
        <v>0</v>
      </c>
      <c r="P69" s="89"/>
      <c r="R69" s="13"/>
    </row>
    <row r="70" spans="1:18" ht="36" x14ac:dyDescent="0.25">
      <c r="A70" s="109">
        <v>1200</v>
      </c>
      <c r="B70" s="108" t="s">
        <v>243</v>
      </c>
      <c r="C70" s="124">
        <f>SUM('01.1.4.:10.3.5.'!C70)</f>
        <v>464852</v>
      </c>
      <c r="D70" s="121">
        <f>SUM('01.1.4.:10.3.5.'!D70)</f>
        <v>167412</v>
      </c>
      <c r="E70" s="123">
        <f>SUM('01.1.4.:10.3.5.'!E70)</f>
        <v>0</v>
      </c>
      <c r="F70" s="119">
        <f>SUM('01.1.4.:10.3.5.'!F70)</f>
        <v>167412</v>
      </c>
      <c r="G70" s="121">
        <f>SUM('01.1.4.:10.3.5.'!G70)</f>
        <v>133351</v>
      </c>
      <c r="H70" s="120">
        <f>SUM('01.1.4.:10.3.5.'!H70)</f>
        <v>0</v>
      </c>
      <c r="I70" s="119">
        <f>SUM('01.1.4.:10.3.5.'!I70)</f>
        <v>133351</v>
      </c>
      <c r="J70" s="121">
        <f>SUM('01.1.4.:10.3.5.'!J70)</f>
        <v>164089</v>
      </c>
      <c r="K70" s="120">
        <f>SUM('01.1.4.:10.3.5.'!K70)</f>
        <v>0</v>
      </c>
      <c r="L70" s="119">
        <f>SUM('01.1.4.:10.3.5.'!L70)</f>
        <v>164089</v>
      </c>
      <c r="M70" s="172">
        <f>SUM('01.1.4.:10.3.5.'!M70)</f>
        <v>0</v>
      </c>
      <c r="N70" s="123">
        <f>SUM('01.1.4.:10.3.5.'!N70)</f>
        <v>0</v>
      </c>
      <c r="O70" s="119">
        <f>SUM('01.1.4.:10.3.5.'!O70)</f>
        <v>0</v>
      </c>
      <c r="P70" s="171"/>
      <c r="R70" s="13"/>
    </row>
    <row r="71" spans="1:18" ht="24" x14ac:dyDescent="0.25">
      <c r="A71" s="118">
        <v>1210</v>
      </c>
      <c r="B71" s="117" t="s">
        <v>242</v>
      </c>
      <c r="C71" s="85">
        <f>SUM('01.1.4.:10.3.5.'!C71)</f>
        <v>357375</v>
      </c>
      <c r="D71" s="83">
        <f>SUM('01.1.4.:10.3.5.'!D71)</f>
        <v>90679</v>
      </c>
      <c r="E71" s="80">
        <f>SUM('01.1.4.:10.3.5.'!E71)</f>
        <v>0</v>
      </c>
      <c r="F71" s="79">
        <f>SUM('01.1.4.:10.3.5.'!F71)</f>
        <v>90679</v>
      </c>
      <c r="G71" s="83">
        <f>SUM('01.1.4.:10.3.5.'!G71)</f>
        <v>129451</v>
      </c>
      <c r="H71" s="82">
        <f>SUM('01.1.4.:10.3.5.'!H71)</f>
        <v>0</v>
      </c>
      <c r="I71" s="79">
        <f>SUM('01.1.4.:10.3.5.'!I71)</f>
        <v>129451</v>
      </c>
      <c r="J71" s="83">
        <f>SUM('01.1.4.:10.3.5.'!J71)</f>
        <v>137245</v>
      </c>
      <c r="K71" s="82">
        <f>SUM('01.1.4.:10.3.5.'!K71)</f>
        <v>0</v>
      </c>
      <c r="L71" s="79">
        <f>SUM('01.1.4.:10.3.5.'!L71)</f>
        <v>137245</v>
      </c>
      <c r="M71" s="81">
        <f>SUM('01.1.4.:10.3.5.'!M71)</f>
        <v>0</v>
      </c>
      <c r="N71" s="80">
        <f>SUM('01.1.4.:10.3.5.'!N71)</f>
        <v>0</v>
      </c>
      <c r="O71" s="79">
        <f>SUM('01.1.4.:10.3.5.'!O71)</f>
        <v>0</v>
      </c>
      <c r="P71" s="78"/>
      <c r="R71" s="13"/>
    </row>
    <row r="72" spans="1:18" ht="24" x14ac:dyDescent="0.25">
      <c r="A72" s="111">
        <v>1220</v>
      </c>
      <c r="B72" s="110" t="s">
        <v>241</v>
      </c>
      <c r="C72" s="45">
        <f>SUM('01.1.4.:10.3.5.'!C72)</f>
        <v>107477</v>
      </c>
      <c r="D72" s="115">
        <f>SUM('01.1.4.:10.3.5.'!D72)</f>
        <v>76733</v>
      </c>
      <c r="E72" s="112">
        <f>SUM('01.1.4.:10.3.5.'!E72)</f>
        <v>0</v>
      </c>
      <c r="F72" s="39">
        <f>SUM('01.1.4.:10.3.5.'!F72)</f>
        <v>76733</v>
      </c>
      <c r="G72" s="115">
        <f>SUM('01.1.4.:10.3.5.'!G72)</f>
        <v>3900</v>
      </c>
      <c r="H72" s="114">
        <f>SUM('01.1.4.:10.3.5.'!H72)</f>
        <v>0</v>
      </c>
      <c r="I72" s="39">
        <f>SUM('01.1.4.:10.3.5.'!I72)</f>
        <v>3900</v>
      </c>
      <c r="J72" s="115">
        <f>SUM('01.1.4.:10.3.5.'!J72)</f>
        <v>26844</v>
      </c>
      <c r="K72" s="114">
        <f>SUM('01.1.4.:10.3.5.'!K72)</f>
        <v>0</v>
      </c>
      <c r="L72" s="39">
        <f>SUM('01.1.4.:10.3.5.'!L72)</f>
        <v>26844</v>
      </c>
      <c r="M72" s="113">
        <f>SUM('01.1.4.:10.3.5.'!M72)</f>
        <v>0</v>
      </c>
      <c r="N72" s="112">
        <f>SUM('01.1.4.:10.3.5.'!N72)</f>
        <v>0</v>
      </c>
      <c r="O72" s="39">
        <f>SUM('01.1.4.:10.3.5.'!O72)</f>
        <v>0</v>
      </c>
      <c r="P72" s="38"/>
      <c r="R72" s="13"/>
    </row>
    <row r="73" spans="1:18" ht="48" x14ac:dyDescent="0.25">
      <c r="A73" s="88">
        <v>1221</v>
      </c>
      <c r="B73" s="110" t="s">
        <v>240</v>
      </c>
      <c r="C73" s="45">
        <f>SUM('01.1.4.:10.3.5.'!C73)</f>
        <v>65578</v>
      </c>
      <c r="D73" s="43">
        <f>SUM('01.1.4.:10.3.5.'!D73)</f>
        <v>51108</v>
      </c>
      <c r="E73" s="40">
        <f>SUM('01.1.4.:10.3.5.'!E73)</f>
        <v>0</v>
      </c>
      <c r="F73" s="39">
        <f>SUM('01.1.4.:10.3.5.'!F73)</f>
        <v>51108</v>
      </c>
      <c r="G73" s="43">
        <f>SUM('01.1.4.:10.3.5.'!G73)</f>
        <v>3900</v>
      </c>
      <c r="H73" s="42">
        <f>SUM('01.1.4.:10.3.5.'!H73)</f>
        <v>0</v>
      </c>
      <c r="I73" s="39">
        <f>SUM('01.1.4.:10.3.5.'!I73)</f>
        <v>3900</v>
      </c>
      <c r="J73" s="43">
        <f>SUM('01.1.4.:10.3.5.'!J73)</f>
        <v>10570</v>
      </c>
      <c r="K73" s="42">
        <f>SUM('01.1.4.:10.3.5.'!K73)</f>
        <v>0</v>
      </c>
      <c r="L73" s="39">
        <f>SUM('01.1.4.:10.3.5.'!L73)</f>
        <v>10570</v>
      </c>
      <c r="M73" s="41">
        <f>SUM('01.1.4.:10.3.5.'!M73)</f>
        <v>0</v>
      </c>
      <c r="N73" s="40">
        <f>SUM('01.1.4.:10.3.5.'!N73)</f>
        <v>0</v>
      </c>
      <c r="O73" s="39">
        <f>SUM('01.1.4.:10.3.5.'!O73)</f>
        <v>0</v>
      </c>
      <c r="P73" s="38"/>
      <c r="R73" s="13"/>
    </row>
    <row r="74" spans="1:18" x14ac:dyDescent="0.25">
      <c r="A74" s="88">
        <v>1223</v>
      </c>
      <c r="B74" s="110" t="s">
        <v>239</v>
      </c>
      <c r="C74" s="45">
        <f>SUM('01.1.4.:10.3.5.'!C74)</f>
        <v>0</v>
      </c>
      <c r="D74" s="43">
        <f>SUM('01.1.4.:10.3.5.'!D74)</f>
        <v>0</v>
      </c>
      <c r="E74" s="40">
        <f>SUM('01.1.4.:10.3.5.'!E74)</f>
        <v>0</v>
      </c>
      <c r="F74" s="39">
        <f>SUM('01.1.4.:10.3.5.'!F74)</f>
        <v>0</v>
      </c>
      <c r="G74" s="43">
        <f>SUM('01.1.4.:10.3.5.'!G74)</f>
        <v>0</v>
      </c>
      <c r="H74" s="42">
        <f>SUM('01.1.4.:10.3.5.'!H74)</f>
        <v>0</v>
      </c>
      <c r="I74" s="39">
        <f>SUM('01.1.4.:10.3.5.'!I74)</f>
        <v>0</v>
      </c>
      <c r="J74" s="43">
        <f>SUM('01.1.4.:10.3.5.'!J74)</f>
        <v>0</v>
      </c>
      <c r="K74" s="42">
        <f>SUM('01.1.4.:10.3.5.'!K74)</f>
        <v>0</v>
      </c>
      <c r="L74" s="39">
        <f>SUM('01.1.4.:10.3.5.'!L74)</f>
        <v>0</v>
      </c>
      <c r="M74" s="41">
        <f>SUM('01.1.4.:10.3.5.'!M74)</f>
        <v>0</v>
      </c>
      <c r="N74" s="40">
        <f>SUM('01.1.4.:10.3.5.'!N74)</f>
        <v>0</v>
      </c>
      <c r="O74" s="39">
        <f>SUM('01.1.4.:10.3.5.'!O74)</f>
        <v>0</v>
      </c>
      <c r="P74" s="38"/>
      <c r="R74" s="13"/>
    </row>
    <row r="75" spans="1:18" x14ac:dyDescent="0.25">
      <c r="A75" s="88">
        <v>1225</v>
      </c>
      <c r="B75" s="110" t="s">
        <v>238</v>
      </c>
      <c r="C75" s="45">
        <f>SUM('01.1.4.:10.3.5.'!C75)</f>
        <v>0</v>
      </c>
      <c r="D75" s="43">
        <f>SUM('01.1.4.:10.3.5.'!D75)</f>
        <v>0</v>
      </c>
      <c r="E75" s="40">
        <f>SUM('01.1.4.:10.3.5.'!E75)</f>
        <v>0</v>
      </c>
      <c r="F75" s="39">
        <f>SUM('01.1.4.:10.3.5.'!F75)</f>
        <v>0</v>
      </c>
      <c r="G75" s="43">
        <f>SUM('01.1.4.:10.3.5.'!G75)</f>
        <v>0</v>
      </c>
      <c r="H75" s="42">
        <f>SUM('01.1.4.:10.3.5.'!H75)</f>
        <v>0</v>
      </c>
      <c r="I75" s="39">
        <f>SUM('01.1.4.:10.3.5.'!I75)</f>
        <v>0</v>
      </c>
      <c r="J75" s="43">
        <f>SUM('01.1.4.:10.3.5.'!J75)</f>
        <v>0</v>
      </c>
      <c r="K75" s="42">
        <f>SUM('01.1.4.:10.3.5.'!K75)</f>
        <v>0</v>
      </c>
      <c r="L75" s="39">
        <f>SUM('01.1.4.:10.3.5.'!L75)</f>
        <v>0</v>
      </c>
      <c r="M75" s="41">
        <f>SUM('01.1.4.:10.3.5.'!M75)</f>
        <v>0</v>
      </c>
      <c r="N75" s="40">
        <f>SUM('01.1.4.:10.3.5.'!N75)</f>
        <v>0</v>
      </c>
      <c r="O75" s="39">
        <f>SUM('01.1.4.:10.3.5.'!O75)</f>
        <v>0</v>
      </c>
      <c r="P75" s="38"/>
      <c r="R75" s="13"/>
    </row>
    <row r="76" spans="1:18" ht="24" x14ac:dyDescent="0.25">
      <c r="A76" s="88">
        <v>1227</v>
      </c>
      <c r="B76" s="110" t="s">
        <v>237</v>
      </c>
      <c r="C76" s="45">
        <f>SUM('01.1.4.:10.3.5.'!C76)</f>
        <v>40344</v>
      </c>
      <c r="D76" s="43">
        <f>SUM('01.1.4.:10.3.5.'!D76)</f>
        <v>24070</v>
      </c>
      <c r="E76" s="40">
        <f>SUM('01.1.4.:10.3.5.'!E76)</f>
        <v>0</v>
      </c>
      <c r="F76" s="39">
        <f>SUM('01.1.4.:10.3.5.'!F76)</f>
        <v>24070</v>
      </c>
      <c r="G76" s="43">
        <f>SUM('01.1.4.:10.3.5.'!G76)</f>
        <v>0</v>
      </c>
      <c r="H76" s="42">
        <f>SUM('01.1.4.:10.3.5.'!H76)</f>
        <v>0</v>
      </c>
      <c r="I76" s="39">
        <f>SUM('01.1.4.:10.3.5.'!I76)</f>
        <v>0</v>
      </c>
      <c r="J76" s="43">
        <f>SUM('01.1.4.:10.3.5.'!J76)</f>
        <v>16274</v>
      </c>
      <c r="K76" s="42">
        <f>SUM('01.1.4.:10.3.5.'!K76)</f>
        <v>0</v>
      </c>
      <c r="L76" s="39">
        <f>SUM('01.1.4.:10.3.5.'!L76)</f>
        <v>16274</v>
      </c>
      <c r="M76" s="41">
        <f>SUM('01.1.4.:10.3.5.'!M76)</f>
        <v>0</v>
      </c>
      <c r="N76" s="40">
        <f>SUM('01.1.4.:10.3.5.'!N76)</f>
        <v>0</v>
      </c>
      <c r="O76" s="39">
        <f>SUM('01.1.4.:10.3.5.'!O76)</f>
        <v>0</v>
      </c>
      <c r="P76" s="38"/>
      <c r="R76" s="13"/>
    </row>
    <row r="77" spans="1:18" ht="48" x14ac:dyDescent="0.25">
      <c r="A77" s="88">
        <v>1228</v>
      </c>
      <c r="B77" s="110" t="s">
        <v>236</v>
      </c>
      <c r="C77" s="45">
        <f>SUM('01.1.4.:10.3.5.'!C77)</f>
        <v>1555</v>
      </c>
      <c r="D77" s="43">
        <f>SUM('01.1.4.:10.3.5.'!D77)</f>
        <v>1555</v>
      </c>
      <c r="E77" s="40">
        <f>SUM('01.1.4.:10.3.5.'!E77)</f>
        <v>0</v>
      </c>
      <c r="F77" s="39">
        <f>SUM('01.1.4.:10.3.5.'!F77)</f>
        <v>1555</v>
      </c>
      <c r="G77" s="43">
        <f>SUM('01.1.4.:10.3.5.'!G77)</f>
        <v>0</v>
      </c>
      <c r="H77" s="42">
        <f>SUM('01.1.4.:10.3.5.'!H77)</f>
        <v>0</v>
      </c>
      <c r="I77" s="39">
        <f>SUM('01.1.4.:10.3.5.'!I77)</f>
        <v>0</v>
      </c>
      <c r="J77" s="43">
        <f>SUM('01.1.4.:10.3.5.'!J77)</f>
        <v>0</v>
      </c>
      <c r="K77" s="42">
        <f>SUM('01.1.4.:10.3.5.'!K77)</f>
        <v>0</v>
      </c>
      <c r="L77" s="39">
        <f>SUM('01.1.4.:10.3.5.'!L77)</f>
        <v>0</v>
      </c>
      <c r="M77" s="41">
        <f>SUM('01.1.4.:10.3.5.'!M77)</f>
        <v>0</v>
      </c>
      <c r="N77" s="40">
        <f>SUM('01.1.4.:10.3.5.'!N77)</f>
        <v>0</v>
      </c>
      <c r="O77" s="39">
        <f>SUM('01.1.4.:10.3.5.'!O77)</f>
        <v>0</v>
      </c>
      <c r="P77" s="38"/>
      <c r="R77" s="13"/>
    </row>
    <row r="78" spans="1:18" x14ac:dyDescent="0.25">
      <c r="A78" s="163">
        <v>2000</v>
      </c>
      <c r="B78" s="163" t="s">
        <v>235</v>
      </c>
      <c r="C78" s="162">
        <f>SUM('01.1.4.:10.3.5.'!C78)</f>
        <v>1107491</v>
      </c>
      <c r="D78" s="160">
        <f>SUM('01.1.4.:10.3.5.'!D78)</f>
        <v>561804</v>
      </c>
      <c r="E78" s="157">
        <f>SUM('01.1.4.:10.3.5.'!E78)</f>
        <v>69285</v>
      </c>
      <c r="F78" s="156">
        <f>SUM('01.1.4.:10.3.5.'!F78)</f>
        <v>631089</v>
      </c>
      <c r="G78" s="160">
        <f>SUM('01.1.4.:10.3.5.'!G78)</f>
        <v>33621</v>
      </c>
      <c r="H78" s="159">
        <f>SUM('01.1.4.:10.3.5.'!H78)</f>
        <v>0</v>
      </c>
      <c r="I78" s="156">
        <f>SUM('01.1.4.:10.3.5.'!I78)</f>
        <v>33621</v>
      </c>
      <c r="J78" s="160">
        <f>SUM('01.1.4.:10.3.5.'!J78)</f>
        <v>441703</v>
      </c>
      <c r="K78" s="159">
        <f>SUM('01.1.4.:10.3.5.'!K78)</f>
        <v>0</v>
      </c>
      <c r="L78" s="156">
        <f>SUM('01.1.4.:10.3.5.'!L78)</f>
        <v>441703</v>
      </c>
      <c r="M78" s="158">
        <f>SUM('01.1.4.:10.3.5.'!M78)</f>
        <v>1078</v>
      </c>
      <c r="N78" s="157">
        <f>SUM('01.1.4.:10.3.5.'!N78)</f>
        <v>0</v>
      </c>
      <c r="O78" s="156">
        <f>SUM('01.1.4.:10.3.5.'!O78)</f>
        <v>1078</v>
      </c>
      <c r="P78" s="155"/>
      <c r="R78" s="13"/>
    </row>
    <row r="79" spans="1:18" ht="24" x14ac:dyDescent="0.25">
      <c r="A79" s="109">
        <v>2100</v>
      </c>
      <c r="B79" s="108" t="s">
        <v>234</v>
      </c>
      <c r="C79" s="124">
        <f>SUM('01.1.4.:10.3.5.'!C79)</f>
        <v>234</v>
      </c>
      <c r="D79" s="121">
        <f>SUM('01.1.4.:10.3.5.'!D79)</f>
        <v>234</v>
      </c>
      <c r="E79" s="123">
        <f>SUM('01.1.4.:10.3.5.'!E79)</f>
        <v>0</v>
      </c>
      <c r="F79" s="119">
        <f>SUM('01.1.4.:10.3.5.'!F79)</f>
        <v>234</v>
      </c>
      <c r="G79" s="121">
        <f>SUM('01.1.4.:10.3.5.'!G79)</f>
        <v>0</v>
      </c>
      <c r="H79" s="120">
        <f>SUM('01.1.4.:10.3.5.'!H79)</f>
        <v>0</v>
      </c>
      <c r="I79" s="119">
        <f>SUM('01.1.4.:10.3.5.'!I79)</f>
        <v>0</v>
      </c>
      <c r="J79" s="121">
        <f>SUM('01.1.4.:10.3.5.'!J79)</f>
        <v>0</v>
      </c>
      <c r="K79" s="120">
        <f>SUM('01.1.4.:10.3.5.'!K79)</f>
        <v>0</v>
      </c>
      <c r="L79" s="119">
        <f>SUM('01.1.4.:10.3.5.'!L79)</f>
        <v>0</v>
      </c>
      <c r="M79" s="172">
        <f>SUM('01.1.4.:10.3.5.'!M79)</f>
        <v>0</v>
      </c>
      <c r="N79" s="123">
        <f>SUM('01.1.4.:10.3.5.'!N79)</f>
        <v>0</v>
      </c>
      <c r="O79" s="119">
        <f>SUM('01.1.4.:10.3.5.'!O79)</f>
        <v>0</v>
      </c>
      <c r="P79" s="171"/>
      <c r="R79" s="13"/>
    </row>
    <row r="80" spans="1:18" ht="24" x14ac:dyDescent="0.25">
      <c r="A80" s="118">
        <v>2110</v>
      </c>
      <c r="B80" s="117" t="s">
        <v>233</v>
      </c>
      <c r="C80" s="85">
        <f>SUM('01.1.4.:10.3.5.'!C80)</f>
        <v>234</v>
      </c>
      <c r="D80" s="140">
        <f>SUM('01.1.4.:10.3.5.'!D80)</f>
        <v>234</v>
      </c>
      <c r="E80" s="141">
        <f>SUM('01.1.4.:10.3.5.'!E80)</f>
        <v>0</v>
      </c>
      <c r="F80" s="79">
        <f>SUM('01.1.4.:10.3.5.'!F80)</f>
        <v>234</v>
      </c>
      <c r="G80" s="140">
        <f>SUM('01.1.4.:10.3.5.'!G80)</f>
        <v>0</v>
      </c>
      <c r="H80" s="139">
        <f>SUM('01.1.4.:10.3.5.'!H80)</f>
        <v>0</v>
      </c>
      <c r="I80" s="79">
        <f>SUM('01.1.4.:10.3.5.'!I80)</f>
        <v>0</v>
      </c>
      <c r="J80" s="140">
        <f>SUM('01.1.4.:10.3.5.'!J80)</f>
        <v>0</v>
      </c>
      <c r="K80" s="139">
        <f>SUM('01.1.4.:10.3.5.'!K80)</f>
        <v>0</v>
      </c>
      <c r="L80" s="79">
        <f>SUM('01.1.4.:10.3.5.'!L80)</f>
        <v>0</v>
      </c>
      <c r="M80" s="142">
        <f>SUM('01.1.4.:10.3.5.'!M80)</f>
        <v>0</v>
      </c>
      <c r="N80" s="141">
        <f>SUM('01.1.4.:10.3.5.'!N80)</f>
        <v>0</v>
      </c>
      <c r="O80" s="79">
        <f>SUM('01.1.4.:10.3.5.'!O80)</f>
        <v>0</v>
      </c>
      <c r="P80" s="78"/>
      <c r="R80" s="13"/>
    </row>
    <row r="81" spans="1:18" x14ac:dyDescent="0.25">
      <c r="A81" s="88">
        <v>2111</v>
      </c>
      <c r="B81" s="110" t="s">
        <v>231</v>
      </c>
      <c r="C81" s="45">
        <f>SUM('01.1.4.:10.3.5.'!C81)</f>
        <v>0</v>
      </c>
      <c r="D81" s="43">
        <f>SUM('01.1.4.:10.3.5.'!D81)</f>
        <v>0</v>
      </c>
      <c r="E81" s="40">
        <f>SUM('01.1.4.:10.3.5.'!E81)</f>
        <v>0</v>
      </c>
      <c r="F81" s="39">
        <f>SUM('01.1.4.:10.3.5.'!F81)</f>
        <v>0</v>
      </c>
      <c r="G81" s="43">
        <f>SUM('01.1.4.:10.3.5.'!G81)</f>
        <v>0</v>
      </c>
      <c r="H81" s="42">
        <f>SUM('01.1.4.:10.3.5.'!H81)</f>
        <v>0</v>
      </c>
      <c r="I81" s="39">
        <f>SUM('01.1.4.:10.3.5.'!I81)</f>
        <v>0</v>
      </c>
      <c r="J81" s="43">
        <f>SUM('01.1.4.:10.3.5.'!J81)</f>
        <v>0</v>
      </c>
      <c r="K81" s="42">
        <f>SUM('01.1.4.:10.3.5.'!K81)</f>
        <v>0</v>
      </c>
      <c r="L81" s="39">
        <f>SUM('01.1.4.:10.3.5.'!L81)</f>
        <v>0</v>
      </c>
      <c r="M81" s="41">
        <f>SUM('01.1.4.:10.3.5.'!M81)</f>
        <v>0</v>
      </c>
      <c r="N81" s="40">
        <f>SUM('01.1.4.:10.3.5.'!N81)</f>
        <v>0</v>
      </c>
      <c r="O81" s="39">
        <f>SUM('01.1.4.:10.3.5.'!O81)</f>
        <v>0</v>
      </c>
      <c r="P81" s="38"/>
      <c r="R81" s="13"/>
    </row>
    <row r="82" spans="1:18" ht="24" x14ac:dyDescent="0.25">
      <c r="A82" s="88">
        <v>2112</v>
      </c>
      <c r="B82" s="110" t="s">
        <v>230</v>
      </c>
      <c r="C82" s="45">
        <f>SUM('01.1.4.:10.3.5.'!C82)</f>
        <v>234</v>
      </c>
      <c r="D82" s="43">
        <f>SUM('01.1.4.:10.3.5.'!D82)</f>
        <v>234</v>
      </c>
      <c r="E82" s="40">
        <f>SUM('01.1.4.:10.3.5.'!E82)</f>
        <v>0</v>
      </c>
      <c r="F82" s="39">
        <f>SUM('01.1.4.:10.3.5.'!F82)</f>
        <v>234</v>
      </c>
      <c r="G82" s="43">
        <f>SUM('01.1.4.:10.3.5.'!G82)</f>
        <v>0</v>
      </c>
      <c r="H82" s="42">
        <f>SUM('01.1.4.:10.3.5.'!H82)</f>
        <v>0</v>
      </c>
      <c r="I82" s="39">
        <f>SUM('01.1.4.:10.3.5.'!I82)</f>
        <v>0</v>
      </c>
      <c r="J82" s="43">
        <f>SUM('01.1.4.:10.3.5.'!J82)</f>
        <v>0</v>
      </c>
      <c r="K82" s="42">
        <f>SUM('01.1.4.:10.3.5.'!K82)</f>
        <v>0</v>
      </c>
      <c r="L82" s="39">
        <f>SUM('01.1.4.:10.3.5.'!L82)</f>
        <v>0</v>
      </c>
      <c r="M82" s="41">
        <f>SUM('01.1.4.:10.3.5.'!M82)</f>
        <v>0</v>
      </c>
      <c r="N82" s="40">
        <f>SUM('01.1.4.:10.3.5.'!N82)</f>
        <v>0</v>
      </c>
      <c r="O82" s="39">
        <f>SUM('01.1.4.:10.3.5.'!O82)</f>
        <v>0</v>
      </c>
      <c r="P82" s="38"/>
      <c r="R82" s="13"/>
    </row>
    <row r="83" spans="1:18" ht="24" x14ac:dyDescent="0.25">
      <c r="A83" s="111">
        <v>2120</v>
      </c>
      <c r="B83" s="110" t="s">
        <v>232</v>
      </c>
      <c r="C83" s="45">
        <f>SUM('01.1.4.:10.3.5.'!C83)</f>
        <v>0</v>
      </c>
      <c r="D83" s="115">
        <f>SUM('01.1.4.:10.3.5.'!D83)</f>
        <v>0</v>
      </c>
      <c r="E83" s="112">
        <f>SUM('01.1.4.:10.3.5.'!E83)</f>
        <v>0</v>
      </c>
      <c r="F83" s="39">
        <f>SUM('01.1.4.:10.3.5.'!F83)</f>
        <v>0</v>
      </c>
      <c r="G83" s="115">
        <f>SUM('01.1.4.:10.3.5.'!G83)</f>
        <v>0</v>
      </c>
      <c r="H83" s="114">
        <f>SUM('01.1.4.:10.3.5.'!H83)</f>
        <v>0</v>
      </c>
      <c r="I83" s="39">
        <f>SUM('01.1.4.:10.3.5.'!I83)</f>
        <v>0</v>
      </c>
      <c r="J83" s="115">
        <f>SUM('01.1.4.:10.3.5.'!J83)</f>
        <v>0</v>
      </c>
      <c r="K83" s="114">
        <f>SUM('01.1.4.:10.3.5.'!K83)</f>
        <v>0</v>
      </c>
      <c r="L83" s="39">
        <f>SUM('01.1.4.:10.3.5.'!L83)</f>
        <v>0</v>
      </c>
      <c r="M83" s="113">
        <f>SUM('01.1.4.:10.3.5.'!M83)</f>
        <v>0</v>
      </c>
      <c r="N83" s="112">
        <f>SUM('01.1.4.:10.3.5.'!N83)</f>
        <v>0</v>
      </c>
      <c r="O83" s="39">
        <f>SUM('01.1.4.:10.3.5.'!O83)</f>
        <v>0</v>
      </c>
      <c r="P83" s="38"/>
      <c r="R83" s="13"/>
    </row>
    <row r="84" spans="1:18" x14ac:dyDescent="0.25">
      <c r="A84" s="88">
        <v>2121</v>
      </c>
      <c r="B84" s="110" t="s">
        <v>231</v>
      </c>
      <c r="C84" s="45">
        <f>SUM('01.1.4.:10.3.5.'!C84)</f>
        <v>0</v>
      </c>
      <c r="D84" s="43">
        <f>SUM('01.1.4.:10.3.5.'!D84)</f>
        <v>0</v>
      </c>
      <c r="E84" s="40">
        <f>SUM('01.1.4.:10.3.5.'!E84)</f>
        <v>0</v>
      </c>
      <c r="F84" s="39">
        <f>SUM('01.1.4.:10.3.5.'!F84)</f>
        <v>0</v>
      </c>
      <c r="G84" s="43">
        <f>SUM('01.1.4.:10.3.5.'!G84)</f>
        <v>0</v>
      </c>
      <c r="H84" s="42">
        <f>SUM('01.1.4.:10.3.5.'!H84)</f>
        <v>0</v>
      </c>
      <c r="I84" s="39">
        <f>SUM('01.1.4.:10.3.5.'!I84)</f>
        <v>0</v>
      </c>
      <c r="J84" s="43">
        <f>SUM('01.1.4.:10.3.5.'!J84)</f>
        <v>0</v>
      </c>
      <c r="K84" s="42">
        <f>SUM('01.1.4.:10.3.5.'!K84)</f>
        <v>0</v>
      </c>
      <c r="L84" s="39">
        <f>SUM('01.1.4.:10.3.5.'!L84)</f>
        <v>0</v>
      </c>
      <c r="M84" s="41">
        <f>SUM('01.1.4.:10.3.5.'!M84)</f>
        <v>0</v>
      </c>
      <c r="N84" s="40">
        <f>SUM('01.1.4.:10.3.5.'!N84)</f>
        <v>0</v>
      </c>
      <c r="O84" s="39">
        <f>SUM('01.1.4.:10.3.5.'!O84)</f>
        <v>0</v>
      </c>
      <c r="P84" s="38"/>
      <c r="R84" s="13"/>
    </row>
    <row r="85" spans="1:18" ht="24" x14ac:dyDescent="0.25">
      <c r="A85" s="88">
        <v>2122</v>
      </c>
      <c r="B85" s="110" t="s">
        <v>230</v>
      </c>
      <c r="C85" s="45">
        <f>SUM('01.1.4.:10.3.5.'!C85)</f>
        <v>0</v>
      </c>
      <c r="D85" s="43">
        <f>SUM('01.1.4.:10.3.5.'!D85)</f>
        <v>0</v>
      </c>
      <c r="E85" s="40">
        <f>SUM('01.1.4.:10.3.5.'!E85)</f>
        <v>0</v>
      </c>
      <c r="F85" s="39">
        <f>SUM('01.1.4.:10.3.5.'!F85)</f>
        <v>0</v>
      </c>
      <c r="G85" s="43">
        <f>SUM('01.1.4.:10.3.5.'!G85)</f>
        <v>0</v>
      </c>
      <c r="H85" s="42">
        <f>SUM('01.1.4.:10.3.5.'!H85)</f>
        <v>0</v>
      </c>
      <c r="I85" s="39">
        <f>SUM('01.1.4.:10.3.5.'!I85)</f>
        <v>0</v>
      </c>
      <c r="J85" s="43">
        <f>SUM('01.1.4.:10.3.5.'!J85)</f>
        <v>0</v>
      </c>
      <c r="K85" s="42">
        <f>SUM('01.1.4.:10.3.5.'!K85)</f>
        <v>0</v>
      </c>
      <c r="L85" s="39">
        <f>SUM('01.1.4.:10.3.5.'!L85)</f>
        <v>0</v>
      </c>
      <c r="M85" s="41">
        <f>SUM('01.1.4.:10.3.5.'!M85)</f>
        <v>0</v>
      </c>
      <c r="N85" s="40">
        <f>SUM('01.1.4.:10.3.5.'!N85)</f>
        <v>0</v>
      </c>
      <c r="O85" s="39">
        <f>SUM('01.1.4.:10.3.5.'!O85)</f>
        <v>0</v>
      </c>
      <c r="P85" s="38"/>
      <c r="R85" s="13"/>
    </row>
    <row r="86" spans="1:18" x14ac:dyDescent="0.25">
      <c r="A86" s="109">
        <v>2200</v>
      </c>
      <c r="B86" s="108" t="s">
        <v>229</v>
      </c>
      <c r="C86" s="168">
        <f>SUM('01.1.4.:10.3.5.'!C86)</f>
        <v>781474</v>
      </c>
      <c r="D86" s="121">
        <f>SUM('01.1.4.:10.3.5.'!D86)</f>
        <v>498828</v>
      </c>
      <c r="E86" s="123">
        <f>SUM('01.1.4.:10.3.5.'!E86)</f>
        <v>68483</v>
      </c>
      <c r="F86" s="119">
        <f>SUM('01.1.4.:10.3.5.'!F86)</f>
        <v>567311</v>
      </c>
      <c r="G86" s="121">
        <f>SUM('01.1.4.:10.3.5.'!G86)</f>
        <v>25621</v>
      </c>
      <c r="H86" s="120">
        <f>SUM('01.1.4.:10.3.5.'!H86)</f>
        <v>0</v>
      </c>
      <c r="I86" s="119">
        <f>SUM('01.1.4.:10.3.5.'!I86)</f>
        <v>25621</v>
      </c>
      <c r="J86" s="121">
        <f>SUM('01.1.4.:10.3.5.'!J86)</f>
        <v>188368</v>
      </c>
      <c r="K86" s="120">
        <f>SUM('01.1.4.:10.3.5.'!K86)</f>
        <v>0</v>
      </c>
      <c r="L86" s="119">
        <f>SUM('01.1.4.:10.3.5.'!L86)</f>
        <v>188368</v>
      </c>
      <c r="M86" s="103">
        <f>SUM('01.1.4.:10.3.5.'!M86)</f>
        <v>174</v>
      </c>
      <c r="N86" s="102">
        <f>SUM('01.1.4.:10.3.5.'!N86)</f>
        <v>0</v>
      </c>
      <c r="O86" s="101">
        <f>SUM('01.1.4.:10.3.5.'!O86)</f>
        <v>174</v>
      </c>
      <c r="P86" s="100"/>
      <c r="R86" s="13"/>
    </row>
    <row r="87" spans="1:18" x14ac:dyDescent="0.25">
      <c r="A87" s="169">
        <v>2210</v>
      </c>
      <c r="B87" s="96" t="s">
        <v>228</v>
      </c>
      <c r="C87" s="170">
        <f>SUM('01.1.4.:10.3.5.'!C87)</f>
        <v>6910</v>
      </c>
      <c r="D87" s="94">
        <f>SUM('01.1.4.:10.3.5.'!D87)</f>
        <v>3591</v>
      </c>
      <c r="E87" s="91">
        <f>SUM('01.1.4.:10.3.5.'!E87)</f>
        <v>0</v>
      </c>
      <c r="F87" s="90">
        <f>SUM('01.1.4.:10.3.5.'!F87)</f>
        <v>3591</v>
      </c>
      <c r="G87" s="94">
        <f>SUM('01.1.4.:10.3.5.'!G87)</f>
        <v>0</v>
      </c>
      <c r="H87" s="93">
        <f>SUM('01.1.4.:10.3.5.'!H87)</f>
        <v>0</v>
      </c>
      <c r="I87" s="90">
        <f>SUM('01.1.4.:10.3.5.'!I87)</f>
        <v>0</v>
      </c>
      <c r="J87" s="94">
        <f>SUM('01.1.4.:10.3.5.'!J87)</f>
        <v>3319</v>
      </c>
      <c r="K87" s="93">
        <f>SUM('01.1.4.:10.3.5.'!K87)</f>
        <v>0</v>
      </c>
      <c r="L87" s="90">
        <f>SUM('01.1.4.:10.3.5.'!L87)</f>
        <v>3319</v>
      </c>
      <c r="M87" s="92">
        <f>SUM('01.1.4.:10.3.5.'!M87)</f>
        <v>0</v>
      </c>
      <c r="N87" s="91">
        <f>SUM('01.1.4.:10.3.5.'!N87)</f>
        <v>0</v>
      </c>
      <c r="O87" s="90">
        <f>SUM('01.1.4.:10.3.5.'!O87)</f>
        <v>0</v>
      </c>
      <c r="P87" s="89"/>
      <c r="R87" s="13"/>
    </row>
    <row r="88" spans="1:18" ht="24" x14ac:dyDescent="0.25">
      <c r="A88" s="145">
        <v>2211</v>
      </c>
      <c r="B88" s="117" t="s">
        <v>227</v>
      </c>
      <c r="C88" s="45">
        <f>SUM('01.1.4.:10.3.5.'!C88)</f>
        <v>0</v>
      </c>
      <c r="D88" s="83">
        <f>SUM('01.1.4.:10.3.5.'!D88)</f>
        <v>0</v>
      </c>
      <c r="E88" s="80">
        <f>SUM('01.1.4.:10.3.5.'!E88)</f>
        <v>0</v>
      </c>
      <c r="F88" s="79">
        <f>SUM('01.1.4.:10.3.5.'!F88)</f>
        <v>0</v>
      </c>
      <c r="G88" s="83">
        <f>SUM('01.1.4.:10.3.5.'!G88)</f>
        <v>0</v>
      </c>
      <c r="H88" s="82">
        <f>SUM('01.1.4.:10.3.5.'!H88)</f>
        <v>0</v>
      </c>
      <c r="I88" s="79">
        <f>SUM('01.1.4.:10.3.5.'!I88)</f>
        <v>0</v>
      </c>
      <c r="J88" s="83">
        <f>SUM('01.1.4.:10.3.5.'!J88)</f>
        <v>0</v>
      </c>
      <c r="K88" s="82">
        <f>SUM('01.1.4.:10.3.5.'!K88)</f>
        <v>0</v>
      </c>
      <c r="L88" s="79">
        <f>SUM('01.1.4.:10.3.5.'!L88)</f>
        <v>0</v>
      </c>
      <c r="M88" s="81">
        <f>SUM('01.1.4.:10.3.5.'!M88)</f>
        <v>0</v>
      </c>
      <c r="N88" s="80">
        <f>SUM('01.1.4.:10.3.5.'!N88)</f>
        <v>0</v>
      </c>
      <c r="O88" s="79">
        <f>SUM('01.1.4.:10.3.5.'!O88)</f>
        <v>0</v>
      </c>
      <c r="P88" s="78"/>
      <c r="R88" s="13"/>
    </row>
    <row r="89" spans="1:18" ht="36" x14ac:dyDescent="0.25">
      <c r="A89" s="88">
        <v>2212</v>
      </c>
      <c r="B89" s="110" t="s">
        <v>226</v>
      </c>
      <c r="C89" s="45">
        <f>SUM('01.1.4.:10.3.5.'!C89)</f>
        <v>5631</v>
      </c>
      <c r="D89" s="43">
        <f>SUM('01.1.4.:10.3.5.'!D89)</f>
        <v>2945</v>
      </c>
      <c r="E89" s="40">
        <f>SUM('01.1.4.:10.3.5.'!E89)</f>
        <v>0</v>
      </c>
      <c r="F89" s="39">
        <f>SUM('01.1.4.:10.3.5.'!F89)</f>
        <v>2945</v>
      </c>
      <c r="G89" s="43">
        <f>SUM('01.1.4.:10.3.5.'!G89)</f>
        <v>0</v>
      </c>
      <c r="H89" s="42">
        <f>SUM('01.1.4.:10.3.5.'!H89)</f>
        <v>0</v>
      </c>
      <c r="I89" s="39">
        <f>SUM('01.1.4.:10.3.5.'!I89)</f>
        <v>0</v>
      </c>
      <c r="J89" s="43">
        <f>SUM('01.1.4.:10.3.5.'!J89)</f>
        <v>2686</v>
      </c>
      <c r="K89" s="42">
        <f>SUM('01.1.4.:10.3.5.'!K89)</f>
        <v>0</v>
      </c>
      <c r="L89" s="39">
        <f>SUM('01.1.4.:10.3.5.'!L89)</f>
        <v>2686</v>
      </c>
      <c r="M89" s="41">
        <f>SUM('01.1.4.:10.3.5.'!M89)</f>
        <v>0</v>
      </c>
      <c r="N89" s="40">
        <f>SUM('01.1.4.:10.3.5.'!N89)</f>
        <v>0</v>
      </c>
      <c r="O89" s="39">
        <f>SUM('01.1.4.:10.3.5.'!O89)</f>
        <v>0</v>
      </c>
      <c r="P89" s="38"/>
      <c r="R89" s="13"/>
    </row>
    <row r="90" spans="1:18" ht="24" x14ac:dyDescent="0.25">
      <c r="A90" s="88">
        <v>2214</v>
      </c>
      <c r="B90" s="110" t="s">
        <v>225</v>
      </c>
      <c r="C90" s="45">
        <f>SUM('01.1.4.:10.3.5.'!C90)</f>
        <v>1091</v>
      </c>
      <c r="D90" s="43">
        <f>SUM('01.1.4.:10.3.5.'!D90)</f>
        <v>646</v>
      </c>
      <c r="E90" s="40">
        <f>SUM('01.1.4.:10.3.5.'!E90)</f>
        <v>0</v>
      </c>
      <c r="F90" s="39">
        <f>SUM('01.1.4.:10.3.5.'!F90)</f>
        <v>646</v>
      </c>
      <c r="G90" s="43">
        <f>SUM('01.1.4.:10.3.5.'!G90)</f>
        <v>0</v>
      </c>
      <c r="H90" s="42">
        <f>SUM('01.1.4.:10.3.5.'!H90)</f>
        <v>0</v>
      </c>
      <c r="I90" s="39">
        <f>SUM('01.1.4.:10.3.5.'!I90)</f>
        <v>0</v>
      </c>
      <c r="J90" s="43">
        <f>SUM('01.1.4.:10.3.5.'!J90)</f>
        <v>445</v>
      </c>
      <c r="K90" s="42">
        <f>SUM('01.1.4.:10.3.5.'!K90)</f>
        <v>0</v>
      </c>
      <c r="L90" s="39">
        <f>SUM('01.1.4.:10.3.5.'!L90)</f>
        <v>445</v>
      </c>
      <c r="M90" s="41">
        <f>SUM('01.1.4.:10.3.5.'!M90)</f>
        <v>0</v>
      </c>
      <c r="N90" s="40">
        <f>SUM('01.1.4.:10.3.5.'!N90)</f>
        <v>0</v>
      </c>
      <c r="O90" s="39">
        <f>SUM('01.1.4.:10.3.5.'!O90)</f>
        <v>0</v>
      </c>
      <c r="P90" s="38"/>
      <c r="R90" s="13"/>
    </row>
    <row r="91" spans="1:18" x14ac:dyDescent="0.25">
      <c r="A91" s="88">
        <v>2219</v>
      </c>
      <c r="B91" s="110" t="s">
        <v>224</v>
      </c>
      <c r="C91" s="45">
        <f>SUM('01.1.4.:10.3.5.'!C91)</f>
        <v>188</v>
      </c>
      <c r="D91" s="43">
        <f>SUM('01.1.4.:10.3.5.'!D91)</f>
        <v>0</v>
      </c>
      <c r="E91" s="40">
        <f>SUM('01.1.4.:10.3.5.'!E91)</f>
        <v>0</v>
      </c>
      <c r="F91" s="39">
        <f>SUM('01.1.4.:10.3.5.'!F91)</f>
        <v>0</v>
      </c>
      <c r="G91" s="43">
        <f>SUM('01.1.4.:10.3.5.'!G91)</f>
        <v>0</v>
      </c>
      <c r="H91" s="42">
        <f>SUM('01.1.4.:10.3.5.'!H91)</f>
        <v>0</v>
      </c>
      <c r="I91" s="39">
        <f>SUM('01.1.4.:10.3.5.'!I91)</f>
        <v>0</v>
      </c>
      <c r="J91" s="43">
        <f>SUM('01.1.4.:10.3.5.'!J91)</f>
        <v>188</v>
      </c>
      <c r="K91" s="42">
        <f>SUM('01.1.4.:10.3.5.'!K91)</f>
        <v>0</v>
      </c>
      <c r="L91" s="39">
        <f>SUM('01.1.4.:10.3.5.'!L91)</f>
        <v>188</v>
      </c>
      <c r="M91" s="41">
        <f>SUM('01.1.4.:10.3.5.'!M91)</f>
        <v>0</v>
      </c>
      <c r="N91" s="40">
        <f>SUM('01.1.4.:10.3.5.'!N91)</f>
        <v>0</v>
      </c>
      <c r="O91" s="39">
        <f>SUM('01.1.4.:10.3.5.'!O91)</f>
        <v>0</v>
      </c>
      <c r="P91" s="38"/>
      <c r="R91" s="13"/>
    </row>
    <row r="92" spans="1:18" x14ac:dyDescent="0.25">
      <c r="A92" s="111">
        <v>2220</v>
      </c>
      <c r="B92" s="110" t="s">
        <v>223</v>
      </c>
      <c r="C92" s="45">
        <f>SUM('01.1.4.:10.3.5.'!C92)</f>
        <v>288308</v>
      </c>
      <c r="D92" s="115">
        <f>SUM('01.1.4.:10.3.5.'!D92)</f>
        <v>117953</v>
      </c>
      <c r="E92" s="112">
        <f>SUM('01.1.4.:10.3.5.'!E92)</f>
        <v>802</v>
      </c>
      <c r="F92" s="39">
        <f>SUM('01.1.4.:10.3.5.'!F92)</f>
        <v>118755</v>
      </c>
      <c r="G92" s="115">
        <f>SUM('01.1.4.:10.3.5.'!G92)</f>
        <v>25621</v>
      </c>
      <c r="H92" s="114">
        <f>SUM('01.1.4.:10.3.5.'!H92)</f>
        <v>0</v>
      </c>
      <c r="I92" s="39">
        <f>SUM('01.1.4.:10.3.5.'!I92)</f>
        <v>25621</v>
      </c>
      <c r="J92" s="115">
        <f>SUM('01.1.4.:10.3.5.'!J92)</f>
        <v>143932</v>
      </c>
      <c r="K92" s="114">
        <f>SUM('01.1.4.:10.3.5.'!K92)</f>
        <v>0</v>
      </c>
      <c r="L92" s="39">
        <f>SUM('01.1.4.:10.3.5.'!L92)</f>
        <v>143932</v>
      </c>
      <c r="M92" s="113">
        <f>SUM('01.1.4.:10.3.5.'!M92)</f>
        <v>0</v>
      </c>
      <c r="N92" s="112">
        <f>SUM('01.1.4.:10.3.5.'!N92)</f>
        <v>0</v>
      </c>
      <c r="O92" s="39">
        <f>SUM('01.1.4.:10.3.5.'!O92)</f>
        <v>0</v>
      </c>
      <c r="P92" s="38"/>
      <c r="R92" s="13"/>
    </row>
    <row r="93" spans="1:18" x14ac:dyDescent="0.25">
      <c r="A93" s="88">
        <v>2221</v>
      </c>
      <c r="B93" s="110" t="s">
        <v>222</v>
      </c>
      <c r="C93" s="45">
        <f>SUM('01.1.4.:10.3.5.'!C93)</f>
        <v>173061</v>
      </c>
      <c r="D93" s="43">
        <f>SUM('01.1.4.:10.3.5.'!D93)</f>
        <v>81958</v>
      </c>
      <c r="E93" s="40">
        <f>SUM('01.1.4.:10.3.5.'!E93)</f>
        <v>-200</v>
      </c>
      <c r="F93" s="39">
        <f>SUM('01.1.4.:10.3.5.'!F93)</f>
        <v>81758</v>
      </c>
      <c r="G93" s="43">
        <f>SUM('01.1.4.:10.3.5.'!G93)</f>
        <v>25621</v>
      </c>
      <c r="H93" s="42">
        <f>SUM('01.1.4.:10.3.5.'!H93)</f>
        <v>0</v>
      </c>
      <c r="I93" s="39">
        <f>SUM('01.1.4.:10.3.5.'!I93)</f>
        <v>25621</v>
      </c>
      <c r="J93" s="43">
        <f>SUM('01.1.4.:10.3.5.'!J93)</f>
        <v>65682</v>
      </c>
      <c r="K93" s="42">
        <f>SUM('01.1.4.:10.3.5.'!K93)</f>
        <v>0</v>
      </c>
      <c r="L93" s="39">
        <f>SUM('01.1.4.:10.3.5.'!L93)</f>
        <v>65682</v>
      </c>
      <c r="M93" s="41">
        <f>SUM('01.1.4.:10.3.5.'!M93)</f>
        <v>0</v>
      </c>
      <c r="N93" s="40">
        <f>SUM('01.1.4.:10.3.5.'!N93)</f>
        <v>0</v>
      </c>
      <c r="O93" s="39">
        <f>SUM('01.1.4.:10.3.5.'!O93)</f>
        <v>0</v>
      </c>
      <c r="P93" s="38"/>
      <c r="R93" s="13"/>
    </row>
    <row r="94" spans="1:18" x14ac:dyDescent="0.25">
      <c r="A94" s="88">
        <v>2222</v>
      </c>
      <c r="B94" s="110" t="s">
        <v>221</v>
      </c>
      <c r="C94" s="45">
        <f>SUM('01.1.4.:10.3.5.'!C94)</f>
        <v>36335</v>
      </c>
      <c r="D94" s="43">
        <f>SUM('01.1.4.:10.3.5.'!D94)</f>
        <v>10667</v>
      </c>
      <c r="E94" s="40">
        <f>SUM('01.1.4.:10.3.5.'!E94)</f>
        <v>467</v>
      </c>
      <c r="F94" s="39">
        <f>SUM('01.1.4.:10.3.5.'!F94)</f>
        <v>11134</v>
      </c>
      <c r="G94" s="43">
        <f>SUM('01.1.4.:10.3.5.'!G94)</f>
        <v>0</v>
      </c>
      <c r="H94" s="42">
        <f>SUM('01.1.4.:10.3.5.'!H94)</f>
        <v>0</v>
      </c>
      <c r="I94" s="39">
        <f>SUM('01.1.4.:10.3.5.'!I94)</f>
        <v>0</v>
      </c>
      <c r="J94" s="43">
        <f>SUM('01.1.4.:10.3.5.'!J94)</f>
        <v>25201</v>
      </c>
      <c r="K94" s="42">
        <f>SUM('01.1.4.:10.3.5.'!K94)</f>
        <v>0</v>
      </c>
      <c r="L94" s="39">
        <f>SUM('01.1.4.:10.3.5.'!L94)</f>
        <v>25201</v>
      </c>
      <c r="M94" s="41">
        <f>SUM('01.1.4.:10.3.5.'!M94)</f>
        <v>0</v>
      </c>
      <c r="N94" s="40">
        <f>SUM('01.1.4.:10.3.5.'!N94)</f>
        <v>0</v>
      </c>
      <c r="O94" s="39">
        <f>SUM('01.1.4.:10.3.5.'!O94)</f>
        <v>0</v>
      </c>
      <c r="P94" s="38"/>
      <c r="R94" s="13"/>
    </row>
    <row r="95" spans="1:18" x14ac:dyDescent="0.25">
      <c r="A95" s="88">
        <v>2223</v>
      </c>
      <c r="B95" s="110" t="s">
        <v>220</v>
      </c>
      <c r="C95" s="45">
        <f>SUM('01.1.4.:10.3.5.'!C95)</f>
        <v>73978</v>
      </c>
      <c r="D95" s="43">
        <f>SUM('01.1.4.:10.3.5.'!D95)</f>
        <v>24019</v>
      </c>
      <c r="E95" s="40">
        <f>SUM('01.1.4.:10.3.5.'!E95)</f>
        <v>329</v>
      </c>
      <c r="F95" s="39">
        <f>SUM('01.1.4.:10.3.5.'!F95)</f>
        <v>24348</v>
      </c>
      <c r="G95" s="43">
        <f>SUM('01.1.4.:10.3.5.'!G95)</f>
        <v>0</v>
      </c>
      <c r="H95" s="42">
        <f>SUM('01.1.4.:10.3.5.'!H95)</f>
        <v>0</v>
      </c>
      <c r="I95" s="39">
        <f>SUM('01.1.4.:10.3.5.'!I95)</f>
        <v>0</v>
      </c>
      <c r="J95" s="43">
        <f>SUM('01.1.4.:10.3.5.'!J95)</f>
        <v>49630</v>
      </c>
      <c r="K95" s="42">
        <f>SUM('01.1.4.:10.3.5.'!K95)</f>
        <v>0</v>
      </c>
      <c r="L95" s="39">
        <f>SUM('01.1.4.:10.3.5.'!L95)</f>
        <v>49630</v>
      </c>
      <c r="M95" s="41">
        <f>SUM('01.1.4.:10.3.5.'!M95)</f>
        <v>0</v>
      </c>
      <c r="N95" s="40">
        <f>SUM('01.1.4.:10.3.5.'!N95)</f>
        <v>0</v>
      </c>
      <c r="O95" s="39">
        <f>SUM('01.1.4.:10.3.5.'!O95)</f>
        <v>0</v>
      </c>
      <c r="P95" s="38"/>
      <c r="R95" s="13"/>
    </row>
    <row r="96" spans="1:18" ht="36" x14ac:dyDescent="0.25">
      <c r="A96" s="88">
        <v>2224</v>
      </c>
      <c r="B96" s="110" t="s">
        <v>219</v>
      </c>
      <c r="C96" s="45">
        <f>SUM('01.1.4.:10.3.5.'!C96)</f>
        <v>4934</v>
      </c>
      <c r="D96" s="43">
        <f>SUM('01.1.4.:10.3.5.'!D96)</f>
        <v>1309</v>
      </c>
      <c r="E96" s="40">
        <f>SUM('01.1.4.:10.3.5.'!E96)</f>
        <v>206</v>
      </c>
      <c r="F96" s="39">
        <f>SUM('01.1.4.:10.3.5.'!F96)</f>
        <v>1515</v>
      </c>
      <c r="G96" s="43">
        <f>SUM('01.1.4.:10.3.5.'!G96)</f>
        <v>0</v>
      </c>
      <c r="H96" s="42">
        <f>SUM('01.1.4.:10.3.5.'!H96)</f>
        <v>0</v>
      </c>
      <c r="I96" s="39">
        <f>SUM('01.1.4.:10.3.5.'!I96)</f>
        <v>0</v>
      </c>
      <c r="J96" s="43">
        <f>SUM('01.1.4.:10.3.5.'!J96)</f>
        <v>3419</v>
      </c>
      <c r="K96" s="42">
        <f>SUM('01.1.4.:10.3.5.'!K96)</f>
        <v>0</v>
      </c>
      <c r="L96" s="39">
        <f>SUM('01.1.4.:10.3.5.'!L96)</f>
        <v>3419</v>
      </c>
      <c r="M96" s="41">
        <f>SUM('01.1.4.:10.3.5.'!M96)</f>
        <v>0</v>
      </c>
      <c r="N96" s="40">
        <f>SUM('01.1.4.:10.3.5.'!N96)</f>
        <v>0</v>
      </c>
      <c r="O96" s="39">
        <f>SUM('01.1.4.:10.3.5.'!O96)</f>
        <v>0</v>
      </c>
      <c r="P96" s="38"/>
      <c r="R96" s="13"/>
    </row>
    <row r="97" spans="1:18" ht="24" x14ac:dyDescent="0.25">
      <c r="A97" s="88">
        <v>2229</v>
      </c>
      <c r="B97" s="110" t="s">
        <v>218</v>
      </c>
      <c r="C97" s="45">
        <f>SUM('01.1.4.:10.3.5.'!C97)</f>
        <v>0</v>
      </c>
      <c r="D97" s="43">
        <f>SUM('01.1.4.:10.3.5.'!D97)</f>
        <v>0</v>
      </c>
      <c r="E97" s="40">
        <f>SUM('01.1.4.:10.3.5.'!E97)</f>
        <v>0</v>
      </c>
      <c r="F97" s="39">
        <f>SUM('01.1.4.:10.3.5.'!F97)</f>
        <v>0</v>
      </c>
      <c r="G97" s="43">
        <f>SUM('01.1.4.:10.3.5.'!G97)</f>
        <v>0</v>
      </c>
      <c r="H97" s="42">
        <f>SUM('01.1.4.:10.3.5.'!H97)</f>
        <v>0</v>
      </c>
      <c r="I97" s="39">
        <f>SUM('01.1.4.:10.3.5.'!I97)</f>
        <v>0</v>
      </c>
      <c r="J97" s="43">
        <f>SUM('01.1.4.:10.3.5.'!J97)</f>
        <v>0</v>
      </c>
      <c r="K97" s="42">
        <f>SUM('01.1.4.:10.3.5.'!K97)</f>
        <v>0</v>
      </c>
      <c r="L97" s="39">
        <f>SUM('01.1.4.:10.3.5.'!L97)</f>
        <v>0</v>
      </c>
      <c r="M97" s="41">
        <f>SUM('01.1.4.:10.3.5.'!M97)</f>
        <v>0</v>
      </c>
      <c r="N97" s="40">
        <f>SUM('01.1.4.:10.3.5.'!N97)</f>
        <v>0</v>
      </c>
      <c r="O97" s="39">
        <f>SUM('01.1.4.:10.3.5.'!O97)</f>
        <v>0</v>
      </c>
      <c r="P97" s="38"/>
      <c r="R97" s="13"/>
    </row>
    <row r="98" spans="1:18" ht="36" x14ac:dyDescent="0.25">
      <c r="A98" s="111">
        <v>2230</v>
      </c>
      <c r="B98" s="110" t="s">
        <v>217</v>
      </c>
      <c r="C98" s="45">
        <f>SUM('01.1.4.:10.3.5.'!C98)</f>
        <v>22886</v>
      </c>
      <c r="D98" s="115">
        <f>SUM('01.1.4.:10.3.5.'!D98)</f>
        <v>14562</v>
      </c>
      <c r="E98" s="112">
        <f>SUM('01.1.4.:10.3.5.'!E98)</f>
        <v>5000</v>
      </c>
      <c r="F98" s="39">
        <f>SUM('01.1.4.:10.3.5.'!F98)</f>
        <v>19562</v>
      </c>
      <c r="G98" s="115">
        <f>SUM('01.1.4.:10.3.5.'!G98)</f>
        <v>0</v>
      </c>
      <c r="H98" s="114">
        <f>SUM('01.1.4.:10.3.5.'!H98)</f>
        <v>0</v>
      </c>
      <c r="I98" s="39">
        <f>SUM('01.1.4.:10.3.5.'!I98)</f>
        <v>0</v>
      </c>
      <c r="J98" s="115">
        <f>SUM('01.1.4.:10.3.5.'!J98)</f>
        <v>3324</v>
      </c>
      <c r="K98" s="114">
        <f>SUM('01.1.4.:10.3.5.'!K98)</f>
        <v>0</v>
      </c>
      <c r="L98" s="39">
        <f>SUM('01.1.4.:10.3.5.'!L98)</f>
        <v>3324</v>
      </c>
      <c r="M98" s="113">
        <f>SUM('01.1.4.:10.3.5.'!M98)</f>
        <v>0</v>
      </c>
      <c r="N98" s="112">
        <f>SUM('01.1.4.:10.3.5.'!N98)</f>
        <v>0</v>
      </c>
      <c r="O98" s="39">
        <f>SUM('01.1.4.:10.3.5.'!O98)</f>
        <v>0</v>
      </c>
      <c r="P98" s="38"/>
      <c r="R98" s="13"/>
    </row>
    <row r="99" spans="1:18" ht="24" x14ac:dyDescent="0.25">
      <c r="A99" s="88">
        <v>2231</v>
      </c>
      <c r="B99" s="110" t="s">
        <v>216</v>
      </c>
      <c r="C99" s="45">
        <f>SUM('01.1.4.:10.3.5.'!C99)</f>
        <v>0</v>
      </c>
      <c r="D99" s="43">
        <f>SUM('01.1.4.:10.3.5.'!D99)</f>
        <v>0</v>
      </c>
      <c r="E99" s="40">
        <f>SUM('01.1.4.:10.3.5.'!E99)</f>
        <v>0</v>
      </c>
      <c r="F99" s="39">
        <f>SUM('01.1.4.:10.3.5.'!F99)</f>
        <v>0</v>
      </c>
      <c r="G99" s="43">
        <f>SUM('01.1.4.:10.3.5.'!G99)</f>
        <v>0</v>
      </c>
      <c r="H99" s="42">
        <f>SUM('01.1.4.:10.3.5.'!H99)</f>
        <v>0</v>
      </c>
      <c r="I99" s="39">
        <f>SUM('01.1.4.:10.3.5.'!I99)</f>
        <v>0</v>
      </c>
      <c r="J99" s="43">
        <f>SUM('01.1.4.:10.3.5.'!J99)</f>
        <v>0</v>
      </c>
      <c r="K99" s="42">
        <f>SUM('01.1.4.:10.3.5.'!K99)</f>
        <v>0</v>
      </c>
      <c r="L99" s="39">
        <f>SUM('01.1.4.:10.3.5.'!L99)</f>
        <v>0</v>
      </c>
      <c r="M99" s="41">
        <f>SUM('01.1.4.:10.3.5.'!M99)</f>
        <v>0</v>
      </c>
      <c r="N99" s="40">
        <f>SUM('01.1.4.:10.3.5.'!N99)</f>
        <v>0</v>
      </c>
      <c r="O99" s="39">
        <f>SUM('01.1.4.:10.3.5.'!O99)</f>
        <v>0</v>
      </c>
      <c r="P99" s="38"/>
      <c r="R99" s="13"/>
    </row>
    <row r="100" spans="1:18" ht="24" x14ac:dyDescent="0.25">
      <c r="A100" s="88">
        <v>2232</v>
      </c>
      <c r="B100" s="110" t="s">
        <v>215</v>
      </c>
      <c r="C100" s="45">
        <f>SUM('01.1.4.:10.3.5.'!C100)</f>
        <v>4828</v>
      </c>
      <c r="D100" s="43">
        <f>SUM('01.1.4.:10.3.5.'!D100)</f>
        <v>4828</v>
      </c>
      <c r="E100" s="40">
        <f>SUM('01.1.4.:10.3.5.'!E100)</f>
        <v>0</v>
      </c>
      <c r="F100" s="39">
        <f>SUM('01.1.4.:10.3.5.'!F100)</f>
        <v>4828</v>
      </c>
      <c r="G100" s="43">
        <f>SUM('01.1.4.:10.3.5.'!G100)</f>
        <v>0</v>
      </c>
      <c r="H100" s="42">
        <f>SUM('01.1.4.:10.3.5.'!H100)</f>
        <v>0</v>
      </c>
      <c r="I100" s="39">
        <f>SUM('01.1.4.:10.3.5.'!I100)</f>
        <v>0</v>
      </c>
      <c r="J100" s="43">
        <f>SUM('01.1.4.:10.3.5.'!J100)</f>
        <v>0</v>
      </c>
      <c r="K100" s="42">
        <f>SUM('01.1.4.:10.3.5.'!K100)</f>
        <v>0</v>
      </c>
      <c r="L100" s="39">
        <f>SUM('01.1.4.:10.3.5.'!L100)</f>
        <v>0</v>
      </c>
      <c r="M100" s="41">
        <f>SUM('01.1.4.:10.3.5.'!M100)</f>
        <v>0</v>
      </c>
      <c r="N100" s="40">
        <f>SUM('01.1.4.:10.3.5.'!N100)</f>
        <v>0</v>
      </c>
      <c r="O100" s="39">
        <f>SUM('01.1.4.:10.3.5.'!O100)</f>
        <v>0</v>
      </c>
      <c r="P100" s="38"/>
      <c r="R100" s="13"/>
    </row>
    <row r="101" spans="1:18" x14ac:dyDescent="0.25">
      <c r="A101" s="145">
        <v>2233</v>
      </c>
      <c r="B101" s="117" t="s">
        <v>214</v>
      </c>
      <c r="C101" s="45">
        <f>SUM('01.1.4.:10.3.5.'!C101)</f>
        <v>0</v>
      </c>
      <c r="D101" s="83">
        <f>SUM('01.1.4.:10.3.5.'!D101)</f>
        <v>0</v>
      </c>
      <c r="E101" s="80">
        <f>SUM('01.1.4.:10.3.5.'!E101)</f>
        <v>0</v>
      </c>
      <c r="F101" s="79">
        <f>SUM('01.1.4.:10.3.5.'!F101)</f>
        <v>0</v>
      </c>
      <c r="G101" s="83">
        <f>SUM('01.1.4.:10.3.5.'!G101)</f>
        <v>0</v>
      </c>
      <c r="H101" s="82">
        <f>SUM('01.1.4.:10.3.5.'!H101)</f>
        <v>0</v>
      </c>
      <c r="I101" s="79">
        <f>SUM('01.1.4.:10.3.5.'!I101)</f>
        <v>0</v>
      </c>
      <c r="J101" s="83">
        <f>SUM('01.1.4.:10.3.5.'!J101)</f>
        <v>0</v>
      </c>
      <c r="K101" s="82">
        <f>SUM('01.1.4.:10.3.5.'!K101)</f>
        <v>0</v>
      </c>
      <c r="L101" s="79">
        <f>SUM('01.1.4.:10.3.5.'!L101)</f>
        <v>0</v>
      </c>
      <c r="M101" s="81">
        <f>SUM('01.1.4.:10.3.5.'!M101)</f>
        <v>0</v>
      </c>
      <c r="N101" s="80">
        <f>SUM('01.1.4.:10.3.5.'!N101)</f>
        <v>0</v>
      </c>
      <c r="O101" s="79">
        <f>SUM('01.1.4.:10.3.5.'!O101)</f>
        <v>0</v>
      </c>
      <c r="P101" s="78"/>
      <c r="R101" s="13"/>
    </row>
    <row r="102" spans="1:18" ht="24" x14ac:dyDescent="0.25">
      <c r="A102" s="88">
        <v>2234</v>
      </c>
      <c r="B102" s="110" t="s">
        <v>213</v>
      </c>
      <c r="C102" s="45">
        <f>SUM('01.1.4.:10.3.5.'!C102)</f>
        <v>0</v>
      </c>
      <c r="D102" s="43">
        <f>SUM('01.1.4.:10.3.5.'!D102)</f>
        <v>0</v>
      </c>
      <c r="E102" s="40">
        <f>SUM('01.1.4.:10.3.5.'!E102)</f>
        <v>0</v>
      </c>
      <c r="F102" s="39">
        <f>SUM('01.1.4.:10.3.5.'!F102)</f>
        <v>0</v>
      </c>
      <c r="G102" s="43">
        <f>SUM('01.1.4.:10.3.5.'!G102)</f>
        <v>0</v>
      </c>
      <c r="H102" s="42">
        <f>SUM('01.1.4.:10.3.5.'!H102)</f>
        <v>0</v>
      </c>
      <c r="I102" s="39">
        <f>SUM('01.1.4.:10.3.5.'!I102)</f>
        <v>0</v>
      </c>
      <c r="J102" s="43">
        <f>SUM('01.1.4.:10.3.5.'!J102)</f>
        <v>0</v>
      </c>
      <c r="K102" s="42">
        <f>SUM('01.1.4.:10.3.5.'!K102)</f>
        <v>0</v>
      </c>
      <c r="L102" s="39">
        <f>SUM('01.1.4.:10.3.5.'!L102)</f>
        <v>0</v>
      </c>
      <c r="M102" s="41">
        <f>SUM('01.1.4.:10.3.5.'!M102)</f>
        <v>0</v>
      </c>
      <c r="N102" s="40">
        <f>SUM('01.1.4.:10.3.5.'!N102)</f>
        <v>0</v>
      </c>
      <c r="O102" s="39">
        <f>SUM('01.1.4.:10.3.5.'!O102)</f>
        <v>0</v>
      </c>
      <c r="P102" s="38"/>
      <c r="R102" s="13"/>
    </row>
    <row r="103" spans="1:18" ht="24" x14ac:dyDescent="0.25">
      <c r="A103" s="88">
        <v>2235</v>
      </c>
      <c r="B103" s="110" t="s">
        <v>212</v>
      </c>
      <c r="C103" s="45">
        <f>SUM('01.1.4.:10.3.5.'!C103)</f>
        <v>1036</v>
      </c>
      <c r="D103" s="43">
        <f>SUM('01.1.4.:10.3.5.'!D103)</f>
        <v>0</v>
      </c>
      <c r="E103" s="40">
        <f>SUM('01.1.4.:10.3.5.'!E103)</f>
        <v>0</v>
      </c>
      <c r="F103" s="39">
        <f>SUM('01.1.4.:10.3.5.'!F103)</f>
        <v>0</v>
      </c>
      <c r="G103" s="43">
        <f>SUM('01.1.4.:10.3.5.'!G103)</f>
        <v>0</v>
      </c>
      <c r="H103" s="42">
        <f>SUM('01.1.4.:10.3.5.'!H103)</f>
        <v>0</v>
      </c>
      <c r="I103" s="39">
        <f>SUM('01.1.4.:10.3.5.'!I103)</f>
        <v>0</v>
      </c>
      <c r="J103" s="43">
        <f>SUM('01.1.4.:10.3.5.'!J103)</f>
        <v>1036</v>
      </c>
      <c r="K103" s="42">
        <f>SUM('01.1.4.:10.3.5.'!K103)</f>
        <v>0</v>
      </c>
      <c r="L103" s="39">
        <f>SUM('01.1.4.:10.3.5.'!L103)</f>
        <v>1036</v>
      </c>
      <c r="M103" s="41">
        <f>SUM('01.1.4.:10.3.5.'!M103)</f>
        <v>0</v>
      </c>
      <c r="N103" s="40">
        <f>SUM('01.1.4.:10.3.5.'!N103)</f>
        <v>0</v>
      </c>
      <c r="O103" s="39">
        <f>SUM('01.1.4.:10.3.5.'!O103)</f>
        <v>0</v>
      </c>
      <c r="P103" s="38"/>
      <c r="R103" s="13"/>
    </row>
    <row r="104" spans="1:18" x14ac:dyDescent="0.25">
      <c r="A104" s="88">
        <v>2236</v>
      </c>
      <c r="B104" s="110" t="s">
        <v>211</v>
      </c>
      <c r="C104" s="45">
        <f>SUM('01.1.4.:10.3.5.'!C104)</f>
        <v>210</v>
      </c>
      <c r="D104" s="43">
        <f>SUM('01.1.4.:10.3.5.'!D104)</f>
        <v>0</v>
      </c>
      <c r="E104" s="40">
        <f>SUM('01.1.4.:10.3.5.'!E104)</f>
        <v>0</v>
      </c>
      <c r="F104" s="39">
        <f>SUM('01.1.4.:10.3.5.'!F104)</f>
        <v>0</v>
      </c>
      <c r="G104" s="43">
        <f>SUM('01.1.4.:10.3.5.'!G104)</f>
        <v>0</v>
      </c>
      <c r="H104" s="42">
        <f>SUM('01.1.4.:10.3.5.'!H104)</f>
        <v>0</v>
      </c>
      <c r="I104" s="39">
        <f>SUM('01.1.4.:10.3.5.'!I104)</f>
        <v>0</v>
      </c>
      <c r="J104" s="43">
        <f>SUM('01.1.4.:10.3.5.'!J104)</f>
        <v>210</v>
      </c>
      <c r="K104" s="42">
        <f>SUM('01.1.4.:10.3.5.'!K104)</f>
        <v>0</v>
      </c>
      <c r="L104" s="39">
        <f>SUM('01.1.4.:10.3.5.'!L104)</f>
        <v>210</v>
      </c>
      <c r="M104" s="41">
        <f>SUM('01.1.4.:10.3.5.'!M104)</f>
        <v>0</v>
      </c>
      <c r="N104" s="40">
        <f>SUM('01.1.4.:10.3.5.'!N104)</f>
        <v>0</v>
      </c>
      <c r="O104" s="39">
        <f>SUM('01.1.4.:10.3.5.'!O104)</f>
        <v>0</v>
      </c>
      <c r="P104" s="38"/>
      <c r="R104" s="13"/>
    </row>
    <row r="105" spans="1:18" x14ac:dyDescent="0.25">
      <c r="A105" s="88">
        <v>2239</v>
      </c>
      <c r="B105" s="110" t="s">
        <v>210</v>
      </c>
      <c r="C105" s="45">
        <f>SUM('01.1.4.:10.3.5.'!C105)</f>
        <v>16812</v>
      </c>
      <c r="D105" s="43">
        <f>SUM('01.1.4.:10.3.5.'!D105)</f>
        <v>9734</v>
      </c>
      <c r="E105" s="40">
        <f>SUM('01.1.4.:10.3.5.'!E105)</f>
        <v>5000</v>
      </c>
      <c r="F105" s="39">
        <f>SUM('01.1.4.:10.3.5.'!F105)</f>
        <v>14734</v>
      </c>
      <c r="G105" s="43">
        <f>SUM('01.1.4.:10.3.5.'!G105)</f>
        <v>0</v>
      </c>
      <c r="H105" s="42">
        <f>SUM('01.1.4.:10.3.5.'!H105)</f>
        <v>0</v>
      </c>
      <c r="I105" s="39">
        <f>SUM('01.1.4.:10.3.5.'!I105)</f>
        <v>0</v>
      </c>
      <c r="J105" s="43">
        <f>SUM('01.1.4.:10.3.5.'!J105)</f>
        <v>2078</v>
      </c>
      <c r="K105" s="42">
        <f>SUM('01.1.4.:10.3.5.'!K105)</f>
        <v>0</v>
      </c>
      <c r="L105" s="39">
        <f>SUM('01.1.4.:10.3.5.'!L105)</f>
        <v>2078</v>
      </c>
      <c r="M105" s="41">
        <f>SUM('01.1.4.:10.3.5.'!M105)</f>
        <v>0</v>
      </c>
      <c r="N105" s="40">
        <f>SUM('01.1.4.:10.3.5.'!N105)</f>
        <v>0</v>
      </c>
      <c r="O105" s="39">
        <f>SUM('01.1.4.:10.3.5.'!O105)</f>
        <v>0</v>
      </c>
      <c r="P105" s="38"/>
      <c r="R105" s="13"/>
    </row>
    <row r="106" spans="1:18" ht="24" x14ac:dyDescent="0.25">
      <c r="A106" s="111">
        <v>2240</v>
      </c>
      <c r="B106" s="110" t="s">
        <v>209</v>
      </c>
      <c r="C106" s="45">
        <f>SUM('01.1.4.:10.3.5.'!C106)</f>
        <v>351869</v>
      </c>
      <c r="D106" s="115">
        <f>SUM('01.1.4.:10.3.5.'!D106)</f>
        <v>235310</v>
      </c>
      <c r="E106" s="112">
        <f>SUM('01.1.4.:10.3.5.'!E106)</f>
        <v>84429</v>
      </c>
      <c r="F106" s="39">
        <f>SUM('01.1.4.:10.3.5.'!F106)</f>
        <v>319739</v>
      </c>
      <c r="G106" s="115">
        <f>SUM('01.1.4.:10.3.5.'!G106)</f>
        <v>0</v>
      </c>
      <c r="H106" s="114">
        <f>SUM('01.1.4.:10.3.5.'!H106)</f>
        <v>0</v>
      </c>
      <c r="I106" s="39">
        <f>SUM('01.1.4.:10.3.5.'!I106)</f>
        <v>0</v>
      </c>
      <c r="J106" s="115">
        <f>SUM('01.1.4.:10.3.5.'!J106)</f>
        <v>31956</v>
      </c>
      <c r="K106" s="114">
        <f>SUM('01.1.4.:10.3.5.'!K106)</f>
        <v>0</v>
      </c>
      <c r="L106" s="39">
        <f>SUM('01.1.4.:10.3.5.'!L106)</f>
        <v>31956</v>
      </c>
      <c r="M106" s="113">
        <f>SUM('01.1.4.:10.3.5.'!M106)</f>
        <v>174</v>
      </c>
      <c r="N106" s="112">
        <f>SUM('01.1.4.:10.3.5.'!N106)</f>
        <v>0</v>
      </c>
      <c r="O106" s="39">
        <f>SUM('01.1.4.:10.3.5.'!O106)</f>
        <v>174</v>
      </c>
      <c r="P106" s="38"/>
      <c r="R106" s="13"/>
    </row>
    <row r="107" spans="1:18" x14ac:dyDescent="0.25">
      <c r="A107" s="88">
        <v>2241</v>
      </c>
      <c r="B107" s="110" t="s">
        <v>208</v>
      </c>
      <c r="C107" s="45">
        <f>SUM('01.1.4.:10.3.5.'!C107)</f>
        <v>268481</v>
      </c>
      <c r="D107" s="43">
        <f>SUM('01.1.4.:10.3.5.'!D107)</f>
        <v>176716</v>
      </c>
      <c r="E107" s="40">
        <f>SUM('01.1.4.:10.3.5.'!E107)</f>
        <v>85231</v>
      </c>
      <c r="F107" s="39">
        <f>SUM('01.1.4.:10.3.5.'!F107)</f>
        <v>261947</v>
      </c>
      <c r="G107" s="43">
        <f>SUM('01.1.4.:10.3.5.'!G107)</f>
        <v>0</v>
      </c>
      <c r="H107" s="42">
        <f>SUM('01.1.4.:10.3.5.'!H107)</f>
        <v>0</v>
      </c>
      <c r="I107" s="39">
        <f>SUM('01.1.4.:10.3.5.'!I107)</f>
        <v>0</v>
      </c>
      <c r="J107" s="43">
        <f>SUM('01.1.4.:10.3.5.'!J107)</f>
        <v>6360</v>
      </c>
      <c r="K107" s="42">
        <f>SUM('01.1.4.:10.3.5.'!K107)</f>
        <v>0</v>
      </c>
      <c r="L107" s="39">
        <f>SUM('01.1.4.:10.3.5.'!L107)</f>
        <v>6360</v>
      </c>
      <c r="M107" s="41">
        <f>SUM('01.1.4.:10.3.5.'!M107)</f>
        <v>174</v>
      </c>
      <c r="N107" s="40">
        <f>SUM('01.1.4.:10.3.5.'!N107)</f>
        <v>0</v>
      </c>
      <c r="O107" s="39">
        <f>SUM('01.1.4.:10.3.5.'!O107)</f>
        <v>174</v>
      </c>
      <c r="P107" s="38"/>
      <c r="R107" s="13"/>
    </row>
    <row r="108" spans="1:18" x14ac:dyDescent="0.25">
      <c r="A108" s="88">
        <v>2242</v>
      </c>
      <c r="B108" s="110" t="s">
        <v>207</v>
      </c>
      <c r="C108" s="45">
        <f>SUM('01.1.4.:10.3.5.'!C108)</f>
        <v>2741</v>
      </c>
      <c r="D108" s="43">
        <f>SUM('01.1.4.:10.3.5.'!D108)</f>
        <v>0</v>
      </c>
      <c r="E108" s="40">
        <f>SUM('01.1.4.:10.3.5.'!E108)</f>
        <v>0</v>
      </c>
      <c r="F108" s="39">
        <f>SUM('01.1.4.:10.3.5.'!F108)</f>
        <v>0</v>
      </c>
      <c r="G108" s="43">
        <f>SUM('01.1.4.:10.3.5.'!G108)</f>
        <v>0</v>
      </c>
      <c r="H108" s="42">
        <f>SUM('01.1.4.:10.3.5.'!H108)</f>
        <v>0</v>
      </c>
      <c r="I108" s="39">
        <f>SUM('01.1.4.:10.3.5.'!I108)</f>
        <v>0</v>
      </c>
      <c r="J108" s="43">
        <f>SUM('01.1.4.:10.3.5.'!J108)</f>
        <v>2741</v>
      </c>
      <c r="K108" s="42">
        <f>SUM('01.1.4.:10.3.5.'!K108)</f>
        <v>0</v>
      </c>
      <c r="L108" s="39">
        <f>SUM('01.1.4.:10.3.5.'!L108)</f>
        <v>2741</v>
      </c>
      <c r="M108" s="41">
        <f>SUM('01.1.4.:10.3.5.'!M108)</f>
        <v>0</v>
      </c>
      <c r="N108" s="40">
        <f>SUM('01.1.4.:10.3.5.'!N108)</f>
        <v>0</v>
      </c>
      <c r="O108" s="39">
        <f>SUM('01.1.4.:10.3.5.'!O108)</f>
        <v>0</v>
      </c>
      <c r="P108" s="38"/>
      <c r="R108" s="13"/>
    </row>
    <row r="109" spans="1:18" ht="24" x14ac:dyDescent="0.25">
      <c r="A109" s="88">
        <v>2243</v>
      </c>
      <c r="B109" s="110" t="s">
        <v>206</v>
      </c>
      <c r="C109" s="45">
        <f>SUM('01.1.4.:10.3.5.'!C109)</f>
        <v>17962</v>
      </c>
      <c r="D109" s="43">
        <f>SUM('01.1.4.:10.3.5.'!D109)</f>
        <v>15862</v>
      </c>
      <c r="E109" s="40">
        <f>SUM('01.1.4.:10.3.5.'!E109)</f>
        <v>0</v>
      </c>
      <c r="F109" s="39">
        <f>SUM('01.1.4.:10.3.5.'!F109)</f>
        <v>15862</v>
      </c>
      <c r="G109" s="43">
        <f>SUM('01.1.4.:10.3.5.'!G109)</f>
        <v>0</v>
      </c>
      <c r="H109" s="42">
        <f>SUM('01.1.4.:10.3.5.'!H109)</f>
        <v>0</v>
      </c>
      <c r="I109" s="39">
        <f>SUM('01.1.4.:10.3.5.'!I109)</f>
        <v>0</v>
      </c>
      <c r="J109" s="43">
        <f>SUM('01.1.4.:10.3.5.'!J109)</f>
        <v>2100</v>
      </c>
      <c r="K109" s="42">
        <f>SUM('01.1.4.:10.3.5.'!K109)</f>
        <v>0</v>
      </c>
      <c r="L109" s="39">
        <f>SUM('01.1.4.:10.3.5.'!L109)</f>
        <v>2100</v>
      </c>
      <c r="M109" s="41">
        <f>SUM('01.1.4.:10.3.5.'!M109)</f>
        <v>0</v>
      </c>
      <c r="N109" s="40">
        <f>SUM('01.1.4.:10.3.5.'!N109)</f>
        <v>0</v>
      </c>
      <c r="O109" s="39">
        <f>SUM('01.1.4.:10.3.5.'!O109)</f>
        <v>0</v>
      </c>
      <c r="P109" s="38"/>
      <c r="R109" s="13"/>
    </row>
    <row r="110" spans="1:18" x14ac:dyDescent="0.25">
      <c r="A110" s="88">
        <v>2244</v>
      </c>
      <c r="B110" s="110" t="s">
        <v>205</v>
      </c>
      <c r="C110" s="45">
        <f>SUM('01.1.4.:10.3.5.'!C110)</f>
        <v>51621</v>
      </c>
      <c r="D110" s="43">
        <f>SUM('01.1.4.:10.3.5.'!D110)</f>
        <v>42732</v>
      </c>
      <c r="E110" s="40">
        <f>SUM('01.1.4.:10.3.5.'!E110)</f>
        <v>-802</v>
      </c>
      <c r="F110" s="39">
        <f>SUM('01.1.4.:10.3.5.'!F110)</f>
        <v>41930</v>
      </c>
      <c r="G110" s="43">
        <f>SUM('01.1.4.:10.3.5.'!G110)</f>
        <v>0</v>
      </c>
      <c r="H110" s="42">
        <f>SUM('01.1.4.:10.3.5.'!H110)</f>
        <v>0</v>
      </c>
      <c r="I110" s="39">
        <f>SUM('01.1.4.:10.3.5.'!I110)</f>
        <v>0</v>
      </c>
      <c r="J110" s="43">
        <f>SUM('01.1.4.:10.3.5.'!J110)</f>
        <v>9691</v>
      </c>
      <c r="K110" s="42">
        <f>SUM('01.1.4.:10.3.5.'!K110)</f>
        <v>0</v>
      </c>
      <c r="L110" s="39">
        <f>SUM('01.1.4.:10.3.5.'!L110)</f>
        <v>9691</v>
      </c>
      <c r="M110" s="41">
        <f>SUM('01.1.4.:10.3.5.'!M110)</f>
        <v>0</v>
      </c>
      <c r="N110" s="40">
        <f>SUM('01.1.4.:10.3.5.'!N110)</f>
        <v>0</v>
      </c>
      <c r="O110" s="39">
        <f>SUM('01.1.4.:10.3.5.'!O110)</f>
        <v>0</v>
      </c>
      <c r="P110" s="38"/>
      <c r="R110" s="13"/>
    </row>
    <row r="111" spans="1:18" x14ac:dyDescent="0.25">
      <c r="A111" s="88">
        <v>2246</v>
      </c>
      <c r="B111" s="110" t="s">
        <v>204</v>
      </c>
      <c r="C111" s="45">
        <f>SUM('01.1.4.:10.3.5.'!C111)</f>
        <v>0</v>
      </c>
      <c r="D111" s="43">
        <f>SUM('01.1.4.:10.3.5.'!D111)</f>
        <v>0</v>
      </c>
      <c r="E111" s="40">
        <f>SUM('01.1.4.:10.3.5.'!E111)</f>
        <v>0</v>
      </c>
      <c r="F111" s="39">
        <f>SUM('01.1.4.:10.3.5.'!F111)</f>
        <v>0</v>
      </c>
      <c r="G111" s="43">
        <f>SUM('01.1.4.:10.3.5.'!G111)</f>
        <v>0</v>
      </c>
      <c r="H111" s="42">
        <f>SUM('01.1.4.:10.3.5.'!H111)</f>
        <v>0</v>
      </c>
      <c r="I111" s="39">
        <f>SUM('01.1.4.:10.3.5.'!I111)</f>
        <v>0</v>
      </c>
      <c r="J111" s="43">
        <f>SUM('01.1.4.:10.3.5.'!J111)</f>
        <v>0</v>
      </c>
      <c r="K111" s="42">
        <f>SUM('01.1.4.:10.3.5.'!K111)</f>
        <v>0</v>
      </c>
      <c r="L111" s="39">
        <f>SUM('01.1.4.:10.3.5.'!L111)</f>
        <v>0</v>
      </c>
      <c r="M111" s="41">
        <f>SUM('01.1.4.:10.3.5.'!M111)</f>
        <v>0</v>
      </c>
      <c r="N111" s="40">
        <f>SUM('01.1.4.:10.3.5.'!N111)</f>
        <v>0</v>
      </c>
      <c r="O111" s="39">
        <f>SUM('01.1.4.:10.3.5.'!O111)</f>
        <v>0</v>
      </c>
      <c r="P111" s="38"/>
      <c r="R111" s="13"/>
    </row>
    <row r="112" spans="1:18" x14ac:dyDescent="0.25">
      <c r="A112" s="88">
        <v>2247</v>
      </c>
      <c r="B112" s="110" t="s">
        <v>203</v>
      </c>
      <c r="C112" s="45">
        <f>SUM('01.1.4.:10.3.5.'!C112)</f>
        <v>210</v>
      </c>
      <c r="D112" s="43">
        <f>SUM('01.1.4.:10.3.5.'!D112)</f>
        <v>0</v>
      </c>
      <c r="E112" s="40">
        <f>SUM('01.1.4.:10.3.5.'!E112)</f>
        <v>0</v>
      </c>
      <c r="F112" s="39">
        <f>SUM('01.1.4.:10.3.5.'!F112)</f>
        <v>0</v>
      </c>
      <c r="G112" s="43">
        <f>SUM('01.1.4.:10.3.5.'!G112)</f>
        <v>0</v>
      </c>
      <c r="H112" s="42">
        <f>SUM('01.1.4.:10.3.5.'!H112)</f>
        <v>0</v>
      </c>
      <c r="I112" s="39">
        <f>SUM('01.1.4.:10.3.5.'!I112)</f>
        <v>0</v>
      </c>
      <c r="J112" s="43">
        <f>SUM('01.1.4.:10.3.5.'!J112)</f>
        <v>210</v>
      </c>
      <c r="K112" s="42">
        <f>SUM('01.1.4.:10.3.5.'!K112)</f>
        <v>0</v>
      </c>
      <c r="L112" s="39">
        <f>SUM('01.1.4.:10.3.5.'!L112)</f>
        <v>210</v>
      </c>
      <c r="M112" s="41">
        <f>SUM('01.1.4.:10.3.5.'!M112)</f>
        <v>0</v>
      </c>
      <c r="N112" s="40">
        <f>SUM('01.1.4.:10.3.5.'!N112)</f>
        <v>0</v>
      </c>
      <c r="O112" s="39">
        <f>SUM('01.1.4.:10.3.5.'!O112)</f>
        <v>0</v>
      </c>
      <c r="P112" s="38"/>
      <c r="R112" s="13"/>
    </row>
    <row r="113" spans="1:18" ht="24" x14ac:dyDescent="0.25">
      <c r="A113" s="88">
        <v>2248</v>
      </c>
      <c r="B113" s="110" t="s">
        <v>202</v>
      </c>
      <c r="C113" s="45">
        <f>SUM('01.1.4.:10.3.5.'!C113)</f>
        <v>0</v>
      </c>
      <c r="D113" s="43">
        <f>SUM('01.1.4.:10.3.5.'!D113)</f>
        <v>0</v>
      </c>
      <c r="E113" s="40">
        <f>SUM('01.1.4.:10.3.5.'!E113)</f>
        <v>0</v>
      </c>
      <c r="F113" s="39">
        <f>SUM('01.1.4.:10.3.5.'!F113)</f>
        <v>0</v>
      </c>
      <c r="G113" s="43">
        <f>SUM('01.1.4.:10.3.5.'!G113)</f>
        <v>0</v>
      </c>
      <c r="H113" s="42">
        <f>SUM('01.1.4.:10.3.5.'!H113)</f>
        <v>0</v>
      </c>
      <c r="I113" s="39">
        <f>SUM('01.1.4.:10.3.5.'!I113)</f>
        <v>0</v>
      </c>
      <c r="J113" s="43">
        <f>SUM('01.1.4.:10.3.5.'!J113)</f>
        <v>0</v>
      </c>
      <c r="K113" s="42">
        <f>SUM('01.1.4.:10.3.5.'!K113)</f>
        <v>0</v>
      </c>
      <c r="L113" s="39">
        <f>SUM('01.1.4.:10.3.5.'!L113)</f>
        <v>0</v>
      </c>
      <c r="M113" s="41">
        <f>SUM('01.1.4.:10.3.5.'!M113)</f>
        <v>0</v>
      </c>
      <c r="N113" s="40">
        <f>SUM('01.1.4.:10.3.5.'!N113)</f>
        <v>0</v>
      </c>
      <c r="O113" s="39">
        <f>SUM('01.1.4.:10.3.5.'!O113)</f>
        <v>0</v>
      </c>
      <c r="P113" s="38"/>
      <c r="R113" s="13"/>
    </row>
    <row r="114" spans="1:18" ht="24" x14ac:dyDescent="0.25">
      <c r="A114" s="88">
        <v>2249</v>
      </c>
      <c r="B114" s="110" t="s">
        <v>201</v>
      </c>
      <c r="C114" s="45">
        <f>SUM('01.1.4.:10.3.5.'!C114)</f>
        <v>10854</v>
      </c>
      <c r="D114" s="43">
        <f>SUM('01.1.4.:10.3.5.'!D114)</f>
        <v>0</v>
      </c>
      <c r="E114" s="40">
        <f>SUM('01.1.4.:10.3.5.'!E114)</f>
        <v>0</v>
      </c>
      <c r="F114" s="39">
        <f>SUM('01.1.4.:10.3.5.'!F114)</f>
        <v>0</v>
      </c>
      <c r="G114" s="43">
        <f>SUM('01.1.4.:10.3.5.'!G114)</f>
        <v>0</v>
      </c>
      <c r="H114" s="42">
        <f>SUM('01.1.4.:10.3.5.'!H114)</f>
        <v>0</v>
      </c>
      <c r="I114" s="39">
        <f>SUM('01.1.4.:10.3.5.'!I114)</f>
        <v>0</v>
      </c>
      <c r="J114" s="43">
        <f>SUM('01.1.4.:10.3.5.'!J114)</f>
        <v>10854</v>
      </c>
      <c r="K114" s="42">
        <f>SUM('01.1.4.:10.3.5.'!K114)</f>
        <v>0</v>
      </c>
      <c r="L114" s="39">
        <f>SUM('01.1.4.:10.3.5.'!L114)</f>
        <v>10854</v>
      </c>
      <c r="M114" s="41">
        <f>SUM('01.1.4.:10.3.5.'!M114)</f>
        <v>0</v>
      </c>
      <c r="N114" s="40">
        <f>SUM('01.1.4.:10.3.5.'!N114)</f>
        <v>0</v>
      </c>
      <c r="O114" s="39">
        <f>SUM('01.1.4.:10.3.5.'!O114)</f>
        <v>0</v>
      </c>
      <c r="P114" s="38"/>
      <c r="R114" s="13"/>
    </row>
    <row r="115" spans="1:18" x14ac:dyDescent="0.25">
      <c r="A115" s="111">
        <v>2250</v>
      </c>
      <c r="B115" s="110" t="s">
        <v>200</v>
      </c>
      <c r="C115" s="45">
        <f>SUM('01.1.4.:10.3.5.'!C115)</f>
        <v>1042</v>
      </c>
      <c r="D115" s="115">
        <f>SUM('01.1.4.:10.3.5.'!D115)</f>
        <v>417</v>
      </c>
      <c r="E115" s="112">
        <f>SUM('01.1.4.:10.3.5.'!E115)</f>
        <v>0</v>
      </c>
      <c r="F115" s="39">
        <f>SUM('01.1.4.:10.3.5.'!F115)</f>
        <v>417</v>
      </c>
      <c r="G115" s="115">
        <f>SUM('01.1.4.:10.3.5.'!G115)</f>
        <v>0</v>
      </c>
      <c r="H115" s="114">
        <f>SUM('01.1.4.:10.3.5.'!H115)</f>
        <v>0</v>
      </c>
      <c r="I115" s="39">
        <f>SUM('01.1.4.:10.3.5.'!I115)</f>
        <v>0</v>
      </c>
      <c r="J115" s="115">
        <f>SUM('01.1.4.:10.3.5.'!J115)</f>
        <v>625</v>
      </c>
      <c r="K115" s="114">
        <f>SUM('01.1.4.:10.3.5.'!K115)</f>
        <v>0</v>
      </c>
      <c r="L115" s="39">
        <f>SUM('01.1.4.:10.3.5.'!L115)</f>
        <v>625</v>
      </c>
      <c r="M115" s="113">
        <f>SUM('01.1.4.:10.3.5.'!M115)</f>
        <v>0</v>
      </c>
      <c r="N115" s="112">
        <f>SUM('01.1.4.:10.3.5.'!N115)</f>
        <v>0</v>
      </c>
      <c r="O115" s="39">
        <f>SUM('01.1.4.:10.3.5.'!O115)</f>
        <v>0</v>
      </c>
      <c r="P115" s="38"/>
      <c r="R115" s="13"/>
    </row>
    <row r="116" spans="1:18" x14ac:dyDescent="0.25">
      <c r="A116" s="88">
        <v>2251</v>
      </c>
      <c r="B116" s="110" t="s">
        <v>199</v>
      </c>
      <c r="C116" s="45">
        <f>SUM('01.1.4.:10.3.5.'!C116)</f>
        <v>360</v>
      </c>
      <c r="D116" s="43">
        <f>SUM('01.1.4.:10.3.5.'!D116)</f>
        <v>0</v>
      </c>
      <c r="E116" s="40">
        <f>SUM('01.1.4.:10.3.5.'!E116)</f>
        <v>0</v>
      </c>
      <c r="F116" s="39">
        <f>SUM('01.1.4.:10.3.5.'!F116)</f>
        <v>0</v>
      </c>
      <c r="G116" s="43">
        <f>SUM('01.1.4.:10.3.5.'!G116)</f>
        <v>0</v>
      </c>
      <c r="H116" s="42">
        <f>SUM('01.1.4.:10.3.5.'!H116)</f>
        <v>0</v>
      </c>
      <c r="I116" s="39">
        <f>SUM('01.1.4.:10.3.5.'!I116)</f>
        <v>0</v>
      </c>
      <c r="J116" s="43">
        <f>SUM('01.1.4.:10.3.5.'!J116)</f>
        <v>360</v>
      </c>
      <c r="K116" s="42">
        <f>SUM('01.1.4.:10.3.5.'!K116)</f>
        <v>0</v>
      </c>
      <c r="L116" s="39">
        <f>SUM('01.1.4.:10.3.5.'!L116)</f>
        <v>360</v>
      </c>
      <c r="M116" s="41">
        <f>SUM('01.1.4.:10.3.5.'!M116)</f>
        <v>0</v>
      </c>
      <c r="N116" s="40">
        <f>SUM('01.1.4.:10.3.5.'!N116)</f>
        <v>0</v>
      </c>
      <c r="O116" s="39">
        <f>SUM('01.1.4.:10.3.5.'!O116)</f>
        <v>0</v>
      </c>
      <c r="P116" s="38"/>
      <c r="R116" s="13"/>
    </row>
    <row r="117" spans="1:18" x14ac:dyDescent="0.25">
      <c r="A117" s="88">
        <v>2252</v>
      </c>
      <c r="B117" s="110" t="s">
        <v>198</v>
      </c>
      <c r="C117" s="45">
        <f>SUM('01.1.4.:10.3.5.'!C117)</f>
        <v>0</v>
      </c>
      <c r="D117" s="43">
        <f>SUM('01.1.4.:10.3.5.'!D117)</f>
        <v>0</v>
      </c>
      <c r="E117" s="40">
        <f>SUM('01.1.4.:10.3.5.'!E117)</f>
        <v>0</v>
      </c>
      <c r="F117" s="39">
        <f>SUM('01.1.4.:10.3.5.'!F117)</f>
        <v>0</v>
      </c>
      <c r="G117" s="43">
        <f>SUM('01.1.4.:10.3.5.'!G117)</f>
        <v>0</v>
      </c>
      <c r="H117" s="42">
        <f>SUM('01.1.4.:10.3.5.'!H117)</f>
        <v>0</v>
      </c>
      <c r="I117" s="39">
        <f>SUM('01.1.4.:10.3.5.'!I117)</f>
        <v>0</v>
      </c>
      <c r="J117" s="43">
        <f>SUM('01.1.4.:10.3.5.'!J117)</f>
        <v>0</v>
      </c>
      <c r="K117" s="42">
        <f>SUM('01.1.4.:10.3.5.'!K117)</f>
        <v>0</v>
      </c>
      <c r="L117" s="39">
        <f>SUM('01.1.4.:10.3.5.'!L117)</f>
        <v>0</v>
      </c>
      <c r="M117" s="41">
        <f>SUM('01.1.4.:10.3.5.'!M117)</f>
        <v>0</v>
      </c>
      <c r="N117" s="40">
        <f>SUM('01.1.4.:10.3.5.'!N117)</f>
        <v>0</v>
      </c>
      <c r="O117" s="39">
        <f>SUM('01.1.4.:10.3.5.'!O117)</f>
        <v>0</v>
      </c>
      <c r="P117" s="38"/>
      <c r="R117" s="13"/>
    </row>
    <row r="118" spans="1:18" x14ac:dyDescent="0.25">
      <c r="A118" s="88">
        <v>2259</v>
      </c>
      <c r="B118" s="110" t="s">
        <v>197</v>
      </c>
      <c r="C118" s="45">
        <f>SUM('01.1.4.:10.3.5.'!C118)</f>
        <v>682</v>
      </c>
      <c r="D118" s="43">
        <f>SUM('01.1.4.:10.3.5.'!D118)</f>
        <v>417</v>
      </c>
      <c r="E118" s="40">
        <f>SUM('01.1.4.:10.3.5.'!E118)</f>
        <v>0</v>
      </c>
      <c r="F118" s="39">
        <f>SUM('01.1.4.:10.3.5.'!F118)</f>
        <v>417</v>
      </c>
      <c r="G118" s="43">
        <f>SUM('01.1.4.:10.3.5.'!G118)</f>
        <v>0</v>
      </c>
      <c r="H118" s="42">
        <f>SUM('01.1.4.:10.3.5.'!H118)</f>
        <v>0</v>
      </c>
      <c r="I118" s="39">
        <f>SUM('01.1.4.:10.3.5.'!I118)</f>
        <v>0</v>
      </c>
      <c r="J118" s="43">
        <f>SUM('01.1.4.:10.3.5.'!J118)</f>
        <v>265</v>
      </c>
      <c r="K118" s="42">
        <f>SUM('01.1.4.:10.3.5.'!K118)</f>
        <v>0</v>
      </c>
      <c r="L118" s="39">
        <f>SUM('01.1.4.:10.3.5.'!L118)</f>
        <v>265</v>
      </c>
      <c r="M118" s="41">
        <f>SUM('01.1.4.:10.3.5.'!M118)</f>
        <v>0</v>
      </c>
      <c r="N118" s="40">
        <f>SUM('01.1.4.:10.3.5.'!N118)</f>
        <v>0</v>
      </c>
      <c r="O118" s="39">
        <f>SUM('01.1.4.:10.3.5.'!O118)</f>
        <v>0</v>
      </c>
      <c r="P118" s="38"/>
      <c r="R118" s="13"/>
    </row>
    <row r="119" spans="1:18" x14ac:dyDescent="0.25">
      <c r="A119" s="111">
        <v>2260</v>
      </c>
      <c r="B119" s="110" t="s">
        <v>196</v>
      </c>
      <c r="C119" s="45">
        <f>SUM('01.1.4.:10.3.5.'!C119)</f>
        <v>17389</v>
      </c>
      <c r="D119" s="115">
        <f>SUM('01.1.4.:10.3.5.'!D119)</f>
        <v>14725</v>
      </c>
      <c r="E119" s="112">
        <f>SUM('01.1.4.:10.3.5.'!E119)</f>
        <v>0</v>
      </c>
      <c r="F119" s="39">
        <f>SUM('01.1.4.:10.3.5.'!F119)</f>
        <v>14725</v>
      </c>
      <c r="G119" s="115">
        <f>SUM('01.1.4.:10.3.5.'!G119)</f>
        <v>0</v>
      </c>
      <c r="H119" s="114">
        <f>SUM('01.1.4.:10.3.5.'!H119)</f>
        <v>0</v>
      </c>
      <c r="I119" s="39">
        <f>SUM('01.1.4.:10.3.5.'!I119)</f>
        <v>0</v>
      </c>
      <c r="J119" s="115">
        <f>SUM('01.1.4.:10.3.5.'!J119)</f>
        <v>2664</v>
      </c>
      <c r="K119" s="114">
        <f>SUM('01.1.4.:10.3.5.'!K119)</f>
        <v>0</v>
      </c>
      <c r="L119" s="39">
        <f>SUM('01.1.4.:10.3.5.'!L119)</f>
        <v>2664</v>
      </c>
      <c r="M119" s="113">
        <f>SUM('01.1.4.:10.3.5.'!M119)</f>
        <v>0</v>
      </c>
      <c r="N119" s="112">
        <f>SUM('01.1.4.:10.3.5.'!N119)</f>
        <v>0</v>
      </c>
      <c r="O119" s="39">
        <f>SUM('01.1.4.:10.3.5.'!O119)</f>
        <v>0</v>
      </c>
      <c r="P119" s="38"/>
      <c r="R119" s="13"/>
    </row>
    <row r="120" spans="1:18" x14ac:dyDescent="0.25">
      <c r="A120" s="88">
        <v>2261</v>
      </c>
      <c r="B120" s="110" t="s">
        <v>195</v>
      </c>
      <c r="C120" s="45">
        <f>SUM('01.1.4.:10.3.5.'!C120)</f>
        <v>170</v>
      </c>
      <c r="D120" s="43">
        <f>SUM('01.1.4.:10.3.5.'!D120)</f>
        <v>170</v>
      </c>
      <c r="E120" s="40">
        <f>SUM('01.1.4.:10.3.5.'!E120)</f>
        <v>0</v>
      </c>
      <c r="F120" s="39">
        <f>SUM('01.1.4.:10.3.5.'!F120)</f>
        <v>170</v>
      </c>
      <c r="G120" s="43">
        <f>SUM('01.1.4.:10.3.5.'!G120)</f>
        <v>0</v>
      </c>
      <c r="H120" s="42">
        <f>SUM('01.1.4.:10.3.5.'!H120)</f>
        <v>0</v>
      </c>
      <c r="I120" s="39">
        <f>SUM('01.1.4.:10.3.5.'!I120)</f>
        <v>0</v>
      </c>
      <c r="J120" s="43">
        <f>SUM('01.1.4.:10.3.5.'!J120)</f>
        <v>0</v>
      </c>
      <c r="K120" s="42">
        <f>SUM('01.1.4.:10.3.5.'!K120)</f>
        <v>0</v>
      </c>
      <c r="L120" s="39">
        <f>SUM('01.1.4.:10.3.5.'!L120)</f>
        <v>0</v>
      </c>
      <c r="M120" s="41">
        <f>SUM('01.1.4.:10.3.5.'!M120)</f>
        <v>0</v>
      </c>
      <c r="N120" s="40">
        <f>SUM('01.1.4.:10.3.5.'!N120)</f>
        <v>0</v>
      </c>
      <c r="O120" s="39">
        <f>SUM('01.1.4.:10.3.5.'!O120)</f>
        <v>0</v>
      </c>
      <c r="P120" s="38"/>
      <c r="R120" s="13"/>
    </row>
    <row r="121" spans="1:18" x14ac:dyDescent="0.25">
      <c r="A121" s="88">
        <v>2262</v>
      </c>
      <c r="B121" s="110" t="s">
        <v>194</v>
      </c>
      <c r="C121" s="45">
        <f>SUM('01.1.4.:10.3.5.'!C121)</f>
        <v>2700</v>
      </c>
      <c r="D121" s="43">
        <f>SUM('01.1.4.:10.3.5.'!D121)</f>
        <v>2200</v>
      </c>
      <c r="E121" s="40">
        <f>SUM('01.1.4.:10.3.5.'!E121)</f>
        <v>0</v>
      </c>
      <c r="F121" s="39">
        <f>SUM('01.1.4.:10.3.5.'!F121)</f>
        <v>2200</v>
      </c>
      <c r="G121" s="43">
        <f>SUM('01.1.4.:10.3.5.'!G121)</f>
        <v>0</v>
      </c>
      <c r="H121" s="42">
        <f>SUM('01.1.4.:10.3.5.'!H121)</f>
        <v>0</v>
      </c>
      <c r="I121" s="39">
        <f>SUM('01.1.4.:10.3.5.'!I121)</f>
        <v>0</v>
      </c>
      <c r="J121" s="43">
        <f>SUM('01.1.4.:10.3.5.'!J121)</f>
        <v>500</v>
      </c>
      <c r="K121" s="42">
        <f>SUM('01.1.4.:10.3.5.'!K121)</f>
        <v>0</v>
      </c>
      <c r="L121" s="39">
        <f>SUM('01.1.4.:10.3.5.'!L121)</f>
        <v>500</v>
      </c>
      <c r="M121" s="41">
        <f>SUM('01.1.4.:10.3.5.'!M121)</f>
        <v>0</v>
      </c>
      <c r="N121" s="40">
        <f>SUM('01.1.4.:10.3.5.'!N121)</f>
        <v>0</v>
      </c>
      <c r="O121" s="39">
        <f>SUM('01.1.4.:10.3.5.'!O121)</f>
        <v>0</v>
      </c>
      <c r="P121" s="38"/>
      <c r="R121" s="13"/>
    </row>
    <row r="122" spans="1:18" x14ac:dyDescent="0.25">
      <c r="A122" s="88">
        <v>2263</v>
      </c>
      <c r="B122" s="110" t="s">
        <v>193</v>
      </c>
      <c r="C122" s="45">
        <f>SUM('01.1.4.:10.3.5.'!C122)</f>
        <v>9400</v>
      </c>
      <c r="D122" s="43">
        <f>SUM('01.1.4.:10.3.5.'!D122)</f>
        <v>9400</v>
      </c>
      <c r="E122" s="40">
        <f>SUM('01.1.4.:10.3.5.'!E122)</f>
        <v>0</v>
      </c>
      <c r="F122" s="39">
        <f>SUM('01.1.4.:10.3.5.'!F122)</f>
        <v>9400</v>
      </c>
      <c r="G122" s="43">
        <f>SUM('01.1.4.:10.3.5.'!G122)</f>
        <v>0</v>
      </c>
      <c r="H122" s="42">
        <f>SUM('01.1.4.:10.3.5.'!H122)</f>
        <v>0</v>
      </c>
      <c r="I122" s="39">
        <f>SUM('01.1.4.:10.3.5.'!I122)</f>
        <v>0</v>
      </c>
      <c r="J122" s="43">
        <f>SUM('01.1.4.:10.3.5.'!J122)</f>
        <v>0</v>
      </c>
      <c r="K122" s="42">
        <f>SUM('01.1.4.:10.3.5.'!K122)</f>
        <v>0</v>
      </c>
      <c r="L122" s="39">
        <f>SUM('01.1.4.:10.3.5.'!L122)</f>
        <v>0</v>
      </c>
      <c r="M122" s="41">
        <f>SUM('01.1.4.:10.3.5.'!M122)</f>
        <v>0</v>
      </c>
      <c r="N122" s="40">
        <f>SUM('01.1.4.:10.3.5.'!N122)</f>
        <v>0</v>
      </c>
      <c r="O122" s="39">
        <f>SUM('01.1.4.:10.3.5.'!O122)</f>
        <v>0</v>
      </c>
      <c r="P122" s="38"/>
      <c r="R122" s="13"/>
    </row>
    <row r="123" spans="1:18" x14ac:dyDescent="0.25">
      <c r="A123" s="88">
        <v>2264</v>
      </c>
      <c r="B123" s="110" t="s">
        <v>192</v>
      </c>
      <c r="C123" s="45">
        <f>SUM('01.1.4.:10.3.5.'!C123)</f>
        <v>1951</v>
      </c>
      <c r="D123" s="43">
        <f>SUM('01.1.4.:10.3.5.'!D123)</f>
        <v>0</v>
      </c>
      <c r="E123" s="40">
        <f>SUM('01.1.4.:10.3.5.'!E123)</f>
        <v>0</v>
      </c>
      <c r="F123" s="39">
        <f>SUM('01.1.4.:10.3.5.'!F123)</f>
        <v>0</v>
      </c>
      <c r="G123" s="43">
        <f>SUM('01.1.4.:10.3.5.'!G123)</f>
        <v>0</v>
      </c>
      <c r="H123" s="42">
        <f>SUM('01.1.4.:10.3.5.'!H123)</f>
        <v>0</v>
      </c>
      <c r="I123" s="39">
        <f>SUM('01.1.4.:10.3.5.'!I123)</f>
        <v>0</v>
      </c>
      <c r="J123" s="43">
        <f>SUM('01.1.4.:10.3.5.'!J123)</f>
        <v>1951</v>
      </c>
      <c r="K123" s="42">
        <f>SUM('01.1.4.:10.3.5.'!K123)</f>
        <v>0</v>
      </c>
      <c r="L123" s="39">
        <f>SUM('01.1.4.:10.3.5.'!L123)</f>
        <v>1951</v>
      </c>
      <c r="M123" s="41">
        <f>SUM('01.1.4.:10.3.5.'!M123)</f>
        <v>0</v>
      </c>
      <c r="N123" s="40">
        <f>SUM('01.1.4.:10.3.5.'!N123)</f>
        <v>0</v>
      </c>
      <c r="O123" s="39">
        <f>SUM('01.1.4.:10.3.5.'!O123)</f>
        <v>0</v>
      </c>
      <c r="P123" s="38"/>
      <c r="R123" s="13"/>
    </row>
    <row r="124" spans="1:18" x14ac:dyDescent="0.25">
      <c r="A124" s="88">
        <v>2269</v>
      </c>
      <c r="B124" s="110" t="s">
        <v>191</v>
      </c>
      <c r="C124" s="45">
        <f>SUM('01.1.4.:10.3.5.'!C124)</f>
        <v>3168</v>
      </c>
      <c r="D124" s="43">
        <f>SUM('01.1.4.:10.3.5.'!D124)</f>
        <v>2955</v>
      </c>
      <c r="E124" s="40">
        <f>SUM('01.1.4.:10.3.5.'!E124)</f>
        <v>0</v>
      </c>
      <c r="F124" s="39">
        <f>SUM('01.1.4.:10.3.5.'!F124)</f>
        <v>2955</v>
      </c>
      <c r="G124" s="43">
        <f>SUM('01.1.4.:10.3.5.'!G124)</f>
        <v>0</v>
      </c>
      <c r="H124" s="42">
        <f>SUM('01.1.4.:10.3.5.'!H124)</f>
        <v>0</v>
      </c>
      <c r="I124" s="39">
        <f>SUM('01.1.4.:10.3.5.'!I124)</f>
        <v>0</v>
      </c>
      <c r="J124" s="43">
        <f>SUM('01.1.4.:10.3.5.'!J124)</f>
        <v>213</v>
      </c>
      <c r="K124" s="42">
        <f>SUM('01.1.4.:10.3.5.'!K124)</f>
        <v>0</v>
      </c>
      <c r="L124" s="39">
        <f>SUM('01.1.4.:10.3.5.'!L124)</f>
        <v>213</v>
      </c>
      <c r="M124" s="41">
        <f>SUM('01.1.4.:10.3.5.'!M124)</f>
        <v>0</v>
      </c>
      <c r="N124" s="40">
        <f>SUM('01.1.4.:10.3.5.'!N124)</f>
        <v>0</v>
      </c>
      <c r="O124" s="39">
        <f>SUM('01.1.4.:10.3.5.'!O124)</f>
        <v>0</v>
      </c>
      <c r="P124" s="38"/>
      <c r="R124" s="13"/>
    </row>
    <row r="125" spans="1:18" x14ac:dyDescent="0.25">
      <c r="A125" s="111">
        <v>2270</v>
      </c>
      <c r="B125" s="110" t="s">
        <v>190</v>
      </c>
      <c r="C125" s="45">
        <f>SUM('01.1.4.:10.3.5.'!C125)</f>
        <v>93070</v>
      </c>
      <c r="D125" s="115">
        <f>SUM('01.1.4.:10.3.5.'!D125)</f>
        <v>112270</v>
      </c>
      <c r="E125" s="112">
        <f>SUM('01.1.4.:10.3.5.'!E125)</f>
        <v>-21748</v>
      </c>
      <c r="F125" s="39">
        <f>SUM('01.1.4.:10.3.5.'!F125)</f>
        <v>90522</v>
      </c>
      <c r="G125" s="115">
        <f>SUM('01.1.4.:10.3.5.'!G125)</f>
        <v>0</v>
      </c>
      <c r="H125" s="114">
        <f>SUM('01.1.4.:10.3.5.'!H125)</f>
        <v>0</v>
      </c>
      <c r="I125" s="39">
        <f>SUM('01.1.4.:10.3.5.'!I125)</f>
        <v>0</v>
      </c>
      <c r="J125" s="115">
        <f>SUM('01.1.4.:10.3.5.'!J125)</f>
        <v>2548</v>
      </c>
      <c r="K125" s="114">
        <f>SUM('01.1.4.:10.3.5.'!K125)</f>
        <v>0</v>
      </c>
      <c r="L125" s="39">
        <f>SUM('01.1.4.:10.3.5.'!L125)</f>
        <v>2548</v>
      </c>
      <c r="M125" s="113">
        <f>SUM('01.1.4.:10.3.5.'!M125)</f>
        <v>0</v>
      </c>
      <c r="N125" s="112">
        <f>SUM('01.1.4.:10.3.5.'!N125)</f>
        <v>0</v>
      </c>
      <c r="O125" s="39">
        <f>SUM('01.1.4.:10.3.5.'!O125)</f>
        <v>0</v>
      </c>
      <c r="P125" s="38"/>
      <c r="R125" s="13"/>
    </row>
    <row r="126" spans="1:18" x14ac:dyDescent="0.25">
      <c r="A126" s="88">
        <v>2272</v>
      </c>
      <c r="B126" s="1" t="s">
        <v>189</v>
      </c>
      <c r="C126" s="45">
        <f>SUM('01.1.4.:10.3.5.'!C126)</f>
        <v>0</v>
      </c>
      <c r="D126" s="43">
        <f>SUM('01.1.4.:10.3.5.'!D126)</f>
        <v>0</v>
      </c>
      <c r="E126" s="40">
        <f>SUM('01.1.4.:10.3.5.'!E126)</f>
        <v>0</v>
      </c>
      <c r="F126" s="39">
        <f>SUM('01.1.4.:10.3.5.'!F126)</f>
        <v>0</v>
      </c>
      <c r="G126" s="43">
        <f>SUM('01.1.4.:10.3.5.'!G126)</f>
        <v>0</v>
      </c>
      <c r="H126" s="42">
        <f>SUM('01.1.4.:10.3.5.'!H126)</f>
        <v>0</v>
      </c>
      <c r="I126" s="39">
        <f>SUM('01.1.4.:10.3.5.'!I126)</f>
        <v>0</v>
      </c>
      <c r="J126" s="43">
        <f>SUM('01.1.4.:10.3.5.'!J126)</f>
        <v>0</v>
      </c>
      <c r="K126" s="42">
        <f>SUM('01.1.4.:10.3.5.'!K126)</f>
        <v>0</v>
      </c>
      <c r="L126" s="39">
        <f>SUM('01.1.4.:10.3.5.'!L126)</f>
        <v>0</v>
      </c>
      <c r="M126" s="41">
        <f>SUM('01.1.4.:10.3.5.'!M126)</f>
        <v>0</v>
      </c>
      <c r="N126" s="40">
        <f>SUM('01.1.4.:10.3.5.'!N126)</f>
        <v>0</v>
      </c>
      <c r="O126" s="39">
        <f>SUM('01.1.4.:10.3.5.'!O126)</f>
        <v>0</v>
      </c>
      <c r="P126" s="38"/>
      <c r="R126" s="13"/>
    </row>
    <row r="127" spans="1:18" x14ac:dyDescent="0.25">
      <c r="A127" s="88">
        <v>2275</v>
      </c>
      <c r="B127" s="110" t="s">
        <v>188</v>
      </c>
      <c r="C127" s="45">
        <f>SUM('01.1.4.:10.3.5.'!C127)</f>
        <v>84662</v>
      </c>
      <c r="D127" s="43">
        <f>SUM('01.1.4.:10.3.5.'!D127)</f>
        <v>106184</v>
      </c>
      <c r="E127" s="40">
        <f>SUM('01.1.4.:10.3.5.'!E127)</f>
        <v>-21948</v>
      </c>
      <c r="F127" s="39">
        <f>SUM('01.1.4.:10.3.5.'!F127)</f>
        <v>84236</v>
      </c>
      <c r="G127" s="43">
        <f>SUM('01.1.4.:10.3.5.'!G127)</f>
        <v>0</v>
      </c>
      <c r="H127" s="42">
        <f>SUM('01.1.4.:10.3.5.'!H127)</f>
        <v>0</v>
      </c>
      <c r="I127" s="39">
        <f>SUM('01.1.4.:10.3.5.'!I127)</f>
        <v>0</v>
      </c>
      <c r="J127" s="43">
        <f>SUM('01.1.4.:10.3.5.'!J127)</f>
        <v>426</v>
      </c>
      <c r="K127" s="42">
        <f>SUM('01.1.4.:10.3.5.'!K127)</f>
        <v>0</v>
      </c>
      <c r="L127" s="39">
        <f>SUM('01.1.4.:10.3.5.'!L127)</f>
        <v>426</v>
      </c>
      <c r="M127" s="41">
        <f>SUM('01.1.4.:10.3.5.'!M127)</f>
        <v>0</v>
      </c>
      <c r="N127" s="40">
        <f>SUM('01.1.4.:10.3.5.'!N127)</f>
        <v>0</v>
      </c>
      <c r="O127" s="39">
        <f>SUM('01.1.4.:10.3.5.'!O127)</f>
        <v>0</v>
      </c>
      <c r="P127" s="38"/>
      <c r="R127" s="13"/>
    </row>
    <row r="128" spans="1:18" ht="24" x14ac:dyDescent="0.25">
      <c r="A128" s="88">
        <v>2276</v>
      </c>
      <c r="B128" s="110" t="s">
        <v>187</v>
      </c>
      <c r="C128" s="45">
        <f>SUM('01.1.4.:10.3.5.'!C128)</f>
        <v>200</v>
      </c>
      <c r="D128" s="43">
        <f>SUM('01.1.4.:10.3.5.'!D128)</f>
        <v>0</v>
      </c>
      <c r="E128" s="40">
        <f>SUM('01.1.4.:10.3.5.'!E128)</f>
        <v>200</v>
      </c>
      <c r="F128" s="39">
        <f>SUM('01.1.4.:10.3.5.'!F128)</f>
        <v>200</v>
      </c>
      <c r="G128" s="43">
        <f>SUM('01.1.4.:10.3.5.'!G128)</f>
        <v>0</v>
      </c>
      <c r="H128" s="42">
        <f>SUM('01.1.4.:10.3.5.'!H128)</f>
        <v>0</v>
      </c>
      <c r="I128" s="39">
        <f>SUM('01.1.4.:10.3.5.'!I128)</f>
        <v>0</v>
      </c>
      <c r="J128" s="43">
        <f>SUM('01.1.4.:10.3.5.'!J128)</f>
        <v>0</v>
      </c>
      <c r="K128" s="42">
        <f>SUM('01.1.4.:10.3.5.'!K128)</f>
        <v>0</v>
      </c>
      <c r="L128" s="39">
        <f>SUM('01.1.4.:10.3.5.'!L128)</f>
        <v>0</v>
      </c>
      <c r="M128" s="41">
        <f>SUM('01.1.4.:10.3.5.'!M128)</f>
        <v>0</v>
      </c>
      <c r="N128" s="40">
        <f>SUM('01.1.4.:10.3.5.'!N128)</f>
        <v>0</v>
      </c>
      <c r="O128" s="39">
        <f>SUM('01.1.4.:10.3.5.'!O128)</f>
        <v>0</v>
      </c>
      <c r="P128" s="38"/>
      <c r="R128" s="13"/>
    </row>
    <row r="129" spans="1:18" ht="24" x14ac:dyDescent="0.25">
      <c r="A129" s="88">
        <v>2278</v>
      </c>
      <c r="B129" s="110" t="s">
        <v>186</v>
      </c>
      <c r="C129" s="45">
        <f>SUM('01.1.4.:10.3.5.'!C129)</f>
        <v>0</v>
      </c>
      <c r="D129" s="43">
        <f>SUM('01.1.4.:10.3.5.'!D129)</f>
        <v>0</v>
      </c>
      <c r="E129" s="40">
        <f>SUM('01.1.4.:10.3.5.'!E129)</f>
        <v>0</v>
      </c>
      <c r="F129" s="39">
        <f>SUM('01.1.4.:10.3.5.'!F129)</f>
        <v>0</v>
      </c>
      <c r="G129" s="43">
        <f>SUM('01.1.4.:10.3.5.'!G129)</f>
        <v>0</v>
      </c>
      <c r="H129" s="42">
        <f>SUM('01.1.4.:10.3.5.'!H129)</f>
        <v>0</v>
      </c>
      <c r="I129" s="39">
        <f>SUM('01.1.4.:10.3.5.'!I129)</f>
        <v>0</v>
      </c>
      <c r="J129" s="43">
        <f>SUM('01.1.4.:10.3.5.'!J129)</f>
        <v>0</v>
      </c>
      <c r="K129" s="42">
        <f>SUM('01.1.4.:10.3.5.'!K129)</f>
        <v>0</v>
      </c>
      <c r="L129" s="39">
        <f>SUM('01.1.4.:10.3.5.'!L129)</f>
        <v>0</v>
      </c>
      <c r="M129" s="41">
        <f>SUM('01.1.4.:10.3.5.'!M129)</f>
        <v>0</v>
      </c>
      <c r="N129" s="40">
        <f>SUM('01.1.4.:10.3.5.'!N129)</f>
        <v>0</v>
      </c>
      <c r="O129" s="39">
        <f>SUM('01.1.4.:10.3.5.'!O129)</f>
        <v>0</v>
      </c>
      <c r="P129" s="38"/>
      <c r="R129" s="13"/>
    </row>
    <row r="130" spans="1:18" ht="24" x14ac:dyDescent="0.25">
      <c r="A130" s="88">
        <v>2279</v>
      </c>
      <c r="B130" s="110" t="s">
        <v>185</v>
      </c>
      <c r="C130" s="45">
        <f>SUM('01.1.4.:10.3.5.'!C130)</f>
        <v>8208</v>
      </c>
      <c r="D130" s="43">
        <f>SUM('01.1.4.:10.3.5.'!D130)</f>
        <v>6086</v>
      </c>
      <c r="E130" s="40">
        <f>SUM('01.1.4.:10.3.5.'!E130)</f>
        <v>0</v>
      </c>
      <c r="F130" s="39">
        <f>SUM('01.1.4.:10.3.5.'!F130)</f>
        <v>6086</v>
      </c>
      <c r="G130" s="43">
        <f>SUM('01.1.4.:10.3.5.'!G130)</f>
        <v>0</v>
      </c>
      <c r="H130" s="42">
        <f>SUM('01.1.4.:10.3.5.'!H130)</f>
        <v>0</v>
      </c>
      <c r="I130" s="39">
        <f>SUM('01.1.4.:10.3.5.'!I130)</f>
        <v>0</v>
      </c>
      <c r="J130" s="43">
        <f>SUM('01.1.4.:10.3.5.'!J130)</f>
        <v>2122</v>
      </c>
      <c r="K130" s="42">
        <f>SUM('01.1.4.:10.3.5.'!K130)</f>
        <v>0</v>
      </c>
      <c r="L130" s="39">
        <f>SUM('01.1.4.:10.3.5.'!L130)</f>
        <v>2122</v>
      </c>
      <c r="M130" s="41">
        <f>SUM('01.1.4.:10.3.5.'!M130)</f>
        <v>0</v>
      </c>
      <c r="N130" s="40">
        <f>SUM('01.1.4.:10.3.5.'!N130)</f>
        <v>0</v>
      </c>
      <c r="O130" s="39">
        <f>SUM('01.1.4.:10.3.5.'!O130)</f>
        <v>0</v>
      </c>
      <c r="P130" s="38"/>
      <c r="R130" s="13"/>
    </row>
    <row r="131" spans="1:18" ht="24" x14ac:dyDescent="0.25">
      <c r="A131" s="118">
        <v>2280</v>
      </c>
      <c r="B131" s="117" t="s">
        <v>184</v>
      </c>
      <c r="C131" s="45">
        <f>SUM('01.1.4.:10.3.5.'!C131)</f>
        <v>0</v>
      </c>
      <c r="D131" s="140">
        <f>SUM('01.1.4.:10.3.5.'!D131)</f>
        <v>0</v>
      </c>
      <c r="E131" s="141">
        <f>SUM('01.1.4.:10.3.5.'!E131)</f>
        <v>0</v>
      </c>
      <c r="F131" s="79">
        <f>SUM('01.1.4.:10.3.5.'!F131)</f>
        <v>0</v>
      </c>
      <c r="G131" s="140">
        <f>SUM('01.1.4.:10.3.5.'!G131)</f>
        <v>0</v>
      </c>
      <c r="H131" s="139">
        <f>SUM('01.1.4.:10.3.5.'!H131)</f>
        <v>0</v>
      </c>
      <c r="I131" s="79">
        <f>SUM('01.1.4.:10.3.5.'!I131)</f>
        <v>0</v>
      </c>
      <c r="J131" s="140">
        <f>SUM('01.1.4.:10.3.5.'!J131)</f>
        <v>0</v>
      </c>
      <c r="K131" s="139">
        <f>SUM('01.1.4.:10.3.5.'!K131)</f>
        <v>0</v>
      </c>
      <c r="L131" s="79">
        <f>SUM('01.1.4.:10.3.5.'!L131)</f>
        <v>0</v>
      </c>
      <c r="M131" s="113">
        <f>SUM('01.1.4.:10.3.5.'!M131)</f>
        <v>0</v>
      </c>
      <c r="N131" s="112">
        <f>SUM('01.1.4.:10.3.5.'!N131)</f>
        <v>0</v>
      </c>
      <c r="O131" s="39">
        <f>SUM('01.1.4.:10.3.5.'!O131)</f>
        <v>0</v>
      </c>
      <c r="P131" s="38"/>
      <c r="R131" s="13"/>
    </row>
    <row r="132" spans="1:18" ht="24" x14ac:dyDescent="0.25">
      <c r="A132" s="88">
        <v>2283</v>
      </c>
      <c r="B132" s="110" t="s">
        <v>183</v>
      </c>
      <c r="C132" s="45">
        <f>SUM('01.1.4.:10.3.5.'!C132)</f>
        <v>0</v>
      </c>
      <c r="D132" s="43">
        <f>SUM('01.1.4.:10.3.5.'!D132)</f>
        <v>0</v>
      </c>
      <c r="E132" s="40">
        <f>SUM('01.1.4.:10.3.5.'!E132)</f>
        <v>0</v>
      </c>
      <c r="F132" s="39">
        <f>SUM('01.1.4.:10.3.5.'!F132)</f>
        <v>0</v>
      </c>
      <c r="G132" s="43">
        <f>SUM('01.1.4.:10.3.5.'!G132)</f>
        <v>0</v>
      </c>
      <c r="H132" s="42">
        <f>SUM('01.1.4.:10.3.5.'!H132)</f>
        <v>0</v>
      </c>
      <c r="I132" s="39">
        <f>SUM('01.1.4.:10.3.5.'!I132)</f>
        <v>0</v>
      </c>
      <c r="J132" s="43">
        <f>SUM('01.1.4.:10.3.5.'!J132)</f>
        <v>0</v>
      </c>
      <c r="K132" s="42">
        <f>SUM('01.1.4.:10.3.5.'!K132)</f>
        <v>0</v>
      </c>
      <c r="L132" s="39">
        <f>SUM('01.1.4.:10.3.5.'!L132)</f>
        <v>0</v>
      </c>
      <c r="M132" s="41">
        <f>SUM('01.1.4.:10.3.5.'!M132)</f>
        <v>0</v>
      </c>
      <c r="N132" s="40">
        <f>SUM('01.1.4.:10.3.5.'!N132)</f>
        <v>0</v>
      </c>
      <c r="O132" s="39">
        <f>SUM('01.1.4.:10.3.5.'!O132)</f>
        <v>0</v>
      </c>
      <c r="P132" s="38"/>
      <c r="R132" s="13"/>
    </row>
    <row r="133" spans="1:18" ht="36" x14ac:dyDescent="0.25">
      <c r="A133" s="109">
        <v>2300</v>
      </c>
      <c r="B133" s="108" t="s">
        <v>182</v>
      </c>
      <c r="C133" s="124">
        <f>SUM('01.1.4.:10.3.5.'!C133)</f>
        <v>320401</v>
      </c>
      <c r="D133" s="121">
        <f>SUM('01.1.4.:10.3.5.'!D133)</f>
        <v>62505</v>
      </c>
      <c r="E133" s="123">
        <f>SUM('01.1.4.:10.3.5.'!E133)</f>
        <v>100</v>
      </c>
      <c r="F133" s="119">
        <f>SUM('01.1.4.:10.3.5.'!F133)</f>
        <v>62605</v>
      </c>
      <c r="G133" s="121">
        <f>SUM('01.1.4.:10.3.5.'!G133)</f>
        <v>8000</v>
      </c>
      <c r="H133" s="120">
        <f>SUM('01.1.4.:10.3.5.'!H133)</f>
        <v>0</v>
      </c>
      <c r="I133" s="119">
        <f>SUM('01.1.4.:10.3.5.'!I133)</f>
        <v>8000</v>
      </c>
      <c r="J133" s="121">
        <f>SUM('01.1.4.:10.3.5.'!J133)</f>
        <v>248892</v>
      </c>
      <c r="K133" s="120">
        <f>SUM('01.1.4.:10.3.5.'!K133)</f>
        <v>0</v>
      </c>
      <c r="L133" s="119">
        <f>SUM('01.1.4.:10.3.5.'!L133)</f>
        <v>248892</v>
      </c>
      <c r="M133" s="172">
        <f>SUM('01.1.4.:10.3.5.'!M133)</f>
        <v>904</v>
      </c>
      <c r="N133" s="123">
        <f>SUM('01.1.4.:10.3.5.'!N133)</f>
        <v>0</v>
      </c>
      <c r="O133" s="119">
        <f>SUM('01.1.4.:10.3.5.'!O133)</f>
        <v>904</v>
      </c>
      <c r="P133" s="171"/>
      <c r="R133" s="13"/>
    </row>
    <row r="134" spans="1:18" ht="24" x14ac:dyDescent="0.25">
      <c r="A134" s="118">
        <v>2310</v>
      </c>
      <c r="B134" s="117" t="s">
        <v>181</v>
      </c>
      <c r="C134" s="85">
        <f>SUM('01.1.4.:10.3.5.'!C134)</f>
        <v>38539</v>
      </c>
      <c r="D134" s="201">
        <f>SUM('01.1.4.:10.3.5.'!D134)</f>
        <v>26885</v>
      </c>
      <c r="E134" s="141">
        <f>SUM('01.1.4.:10.3.5.'!E134)</f>
        <v>-369</v>
      </c>
      <c r="F134" s="79">
        <f>SUM('01.1.4.:10.3.5.'!F134)</f>
        <v>26516</v>
      </c>
      <c r="G134" s="140">
        <f>SUM('01.1.4.:10.3.5.'!G134)</f>
        <v>0</v>
      </c>
      <c r="H134" s="139">
        <f>SUM('01.1.4.:10.3.5.'!H134)</f>
        <v>0</v>
      </c>
      <c r="I134" s="79">
        <f>SUM('01.1.4.:10.3.5.'!I134)</f>
        <v>0</v>
      </c>
      <c r="J134" s="140">
        <f>SUM('01.1.4.:10.3.5.'!J134)</f>
        <v>12023</v>
      </c>
      <c r="K134" s="139">
        <f>SUM('01.1.4.:10.3.5.'!K134)</f>
        <v>0</v>
      </c>
      <c r="L134" s="79">
        <f>SUM('01.1.4.:10.3.5.'!L134)</f>
        <v>12023</v>
      </c>
      <c r="M134" s="142">
        <f>SUM('01.1.4.:10.3.5.'!M134)</f>
        <v>0</v>
      </c>
      <c r="N134" s="141">
        <f>SUM('01.1.4.:10.3.5.'!N134)</f>
        <v>0</v>
      </c>
      <c r="O134" s="79">
        <f>SUM('01.1.4.:10.3.5.'!O134)</f>
        <v>0</v>
      </c>
      <c r="P134" s="78"/>
      <c r="R134" s="13"/>
    </row>
    <row r="135" spans="1:18" x14ac:dyDescent="0.25">
      <c r="A135" s="88">
        <v>2311</v>
      </c>
      <c r="B135" s="110" t="s">
        <v>180</v>
      </c>
      <c r="C135" s="45">
        <f>SUM('01.1.4.:10.3.5.'!C135)</f>
        <v>7866</v>
      </c>
      <c r="D135" s="43">
        <f>SUM('01.1.4.:10.3.5.'!D135)</f>
        <v>5332</v>
      </c>
      <c r="E135" s="40">
        <f>SUM('01.1.4.:10.3.5.'!E135)</f>
        <v>0</v>
      </c>
      <c r="F135" s="39">
        <f>SUM('01.1.4.:10.3.5.'!F135)</f>
        <v>5332</v>
      </c>
      <c r="G135" s="43">
        <f>SUM('01.1.4.:10.3.5.'!G135)</f>
        <v>0</v>
      </c>
      <c r="H135" s="42">
        <f>SUM('01.1.4.:10.3.5.'!H135)</f>
        <v>0</v>
      </c>
      <c r="I135" s="39">
        <f>SUM('01.1.4.:10.3.5.'!I135)</f>
        <v>0</v>
      </c>
      <c r="J135" s="43">
        <f>SUM('01.1.4.:10.3.5.'!J135)</f>
        <v>2534</v>
      </c>
      <c r="K135" s="42">
        <f>SUM('01.1.4.:10.3.5.'!K135)</f>
        <v>0</v>
      </c>
      <c r="L135" s="39">
        <f>SUM('01.1.4.:10.3.5.'!L135)</f>
        <v>2534</v>
      </c>
      <c r="M135" s="41">
        <f>SUM('01.1.4.:10.3.5.'!M135)</f>
        <v>0</v>
      </c>
      <c r="N135" s="40">
        <f>SUM('01.1.4.:10.3.5.'!N135)</f>
        <v>0</v>
      </c>
      <c r="O135" s="39">
        <f>SUM('01.1.4.:10.3.5.'!O135)</f>
        <v>0</v>
      </c>
      <c r="P135" s="38"/>
      <c r="R135" s="13"/>
    </row>
    <row r="136" spans="1:18" x14ac:dyDescent="0.25">
      <c r="A136" s="88">
        <v>2312</v>
      </c>
      <c r="B136" s="110" t="s">
        <v>179</v>
      </c>
      <c r="C136" s="45">
        <f>SUM('01.1.4.:10.3.5.'!C136)</f>
        <v>27618</v>
      </c>
      <c r="D136" s="43">
        <f>SUM('01.1.4.:10.3.5.'!D136)</f>
        <v>20793</v>
      </c>
      <c r="E136" s="40">
        <f>SUM('01.1.4.:10.3.5.'!E136)</f>
        <v>-369</v>
      </c>
      <c r="F136" s="39">
        <f>SUM('01.1.4.:10.3.5.'!F136)</f>
        <v>20424</v>
      </c>
      <c r="G136" s="43">
        <f>SUM('01.1.4.:10.3.5.'!G136)</f>
        <v>0</v>
      </c>
      <c r="H136" s="42">
        <f>SUM('01.1.4.:10.3.5.'!H136)</f>
        <v>0</v>
      </c>
      <c r="I136" s="39">
        <f>SUM('01.1.4.:10.3.5.'!I136)</f>
        <v>0</v>
      </c>
      <c r="J136" s="43">
        <f>SUM('01.1.4.:10.3.5.'!J136)</f>
        <v>7194</v>
      </c>
      <c r="K136" s="42">
        <f>SUM('01.1.4.:10.3.5.'!K136)</f>
        <v>0</v>
      </c>
      <c r="L136" s="39">
        <f>SUM('01.1.4.:10.3.5.'!L136)</f>
        <v>7194</v>
      </c>
      <c r="M136" s="41">
        <f>SUM('01.1.4.:10.3.5.'!M136)</f>
        <v>0</v>
      </c>
      <c r="N136" s="40">
        <f>SUM('01.1.4.:10.3.5.'!N136)</f>
        <v>0</v>
      </c>
      <c r="O136" s="39">
        <f>SUM('01.1.4.:10.3.5.'!O136)</f>
        <v>0</v>
      </c>
      <c r="P136" s="38"/>
      <c r="R136" s="13"/>
    </row>
    <row r="137" spans="1:18" x14ac:dyDescent="0.25">
      <c r="A137" s="88">
        <v>2313</v>
      </c>
      <c r="B137" s="110" t="s">
        <v>178</v>
      </c>
      <c r="C137" s="45">
        <f>SUM('01.1.4.:10.3.5.'!C137)</f>
        <v>1040</v>
      </c>
      <c r="D137" s="43">
        <f>SUM('01.1.4.:10.3.5.'!D137)</f>
        <v>0</v>
      </c>
      <c r="E137" s="40">
        <f>SUM('01.1.4.:10.3.5.'!E137)</f>
        <v>0</v>
      </c>
      <c r="F137" s="39">
        <f>SUM('01.1.4.:10.3.5.'!F137)</f>
        <v>0</v>
      </c>
      <c r="G137" s="43">
        <f>SUM('01.1.4.:10.3.5.'!G137)</f>
        <v>0</v>
      </c>
      <c r="H137" s="42">
        <f>SUM('01.1.4.:10.3.5.'!H137)</f>
        <v>0</v>
      </c>
      <c r="I137" s="39">
        <f>SUM('01.1.4.:10.3.5.'!I137)</f>
        <v>0</v>
      </c>
      <c r="J137" s="43">
        <f>SUM('01.1.4.:10.3.5.'!J137)</f>
        <v>1040</v>
      </c>
      <c r="K137" s="42">
        <f>SUM('01.1.4.:10.3.5.'!K137)</f>
        <v>0</v>
      </c>
      <c r="L137" s="39">
        <f>SUM('01.1.4.:10.3.5.'!L137)</f>
        <v>1040</v>
      </c>
      <c r="M137" s="41">
        <f>SUM('01.1.4.:10.3.5.'!M137)</f>
        <v>0</v>
      </c>
      <c r="N137" s="40">
        <f>SUM('01.1.4.:10.3.5.'!N137)</f>
        <v>0</v>
      </c>
      <c r="O137" s="39">
        <f>SUM('01.1.4.:10.3.5.'!O137)</f>
        <v>0</v>
      </c>
      <c r="P137" s="38"/>
      <c r="R137" s="13"/>
    </row>
    <row r="138" spans="1:18" ht="24" x14ac:dyDescent="0.25">
      <c r="A138" s="88">
        <v>2314</v>
      </c>
      <c r="B138" s="110" t="s">
        <v>177</v>
      </c>
      <c r="C138" s="45">
        <f>SUM('01.1.4.:10.3.5.'!C138)</f>
        <v>2015</v>
      </c>
      <c r="D138" s="43">
        <f>SUM('01.1.4.:10.3.5.'!D138)</f>
        <v>760</v>
      </c>
      <c r="E138" s="40">
        <f>SUM('01.1.4.:10.3.5.'!E138)</f>
        <v>0</v>
      </c>
      <c r="F138" s="39">
        <f>SUM('01.1.4.:10.3.5.'!F138)</f>
        <v>760</v>
      </c>
      <c r="G138" s="43">
        <f>SUM('01.1.4.:10.3.5.'!G138)</f>
        <v>0</v>
      </c>
      <c r="H138" s="42">
        <f>SUM('01.1.4.:10.3.5.'!H138)</f>
        <v>0</v>
      </c>
      <c r="I138" s="39">
        <f>SUM('01.1.4.:10.3.5.'!I138)</f>
        <v>0</v>
      </c>
      <c r="J138" s="43">
        <f>SUM('01.1.4.:10.3.5.'!J138)</f>
        <v>1255</v>
      </c>
      <c r="K138" s="42">
        <f>SUM('01.1.4.:10.3.5.'!K138)</f>
        <v>0</v>
      </c>
      <c r="L138" s="39">
        <f>SUM('01.1.4.:10.3.5.'!L138)</f>
        <v>1255</v>
      </c>
      <c r="M138" s="41">
        <f>SUM('01.1.4.:10.3.5.'!M138)</f>
        <v>0</v>
      </c>
      <c r="N138" s="40">
        <f>SUM('01.1.4.:10.3.5.'!N138)</f>
        <v>0</v>
      </c>
      <c r="O138" s="39">
        <f>SUM('01.1.4.:10.3.5.'!O138)</f>
        <v>0</v>
      </c>
      <c r="P138" s="38"/>
      <c r="R138" s="13"/>
    </row>
    <row r="139" spans="1:18" x14ac:dyDescent="0.25">
      <c r="A139" s="111">
        <v>2320</v>
      </c>
      <c r="B139" s="110" t="s">
        <v>176</v>
      </c>
      <c r="C139" s="45">
        <f>SUM('01.1.4.:10.3.5.'!C139)</f>
        <v>5678</v>
      </c>
      <c r="D139" s="115">
        <f>SUM('01.1.4.:10.3.5.'!D139)</f>
        <v>292</v>
      </c>
      <c r="E139" s="112">
        <f>SUM('01.1.4.:10.3.5.'!E139)</f>
        <v>0</v>
      </c>
      <c r="F139" s="39">
        <f>SUM('01.1.4.:10.3.5.'!F139)</f>
        <v>292</v>
      </c>
      <c r="G139" s="115">
        <f>SUM('01.1.4.:10.3.5.'!G139)</f>
        <v>0</v>
      </c>
      <c r="H139" s="114">
        <f>SUM('01.1.4.:10.3.5.'!H139)</f>
        <v>0</v>
      </c>
      <c r="I139" s="39">
        <f>SUM('01.1.4.:10.3.5.'!I139)</f>
        <v>0</v>
      </c>
      <c r="J139" s="115">
        <f>SUM('01.1.4.:10.3.5.'!J139)</f>
        <v>5386</v>
      </c>
      <c r="K139" s="114">
        <f>SUM('01.1.4.:10.3.5.'!K139)</f>
        <v>0</v>
      </c>
      <c r="L139" s="39">
        <f>SUM('01.1.4.:10.3.5.'!L139)</f>
        <v>5386</v>
      </c>
      <c r="M139" s="113">
        <f>SUM('01.1.4.:10.3.5.'!M139)</f>
        <v>0</v>
      </c>
      <c r="N139" s="112">
        <f>SUM('01.1.4.:10.3.5.'!N139)</f>
        <v>0</v>
      </c>
      <c r="O139" s="39">
        <f>SUM('01.1.4.:10.3.5.'!O139)</f>
        <v>0</v>
      </c>
      <c r="P139" s="38"/>
      <c r="R139" s="13"/>
    </row>
    <row r="140" spans="1:18" x14ac:dyDescent="0.25">
      <c r="A140" s="88">
        <v>2321</v>
      </c>
      <c r="B140" s="110" t="s">
        <v>175</v>
      </c>
      <c r="C140" s="45">
        <f>SUM('01.1.4.:10.3.5.'!C140)</f>
        <v>81</v>
      </c>
      <c r="D140" s="43">
        <f>SUM('01.1.4.:10.3.5.'!D140)</f>
        <v>0</v>
      </c>
      <c r="E140" s="40">
        <f>SUM('01.1.4.:10.3.5.'!E140)</f>
        <v>0</v>
      </c>
      <c r="F140" s="39">
        <f>SUM('01.1.4.:10.3.5.'!F140)</f>
        <v>0</v>
      </c>
      <c r="G140" s="43">
        <f>SUM('01.1.4.:10.3.5.'!G140)</f>
        <v>0</v>
      </c>
      <c r="H140" s="42">
        <f>SUM('01.1.4.:10.3.5.'!H140)</f>
        <v>0</v>
      </c>
      <c r="I140" s="39">
        <f>SUM('01.1.4.:10.3.5.'!I140)</f>
        <v>0</v>
      </c>
      <c r="J140" s="43">
        <f>SUM('01.1.4.:10.3.5.'!J140)</f>
        <v>81</v>
      </c>
      <c r="K140" s="42">
        <f>SUM('01.1.4.:10.3.5.'!K140)</f>
        <v>0</v>
      </c>
      <c r="L140" s="39">
        <f>SUM('01.1.4.:10.3.5.'!L140)</f>
        <v>81</v>
      </c>
      <c r="M140" s="41">
        <f>SUM('01.1.4.:10.3.5.'!M140)</f>
        <v>0</v>
      </c>
      <c r="N140" s="40">
        <f>SUM('01.1.4.:10.3.5.'!N140)</f>
        <v>0</v>
      </c>
      <c r="O140" s="39">
        <f>SUM('01.1.4.:10.3.5.'!O140)</f>
        <v>0</v>
      </c>
      <c r="P140" s="38"/>
      <c r="R140" s="13"/>
    </row>
    <row r="141" spans="1:18" x14ac:dyDescent="0.25">
      <c r="A141" s="88">
        <v>2322</v>
      </c>
      <c r="B141" s="110" t="s">
        <v>174</v>
      </c>
      <c r="C141" s="45">
        <f>SUM('01.1.4.:10.3.5.'!C141)</f>
        <v>5597</v>
      </c>
      <c r="D141" s="43">
        <f>SUM('01.1.4.:10.3.5.'!D141)</f>
        <v>292</v>
      </c>
      <c r="E141" s="40">
        <f>SUM('01.1.4.:10.3.5.'!E141)</f>
        <v>0</v>
      </c>
      <c r="F141" s="39">
        <f>SUM('01.1.4.:10.3.5.'!F141)</f>
        <v>292</v>
      </c>
      <c r="G141" s="43">
        <f>SUM('01.1.4.:10.3.5.'!G141)</f>
        <v>0</v>
      </c>
      <c r="H141" s="42">
        <f>SUM('01.1.4.:10.3.5.'!H141)</f>
        <v>0</v>
      </c>
      <c r="I141" s="39">
        <f>SUM('01.1.4.:10.3.5.'!I141)</f>
        <v>0</v>
      </c>
      <c r="J141" s="43">
        <f>SUM('01.1.4.:10.3.5.'!J141)</f>
        <v>5305</v>
      </c>
      <c r="K141" s="42">
        <f>SUM('01.1.4.:10.3.5.'!K141)</f>
        <v>0</v>
      </c>
      <c r="L141" s="39">
        <f>SUM('01.1.4.:10.3.5.'!L141)</f>
        <v>5305</v>
      </c>
      <c r="M141" s="41">
        <f>SUM('01.1.4.:10.3.5.'!M141)</f>
        <v>0</v>
      </c>
      <c r="N141" s="40">
        <f>SUM('01.1.4.:10.3.5.'!N141)</f>
        <v>0</v>
      </c>
      <c r="O141" s="39">
        <f>SUM('01.1.4.:10.3.5.'!O141)</f>
        <v>0</v>
      </c>
      <c r="P141" s="38"/>
      <c r="R141" s="13"/>
    </row>
    <row r="142" spans="1:18" x14ac:dyDescent="0.25">
      <c r="A142" s="88">
        <v>2329</v>
      </c>
      <c r="B142" s="110" t="s">
        <v>173</v>
      </c>
      <c r="C142" s="45">
        <f>SUM('01.1.4.:10.3.5.'!C142)</f>
        <v>0</v>
      </c>
      <c r="D142" s="43">
        <f>SUM('01.1.4.:10.3.5.'!D142)</f>
        <v>0</v>
      </c>
      <c r="E142" s="40">
        <f>SUM('01.1.4.:10.3.5.'!E142)</f>
        <v>0</v>
      </c>
      <c r="F142" s="39">
        <f>SUM('01.1.4.:10.3.5.'!F142)</f>
        <v>0</v>
      </c>
      <c r="G142" s="43">
        <f>SUM('01.1.4.:10.3.5.'!G142)</f>
        <v>0</v>
      </c>
      <c r="H142" s="42">
        <f>SUM('01.1.4.:10.3.5.'!H142)</f>
        <v>0</v>
      </c>
      <c r="I142" s="39">
        <f>SUM('01.1.4.:10.3.5.'!I142)</f>
        <v>0</v>
      </c>
      <c r="J142" s="43">
        <f>SUM('01.1.4.:10.3.5.'!J142)</f>
        <v>0</v>
      </c>
      <c r="K142" s="42">
        <f>SUM('01.1.4.:10.3.5.'!K142)</f>
        <v>0</v>
      </c>
      <c r="L142" s="39">
        <f>SUM('01.1.4.:10.3.5.'!L142)</f>
        <v>0</v>
      </c>
      <c r="M142" s="41">
        <f>SUM('01.1.4.:10.3.5.'!M142)</f>
        <v>0</v>
      </c>
      <c r="N142" s="40">
        <f>SUM('01.1.4.:10.3.5.'!N142)</f>
        <v>0</v>
      </c>
      <c r="O142" s="39">
        <f>SUM('01.1.4.:10.3.5.'!O142)</f>
        <v>0</v>
      </c>
      <c r="P142" s="38"/>
      <c r="R142" s="13"/>
    </row>
    <row r="143" spans="1:18" x14ac:dyDescent="0.25">
      <c r="A143" s="111">
        <v>2330</v>
      </c>
      <c r="B143" s="110" t="s">
        <v>172</v>
      </c>
      <c r="C143" s="45">
        <f>SUM('01.1.4.:10.3.5.'!C143)</f>
        <v>0</v>
      </c>
      <c r="D143" s="43">
        <f>SUM('01.1.4.:10.3.5.'!D143)</f>
        <v>0</v>
      </c>
      <c r="E143" s="40">
        <f>SUM('01.1.4.:10.3.5.'!E143)</f>
        <v>0</v>
      </c>
      <c r="F143" s="39">
        <f>SUM('01.1.4.:10.3.5.'!F143)</f>
        <v>0</v>
      </c>
      <c r="G143" s="43">
        <f>SUM('01.1.4.:10.3.5.'!G143)</f>
        <v>0</v>
      </c>
      <c r="H143" s="42">
        <f>SUM('01.1.4.:10.3.5.'!H143)</f>
        <v>0</v>
      </c>
      <c r="I143" s="39">
        <f>SUM('01.1.4.:10.3.5.'!I143)</f>
        <v>0</v>
      </c>
      <c r="J143" s="43">
        <f>SUM('01.1.4.:10.3.5.'!J143)</f>
        <v>0</v>
      </c>
      <c r="K143" s="42">
        <f>SUM('01.1.4.:10.3.5.'!K143)</f>
        <v>0</v>
      </c>
      <c r="L143" s="39">
        <f>SUM('01.1.4.:10.3.5.'!L143)</f>
        <v>0</v>
      </c>
      <c r="M143" s="41">
        <f>SUM('01.1.4.:10.3.5.'!M143)</f>
        <v>0</v>
      </c>
      <c r="N143" s="40">
        <f>SUM('01.1.4.:10.3.5.'!N143)</f>
        <v>0</v>
      </c>
      <c r="O143" s="39">
        <f>SUM('01.1.4.:10.3.5.'!O143)</f>
        <v>0</v>
      </c>
      <c r="P143" s="38"/>
      <c r="R143" s="13"/>
    </row>
    <row r="144" spans="1:18" ht="36" x14ac:dyDescent="0.25">
      <c r="A144" s="111">
        <v>2340</v>
      </c>
      <c r="B144" s="110" t="s">
        <v>171</v>
      </c>
      <c r="C144" s="45">
        <f>SUM('01.1.4.:10.3.5.'!C144)</f>
        <v>11316</v>
      </c>
      <c r="D144" s="115">
        <f>SUM('01.1.4.:10.3.5.'!D144)</f>
        <v>406</v>
      </c>
      <c r="E144" s="112">
        <f>SUM('01.1.4.:10.3.5.'!E144)</f>
        <v>0</v>
      </c>
      <c r="F144" s="39">
        <f>SUM('01.1.4.:10.3.5.'!F144)</f>
        <v>406</v>
      </c>
      <c r="G144" s="115">
        <f>SUM('01.1.4.:10.3.5.'!G144)</f>
        <v>0</v>
      </c>
      <c r="H144" s="114">
        <f>SUM('01.1.4.:10.3.5.'!H144)</f>
        <v>0</v>
      </c>
      <c r="I144" s="39">
        <f>SUM('01.1.4.:10.3.5.'!I144)</f>
        <v>0</v>
      </c>
      <c r="J144" s="115">
        <f>SUM('01.1.4.:10.3.5.'!J144)</f>
        <v>10910</v>
      </c>
      <c r="K144" s="114">
        <f>SUM('01.1.4.:10.3.5.'!K144)</f>
        <v>0</v>
      </c>
      <c r="L144" s="39">
        <f>SUM('01.1.4.:10.3.5.'!L144)</f>
        <v>10910</v>
      </c>
      <c r="M144" s="113">
        <f>SUM('01.1.4.:10.3.5.'!M144)</f>
        <v>0</v>
      </c>
      <c r="N144" s="112">
        <f>SUM('01.1.4.:10.3.5.'!N144)</f>
        <v>0</v>
      </c>
      <c r="O144" s="39">
        <f>SUM('01.1.4.:10.3.5.'!O144)</f>
        <v>0</v>
      </c>
      <c r="P144" s="38"/>
      <c r="R144" s="13"/>
    </row>
    <row r="145" spans="1:18" x14ac:dyDescent="0.25">
      <c r="A145" s="88">
        <v>2341</v>
      </c>
      <c r="B145" s="110" t="s">
        <v>170</v>
      </c>
      <c r="C145" s="45">
        <f>SUM('01.1.4.:10.3.5.'!C145)</f>
        <v>11316</v>
      </c>
      <c r="D145" s="43">
        <f>SUM('01.1.4.:10.3.5.'!D145)</f>
        <v>406</v>
      </c>
      <c r="E145" s="40">
        <f>SUM('01.1.4.:10.3.5.'!E145)</f>
        <v>0</v>
      </c>
      <c r="F145" s="39">
        <f>SUM('01.1.4.:10.3.5.'!F145)</f>
        <v>406</v>
      </c>
      <c r="G145" s="43">
        <f>SUM('01.1.4.:10.3.5.'!G145)</f>
        <v>0</v>
      </c>
      <c r="H145" s="42">
        <f>SUM('01.1.4.:10.3.5.'!H145)</f>
        <v>0</v>
      </c>
      <c r="I145" s="39">
        <f>SUM('01.1.4.:10.3.5.'!I145)</f>
        <v>0</v>
      </c>
      <c r="J145" s="43">
        <f>SUM('01.1.4.:10.3.5.'!J145)</f>
        <v>10910</v>
      </c>
      <c r="K145" s="42">
        <f>SUM('01.1.4.:10.3.5.'!K145)</f>
        <v>0</v>
      </c>
      <c r="L145" s="39">
        <f>SUM('01.1.4.:10.3.5.'!L145)</f>
        <v>10910</v>
      </c>
      <c r="M145" s="41">
        <f>SUM('01.1.4.:10.3.5.'!M145)</f>
        <v>0</v>
      </c>
      <c r="N145" s="40">
        <f>SUM('01.1.4.:10.3.5.'!N145)</f>
        <v>0</v>
      </c>
      <c r="O145" s="39">
        <f>SUM('01.1.4.:10.3.5.'!O145)</f>
        <v>0</v>
      </c>
      <c r="P145" s="38"/>
      <c r="R145" s="13"/>
    </row>
    <row r="146" spans="1:18" ht="24" x14ac:dyDescent="0.25">
      <c r="A146" s="88">
        <v>2344</v>
      </c>
      <c r="B146" s="110" t="s">
        <v>169</v>
      </c>
      <c r="C146" s="45">
        <f>SUM('01.1.4.:10.3.5.'!C146)</f>
        <v>0</v>
      </c>
      <c r="D146" s="43">
        <f>SUM('01.1.4.:10.3.5.'!D146)</f>
        <v>0</v>
      </c>
      <c r="E146" s="40">
        <f>SUM('01.1.4.:10.3.5.'!E146)</f>
        <v>0</v>
      </c>
      <c r="F146" s="39">
        <f>SUM('01.1.4.:10.3.5.'!F146)</f>
        <v>0</v>
      </c>
      <c r="G146" s="43">
        <f>SUM('01.1.4.:10.3.5.'!G146)</f>
        <v>0</v>
      </c>
      <c r="H146" s="42">
        <f>SUM('01.1.4.:10.3.5.'!H146)</f>
        <v>0</v>
      </c>
      <c r="I146" s="39">
        <f>SUM('01.1.4.:10.3.5.'!I146)</f>
        <v>0</v>
      </c>
      <c r="J146" s="43">
        <f>SUM('01.1.4.:10.3.5.'!J146)</f>
        <v>0</v>
      </c>
      <c r="K146" s="42">
        <f>SUM('01.1.4.:10.3.5.'!K146)</f>
        <v>0</v>
      </c>
      <c r="L146" s="39">
        <f>SUM('01.1.4.:10.3.5.'!L146)</f>
        <v>0</v>
      </c>
      <c r="M146" s="41">
        <f>SUM('01.1.4.:10.3.5.'!M146)</f>
        <v>0</v>
      </c>
      <c r="N146" s="40">
        <f>SUM('01.1.4.:10.3.5.'!N146)</f>
        <v>0</v>
      </c>
      <c r="O146" s="39">
        <f>SUM('01.1.4.:10.3.5.'!O146)</f>
        <v>0</v>
      </c>
      <c r="P146" s="38"/>
      <c r="R146" s="13"/>
    </row>
    <row r="147" spans="1:18" ht="24" x14ac:dyDescent="0.25">
      <c r="A147" s="169">
        <v>2350</v>
      </c>
      <c r="B147" s="96" t="s">
        <v>168</v>
      </c>
      <c r="C147" s="45">
        <f>SUM('01.1.4.:10.3.5.'!C147)</f>
        <v>25109</v>
      </c>
      <c r="D147" s="94">
        <f>SUM('01.1.4.:10.3.5.'!D147)</f>
        <v>5052</v>
      </c>
      <c r="E147" s="91">
        <f>SUM('01.1.4.:10.3.5.'!E147)</f>
        <v>0</v>
      </c>
      <c r="F147" s="90">
        <f>SUM('01.1.4.:10.3.5.'!F147)</f>
        <v>5052</v>
      </c>
      <c r="G147" s="94">
        <f>SUM('01.1.4.:10.3.5.'!G147)</f>
        <v>0</v>
      </c>
      <c r="H147" s="93">
        <f>SUM('01.1.4.:10.3.5.'!H147)</f>
        <v>0</v>
      </c>
      <c r="I147" s="90">
        <f>SUM('01.1.4.:10.3.5.'!I147)</f>
        <v>0</v>
      </c>
      <c r="J147" s="94">
        <f>SUM('01.1.4.:10.3.5.'!J147)</f>
        <v>20057</v>
      </c>
      <c r="K147" s="93">
        <f>SUM('01.1.4.:10.3.5.'!K147)</f>
        <v>0</v>
      </c>
      <c r="L147" s="90">
        <f>SUM('01.1.4.:10.3.5.'!L147)</f>
        <v>20057</v>
      </c>
      <c r="M147" s="92">
        <f>SUM('01.1.4.:10.3.5.'!M147)</f>
        <v>0</v>
      </c>
      <c r="N147" s="91">
        <f>SUM('01.1.4.:10.3.5.'!N147)</f>
        <v>0</v>
      </c>
      <c r="O147" s="90">
        <f>SUM('01.1.4.:10.3.5.'!O147)</f>
        <v>0</v>
      </c>
      <c r="P147" s="89"/>
      <c r="R147" s="13"/>
    </row>
    <row r="148" spans="1:18" x14ac:dyDescent="0.25">
      <c r="A148" s="145">
        <v>2351</v>
      </c>
      <c r="B148" s="117" t="s">
        <v>167</v>
      </c>
      <c r="C148" s="45">
        <f>SUM('01.1.4.:10.3.5.'!C148)</f>
        <v>7312</v>
      </c>
      <c r="D148" s="83">
        <f>SUM('01.1.4.:10.3.5.'!D148)</f>
        <v>1097</v>
      </c>
      <c r="E148" s="80">
        <f>SUM('01.1.4.:10.3.5.'!E148)</f>
        <v>0</v>
      </c>
      <c r="F148" s="79">
        <f>SUM('01.1.4.:10.3.5.'!F148)</f>
        <v>1097</v>
      </c>
      <c r="G148" s="83">
        <f>SUM('01.1.4.:10.3.5.'!G148)</f>
        <v>0</v>
      </c>
      <c r="H148" s="82">
        <f>SUM('01.1.4.:10.3.5.'!H148)</f>
        <v>0</v>
      </c>
      <c r="I148" s="79">
        <f>SUM('01.1.4.:10.3.5.'!I148)</f>
        <v>0</v>
      </c>
      <c r="J148" s="83">
        <f>SUM('01.1.4.:10.3.5.'!J148)</f>
        <v>6215</v>
      </c>
      <c r="K148" s="82">
        <f>SUM('01.1.4.:10.3.5.'!K148)</f>
        <v>0</v>
      </c>
      <c r="L148" s="79">
        <f>SUM('01.1.4.:10.3.5.'!L148)</f>
        <v>6215</v>
      </c>
      <c r="M148" s="81">
        <f>SUM('01.1.4.:10.3.5.'!M148)</f>
        <v>0</v>
      </c>
      <c r="N148" s="80">
        <f>SUM('01.1.4.:10.3.5.'!N148)</f>
        <v>0</v>
      </c>
      <c r="O148" s="79">
        <f>SUM('01.1.4.:10.3.5.'!O148)</f>
        <v>0</v>
      </c>
      <c r="P148" s="78"/>
      <c r="R148" s="13"/>
    </row>
    <row r="149" spans="1:18" x14ac:dyDescent="0.25">
      <c r="A149" s="88">
        <v>2352</v>
      </c>
      <c r="B149" s="110" t="s">
        <v>166</v>
      </c>
      <c r="C149" s="45">
        <f>SUM('01.1.4.:10.3.5.'!C149)</f>
        <v>15237</v>
      </c>
      <c r="D149" s="43">
        <f>SUM('01.1.4.:10.3.5.'!D149)</f>
        <v>2801</v>
      </c>
      <c r="E149" s="40">
        <f>SUM('01.1.4.:10.3.5.'!E149)</f>
        <v>0</v>
      </c>
      <c r="F149" s="39">
        <f>SUM('01.1.4.:10.3.5.'!F149)</f>
        <v>2801</v>
      </c>
      <c r="G149" s="43">
        <f>SUM('01.1.4.:10.3.5.'!G149)</f>
        <v>0</v>
      </c>
      <c r="H149" s="42">
        <f>SUM('01.1.4.:10.3.5.'!H149)</f>
        <v>0</v>
      </c>
      <c r="I149" s="39">
        <f>SUM('01.1.4.:10.3.5.'!I149)</f>
        <v>0</v>
      </c>
      <c r="J149" s="43">
        <f>SUM('01.1.4.:10.3.5.'!J149)</f>
        <v>12436</v>
      </c>
      <c r="K149" s="42">
        <f>SUM('01.1.4.:10.3.5.'!K149)</f>
        <v>0</v>
      </c>
      <c r="L149" s="39">
        <f>SUM('01.1.4.:10.3.5.'!L149)</f>
        <v>12436</v>
      </c>
      <c r="M149" s="41">
        <f>SUM('01.1.4.:10.3.5.'!M149)</f>
        <v>0</v>
      </c>
      <c r="N149" s="40">
        <f>SUM('01.1.4.:10.3.5.'!N149)</f>
        <v>0</v>
      </c>
      <c r="O149" s="39">
        <f>SUM('01.1.4.:10.3.5.'!O149)</f>
        <v>0</v>
      </c>
      <c r="P149" s="38"/>
      <c r="R149" s="13"/>
    </row>
    <row r="150" spans="1:18" ht="24" x14ac:dyDescent="0.25">
      <c r="A150" s="88">
        <v>2353</v>
      </c>
      <c r="B150" s="110" t="s">
        <v>165</v>
      </c>
      <c r="C150" s="45">
        <f>SUM('01.1.4.:10.3.5.'!C150)</f>
        <v>2003</v>
      </c>
      <c r="D150" s="43">
        <f>SUM('01.1.4.:10.3.5.'!D150)</f>
        <v>854</v>
      </c>
      <c r="E150" s="40">
        <f>SUM('01.1.4.:10.3.5.'!E150)</f>
        <v>0</v>
      </c>
      <c r="F150" s="39">
        <f>SUM('01.1.4.:10.3.5.'!F150)</f>
        <v>854</v>
      </c>
      <c r="G150" s="43">
        <f>SUM('01.1.4.:10.3.5.'!G150)</f>
        <v>0</v>
      </c>
      <c r="H150" s="42">
        <f>SUM('01.1.4.:10.3.5.'!H150)</f>
        <v>0</v>
      </c>
      <c r="I150" s="39">
        <f>SUM('01.1.4.:10.3.5.'!I150)</f>
        <v>0</v>
      </c>
      <c r="J150" s="43">
        <f>SUM('01.1.4.:10.3.5.'!J150)</f>
        <v>1149</v>
      </c>
      <c r="K150" s="42">
        <f>SUM('01.1.4.:10.3.5.'!K150)</f>
        <v>0</v>
      </c>
      <c r="L150" s="39">
        <f>SUM('01.1.4.:10.3.5.'!L150)</f>
        <v>1149</v>
      </c>
      <c r="M150" s="41">
        <f>SUM('01.1.4.:10.3.5.'!M150)</f>
        <v>0</v>
      </c>
      <c r="N150" s="40">
        <f>SUM('01.1.4.:10.3.5.'!N150)</f>
        <v>0</v>
      </c>
      <c r="O150" s="39">
        <f>SUM('01.1.4.:10.3.5.'!O150)</f>
        <v>0</v>
      </c>
      <c r="P150" s="38"/>
      <c r="R150" s="13"/>
    </row>
    <row r="151" spans="1:18" ht="24" x14ac:dyDescent="0.25">
      <c r="A151" s="88">
        <v>2354</v>
      </c>
      <c r="B151" s="110" t="s">
        <v>164</v>
      </c>
      <c r="C151" s="45">
        <f>SUM('01.1.4.:10.3.5.'!C151)</f>
        <v>150</v>
      </c>
      <c r="D151" s="43">
        <f>SUM('01.1.4.:10.3.5.'!D151)</f>
        <v>0</v>
      </c>
      <c r="E151" s="40">
        <f>SUM('01.1.4.:10.3.5.'!E151)</f>
        <v>0</v>
      </c>
      <c r="F151" s="39">
        <f>SUM('01.1.4.:10.3.5.'!F151)</f>
        <v>0</v>
      </c>
      <c r="G151" s="43">
        <f>SUM('01.1.4.:10.3.5.'!G151)</f>
        <v>0</v>
      </c>
      <c r="H151" s="42">
        <f>SUM('01.1.4.:10.3.5.'!H151)</f>
        <v>0</v>
      </c>
      <c r="I151" s="39">
        <f>SUM('01.1.4.:10.3.5.'!I151)</f>
        <v>0</v>
      </c>
      <c r="J151" s="43">
        <f>SUM('01.1.4.:10.3.5.'!J151)</f>
        <v>150</v>
      </c>
      <c r="K151" s="42">
        <f>SUM('01.1.4.:10.3.5.'!K151)</f>
        <v>0</v>
      </c>
      <c r="L151" s="39">
        <f>SUM('01.1.4.:10.3.5.'!L151)</f>
        <v>150</v>
      </c>
      <c r="M151" s="41">
        <f>SUM('01.1.4.:10.3.5.'!M151)</f>
        <v>0</v>
      </c>
      <c r="N151" s="40">
        <f>SUM('01.1.4.:10.3.5.'!N151)</f>
        <v>0</v>
      </c>
      <c r="O151" s="39">
        <f>SUM('01.1.4.:10.3.5.'!O151)</f>
        <v>0</v>
      </c>
      <c r="P151" s="38"/>
      <c r="R151" s="13"/>
    </row>
    <row r="152" spans="1:18" ht="24" x14ac:dyDescent="0.25">
      <c r="A152" s="88">
        <v>2355</v>
      </c>
      <c r="B152" s="110" t="s">
        <v>163</v>
      </c>
      <c r="C152" s="45">
        <f>SUM('01.1.4.:10.3.5.'!C152)</f>
        <v>350</v>
      </c>
      <c r="D152" s="43">
        <f>SUM('01.1.4.:10.3.5.'!D152)</f>
        <v>300</v>
      </c>
      <c r="E152" s="40">
        <f>SUM('01.1.4.:10.3.5.'!E152)</f>
        <v>0</v>
      </c>
      <c r="F152" s="39">
        <f>SUM('01.1.4.:10.3.5.'!F152)</f>
        <v>300</v>
      </c>
      <c r="G152" s="43">
        <f>SUM('01.1.4.:10.3.5.'!G152)</f>
        <v>0</v>
      </c>
      <c r="H152" s="42">
        <f>SUM('01.1.4.:10.3.5.'!H152)</f>
        <v>0</v>
      </c>
      <c r="I152" s="39">
        <f>SUM('01.1.4.:10.3.5.'!I152)</f>
        <v>0</v>
      </c>
      <c r="J152" s="43">
        <f>SUM('01.1.4.:10.3.5.'!J152)</f>
        <v>50</v>
      </c>
      <c r="K152" s="42">
        <f>SUM('01.1.4.:10.3.5.'!K152)</f>
        <v>0</v>
      </c>
      <c r="L152" s="39">
        <f>SUM('01.1.4.:10.3.5.'!L152)</f>
        <v>50</v>
      </c>
      <c r="M152" s="41">
        <f>SUM('01.1.4.:10.3.5.'!M152)</f>
        <v>0</v>
      </c>
      <c r="N152" s="40">
        <f>SUM('01.1.4.:10.3.5.'!N152)</f>
        <v>0</v>
      </c>
      <c r="O152" s="39">
        <f>SUM('01.1.4.:10.3.5.'!O152)</f>
        <v>0</v>
      </c>
      <c r="P152" s="38"/>
      <c r="R152" s="13"/>
    </row>
    <row r="153" spans="1:18" x14ac:dyDescent="0.25">
      <c r="A153" s="88">
        <v>2359</v>
      </c>
      <c r="B153" s="110" t="s">
        <v>162</v>
      </c>
      <c r="C153" s="45">
        <f>SUM('01.1.4.:10.3.5.'!C153)</f>
        <v>57</v>
      </c>
      <c r="D153" s="43">
        <f>SUM('01.1.4.:10.3.5.'!D153)</f>
        <v>0</v>
      </c>
      <c r="E153" s="40">
        <f>SUM('01.1.4.:10.3.5.'!E153)</f>
        <v>0</v>
      </c>
      <c r="F153" s="39">
        <f>SUM('01.1.4.:10.3.5.'!F153)</f>
        <v>0</v>
      </c>
      <c r="G153" s="43">
        <f>SUM('01.1.4.:10.3.5.'!G153)</f>
        <v>0</v>
      </c>
      <c r="H153" s="42">
        <f>SUM('01.1.4.:10.3.5.'!H153)</f>
        <v>0</v>
      </c>
      <c r="I153" s="39">
        <f>SUM('01.1.4.:10.3.5.'!I153)</f>
        <v>0</v>
      </c>
      <c r="J153" s="43">
        <f>SUM('01.1.4.:10.3.5.'!J153)</f>
        <v>57</v>
      </c>
      <c r="K153" s="42">
        <f>SUM('01.1.4.:10.3.5.'!K153)</f>
        <v>0</v>
      </c>
      <c r="L153" s="39">
        <f>SUM('01.1.4.:10.3.5.'!L153)</f>
        <v>57</v>
      </c>
      <c r="M153" s="41">
        <f>SUM('01.1.4.:10.3.5.'!M153)</f>
        <v>0</v>
      </c>
      <c r="N153" s="40">
        <f>SUM('01.1.4.:10.3.5.'!N153)</f>
        <v>0</v>
      </c>
      <c r="O153" s="39">
        <f>SUM('01.1.4.:10.3.5.'!O153)</f>
        <v>0</v>
      </c>
      <c r="P153" s="38"/>
      <c r="R153" s="13"/>
    </row>
    <row r="154" spans="1:18" ht="24" x14ac:dyDescent="0.25">
      <c r="A154" s="111">
        <v>2360</v>
      </c>
      <c r="B154" s="110" t="s">
        <v>161</v>
      </c>
      <c r="C154" s="45">
        <f>SUM('01.1.4.:10.3.5.'!C154)</f>
        <v>217418</v>
      </c>
      <c r="D154" s="115">
        <f>SUM('01.1.4.:10.3.5.'!D154)</f>
        <v>17232</v>
      </c>
      <c r="E154" s="112">
        <f>SUM('01.1.4.:10.3.5.'!E154)</f>
        <v>469</v>
      </c>
      <c r="F154" s="39">
        <f>SUM('01.1.4.:10.3.5.'!F154)</f>
        <v>17701</v>
      </c>
      <c r="G154" s="115">
        <f>SUM('01.1.4.:10.3.5.'!G154)</f>
        <v>0</v>
      </c>
      <c r="H154" s="114">
        <f>SUM('01.1.4.:10.3.5.'!H154)</f>
        <v>0</v>
      </c>
      <c r="I154" s="39">
        <f>SUM('01.1.4.:10.3.5.'!I154)</f>
        <v>0</v>
      </c>
      <c r="J154" s="115">
        <f>SUM('01.1.4.:10.3.5.'!J154)</f>
        <v>198813</v>
      </c>
      <c r="K154" s="114">
        <f>SUM('01.1.4.:10.3.5.'!K154)</f>
        <v>0</v>
      </c>
      <c r="L154" s="39">
        <f>SUM('01.1.4.:10.3.5.'!L154)</f>
        <v>198813</v>
      </c>
      <c r="M154" s="113">
        <f>SUM('01.1.4.:10.3.5.'!M154)</f>
        <v>904</v>
      </c>
      <c r="N154" s="112">
        <f>SUM('01.1.4.:10.3.5.'!N154)</f>
        <v>0</v>
      </c>
      <c r="O154" s="39">
        <f>SUM('01.1.4.:10.3.5.'!O154)</f>
        <v>904</v>
      </c>
      <c r="P154" s="38"/>
      <c r="R154" s="13"/>
    </row>
    <row r="155" spans="1:18" x14ac:dyDescent="0.25">
      <c r="A155" s="46">
        <v>2361</v>
      </c>
      <c r="B155" s="110" t="s">
        <v>160</v>
      </c>
      <c r="C155" s="45">
        <f>SUM('01.1.4.:10.3.5.'!C155)</f>
        <v>12488</v>
      </c>
      <c r="D155" s="43">
        <f>SUM('01.1.4.:10.3.5.'!D155)</f>
        <v>2828</v>
      </c>
      <c r="E155" s="40">
        <f>SUM('01.1.4.:10.3.5.'!E155)</f>
        <v>0</v>
      </c>
      <c r="F155" s="39">
        <f>SUM('01.1.4.:10.3.5.'!F155)</f>
        <v>2828</v>
      </c>
      <c r="G155" s="43">
        <f>SUM('01.1.4.:10.3.5.'!G155)</f>
        <v>0</v>
      </c>
      <c r="H155" s="42">
        <f>SUM('01.1.4.:10.3.5.'!H155)</f>
        <v>0</v>
      </c>
      <c r="I155" s="39">
        <f>SUM('01.1.4.:10.3.5.'!I155)</f>
        <v>0</v>
      </c>
      <c r="J155" s="43">
        <f>SUM('01.1.4.:10.3.5.'!J155)</f>
        <v>9208</v>
      </c>
      <c r="K155" s="42">
        <f>SUM('01.1.4.:10.3.5.'!K155)</f>
        <v>0</v>
      </c>
      <c r="L155" s="39">
        <f>SUM('01.1.4.:10.3.5.'!L155)</f>
        <v>9208</v>
      </c>
      <c r="M155" s="41">
        <f>SUM('01.1.4.:10.3.5.'!M155)</f>
        <v>452</v>
      </c>
      <c r="N155" s="40">
        <f>SUM('01.1.4.:10.3.5.'!N155)</f>
        <v>0</v>
      </c>
      <c r="O155" s="39">
        <f>SUM('01.1.4.:10.3.5.'!O155)</f>
        <v>452</v>
      </c>
      <c r="P155" s="38"/>
      <c r="R155" s="13"/>
    </row>
    <row r="156" spans="1:18" x14ac:dyDescent="0.25">
      <c r="A156" s="46">
        <v>2362</v>
      </c>
      <c r="B156" s="110" t="s">
        <v>159</v>
      </c>
      <c r="C156" s="45">
        <f>SUM('01.1.4.:10.3.5.'!C156)</f>
        <v>1544</v>
      </c>
      <c r="D156" s="43">
        <f>SUM('01.1.4.:10.3.5.'!D156)</f>
        <v>120</v>
      </c>
      <c r="E156" s="40">
        <f>SUM('01.1.4.:10.3.5.'!E156)</f>
        <v>0</v>
      </c>
      <c r="F156" s="39">
        <f>SUM('01.1.4.:10.3.5.'!F156)</f>
        <v>120</v>
      </c>
      <c r="G156" s="43">
        <f>SUM('01.1.4.:10.3.5.'!G156)</f>
        <v>0</v>
      </c>
      <c r="H156" s="42">
        <f>SUM('01.1.4.:10.3.5.'!H156)</f>
        <v>0</v>
      </c>
      <c r="I156" s="39">
        <f>SUM('01.1.4.:10.3.5.'!I156)</f>
        <v>0</v>
      </c>
      <c r="J156" s="43">
        <f>SUM('01.1.4.:10.3.5.'!J156)</f>
        <v>1424</v>
      </c>
      <c r="K156" s="42">
        <f>SUM('01.1.4.:10.3.5.'!K156)</f>
        <v>0</v>
      </c>
      <c r="L156" s="39">
        <f>SUM('01.1.4.:10.3.5.'!L156)</f>
        <v>1424</v>
      </c>
      <c r="M156" s="41">
        <f>SUM('01.1.4.:10.3.5.'!M156)</f>
        <v>0</v>
      </c>
      <c r="N156" s="40">
        <f>SUM('01.1.4.:10.3.5.'!N156)</f>
        <v>0</v>
      </c>
      <c r="O156" s="39">
        <f>SUM('01.1.4.:10.3.5.'!O156)</f>
        <v>0</v>
      </c>
      <c r="P156" s="38"/>
      <c r="R156" s="13"/>
    </row>
    <row r="157" spans="1:18" x14ac:dyDescent="0.25">
      <c r="A157" s="46">
        <v>2363</v>
      </c>
      <c r="B157" s="110" t="s">
        <v>158</v>
      </c>
      <c r="C157" s="45">
        <f>SUM('01.1.4.:10.3.5.'!C157)</f>
        <v>175445</v>
      </c>
      <c r="D157" s="43">
        <f>SUM('01.1.4.:10.3.5.'!D157)</f>
        <v>14234</v>
      </c>
      <c r="E157" s="40">
        <f>SUM('01.1.4.:10.3.5.'!E157)</f>
        <v>469</v>
      </c>
      <c r="F157" s="39">
        <f>SUM('01.1.4.:10.3.5.'!F157)</f>
        <v>14703</v>
      </c>
      <c r="G157" s="43">
        <f>SUM('01.1.4.:10.3.5.'!G157)</f>
        <v>0</v>
      </c>
      <c r="H157" s="42">
        <f>SUM('01.1.4.:10.3.5.'!H157)</f>
        <v>0</v>
      </c>
      <c r="I157" s="39">
        <f>SUM('01.1.4.:10.3.5.'!I157)</f>
        <v>0</v>
      </c>
      <c r="J157" s="43">
        <f>SUM('01.1.4.:10.3.5.'!J157)</f>
        <v>160912</v>
      </c>
      <c r="K157" s="42">
        <f>SUM('01.1.4.:10.3.5.'!K157)</f>
        <v>-170</v>
      </c>
      <c r="L157" s="39">
        <f>SUM('01.1.4.:10.3.5.'!L157)</f>
        <v>160742</v>
      </c>
      <c r="M157" s="41">
        <f>SUM('01.1.4.:10.3.5.'!M157)</f>
        <v>0</v>
      </c>
      <c r="N157" s="40">
        <f>SUM('01.1.4.:10.3.5.'!N157)</f>
        <v>0</v>
      </c>
      <c r="O157" s="39">
        <f>SUM('01.1.4.:10.3.5.'!O157)</f>
        <v>0</v>
      </c>
      <c r="P157" s="38"/>
      <c r="R157" s="13"/>
    </row>
    <row r="158" spans="1:18" x14ac:dyDescent="0.25">
      <c r="A158" s="46">
        <v>2364</v>
      </c>
      <c r="B158" s="110" t="s">
        <v>156</v>
      </c>
      <c r="C158" s="45">
        <f>SUM('01.1.4.:10.3.5.'!C158)</f>
        <v>0</v>
      </c>
      <c r="D158" s="43">
        <f>SUM('01.1.4.:10.3.5.'!D158)</f>
        <v>0</v>
      </c>
      <c r="E158" s="40">
        <f>SUM('01.1.4.:10.3.5.'!E158)</f>
        <v>0</v>
      </c>
      <c r="F158" s="39">
        <f>SUM('01.1.4.:10.3.5.'!F158)</f>
        <v>0</v>
      </c>
      <c r="G158" s="43">
        <f>SUM('01.1.4.:10.3.5.'!G158)</f>
        <v>0</v>
      </c>
      <c r="H158" s="42">
        <f>SUM('01.1.4.:10.3.5.'!H158)</f>
        <v>0</v>
      </c>
      <c r="I158" s="39">
        <f>SUM('01.1.4.:10.3.5.'!I158)</f>
        <v>0</v>
      </c>
      <c r="J158" s="43">
        <f>SUM('01.1.4.:10.3.5.'!J158)</f>
        <v>0</v>
      </c>
      <c r="K158" s="42">
        <f>SUM('01.1.4.:10.3.5.'!K158)</f>
        <v>0</v>
      </c>
      <c r="L158" s="39">
        <f>SUM('01.1.4.:10.3.5.'!L158)</f>
        <v>0</v>
      </c>
      <c r="M158" s="41">
        <f>SUM('01.1.4.:10.3.5.'!M158)</f>
        <v>0</v>
      </c>
      <c r="N158" s="40">
        <f>SUM('01.1.4.:10.3.5.'!N158)</f>
        <v>0</v>
      </c>
      <c r="O158" s="39">
        <f>SUM('01.1.4.:10.3.5.'!O158)</f>
        <v>0</v>
      </c>
      <c r="P158" s="38"/>
      <c r="R158" s="13"/>
    </row>
    <row r="159" spans="1:18" x14ac:dyDescent="0.25">
      <c r="A159" s="46">
        <v>2365</v>
      </c>
      <c r="B159" s="110" t="s">
        <v>155</v>
      </c>
      <c r="C159" s="45">
        <f>SUM('01.1.4.:10.3.5.'!C159)</f>
        <v>384</v>
      </c>
      <c r="D159" s="43">
        <f>SUM('01.1.4.:10.3.5.'!D159)</f>
        <v>0</v>
      </c>
      <c r="E159" s="40">
        <f>SUM('01.1.4.:10.3.5.'!E159)</f>
        <v>0</v>
      </c>
      <c r="F159" s="39">
        <f>SUM('01.1.4.:10.3.5.'!F159)</f>
        <v>0</v>
      </c>
      <c r="G159" s="43">
        <f>SUM('01.1.4.:10.3.5.'!G159)</f>
        <v>0</v>
      </c>
      <c r="H159" s="42">
        <f>SUM('01.1.4.:10.3.5.'!H159)</f>
        <v>0</v>
      </c>
      <c r="I159" s="39">
        <f>SUM('01.1.4.:10.3.5.'!I159)</f>
        <v>0</v>
      </c>
      <c r="J159" s="43">
        <f>SUM('01.1.4.:10.3.5.'!J159)</f>
        <v>214</v>
      </c>
      <c r="K159" s="42">
        <f>SUM('01.1.4.:10.3.5.'!K159)</f>
        <v>170</v>
      </c>
      <c r="L159" s="39">
        <f>SUM('01.1.4.:10.3.5.'!L159)</f>
        <v>384</v>
      </c>
      <c r="M159" s="41">
        <f>SUM('01.1.4.:10.3.5.'!M159)</f>
        <v>0</v>
      </c>
      <c r="N159" s="40">
        <f>SUM('01.1.4.:10.3.5.'!N159)</f>
        <v>0</v>
      </c>
      <c r="O159" s="39">
        <f>SUM('01.1.4.:10.3.5.'!O159)</f>
        <v>0</v>
      </c>
      <c r="P159" s="38"/>
      <c r="R159" s="13"/>
    </row>
    <row r="160" spans="1:18" ht="24" x14ac:dyDescent="0.25">
      <c r="A160" s="46">
        <v>2366</v>
      </c>
      <c r="B160" s="110" t="s">
        <v>153</v>
      </c>
      <c r="C160" s="45">
        <f>SUM('01.1.4.:10.3.5.'!C160)</f>
        <v>0</v>
      </c>
      <c r="D160" s="43">
        <f>SUM('01.1.4.:10.3.5.'!D160)</f>
        <v>0</v>
      </c>
      <c r="E160" s="40">
        <f>SUM('01.1.4.:10.3.5.'!E160)</f>
        <v>0</v>
      </c>
      <c r="F160" s="39">
        <f>SUM('01.1.4.:10.3.5.'!F160)</f>
        <v>0</v>
      </c>
      <c r="G160" s="43">
        <f>SUM('01.1.4.:10.3.5.'!G160)</f>
        <v>0</v>
      </c>
      <c r="H160" s="42">
        <f>SUM('01.1.4.:10.3.5.'!H160)</f>
        <v>0</v>
      </c>
      <c r="I160" s="39">
        <f>SUM('01.1.4.:10.3.5.'!I160)</f>
        <v>0</v>
      </c>
      <c r="J160" s="43">
        <f>SUM('01.1.4.:10.3.5.'!J160)</f>
        <v>0</v>
      </c>
      <c r="K160" s="42">
        <f>SUM('01.1.4.:10.3.5.'!K160)</f>
        <v>0</v>
      </c>
      <c r="L160" s="39">
        <f>SUM('01.1.4.:10.3.5.'!L160)</f>
        <v>0</v>
      </c>
      <c r="M160" s="41">
        <f>SUM('01.1.4.:10.3.5.'!M160)</f>
        <v>0</v>
      </c>
      <c r="N160" s="40">
        <f>SUM('01.1.4.:10.3.5.'!N160)</f>
        <v>0</v>
      </c>
      <c r="O160" s="39">
        <f>SUM('01.1.4.:10.3.5.'!O160)</f>
        <v>0</v>
      </c>
      <c r="P160" s="38"/>
      <c r="R160" s="13"/>
    </row>
    <row r="161" spans="1:18" ht="36" x14ac:dyDescent="0.25">
      <c r="A161" s="46">
        <v>2369</v>
      </c>
      <c r="B161" s="110" t="s">
        <v>152</v>
      </c>
      <c r="C161" s="45">
        <f>SUM('01.1.4.:10.3.5.'!C161)</f>
        <v>27557</v>
      </c>
      <c r="D161" s="43">
        <f>SUM('01.1.4.:10.3.5.'!D161)</f>
        <v>50</v>
      </c>
      <c r="E161" s="40">
        <f>SUM('01.1.4.:10.3.5.'!E161)</f>
        <v>0</v>
      </c>
      <c r="F161" s="39">
        <f>SUM('01.1.4.:10.3.5.'!F161)</f>
        <v>50</v>
      </c>
      <c r="G161" s="43">
        <f>SUM('01.1.4.:10.3.5.'!G161)</f>
        <v>0</v>
      </c>
      <c r="H161" s="42">
        <f>SUM('01.1.4.:10.3.5.'!H161)</f>
        <v>0</v>
      </c>
      <c r="I161" s="39">
        <f>SUM('01.1.4.:10.3.5.'!I161)</f>
        <v>0</v>
      </c>
      <c r="J161" s="43">
        <f>SUM('01.1.4.:10.3.5.'!J161)</f>
        <v>27055</v>
      </c>
      <c r="K161" s="42">
        <f>SUM('01.1.4.:10.3.5.'!K161)</f>
        <v>0</v>
      </c>
      <c r="L161" s="39">
        <f>SUM('01.1.4.:10.3.5.'!L161)</f>
        <v>27055</v>
      </c>
      <c r="M161" s="41">
        <f>SUM('01.1.4.:10.3.5.'!M161)</f>
        <v>452</v>
      </c>
      <c r="N161" s="40">
        <f>SUM('01.1.4.:10.3.5.'!N161)</f>
        <v>0</v>
      </c>
      <c r="O161" s="39">
        <f>SUM('01.1.4.:10.3.5.'!O161)</f>
        <v>452</v>
      </c>
      <c r="P161" s="38"/>
      <c r="R161" s="13"/>
    </row>
    <row r="162" spans="1:18" x14ac:dyDescent="0.25">
      <c r="A162" s="169">
        <v>2370</v>
      </c>
      <c r="B162" s="96" t="s">
        <v>151</v>
      </c>
      <c r="C162" s="45">
        <f>SUM('01.1.4.:10.3.5.'!C162)</f>
        <v>20588</v>
      </c>
      <c r="D162" s="167">
        <f>SUM('01.1.4.:10.3.5.'!D162)</f>
        <v>12588</v>
      </c>
      <c r="E162" s="164">
        <f>SUM('01.1.4.:10.3.5.'!E162)</f>
        <v>0</v>
      </c>
      <c r="F162" s="90">
        <f>SUM('01.1.4.:10.3.5.'!F162)</f>
        <v>12588</v>
      </c>
      <c r="G162" s="167">
        <f>SUM('01.1.4.:10.3.5.'!G162)</f>
        <v>8000</v>
      </c>
      <c r="H162" s="166">
        <f>SUM('01.1.4.:10.3.5.'!H162)</f>
        <v>0</v>
      </c>
      <c r="I162" s="90">
        <f>SUM('01.1.4.:10.3.5.'!I162)</f>
        <v>8000</v>
      </c>
      <c r="J162" s="167">
        <f>SUM('01.1.4.:10.3.5.'!J162)</f>
        <v>0</v>
      </c>
      <c r="K162" s="166">
        <f>SUM('01.1.4.:10.3.5.'!K162)</f>
        <v>0</v>
      </c>
      <c r="L162" s="90">
        <f>SUM('01.1.4.:10.3.5.'!L162)</f>
        <v>0</v>
      </c>
      <c r="M162" s="165">
        <f>SUM('01.1.4.:10.3.5.'!M162)</f>
        <v>0</v>
      </c>
      <c r="N162" s="164">
        <f>SUM('01.1.4.:10.3.5.'!N162)</f>
        <v>0</v>
      </c>
      <c r="O162" s="90">
        <f>SUM('01.1.4.:10.3.5.'!O162)</f>
        <v>0</v>
      </c>
      <c r="P162" s="89"/>
      <c r="R162" s="13"/>
    </row>
    <row r="163" spans="1:18" x14ac:dyDescent="0.25">
      <c r="A163" s="169">
        <v>2380</v>
      </c>
      <c r="B163" s="96" t="s">
        <v>150</v>
      </c>
      <c r="C163" s="45">
        <f>SUM('01.1.4.:10.3.5.'!C163)</f>
        <v>1703</v>
      </c>
      <c r="D163" s="94">
        <f>SUM('01.1.4.:10.3.5.'!D163)</f>
        <v>0</v>
      </c>
      <c r="E163" s="91">
        <f>SUM('01.1.4.:10.3.5.'!E163)</f>
        <v>0</v>
      </c>
      <c r="F163" s="90">
        <f>SUM('01.1.4.:10.3.5.'!F163)</f>
        <v>0</v>
      </c>
      <c r="G163" s="94">
        <f>SUM('01.1.4.:10.3.5.'!G163)</f>
        <v>0</v>
      </c>
      <c r="H163" s="93">
        <f>SUM('01.1.4.:10.3.5.'!H163)</f>
        <v>0</v>
      </c>
      <c r="I163" s="90">
        <f>SUM('01.1.4.:10.3.5.'!I163)</f>
        <v>0</v>
      </c>
      <c r="J163" s="94">
        <f>SUM('01.1.4.:10.3.5.'!J163)</f>
        <v>1703</v>
      </c>
      <c r="K163" s="93">
        <f>SUM('01.1.4.:10.3.5.'!K163)</f>
        <v>0</v>
      </c>
      <c r="L163" s="90">
        <f>SUM('01.1.4.:10.3.5.'!L163)</f>
        <v>1703</v>
      </c>
      <c r="M163" s="92">
        <f>SUM('01.1.4.:10.3.5.'!M163)</f>
        <v>0</v>
      </c>
      <c r="N163" s="91">
        <f>SUM('01.1.4.:10.3.5.'!N163)</f>
        <v>0</v>
      </c>
      <c r="O163" s="90">
        <f>SUM('01.1.4.:10.3.5.'!O163)</f>
        <v>0</v>
      </c>
      <c r="P163" s="89"/>
      <c r="R163" s="13"/>
    </row>
    <row r="164" spans="1:18" x14ac:dyDescent="0.25">
      <c r="A164" s="200">
        <v>2381</v>
      </c>
      <c r="B164" s="117" t="s">
        <v>149</v>
      </c>
      <c r="C164" s="45">
        <f>SUM('01.1.4.:10.3.5.'!C164)</f>
        <v>0</v>
      </c>
      <c r="D164" s="83">
        <f>SUM('01.1.4.:10.3.5.'!D164)</f>
        <v>0</v>
      </c>
      <c r="E164" s="80">
        <f>SUM('01.1.4.:10.3.5.'!E164)</f>
        <v>0</v>
      </c>
      <c r="F164" s="79">
        <f>SUM('01.1.4.:10.3.5.'!F164)</f>
        <v>0</v>
      </c>
      <c r="G164" s="83">
        <f>SUM('01.1.4.:10.3.5.'!G164)</f>
        <v>0</v>
      </c>
      <c r="H164" s="82">
        <f>SUM('01.1.4.:10.3.5.'!H164)</f>
        <v>0</v>
      </c>
      <c r="I164" s="79">
        <f>SUM('01.1.4.:10.3.5.'!I164)</f>
        <v>0</v>
      </c>
      <c r="J164" s="83">
        <f>SUM('01.1.4.:10.3.5.'!J164)</f>
        <v>0</v>
      </c>
      <c r="K164" s="82">
        <f>SUM('01.1.4.:10.3.5.'!K164)</f>
        <v>0</v>
      </c>
      <c r="L164" s="79">
        <f>SUM('01.1.4.:10.3.5.'!L164)</f>
        <v>0</v>
      </c>
      <c r="M164" s="81">
        <f>SUM('01.1.4.:10.3.5.'!M164)</f>
        <v>0</v>
      </c>
      <c r="N164" s="80">
        <f>SUM('01.1.4.:10.3.5.'!N164)</f>
        <v>0</v>
      </c>
      <c r="O164" s="79">
        <f>SUM('01.1.4.:10.3.5.'!O164)</f>
        <v>0</v>
      </c>
      <c r="P164" s="78"/>
      <c r="R164" s="13"/>
    </row>
    <row r="165" spans="1:18" ht="24" x14ac:dyDescent="0.25">
      <c r="A165" s="46">
        <v>2389</v>
      </c>
      <c r="B165" s="110" t="s">
        <v>148</v>
      </c>
      <c r="C165" s="45">
        <f>SUM('01.1.4.:10.3.5.'!C165)</f>
        <v>1703</v>
      </c>
      <c r="D165" s="43">
        <f>SUM('01.1.4.:10.3.5.'!D165)</f>
        <v>0</v>
      </c>
      <c r="E165" s="40">
        <f>SUM('01.1.4.:10.3.5.'!E165)</f>
        <v>0</v>
      </c>
      <c r="F165" s="39">
        <f>SUM('01.1.4.:10.3.5.'!F165)</f>
        <v>0</v>
      </c>
      <c r="G165" s="43">
        <f>SUM('01.1.4.:10.3.5.'!G165)</f>
        <v>0</v>
      </c>
      <c r="H165" s="42">
        <f>SUM('01.1.4.:10.3.5.'!H165)</f>
        <v>0</v>
      </c>
      <c r="I165" s="39">
        <f>SUM('01.1.4.:10.3.5.'!I165)</f>
        <v>0</v>
      </c>
      <c r="J165" s="43">
        <f>SUM('01.1.4.:10.3.5.'!J165)</f>
        <v>1703</v>
      </c>
      <c r="K165" s="42">
        <f>SUM('01.1.4.:10.3.5.'!K165)</f>
        <v>0</v>
      </c>
      <c r="L165" s="39">
        <f>SUM('01.1.4.:10.3.5.'!L165)</f>
        <v>1703</v>
      </c>
      <c r="M165" s="41">
        <f>SUM('01.1.4.:10.3.5.'!M165)</f>
        <v>0</v>
      </c>
      <c r="N165" s="40">
        <f>SUM('01.1.4.:10.3.5.'!N165)</f>
        <v>0</v>
      </c>
      <c r="O165" s="39">
        <f>SUM('01.1.4.:10.3.5.'!O165)</f>
        <v>0</v>
      </c>
      <c r="P165" s="38"/>
      <c r="R165" s="13"/>
    </row>
    <row r="166" spans="1:18" x14ac:dyDescent="0.25">
      <c r="A166" s="169">
        <v>2390</v>
      </c>
      <c r="B166" s="96" t="s">
        <v>147</v>
      </c>
      <c r="C166" s="45">
        <f>SUM('01.1.4.:10.3.5.'!C166)</f>
        <v>50</v>
      </c>
      <c r="D166" s="167">
        <f>SUM('01.1.4.:10.3.5.'!D166)</f>
        <v>50</v>
      </c>
      <c r="E166" s="164">
        <f>SUM('01.1.4.:10.3.5.'!E166)</f>
        <v>0</v>
      </c>
      <c r="F166" s="39">
        <f>SUM('01.1.4.:10.3.5.'!F166)</f>
        <v>50</v>
      </c>
      <c r="G166" s="167">
        <f>SUM('01.1.4.:10.3.5.'!G166)</f>
        <v>0</v>
      </c>
      <c r="H166" s="166">
        <f>SUM('01.1.4.:10.3.5.'!H166)</f>
        <v>0</v>
      </c>
      <c r="I166" s="90">
        <f>SUM('01.1.4.:10.3.5.'!I166)</f>
        <v>0</v>
      </c>
      <c r="J166" s="167">
        <f>SUM('01.1.4.:10.3.5.'!J166)</f>
        <v>0</v>
      </c>
      <c r="K166" s="166">
        <f>SUM('01.1.4.:10.3.5.'!K166)</f>
        <v>0</v>
      </c>
      <c r="L166" s="90">
        <f>SUM('01.1.4.:10.3.5.'!L166)</f>
        <v>0</v>
      </c>
      <c r="M166" s="165">
        <f>SUM('01.1.4.:10.3.5.'!M166)</f>
        <v>0</v>
      </c>
      <c r="N166" s="164">
        <f>SUM('01.1.4.:10.3.5.'!N166)</f>
        <v>0</v>
      </c>
      <c r="O166" s="90">
        <f>SUM('01.1.4.:10.3.5.'!O166)</f>
        <v>0</v>
      </c>
      <c r="P166" s="89"/>
      <c r="R166" s="13"/>
    </row>
    <row r="167" spans="1:18" x14ac:dyDescent="0.25">
      <c r="A167" s="109">
        <v>2400</v>
      </c>
      <c r="B167" s="108" t="s">
        <v>146</v>
      </c>
      <c r="C167" s="124">
        <f>SUM('01.1.4.:10.3.5.'!C167)</f>
        <v>0</v>
      </c>
      <c r="D167" s="199">
        <f>SUM('01.1.4.:10.3.5.'!D167)</f>
        <v>0</v>
      </c>
      <c r="E167" s="196">
        <f>SUM('01.1.4.:10.3.5.'!E167)</f>
        <v>0</v>
      </c>
      <c r="F167" s="119">
        <f>SUM('01.1.4.:10.3.5.'!F167)</f>
        <v>0</v>
      </c>
      <c r="G167" s="199">
        <f>SUM('01.1.4.:10.3.5.'!G167)</f>
        <v>0</v>
      </c>
      <c r="H167" s="198">
        <f>SUM('01.1.4.:10.3.5.'!H167)</f>
        <v>0</v>
      </c>
      <c r="I167" s="119">
        <f>SUM('01.1.4.:10.3.5.'!I167)</f>
        <v>0</v>
      </c>
      <c r="J167" s="199">
        <f>SUM('01.1.4.:10.3.5.'!J167)</f>
        <v>0</v>
      </c>
      <c r="K167" s="198">
        <f>SUM('01.1.4.:10.3.5.'!K167)</f>
        <v>0</v>
      </c>
      <c r="L167" s="119">
        <f>SUM('01.1.4.:10.3.5.'!L167)</f>
        <v>0</v>
      </c>
      <c r="M167" s="197">
        <f>SUM('01.1.4.:10.3.5.'!M167)</f>
        <v>0</v>
      </c>
      <c r="N167" s="196">
        <f>SUM('01.1.4.:10.3.5.'!N167)</f>
        <v>0</v>
      </c>
      <c r="O167" s="119">
        <f>SUM('01.1.4.:10.3.5.'!O167)</f>
        <v>0</v>
      </c>
      <c r="P167" s="171"/>
      <c r="R167" s="13"/>
    </row>
    <row r="168" spans="1:18" ht="24" x14ac:dyDescent="0.25">
      <c r="A168" s="109">
        <v>2500</v>
      </c>
      <c r="B168" s="108" t="s">
        <v>145</v>
      </c>
      <c r="C168" s="124">
        <f>SUM('01.1.4.:10.3.5.'!C168)</f>
        <v>5382</v>
      </c>
      <c r="D168" s="121">
        <f>SUM('01.1.4.:10.3.5.'!D168)</f>
        <v>237</v>
      </c>
      <c r="E168" s="123">
        <f>SUM('01.1.4.:10.3.5.'!E168)</f>
        <v>702</v>
      </c>
      <c r="F168" s="119">
        <f>SUM('01.1.4.:10.3.5.'!F168)</f>
        <v>939</v>
      </c>
      <c r="G168" s="121">
        <f>SUM('01.1.4.:10.3.5.'!G168)</f>
        <v>0</v>
      </c>
      <c r="H168" s="120">
        <f>SUM('01.1.4.:10.3.5.'!H168)</f>
        <v>0</v>
      </c>
      <c r="I168" s="119">
        <f>SUM('01.1.4.:10.3.5.'!I168)</f>
        <v>0</v>
      </c>
      <c r="J168" s="121">
        <f>SUM('01.1.4.:10.3.5.'!J168)</f>
        <v>4443</v>
      </c>
      <c r="K168" s="120">
        <f>SUM('01.1.4.:10.3.5.'!K168)</f>
        <v>0</v>
      </c>
      <c r="L168" s="119">
        <f>SUM('01.1.4.:10.3.5.'!L168)</f>
        <v>4443</v>
      </c>
      <c r="M168" s="69">
        <f>SUM('01.1.4.:10.3.5.'!M168)</f>
        <v>0</v>
      </c>
      <c r="N168" s="68">
        <f>SUM('01.1.4.:10.3.5.'!N168)</f>
        <v>0</v>
      </c>
      <c r="O168" s="67">
        <f>SUM('01.1.4.:10.3.5.'!O168)</f>
        <v>0</v>
      </c>
      <c r="P168" s="66"/>
      <c r="R168" s="13"/>
    </row>
    <row r="169" spans="1:18" x14ac:dyDescent="0.25">
      <c r="A169" s="118">
        <v>2510</v>
      </c>
      <c r="B169" s="117" t="s">
        <v>144</v>
      </c>
      <c r="C169" s="85">
        <f>SUM('01.1.4.:10.3.5.'!C169)</f>
        <v>5382</v>
      </c>
      <c r="D169" s="140">
        <f>SUM('01.1.4.:10.3.5.'!D169)</f>
        <v>237</v>
      </c>
      <c r="E169" s="141">
        <f>SUM('01.1.4.:10.3.5.'!E169)</f>
        <v>702</v>
      </c>
      <c r="F169" s="79">
        <f>SUM('01.1.4.:10.3.5.'!F169)</f>
        <v>939</v>
      </c>
      <c r="G169" s="140">
        <f>SUM('01.1.4.:10.3.5.'!G169)</f>
        <v>0</v>
      </c>
      <c r="H169" s="139">
        <f>SUM('01.1.4.:10.3.5.'!H169)</f>
        <v>0</v>
      </c>
      <c r="I169" s="79">
        <f>SUM('01.1.4.:10.3.5.'!I169)</f>
        <v>0</v>
      </c>
      <c r="J169" s="140">
        <f>SUM('01.1.4.:10.3.5.'!J169)</f>
        <v>4443</v>
      </c>
      <c r="K169" s="139">
        <f>SUM('01.1.4.:10.3.5.'!K169)</f>
        <v>0</v>
      </c>
      <c r="L169" s="79">
        <f>SUM('01.1.4.:10.3.5.'!L169)</f>
        <v>4443</v>
      </c>
      <c r="M169" s="138">
        <f>SUM('01.1.4.:10.3.5.'!M169)</f>
        <v>0</v>
      </c>
      <c r="N169" s="137">
        <f>SUM('01.1.4.:10.3.5.'!N169)</f>
        <v>0</v>
      </c>
      <c r="O169" s="49">
        <f>SUM('01.1.4.:10.3.5.'!O169)</f>
        <v>0</v>
      </c>
      <c r="P169" s="48"/>
      <c r="R169" s="13"/>
    </row>
    <row r="170" spans="1:18" ht="24" x14ac:dyDescent="0.25">
      <c r="A170" s="88">
        <v>2512</v>
      </c>
      <c r="B170" s="110" t="s">
        <v>143</v>
      </c>
      <c r="C170" s="45">
        <f>SUM('01.1.4.:10.3.5.'!C170)</f>
        <v>3870</v>
      </c>
      <c r="D170" s="43">
        <f>SUM('01.1.4.:10.3.5.'!D170)</f>
        <v>0</v>
      </c>
      <c r="E170" s="40">
        <f>SUM('01.1.4.:10.3.5.'!E170)</f>
        <v>0</v>
      </c>
      <c r="F170" s="39">
        <f>SUM('01.1.4.:10.3.5.'!F170)</f>
        <v>0</v>
      </c>
      <c r="G170" s="43">
        <f>SUM('01.1.4.:10.3.5.'!G170)</f>
        <v>0</v>
      </c>
      <c r="H170" s="42">
        <f>SUM('01.1.4.:10.3.5.'!H170)</f>
        <v>0</v>
      </c>
      <c r="I170" s="39">
        <f>SUM('01.1.4.:10.3.5.'!I170)</f>
        <v>0</v>
      </c>
      <c r="J170" s="43">
        <f>SUM('01.1.4.:10.3.5.'!J170)</f>
        <v>3870</v>
      </c>
      <c r="K170" s="42">
        <f>SUM('01.1.4.:10.3.5.'!K170)</f>
        <v>0</v>
      </c>
      <c r="L170" s="39">
        <f>SUM('01.1.4.:10.3.5.'!L170)</f>
        <v>3870</v>
      </c>
      <c r="M170" s="41">
        <f>SUM('01.1.4.:10.3.5.'!M170)</f>
        <v>0</v>
      </c>
      <c r="N170" s="40">
        <f>SUM('01.1.4.:10.3.5.'!N170)</f>
        <v>0</v>
      </c>
      <c r="O170" s="39">
        <f>SUM('01.1.4.:10.3.5.'!O170)</f>
        <v>0</v>
      </c>
      <c r="P170" s="38"/>
      <c r="R170" s="13"/>
    </row>
    <row r="171" spans="1:18" ht="36" x14ac:dyDescent="0.25">
      <c r="A171" s="88">
        <v>2513</v>
      </c>
      <c r="B171" s="110" t="s">
        <v>142</v>
      </c>
      <c r="C171" s="45">
        <f>SUM('01.1.4.:10.3.5.'!C171)</f>
        <v>237</v>
      </c>
      <c r="D171" s="43">
        <f>SUM('01.1.4.:10.3.5.'!D171)</f>
        <v>237</v>
      </c>
      <c r="E171" s="40">
        <f>SUM('01.1.4.:10.3.5.'!E171)</f>
        <v>0</v>
      </c>
      <c r="F171" s="39">
        <f>SUM('01.1.4.:10.3.5.'!F171)</f>
        <v>237</v>
      </c>
      <c r="G171" s="43">
        <f>SUM('01.1.4.:10.3.5.'!G171)</f>
        <v>0</v>
      </c>
      <c r="H171" s="42">
        <f>SUM('01.1.4.:10.3.5.'!H171)</f>
        <v>0</v>
      </c>
      <c r="I171" s="39">
        <f>SUM('01.1.4.:10.3.5.'!I171)</f>
        <v>0</v>
      </c>
      <c r="J171" s="43">
        <f>SUM('01.1.4.:10.3.5.'!J171)</f>
        <v>0</v>
      </c>
      <c r="K171" s="42">
        <f>SUM('01.1.4.:10.3.5.'!K171)</f>
        <v>0</v>
      </c>
      <c r="L171" s="39">
        <f>SUM('01.1.4.:10.3.5.'!L171)</f>
        <v>0</v>
      </c>
      <c r="M171" s="41">
        <f>SUM('01.1.4.:10.3.5.'!M171)</f>
        <v>0</v>
      </c>
      <c r="N171" s="40">
        <f>SUM('01.1.4.:10.3.5.'!N171)</f>
        <v>0</v>
      </c>
      <c r="O171" s="39">
        <f>SUM('01.1.4.:10.3.5.'!O171)</f>
        <v>0</v>
      </c>
      <c r="P171" s="38"/>
      <c r="R171" s="13"/>
    </row>
    <row r="172" spans="1:18" ht="24" x14ac:dyDescent="0.25">
      <c r="A172" s="88">
        <v>2515</v>
      </c>
      <c r="B172" s="110" t="s">
        <v>141</v>
      </c>
      <c r="C172" s="45">
        <f>SUM('01.1.4.:10.3.5.'!C172)</f>
        <v>0</v>
      </c>
      <c r="D172" s="43">
        <f>SUM('01.1.4.:10.3.5.'!D172)</f>
        <v>0</v>
      </c>
      <c r="E172" s="40">
        <f>SUM('01.1.4.:10.3.5.'!E172)</f>
        <v>0</v>
      </c>
      <c r="F172" s="39">
        <f>SUM('01.1.4.:10.3.5.'!F172)</f>
        <v>0</v>
      </c>
      <c r="G172" s="43">
        <f>SUM('01.1.4.:10.3.5.'!G172)</f>
        <v>0</v>
      </c>
      <c r="H172" s="42">
        <f>SUM('01.1.4.:10.3.5.'!H172)</f>
        <v>0</v>
      </c>
      <c r="I172" s="39">
        <f>SUM('01.1.4.:10.3.5.'!I172)</f>
        <v>0</v>
      </c>
      <c r="J172" s="43">
        <f>SUM('01.1.4.:10.3.5.'!J172)</f>
        <v>0</v>
      </c>
      <c r="K172" s="42">
        <f>SUM('01.1.4.:10.3.5.'!K172)</f>
        <v>0</v>
      </c>
      <c r="L172" s="39">
        <f>SUM('01.1.4.:10.3.5.'!L172)</f>
        <v>0</v>
      </c>
      <c r="M172" s="41">
        <f>SUM('01.1.4.:10.3.5.'!M172)</f>
        <v>0</v>
      </c>
      <c r="N172" s="40">
        <f>SUM('01.1.4.:10.3.5.'!N172)</f>
        <v>0</v>
      </c>
      <c r="O172" s="39">
        <f>SUM('01.1.4.:10.3.5.'!O172)</f>
        <v>0</v>
      </c>
      <c r="P172" s="38"/>
      <c r="R172" s="13"/>
    </row>
    <row r="173" spans="1:18" ht="24" x14ac:dyDescent="0.25">
      <c r="A173" s="88">
        <v>2519</v>
      </c>
      <c r="B173" s="110" t="s">
        <v>140</v>
      </c>
      <c r="C173" s="45">
        <f>SUM('01.1.4.:10.3.5.'!C173)</f>
        <v>1275</v>
      </c>
      <c r="D173" s="43">
        <f>SUM('01.1.4.:10.3.5.'!D173)</f>
        <v>0</v>
      </c>
      <c r="E173" s="40">
        <f>SUM('01.1.4.:10.3.5.'!E173)</f>
        <v>702</v>
      </c>
      <c r="F173" s="39">
        <f>SUM('01.1.4.:10.3.5.'!F173)</f>
        <v>702</v>
      </c>
      <c r="G173" s="43">
        <f>SUM('01.1.4.:10.3.5.'!G173)</f>
        <v>0</v>
      </c>
      <c r="H173" s="42">
        <f>SUM('01.1.4.:10.3.5.'!H173)</f>
        <v>0</v>
      </c>
      <c r="I173" s="39">
        <f>SUM('01.1.4.:10.3.5.'!I173)</f>
        <v>0</v>
      </c>
      <c r="J173" s="43">
        <f>SUM('01.1.4.:10.3.5.'!J173)</f>
        <v>573</v>
      </c>
      <c r="K173" s="42">
        <f>SUM('01.1.4.:10.3.5.'!K173)</f>
        <v>0</v>
      </c>
      <c r="L173" s="39">
        <f>SUM('01.1.4.:10.3.5.'!L173)</f>
        <v>573</v>
      </c>
      <c r="M173" s="41">
        <f>SUM('01.1.4.:10.3.5.'!M173)</f>
        <v>0</v>
      </c>
      <c r="N173" s="40">
        <f>SUM('01.1.4.:10.3.5.'!N173)</f>
        <v>0</v>
      </c>
      <c r="O173" s="39">
        <f>SUM('01.1.4.:10.3.5.'!O173)</f>
        <v>0</v>
      </c>
      <c r="P173" s="38"/>
      <c r="R173" s="13"/>
    </row>
    <row r="174" spans="1:18" x14ac:dyDescent="0.25">
      <c r="A174" s="111">
        <v>2520</v>
      </c>
      <c r="B174" s="110" t="s">
        <v>139</v>
      </c>
      <c r="C174" s="45">
        <f>SUM('01.1.4.:10.3.5.'!C174)</f>
        <v>0</v>
      </c>
      <c r="D174" s="43">
        <f>SUM('01.1.4.:10.3.5.'!D174)</f>
        <v>0</v>
      </c>
      <c r="E174" s="40">
        <f>SUM('01.1.4.:10.3.5.'!E174)</f>
        <v>0</v>
      </c>
      <c r="F174" s="39">
        <f>SUM('01.1.4.:10.3.5.'!F174)</f>
        <v>0</v>
      </c>
      <c r="G174" s="43">
        <f>SUM('01.1.4.:10.3.5.'!G174)</f>
        <v>0</v>
      </c>
      <c r="H174" s="42">
        <f>SUM('01.1.4.:10.3.5.'!H174)</f>
        <v>0</v>
      </c>
      <c r="I174" s="39">
        <f>SUM('01.1.4.:10.3.5.'!I174)</f>
        <v>0</v>
      </c>
      <c r="J174" s="43">
        <f>SUM('01.1.4.:10.3.5.'!J174)</f>
        <v>0</v>
      </c>
      <c r="K174" s="42">
        <f>SUM('01.1.4.:10.3.5.'!K174)</f>
        <v>0</v>
      </c>
      <c r="L174" s="39">
        <f>SUM('01.1.4.:10.3.5.'!L174)</f>
        <v>0</v>
      </c>
      <c r="M174" s="41">
        <f>SUM('01.1.4.:10.3.5.'!M174)</f>
        <v>0</v>
      </c>
      <c r="N174" s="40">
        <f>SUM('01.1.4.:10.3.5.'!N174)</f>
        <v>0</v>
      </c>
      <c r="O174" s="39">
        <f>SUM('01.1.4.:10.3.5.'!O174)</f>
        <v>0</v>
      </c>
      <c r="P174" s="38"/>
      <c r="R174" s="13"/>
    </row>
    <row r="175" spans="1:18" s="189" customFormat="1" ht="36" x14ac:dyDescent="0.25">
      <c r="A175" s="183">
        <v>2800</v>
      </c>
      <c r="B175" s="117" t="s">
        <v>138</v>
      </c>
      <c r="C175" s="85">
        <f>SUM('01.1.4.:10.3.5.'!C175)</f>
        <v>0</v>
      </c>
      <c r="D175" s="194">
        <f>SUM('01.1.4.:10.3.5.'!D175)</f>
        <v>0</v>
      </c>
      <c r="E175" s="191">
        <f>SUM('01.1.4.:10.3.5.'!E175)</f>
        <v>0</v>
      </c>
      <c r="F175" s="190">
        <f>SUM('01.1.4.:10.3.5.'!F175)</f>
        <v>0</v>
      </c>
      <c r="G175" s="194">
        <f>SUM('01.1.4.:10.3.5.'!G175)</f>
        <v>0</v>
      </c>
      <c r="H175" s="193">
        <f>SUM('01.1.4.:10.3.5.'!H175)</f>
        <v>0</v>
      </c>
      <c r="I175" s="190">
        <f>SUM('01.1.4.:10.3.5.'!I175)</f>
        <v>0</v>
      </c>
      <c r="J175" s="194">
        <f>SUM('01.1.4.:10.3.5.'!J175)</f>
        <v>0</v>
      </c>
      <c r="K175" s="193">
        <f>SUM('01.1.4.:10.3.5.'!K175)</f>
        <v>0</v>
      </c>
      <c r="L175" s="190">
        <f>SUM('01.1.4.:10.3.5.'!L175)</f>
        <v>0</v>
      </c>
      <c r="M175" s="192">
        <f>SUM('01.1.4.:10.3.5.'!M175)</f>
        <v>0</v>
      </c>
      <c r="N175" s="191">
        <f>SUM('01.1.4.:10.3.5.'!N175)</f>
        <v>0</v>
      </c>
      <c r="O175" s="190">
        <f>SUM('01.1.4.:10.3.5.'!O175)</f>
        <v>0</v>
      </c>
      <c r="P175" s="78"/>
      <c r="R175" s="13"/>
    </row>
    <row r="176" spans="1:18" x14ac:dyDescent="0.25">
      <c r="A176" s="163">
        <v>3000</v>
      </c>
      <c r="B176" s="163" t="s">
        <v>137</v>
      </c>
      <c r="C176" s="162">
        <f>SUM('01.1.4.:10.3.5.'!C176)</f>
        <v>0</v>
      </c>
      <c r="D176" s="160">
        <f>SUM('01.1.4.:10.3.5.'!D176)</f>
        <v>0</v>
      </c>
      <c r="E176" s="157">
        <f>SUM('01.1.4.:10.3.5.'!E176)</f>
        <v>0</v>
      </c>
      <c r="F176" s="156">
        <f>SUM('01.1.4.:10.3.5.'!F176)</f>
        <v>0</v>
      </c>
      <c r="G176" s="160">
        <f>SUM('01.1.4.:10.3.5.'!G176)</f>
        <v>0</v>
      </c>
      <c r="H176" s="159">
        <f>SUM('01.1.4.:10.3.5.'!H176)</f>
        <v>0</v>
      </c>
      <c r="I176" s="156">
        <f>SUM('01.1.4.:10.3.5.'!I176)</f>
        <v>0</v>
      </c>
      <c r="J176" s="160">
        <f>SUM('01.1.4.:10.3.5.'!J176)</f>
        <v>0</v>
      </c>
      <c r="K176" s="159">
        <f>SUM('01.1.4.:10.3.5.'!K176)</f>
        <v>0</v>
      </c>
      <c r="L176" s="156">
        <f>SUM('01.1.4.:10.3.5.'!L176)</f>
        <v>0</v>
      </c>
      <c r="M176" s="158">
        <f>SUM('01.1.4.:10.3.5.'!M176)</f>
        <v>0</v>
      </c>
      <c r="N176" s="157">
        <f>SUM('01.1.4.:10.3.5.'!N176)</f>
        <v>0</v>
      </c>
      <c r="O176" s="156">
        <f>SUM('01.1.4.:10.3.5.'!O176)</f>
        <v>0</v>
      </c>
      <c r="P176" s="155"/>
      <c r="R176" s="13"/>
    </row>
    <row r="177" spans="1:18" ht="24" x14ac:dyDescent="0.25">
      <c r="A177" s="109">
        <v>3200</v>
      </c>
      <c r="B177" s="153" t="s">
        <v>136</v>
      </c>
      <c r="C177" s="124">
        <f>SUM('01.1.4.:10.3.5.'!C177)</f>
        <v>0</v>
      </c>
      <c r="D177" s="121">
        <f>SUM('01.1.4.:10.3.5.'!D177)</f>
        <v>0</v>
      </c>
      <c r="E177" s="123">
        <f>SUM('01.1.4.:10.3.5.'!E177)</f>
        <v>0</v>
      </c>
      <c r="F177" s="119">
        <f>SUM('01.1.4.:10.3.5.'!F177)</f>
        <v>0</v>
      </c>
      <c r="G177" s="121">
        <f>SUM('01.1.4.:10.3.5.'!G177)</f>
        <v>0</v>
      </c>
      <c r="H177" s="120">
        <f>SUM('01.1.4.:10.3.5.'!H177)</f>
        <v>0</v>
      </c>
      <c r="I177" s="119">
        <f>SUM('01.1.4.:10.3.5.'!I177)</f>
        <v>0</v>
      </c>
      <c r="J177" s="121">
        <f>SUM('01.1.4.:10.3.5.'!J177)</f>
        <v>0</v>
      </c>
      <c r="K177" s="120">
        <f>SUM('01.1.4.:10.3.5.'!K177)</f>
        <v>0</v>
      </c>
      <c r="L177" s="119">
        <f>SUM('01.1.4.:10.3.5.'!L177)</f>
        <v>0</v>
      </c>
      <c r="M177" s="69">
        <f>SUM('01.1.4.:10.3.5.'!M177)</f>
        <v>0</v>
      </c>
      <c r="N177" s="68">
        <f>SUM('01.1.4.:10.3.5.'!N177)</f>
        <v>0</v>
      </c>
      <c r="O177" s="67">
        <f>SUM('01.1.4.:10.3.5.'!O177)</f>
        <v>0</v>
      </c>
      <c r="P177" s="66"/>
      <c r="R177" s="13"/>
    </row>
    <row r="178" spans="1:18" ht="36" x14ac:dyDescent="0.25">
      <c r="A178" s="118">
        <v>3260</v>
      </c>
      <c r="B178" s="117" t="s">
        <v>135</v>
      </c>
      <c r="C178" s="85">
        <f>SUM('01.1.4.:10.3.5.'!C178)</f>
        <v>0</v>
      </c>
      <c r="D178" s="140">
        <f>SUM('01.1.4.:10.3.5.'!D178)</f>
        <v>0</v>
      </c>
      <c r="E178" s="141">
        <f>SUM('01.1.4.:10.3.5.'!E178)</f>
        <v>0</v>
      </c>
      <c r="F178" s="79">
        <f>SUM('01.1.4.:10.3.5.'!F178)</f>
        <v>0</v>
      </c>
      <c r="G178" s="140">
        <f>SUM('01.1.4.:10.3.5.'!G178)</f>
        <v>0</v>
      </c>
      <c r="H178" s="139">
        <f>SUM('01.1.4.:10.3.5.'!H178)</f>
        <v>0</v>
      </c>
      <c r="I178" s="79">
        <f>SUM('01.1.4.:10.3.5.'!I178)</f>
        <v>0</v>
      </c>
      <c r="J178" s="140">
        <f>SUM('01.1.4.:10.3.5.'!J178)</f>
        <v>0</v>
      </c>
      <c r="K178" s="139">
        <f>SUM('01.1.4.:10.3.5.'!K178)</f>
        <v>0</v>
      </c>
      <c r="L178" s="79">
        <f>SUM('01.1.4.:10.3.5.'!L178)</f>
        <v>0</v>
      </c>
      <c r="M178" s="142">
        <f>SUM('01.1.4.:10.3.5.'!M178)</f>
        <v>0</v>
      </c>
      <c r="N178" s="141">
        <f>SUM('01.1.4.:10.3.5.'!N178)</f>
        <v>0</v>
      </c>
      <c r="O178" s="79">
        <f>SUM('01.1.4.:10.3.5.'!O178)</f>
        <v>0</v>
      </c>
      <c r="P178" s="78"/>
      <c r="R178" s="13"/>
    </row>
    <row r="179" spans="1:18" ht="24" x14ac:dyDescent="0.25">
      <c r="A179" s="88">
        <v>3261</v>
      </c>
      <c r="B179" s="110" t="s">
        <v>134</v>
      </c>
      <c r="C179" s="45">
        <f>SUM('01.1.4.:10.3.5.'!C179)</f>
        <v>0</v>
      </c>
      <c r="D179" s="43">
        <f>SUM('01.1.4.:10.3.5.'!D179)</f>
        <v>0</v>
      </c>
      <c r="E179" s="40">
        <f>SUM('01.1.4.:10.3.5.'!E179)</f>
        <v>0</v>
      </c>
      <c r="F179" s="39">
        <f>SUM('01.1.4.:10.3.5.'!F179)</f>
        <v>0</v>
      </c>
      <c r="G179" s="43">
        <f>SUM('01.1.4.:10.3.5.'!G179)</f>
        <v>0</v>
      </c>
      <c r="H179" s="42">
        <f>SUM('01.1.4.:10.3.5.'!H179)</f>
        <v>0</v>
      </c>
      <c r="I179" s="39">
        <f>SUM('01.1.4.:10.3.5.'!I179)</f>
        <v>0</v>
      </c>
      <c r="J179" s="43">
        <f>SUM('01.1.4.:10.3.5.'!J179)</f>
        <v>0</v>
      </c>
      <c r="K179" s="42">
        <f>SUM('01.1.4.:10.3.5.'!K179)</f>
        <v>0</v>
      </c>
      <c r="L179" s="39">
        <f>SUM('01.1.4.:10.3.5.'!L179)</f>
        <v>0</v>
      </c>
      <c r="M179" s="41">
        <f>SUM('01.1.4.:10.3.5.'!M179)</f>
        <v>0</v>
      </c>
      <c r="N179" s="40">
        <f>SUM('01.1.4.:10.3.5.'!N179)</f>
        <v>0</v>
      </c>
      <c r="O179" s="39">
        <f>SUM('01.1.4.:10.3.5.'!O179)</f>
        <v>0</v>
      </c>
      <c r="P179" s="38"/>
      <c r="R179" s="13"/>
    </row>
    <row r="180" spans="1:18" ht="36" x14ac:dyDescent="0.25">
      <c r="A180" s="88">
        <v>3262</v>
      </c>
      <c r="B180" s="110" t="s">
        <v>133</v>
      </c>
      <c r="C180" s="45">
        <f>SUM('01.1.4.:10.3.5.'!C180)</f>
        <v>0</v>
      </c>
      <c r="D180" s="43">
        <f>SUM('01.1.4.:10.3.5.'!D180)</f>
        <v>0</v>
      </c>
      <c r="E180" s="40">
        <f>SUM('01.1.4.:10.3.5.'!E180)</f>
        <v>0</v>
      </c>
      <c r="F180" s="39">
        <f>SUM('01.1.4.:10.3.5.'!F180)</f>
        <v>0</v>
      </c>
      <c r="G180" s="43">
        <f>SUM('01.1.4.:10.3.5.'!G180)</f>
        <v>0</v>
      </c>
      <c r="H180" s="42">
        <f>SUM('01.1.4.:10.3.5.'!H180)</f>
        <v>0</v>
      </c>
      <c r="I180" s="39">
        <f>SUM('01.1.4.:10.3.5.'!I180)</f>
        <v>0</v>
      </c>
      <c r="J180" s="43">
        <f>SUM('01.1.4.:10.3.5.'!J180)</f>
        <v>0</v>
      </c>
      <c r="K180" s="42">
        <f>SUM('01.1.4.:10.3.5.'!K180)</f>
        <v>0</v>
      </c>
      <c r="L180" s="39">
        <f>SUM('01.1.4.:10.3.5.'!L180)</f>
        <v>0</v>
      </c>
      <c r="M180" s="41">
        <f>SUM('01.1.4.:10.3.5.'!M180)</f>
        <v>0</v>
      </c>
      <c r="N180" s="40">
        <f>SUM('01.1.4.:10.3.5.'!N180)</f>
        <v>0</v>
      </c>
      <c r="O180" s="39">
        <f>SUM('01.1.4.:10.3.5.'!O180)</f>
        <v>0</v>
      </c>
      <c r="P180" s="38"/>
      <c r="R180" s="13"/>
    </row>
    <row r="181" spans="1:18" ht="24" x14ac:dyDescent="0.25">
      <c r="A181" s="88">
        <v>3263</v>
      </c>
      <c r="B181" s="110" t="s">
        <v>132</v>
      </c>
      <c r="C181" s="45">
        <f>SUM('01.1.4.:10.3.5.'!C181)</f>
        <v>0</v>
      </c>
      <c r="D181" s="43">
        <f>SUM('01.1.4.:10.3.5.'!D181)</f>
        <v>0</v>
      </c>
      <c r="E181" s="40">
        <f>SUM('01.1.4.:10.3.5.'!E181)</f>
        <v>0</v>
      </c>
      <c r="F181" s="39">
        <f>SUM('01.1.4.:10.3.5.'!F181)</f>
        <v>0</v>
      </c>
      <c r="G181" s="43">
        <f>SUM('01.1.4.:10.3.5.'!G181)</f>
        <v>0</v>
      </c>
      <c r="H181" s="42">
        <f>SUM('01.1.4.:10.3.5.'!H181)</f>
        <v>0</v>
      </c>
      <c r="I181" s="39">
        <f>SUM('01.1.4.:10.3.5.'!I181)</f>
        <v>0</v>
      </c>
      <c r="J181" s="43">
        <f>SUM('01.1.4.:10.3.5.'!J181)</f>
        <v>0</v>
      </c>
      <c r="K181" s="42">
        <f>SUM('01.1.4.:10.3.5.'!K181)</f>
        <v>0</v>
      </c>
      <c r="L181" s="39">
        <f>SUM('01.1.4.:10.3.5.'!L181)</f>
        <v>0</v>
      </c>
      <c r="M181" s="41">
        <f>SUM('01.1.4.:10.3.5.'!M181)</f>
        <v>0</v>
      </c>
      <c r="N181" s="40">
        <f>SUM('01.1.4.:10.3.5.'!N181)</f>
        <v>0</v>
      </c>
      <c r="O181" s="39">
        <f>SUM('01.1.4.:10.3.5.'!O181)</f>
        <v>0</v>
      </c>
      <c r="P181" s="38"/>
      <c r="R181" s="13"/>
    </row>
    <row r="182" spans="1:18" ht="72" x14ac:dyDescent="0.25">
      <c r="A182" s="118">
        <v>3290</v>
      </c>
      <c r="B182" s="117" t="s">
        <v>131</v>
      </c>
      <c r="C182" s="45">
        <f>SUM('01.1.4.:10.3.5.'!C182)</f>
        <v>0</v>
      </c>
      <c r="D182" s="140">
        <f>SUM('01.1.4.:10.3.5.'!D182)</f>
        <v>0</v>
      </c>
      <c r="E182" s="141">
        <f>SUM('01.1.4.:10.3.5.'!E182)</f>
        <v>0</v>
      </c>
      <c r="F182" s="79">
        <f>SUM('01.1.4.:10.3.5.'!F182)</f>
        <v>0</v>
      </c>
      <c r="G182" s="140">
        <f>SUM('01.1.4.:10.3.5.'!G182)</f>
        <v>0</v>
      </c>
      <c r="H182" s="139">
        <f>SUM('01.1.4.:10.3.5.'!H182)</f>
        <v>0</v>
      </c>
      <c r="I182" s="79">
        <f>SUM('01.1.4.:10.3.5.'!I182)</f>
        <v>0</v>
      </c>
      <c r="J182" s="140">
        <f>SUM('01.1.4.:10.3.5.'!J182)</f>
        <v>0</v>
      </c>
      <c r="K182" s="139">
        <f>SUM('01.1.4.:10.3.5.'!K182)</f>
        <v>0</v>
      </c>
      <c r="L182" s="79">
        <f>SUM('01.1.4.:10.3.5.'!L182)</f>
        <v>0</v>
      </c>
      <c r="M182" s="146">
        <f>SUM('01.1.4.:10.3.5.'!M182)</f>
        <v>0</v>
      </c>
      <c r="N182" s="147">
        <f>SUM('01.1.4.:10.3.5.'!N182)</f>
        <v>0</v>
      </c>
      <c r="O182" s="29">
        <f>SUM('01.1.4.:10.3.5.'!O182)</f>
        <v>0</v>
      </c>
      <c r="P182" s="28"/>
      <c r="R182" s="13"/>
    </row>
    <row r="183" spans="1:18" ht="60" x14ac:dyDescent="0.25">
      <c r="A183" s="88">
        <v>3291</v>
      </c>
      <c r="B183" s="110" t="s">
        <v>130</v>
      </c>
      <c r="C183" s="45">
        <f>SUM('01.1.4.:10.3.5.'!C183)</f>
        <v>0</v>
      </c>
      <c r="D183" s="43">
        <f>SUM('01.1.4.:10.3.5.'!D183)</f>
        <v>0</v>
      </c>
      <c r="E183" s="40">
        <f>SUM('01.1.4.:10.3.5.'!E183)</f>
        <v>0</v>
      </c>
      <c r="F183" s="39">
        <f>SUM('01.1.4.:10.3.5.'!F183)</f>
        <v>0</v>
      </c>
      <c r="G183" s="43">
        <f>SUM('01.1.4.:10.3.5.'!G183)</f>
        <v>0</v>
      </c>
      <c r="H183" s="42">
        <f>SUM('01.1.4.:10.3.5.'!H183)</f>
        <v>0</v>
      </c>
      <c r="I183" s="39">
        <f>SUM('01.1.4.:10.3.5.'!I183)</f>
        <v>0</v>
      </c>
      <c r="J183" s="43">
        <f>SUM('01.1.4.:10.3.5.'!J183)</f>
        <v>0</v>
      </c>
      <c r="K183" s="42">
        <f>SUM('01.1.4.:10.3.5.'!K183)</f>
        <v>0</v>
      </c>
      <c r="L183" s="39">
        <f>SUM('01.1.4.:10.3.5.'!L183)</f>
        <v>0</v>
      </c>
      <c r="M183" s="41">
        <f>SUM('01.1.4.:10.3.5.'!M183)</f>
        <v>0</v>
      </c>
      <c r="N183" s="40">
        <f>SUM('01.1.4.:10.3.5.'!N183)</f>
        <v>0</v>
      </c>
      <c r="O183" s="39">
        <f>SUM('01.1.4.:10.3.5.'!O183)</f>
        <v>0</v>
      </c>
      <c r="P183" s="38"/>
      <c r="R183" s="13"/>
    </row>
    <row r="184" spans="1:18" ht="60" x14ac:dyDescent="0.25">
      <c r="A184" s="88">
        <v>3292</v>
      </c>
      <c r="B184" s="110" t="s">
        <v>129</v>
      </c>
      <c r="C184" s="45">
        <f>SUM('01.1.4.:10.3.5.'!C184)</f>
        <v>0</v>
      </c>
      <c r="D184" s="43">
        <f>SUM('01.1.4.:10.3.5.'!D184)</f>
        <v>0</v>
      </c>
      <c r="E184" s="40">
        <f>SUM('01.1.4.:10.3.5.'!E184)</f>
        <v>0</v>
      </c>
      <c r="F184" s="39">
        <f>SUM('01.1.4.:10.3.5.'!F184)</f>
        <v>0</v>
      </c>
      <c r="G184" s="43">
        <f>SUM('01.1.4.:10.3.5.'!G184)</f>
        <v>0</v>
      </c>
      <c r="H184" s="42">
        <f>SUM('01.1.4.:10.3.5.'!H184)</f>
        <v>0</v>
      </c>
      <c r="I184" s="39">
        <f>SUM('01.1.4.:10.3.5.'!I184)</f>
        <v>0</v>
      </c>
      <c r="J184" s="43">
        <f>SUM('01.1.4.:10.3.5.'!J184)</f>
        <v>0</v>
      </c>
      <c r="K184" s="42">
        <f>SUM('01.1.4.:10.3.5.'!K184)</f>
        <v>0</v>
      </c>
      <c r="L184" s="39">
        <f>SUM('01.1.4.:10.3.5.'!L184)</f>
        <v>0</v>
      </c>
      <c r="M184" s="41">
        <f>SUM('01.1.4.:10.3.5.'!M184)</f>
        <v>0</v>
      </c>
      <c r="N184" s="40">
        <f>SUM('01.1.4.:10.3.5.'!N184)</f>
        <v>0</v>
      </c>
      <c r="O184" s="39">
        <f>SUM('01.1.4.:10.3.5.'!O184)</f>
        <v>0</v>
      </c>
      <c r="P184" s="38"/>
      <c r="R184" s="13"/>
    </row>
    <row r="185" spans="1:18" ht="60" x14ac:dyDescent="0.25">
      <c r="A185" s="88">
        <v>3293</v>
      </c>
      <c r="B185" s="110" t="s">
        <v>128</v>
      </c>
      <c r="C185" s="45">
        <f>SUM('01.1.4.:10.3.5.'!C185)</f>
        <v>0</v>
      </c>
      <c r="D185" s="43">
        <f>SUM('01.1.4.:10.3.5.'!D185)</f>
        <v>0</v>
      </c>
      <c r="E185" s="40">
        <f>SUM('01.1.4.:10.3.5.'!E185)</f>
        <v>0</v>
      </c>
      <c r="F185" s="39">
        <f>SUM('01.1.4.:10.3.5.'!F185)</f>
        <v>0</v>
      </c>
      <c r="G185" s="43">
        <f>SUM('01.1.4.:10.3.5.'!G185)</f>
        <v>0</v>
      </c>
      <c r="H185" s="42">
        <f>SUM('01.1.4.:10.3.5.'!H185)</f>
        <v>0</v>
      </c>
      <c r="I185" s="39">
        <f>SUM('01.1.4.:10.3.5.'!I185)</f>
        <v>0</v>
      </c>
      <c r="J185" s="43">
        <f>SUM('01.1.4.:10.3.5.'!J185)</f>
        <v>0</v>
      </c>
      <c r="K185" s="42">
        <f>SUM('01.1.4.:10.3.5.'!K185)</f>
        <v>0</v>
      </c>
      <c r="L185" s="39">
        <f>SUM('01.1.4.:10.3.5.'!L185)</f>
        <v>0</v>
      </c>
      <c r="M185" s="41">
        <f>SUM('01.1.4.:10.3.5.'!M185)</f>
        <v>0</v>
      </c>
      <c r="N185" s="40">
        <f>SUM('01.1.4.:10.3.5.'!N185)</f>
        <v>0</v>
      </c>
      <c r="O185" s="39">
        <f>SUM('01.1.4.:10.3.5.'!O185)</f>
        <v>0</v>
      </c>
      <c r="P185" s="38"/>
      <c r="R185" s="13"/>
    </row>
    <row r="186" spans="1:18" ht="48" x14ac:dyDescent="0.25">
      <c r="A186" s="188">
        <v>3294</v>
      </c>
      <c r="B186" s="110" t="s">
        <v>127</v>
      </c>
      <c r="C186" s="35">
        <f>SUM('01.1.4.:10.3.5.'!C186)</f>
        <v>0</v>
      </c>
      <c r="D186" s="33">
        <f>SUM('01.1.4.:10.3.5.'!D186)</f>
        <v>0</v>
      </c>
      <c r="E186" s="30">
        <f>SUM('01.1.4.:10.3.5.'!E186)</f>
        <v>0</v>
      </c>
      <c r="F186" s="29">
        <f>SUM('01.1.4.:10.3.5.'!F186)</f>
        <v>0</v>
      </c>
      <c r="G186" s="33">
        <f>SUM('01.1.4.:10.3.5.'!G186)</f>
        <v>0</v>
      </c>
      <c r="H186" s="32">
        <f>SUM('01.1.4.:10.3.5.'!H186)</f>
        <v>0</v>
      </c>
      <c r="I186" s="29">
        <f>SUM('01.1.4.:10.3.5.'!I186)</f>
        <v>0</v>
      </c>
      <c r="J186" s="33">
        <f>SUM('01.1.4.:10.3.5.'!J186)</f>
        <v>0</v>
      </c>
      <c r="K186" s="32">
        <f>SUM('01.1.4.:10.3.5.'!K186)</f>
        <v>0</v>
      </c>
      <c r="L186" s="29">
        <f>SUM('01.1.4.:10.3.5.'!L186)</f>
        <v>0</v>
      </c>
      <c r="M186" s="31">
        <f>SUM('01.1.4.:10.3.5.'!M186)</f>
        <v>0</v>
      </c>
      <c r="N186" s="30">
        <f>SUM('01.1.4.:10.3.5.'!N186)</f>
        <v>0</v>
      </c>
      <c r="O186" s="29">
        <f>SUM('01.1.4.:10.3.5.'!O186)</f>
        <v>0</v>
      </c>
      <c r="P186" s="28"/>
      <c r="R186" s="13"/>
    </row>
    <row r="187" spans="1:18" ht="36" x14ac:dyDescent="0.25">
      <c r="A187" s="154">
        <v>3300</v>
      </c>
      <c r="B187" s="153" t="s">
        <v>126</v>
      </c>
      <c r="C187" s="152">
        <f>SUM('01.1.4.:10.3.5.'!C187)</f>
        <v>0</v>
      </c>
      <c r="D187" s="150">
        <f>SUM('01.1.4.:10.3.5.'!D187)</f>
        <v>0</v>
      </c>
      <c r="E187" s="68">
        <f>SUM('01.1.4.:10.3.5.'!E187)</f>
        <v>0</v>
      </c>
      <c r="F187" s="67">
        <f>SUM('01.1.4.:10.3.5.'!F187)</f>
        <v>0</v>
      </c>
      <c r="G187" s="150">
        <f>SUM('01.1.4.:10.3.5.'!G187)</f>
        <v>0</v>
      </c>
      <c r="H187" s="149">
        <f>SUM('01.1.4.:10.3.5.'!H187)</f>
        <v>0</v>
      </c>
      <c r="I187" s="67">
        <f>SUM('01.1.4.:10.3.5.'!I187)</f>
        <v>0</v>
      </c>
      <c r="J187" s="150">
        <f>SUM('01.1.4.:10.3.5.'!J187)</f>
        <v>0</v>
      </c>
      <c r="K187" s="149">
        <f>SUM('01.1.4.:10.3.5.'!K187)</f>
        <v>0</v>
      </c>
      <c r="L187" s="67">
        <f>SUM('01.1.4.:10.3.5.'!L187)</f>
        <v>0</v>
      </c>
      <c r="M187" s="69">
        <f>SUM('01.1.4.:10.3.5.'!M187)</f>
        <v>0</v>
      </c>
      <c r="N187" s="68">
        <f>SUM('01.1.4.:10.3.5.'!N187)</f>
        <v>0</v>
      </c>
      <c r="O187" s="67">
        <f>SUM('01.1.4.:10.3.5.'!O187)</f>
        <v>0</v>
      </c>
      <c r="P187" s="66"/>
      <c r="R187" s="13"/>
    </row>
    <row r="188" spans="1:18" ht="36" x14ac:dyDescent="0.25">
      <c r="A188" s="187">
        <v>3310</v>
      </c>
      <c r="B188" s="96" t="s">
        <v>125</v>
      </c>
      <c r="C188" s="170">
        <f>SUM('01.1.4.:10.3.5.'!C188)</f>
        <v>0</v>
      </c>
      <c r="D188" s="167">
        <f>SUM('01.1.4.:10.3.5.'!D188)</f>
        <v>0</v>
      </c>
      <c r="E188" s="164">
        <f>SUM('01.1.4.:10.3.5.'!E188)</f>
        <v>0</v>
      </c>
      <c r="F188" s="90">
        <f>SUM('01.1.4.:10.3.5.'!F188)</f>
        <v>0</v>
      </c>
      <c r="G188" s="167">
        <f>SUM('01.1.4.:10.3.5.'!G188)</f>
        <v>0</v>
      </c>
      <c r="H188" s="166">
        <f>SUM('01.1.4.:10.3.5.'!H188)</f>
        <v>0</v>
      </c>
      <c r="I188" s="90">
        <f>SUM('01.1.4.:10.3.5.'!I188)</f>
        <v>0</v>
      </c>
      <c r="J188" s="167">
        <f>SUM('01.1.4.:10.3.5.'!J188)</f>
        <v>0</v>
      </c>
      <c r="K188" s="166">
        <f>SUM('01.1.4.:10.3.5.'!K188)</f>
        <v>0</v>
      </c>
      <c r="L188" s="90">
        <f>SUM('01.1.4.:10.3.5.'!L188)</f>
        <v>0</v>
      </c>
      <c r="M188" s="165">
        <f>SUM('01.1.4.:10.3.5.'!M188)</f>
        <v>0</v>
      </c>
      <c r="N188" s="164">
        <f>SUM('01.1.4.:10.3.5.'!N188)</f>
        <v>0</v>
      </c>
      <c r="O188" s="90">
        <f>SUM('01.1.4.:10.3.5.'!O188)</f>
        <v>0</v>
      </c>
      <c r="P188" s="89"/>
      <c r="R188" s="13"/>
    </row>
    <row r="189" spans="1:18" ht="48" x14ac:dyDescent="0.25">
      <c r="A189" s="145">
        <v>3320</v>
      </c>
      <c r="B189" s="117" t="s">
        <v>124</v>
      </c>
      <c r="C189" s="85">
        <f>SUM('01.1.4.:10.3.5.'!C189)</f>
        <v>0</v>
      </c>
      <c r="D189" s="83">
        <f>SUM('01.1.4.:10.3.5.'!D189)</f>
        <v>0</v>
      </c>
      <c r="E189" s="80">
        <f>SUM('01.1.4.:10.3.5.'!E189)</f>
        <v>0</v>
      </c>
      <c r="F189" s="79">
        <f>SUM('01.1.4.:10.3.5.'!F189)</f>
        <v>0</v>
      </c>
      <c r="G189" s="83">
        <f>SUM('01.1.4.:10.3.5.'!G189)</f>
        <v>0</v>
      </c>
      <c r="H189" s="82">
        <f>SUM('01.1.4.:10.3.5.'!H189)</f>
        <v>0</v>
      </c>
      <c r="I189" s="79">
        <f>SUM('01.1.4.:10.3.5.'!I189)</f>
        <v>0</v>
      </c>
      <c r="J189" s="83">
        <f>SUM('01.1.4.:10.3.5.'!J189)</f>
        <v>0</v>
      </c>
      <c r="K189" s="82">
        <f>SUM('01.1.4.:10.3.5.'!K189)</f>
        <v>0</v>
      </c>
      <c r="L189" s="79">
        <f>SUM('01.1.4.:10.3.5.'!L189)</f>
        <v>0</v>
      </c>
      <c r="M189" s="81">
        <f>SUM('01.1.4.:10.3.5.'!M189)</f>
        <v>0</v>
      </c>
      <c r="N189" s="80">
        <f>SUM('01.1.4.:10.3.5.'!N189)</f>
        <v>0</v>
      </c>
      <c r="O189" s="79">
        <f>SUM('01.1.4.:10.3.5.'!O189)</f>
        <v>0</v>
      </c>
      <c r="P189" s="78"/>
      <c r="R189" s="13"/>
    </row>
    <row r="190" spans="1:18" x14ac:dyDescent="0.25">
      <c r="A190" s="186">
        <v>4000</v>
      </c>
      <c r="B190" s="163" t="s">
        <v>123</v>
      </c>
      <c r="C190" s="162">
        <f>SUM('01.1.4.:10.3.5.'!C190)</f>
        <v>0</v>
      </c>
      <c r="D190" s="160">
        <f>SUM('01.1.4.:10.3.5.'!D190)</f>
        <v>0</v>
      </c>
      <c r="E190" s="157">
        <f>SUM('01.1.4.:10.3.5.'!E190)</f>
        <v>0</v>
      </c>
      <c r="F190" s="156">
        <f>SUM('01.1.4.:10.3.5.'!F190)</f>
        <v>0</v>
      </c>
      <c r="G190" s="160">
        <f>SUM('01.1.4.:10.3.5.'!G190)</f>
        <v>0</v>
      </c>
      <c r="H190" s="159">
        <f>SUM('01.1.4.:10.3.5.'!H190)</f>
        <v>0</v>
      </c>
      <c r="I190" s="156">
        <f>SUM('01.1.4.:10.3.5.'!I190)</f>
        <v>0</v>
      </c>
      <c r="J190" s="160">
        <f>SUM('01.1.4.:10.3.5.'!J190)</f>
        <v>0</v>
      </c>
      <c r="K190" s="159">
        <f>SUM('01.1.4.:10.3.5.'!K190)</f>
        <v>0</v>
      </c>
      <c r="L190" s="156">
        <f>SUM('01.1.4.:10.3.5.'!L190)</f>
        <v>0</v>
      </c>
      <c r="M190" s="158">
        <f>SUM('01.1.4.:10.3.5.'!M190)</f>
        <v>0</v>
      </c>
      <c r="N190" s="157">
        <f>SUM('01.1.4.:10.3.5.'!N190)</f>
        <v>0</v>
      </c>
      <c r="O190" s="156">
        <f>SUM('01.1.4.:10.3.5.'!O190)</f>
        <v>0</v>
      </c>
      <c r="P190" s="155"/>
      <c r="R190" s="13"/>
    </row>
    <row r="191" spans="1:18" x14ac:dyDescent="0.25">
      <c r="A191" s="185">
        <v>4200</v>
      </c>
      <c r="B191" s="108" t="s">
        <v>122</v>
      </c>
      <c r="C191" s="124">
        <f>SUM('01.1.4.:10.3.5.'!C191)</f>
        <v>0</v>
      </c>
      <c r="D191" s="121">
        <f>SUM('01.1.4.:10.3.5.'!D191)</f>
        <v>0</v>
      </c>
      <c r="E191" s="123">
        <f>SUM('01.1.4.:10.3.5.'!E191)</f>
        <v>0</v>
      </c>
      <c r="F191" s="119">
        <f>SUM('01.1.4.:10.3.5.'!F191)</f>
        <v>0</v>
      </c>
      <c r="G191" s="121">
        <f>SUM('01.1.4.:10.3.5.'!G191)</f>
        <v>0</v>
      </c>
      <c r="H191" s="120">
        <f>SUM('01.1.4.:10.3.5.'!H191)</f>
        <v>0</v>
      </c>
      <c r="I191" s="119">
        <f>SUM('01.1.4.:10.3.5.'!I191)</f>
        <v>0</v>
      </c>
      <c r="J191" s="121">
        <f>SUM('01.1.4.:10.3.5.'!J191)</f>
        <v>0</v>
      </c>
      <c r="K191" s="120">
        <f>SUM('01.1.4.:10.3.5.'!K191)</f>
        <v>0</v>
      </c>
      <c r="L191" s="119">
        <f>SUM('01.1.4.:10.3.5.'!L191)</f>
        <v>0</v>
      </c>
      <c r="M191" s="172">
        <f>SUM('01.1.4.:10.3.5.'!M191)</f>
        <v>0</v>
      </c>
      <c r="N191" s="123">
        <f>SUM('01.1.4.:10.3.5.'!N191)</f>
        <v>0</v>
      </c>
      <c r="O191" s="119">
        <f>SUM('01.1.4.:10.3.5.'!O191)</f>
        <v>0</v>
      </c>
      <c r="P191" s="171"/>
      <c r="R191" s="13"/>
    </row>
    <row r="192" spans="1:18" ht="36" x14ac:dyDescent="0.25">
      <c r="A192" s="118">
        <v>4240</v>
      </c>
      <c r="B192" s="117" t="s">
        <v>121</v>
      </c>
      <c r="C192" s="85">
        <f>SUM('01.1.4.:10.3.5.'!C192)</f>
        <v>0</v>
      </c>
      <c r="D192" s="83">
        <f>SUM('01.1.4.:10.3.5.'!D192)</f>
        <v>0</v>
      </c>
      <c r="E192" s="80">
        <f>SUM('01.1.4.:10.3.5.'!E192)</f>
        <v>0</v>
      </c>
      <c r="F192" s="79">
        <f>SUM('01.1.4.:10.3.5.'!F192)</f>
        <v>0</v>
      </c>
      <c r="G192" s="83">
        <f>SUM('01.1.4.:10.3.5.'!G192)</f>
        <v>0</v>
      </c>
      <c r="H192" s="82">
        <f>SUM('01.1.4.:10.3.5.'!H192)</f>
        <v>0</v>
      </c>
      <c r="I192" s="79">
        <f>SUM('01.1.4.:10.3.5.'!I192)</f>
        <v>0</v>
      </c>
      <c r="J192" s="83">
        <f>SUM('01.1.4.:10.3.5.'!J192)</f>
        <v>0</v>
      </c>
      <c r="K192" s="82">
        <f>SUM('01.1.4.:10.3.5.'!K192)</f>
        <v>0</v>
      </c>
      <c r="L192" s="79">
        <f>SUM('01.1.4.:10.3.5.'!L192)</f>
        <v>0</v>
      </c>
      <c r="M192" s="81">
        <f>SUM('01.1.4.:10.3.5.'!M192)</f>
        <v>0</v>
      </c>
      <c r="N192" s="80">
        <f>SUM('01.1.4.:10.3.5.'!N192)</f>
        <v>0</v>
      </c>
      <c r="O192" s="79">
        <f>SUM('01.1.4.:10.3.5.'!O192)</f>
        <v>0</v>
      </c>
      <c r="P192" s="78"/>
      <c r="R192" s="13"/>
    </row>
    <row r="193" spans="1:18" x14ac:dyDescent="0.25">
      <c r="A193" s="111">
        <v>4250</v>
      </c>
      <c r="B193" s="110" t="s">
        <v>120</v>
      </c>
      <c r="C193" s="45">
        <f>SUM('01.1.4.:10.3.5.'!C193)</f>
        <v>0</v>
      </c>
      <c r="D193" s="43">
        <f>SUM('01.1.4.:10.3.5.'!D193)</f>
        <v>0</v>
      </c>
      <c r="E193" s="40">
        <f>SUM('01.1.4.:10.3.5.'!E193)</f>
        <v>0</v>
      </c>
      <c r="F193" s="39">
        <f>SUM('01.1.4.:10.3.5.'!F193)</f>
        <v>0</v>
      </c>
      <c r="G193" s="43">
        <f>SUM('01.1.4.:10.3.5.'!G193)</f>
        <v>0</v>
      </c>
      <c r="H193" s="42">
        <f>SUM('01.1.4.:10.3.5.'!H193)</f>
        <v>0</v>
      </c>
      <c r="I193" s="39">
        <f>SUM('01.1.4.:10.3.5.'!I193)</f>
        <v>0</v>
      </c>
      <c r="J193" s="43">
        <f>SUM('01.1.4.:10.3.5.'!J193)</f>
        <v>0</v>
      </c>
      <c r="K193" s="42">
        <f>SUM('01.1.4.:10.3.5.'!K193)</f>
        <v>0</v>
      </c>
      <c r="L193" s="39">
        <f>SUM('01.1.4.:10.3.5.'!L193)</f>
        <v>0</v>
      </c>
      <c r="M193" s="41">
        <f>SUM('01.1.4.:10.3.5.'!M193)</f>
        <v>0</v>
      </c>
      <c r="N193" s="40">
        <f>SUM('01.1.4.:10.3.5.'!N193)</f>
        <v>0</v>
      </c>
      <c r="O193" s="39">
        <f>SUM('01.1.4.:10.3.5.'!O193)</f>
        <v>0</v>
      </c>
      <c r="P193" s="38"/>
      <c r="R193" s="13"/>
    </row>
    <row r="194" spans="1:18" x14ac:dyDescent="0.25">
      <c r="A194" s="109">
        <v>4300</v>
      </c>
      <c r="B194" s="108" t="s">
        <v>119</v>
      </c>
      <c r="C194" s="124">
        <f>SUM('01.1.4.:10.3.5.'!C194)</f>
        <v>0</v>
      </c>
      <c r="D194" s="121">
        <f>SUM('01.1.4.:10.3.5.'!D194)</f>
        <v>0</v>
      </c>
      <c r="E194" s="123">
        <f>SUM('01.1.4.:10.3.5.'!E194)</f>
        <v>0</v>
      </c>
      <c r="F194" s="119">
        <f>SUM('01.1.4.:10.3.5.'!F194)</f>
        <v>0</v>
      </c>
      <c r="G194" s="121">
        <f>SUM('01.1.4.:10.3.5.'!G194)</f>
        <v>0</v>
      </c>
      <c r="H194" s="120">
        <f>SUM('01.1.4.:10.3.5.'!H194)</f>
        <v>0</v>
      </c>
      <c r="I194" s="119">
        <f>SUM('01.1.4.:10.3.5.'!I194)</f>
        <v>0</v>
      </c>
      <c r="J194" s="121">
        <f>SUM('01.1.4.:10.3.5.'!J194)</f>
        <v>0</v>
      </c>
      <c r="K194" s="120">
        <f>SUM('01.1.4.:10.3.5.'!K194)</f>
        <v>0</v>
      </c>
      <c r="L194" s="119">
        <f>SUM('01.1.4.:10.3.5.'!L194)</f>
        <v>0</v>
      </c>
      <c r="M194" s="172">
        <f>SUM('01.1.4.:10.3.5.'!M194)</f>
        <v>0</v>
      </c>
      <c r="N194" s="123">
        <f>SUM('01.1.4.:10.3.5.'!N194)</f>
        <v>0</v>
      </c>
      <c r="O194" s="119">
        <f>SUM('01.1.4.:10.3.5.'!O194)</f>
        <v>0</v>
      </c>
      <c r="P194" s="171"/>
      <c r="R194" s="13"/>
    </row>
    <row r="195" spans="1:18" ht="24" x14ac:dyDescent="0.25">
      <c r="A195" s="118">
        <v>4310</v>
      </c>
      <c r="B195" s="117" t="s">
        <v>118</v>
      </c>
      <c r="C195" s="85">
        <f>SUM('01.1.4.:10.3.5.'!C195)</f>
        <v>0</v>
      </c>
      <c r="D195" s="140">
        <f>SUM('01.1.4.:10.3.5.'!D195)</f>
        <v>0</v>
      </c>
      <c r="E195" s="141">
        <f>SUM('01.1.4.:10.3.5.'!E195)</f>
        <v>0</v>
      </c>
      <c r="F195" s="79">
        <f>SUM('01.1.4.:10.3.5.'!F195)</f>
        <v>0</v>
      </c>
      <c r="G195" s="140">
        <f>SUM('01.1.4.:10.3.5.'!G195)</f>
        <v>0</v>
      </c>
      <c r="H195" s="139">
        <f>SUM('01.1.4.:10.3.5.'!H195)</f>
        <v>0</v>
      </c>
      <c r="I195" s="79">
        <f>SUM('01.1.4.:10.3.5.'!I195)</f>
        <v>0</v>
      </c>
      <c r="J195" s="140">
        <f>SUM('01.1.4.:10.3.5.'!J195)</f>
        <v>0</v>
      </c>
      <c r="K195" s="139">
        <f>SUM('01.1.4.:10.3.5.'!K195)</f>
        <v>0</v>
      </c>
      <c r="L195" s="79">
        <f>SUM('01.1.4.:10.3.5.'!L195)</f>
        <v>0</v>
      </c>
      <c r="M195" s="142">
        <f>SUM('01.1.4.:10.3.5.'!M195)</f>
        <v>0</v>
      </c>
      <c r="N195" s="141">
        <f>SUM('01.1.4.:10.3.5.'!N195)</f>
        <v>0</v>
      </c>
      <c r="O195" s="79">
        <f>SUM('01.1.4.:10.3.5.'!O195)</f>
        <v>0</v>
      </c>
      <c r="P195" s="78"/>
      <c r="R195" s="13"/>
    </row>
    <row r="196" spans="1:18" ht="36" x14ac:dyDescent="0.25">
      <c r="A196" s="88">
        <v>4311</v>
      </c>
      <c r="B196" s="110" t="s">
        <v>117</v>
      </c>
      <c r="C196" s="45">
        <f>SUM('01.1.4.:10.3.5.'!C196)</f>
        <v>0</v>
      </c>
      <c r="D196" s="43">
        <f>SUM('01.1.4.:10.3.5.'!D196)</f>
        <v>0</v>
      </c>
      <c r="E196" s="40">
        <f>SUM('01.1.4.:10.3.5.'!E196)</f>
        <v>0</v>
      </c>
      <c r="F196" s="39">
        <f>SUM('01.1.4.:10.3.5.'!F196)</f>
        <v>0</v>
      </c>
      <c r="G196" s="43">
        <f>SUM('01.1.4.:10.3.5.'!G196)</f>
        <v>0</v>
      </c>
      <c r="H196" s="42">
        <f>SUM('01.1.4.:10.3.5.'!H196)</f>
        <v>0</v>
      </c>
      <c r="I196" s="39">
        <f>SUM('01.1.4.:10.3.5.'!I196)</f>
        <v>0</v>
      </c>
      <c r="J196" s="43">
        <f>SUM('01.1.4.:10.3.5.'!J196)</f>
        <v>0</v>
      </c>
      <c r="K196" s="42">
        <f>SUM('01.1.4.:10.3.5.'!K196)</f>
        <v>0</v>
      </c>
      <c r="L196" s="39">
        <f>SUM('01.1.4.:10.3.5.'!L196)</f>
        <v>0</v>
      </c>
      <c r="M196" s="41">
        <f>SUM('01.1.4.:10.3.5.'!M196)</f>
        <v>0</v>
      </c>
      <c r="N196" s="40">
        <f>SUM('01.1.4.:10.3.5.'!N196)</f>
        <v>0</v>
      </c>
      <c r="O196" s="39">
        <f>SUM('01.1.4.:10.3.5.'!O196)</f>
        <v>0</v>
      </c>
      <c r="P196" s="38"/>
      <c r="R196" s="13"/>
    </row>
    <row r="197" spans="1:18" s="6" customFormat="1" x14ac:dyDescent="0.25">
      <c r="A197" s="184"/>
      <c r="B197" s="183" t="s">
        <v>116</v>
      </c>
      <c r="C197" s="182">
        <f>SUM('01.1.4.:10.3.5.'!C197)</f>
        <v>4144932</v>
      </c>
      <c r="D197" s="179">
        <f>SUM('01.1.4.:10.3.5.'!D197)</f>
        <v>4151381</v>
      </c>
      <c r="E197" s="181">
        <f>SUM('01.1.4.:10.3.5.'!E197)</f>
        <v>-69285</v>
      </c>
      <c r="F197" s="391">
        <f>SUM('01.1.4.:10.3.5.'!F197)</f>
        <v>4082096</v>
      </c>
      <c r="G197" s="179">
        <f>SUM('01.1.4.:10.3.5.'!G197)</f>
        <v>5359</v>
      </c>
      <c r="H197" s="178">
        <f>SUM('01.1.4.:10.3.5.'!H197)</f>
        <v>0</v>
      </c>
      <c r="I197" s="177">
        <f>SUM('01.1.4.:10.3.5.'!I197)</f>
        <v>5359</v>
      </c>
      <c r="J197" s="179">
        <f>SUM('01.1.4.:10.3.5.'!J197)</f>
        <v>57477</v>
      </c>
      <c r="K197" s="178">
        <f>SUM('01.1.4.:10.3.5.'!K197)</f>
        <v>0</v>
      </c>
      <c r="L197" s="177">
        <f>SUM('01.1.4.:10.3.5.'!L197)</f>
        <v>57477</v>
      </c>
      <c r="M197" s="176">
        <f>SUM('01.1.4.:10.3.5.'!M197)</f>
        <v>0</v>
      </c>
      <c r="N197" s="175">
        <f>SUM('01.1.4.:10.3.5.'!N197)</f>
        <v>0</v>
      </c>
      <c r="O197" s="174">
        <f>SUM('01.1.4.:10.3.5.'!O197)</f>
        <v>0</v>
      </c>
      <c r="P197" s="173"/>
      <c r="R197" s="13"/>
    </row>
    <row r="198" spans="1:18" x14ac:dyDescent="0.25">
      <c r="A198" s="163">
        <v>5000</v>
      </c>
      <c r="B198" s="163" t="s">
        <v>115</v>
      </c>
      <c r="C198" s="162">
        <f>SUM('01.1.4.:10.3.5.'!C198)</f>
        <v>4113700</v>
      </c>
      <c r="D198" s="160">
        <f>SUM('01.1.4.:10.3.5.'!D198)</f>
        <v>4151381</v>
      </c>
      <c r="E198" s="157">
        <f>SUM('01.1.4.:10.3.5.'!E198)</f>
        <v>-69285</v>
      </c>
      <c r="F198" s="156">
        <f>SUM('01.1.4.:10.3.5.'!F198)</f>
        <v>4082096</v>
      </c>
      <c r="G198" s="160">
        <f>SUM('01.1.4.:10.3.5.'!G198)</f>
        <v>5359</v>
      </c>
      <c r="H198" s="159">
        <f>SUM('01.1.4.:10.3.5.'!H198)</f>
        <v>0</v>
      </c>
      <c r="I198" s="156">
        <f>SUM('01.1.4.:10.3.5.'!I198)</f>
        <v>5359</v>
      </c>
      <c r="J198" s="160">
        <f>SUM('01.1.4.:10.3.5.'!J198)</f>
        <v>26245</v>
      </c>
      <c r="K198" s="159">
        <f>SUM('01.1.4.:10.3.5.'!K198)</f>
        <v>0</v>
      </c>
      <c r="L198" s="156">
        <f>SUM('01.1.4.:10.3.5.'!L198)</f>
        <v>26245</v>
      </c>
      <c r="M198" s="158">
        <f>SUM('01.1.4.:10.3.5.'!M198)</f>
        <v>0</v>
      </c>
      <c r="N198" s="157">
        <f>SUM('01.1.4.:10.3.5.'!N198)</f>
        <v>0</v>
      </c>
      <c r="O198" s="156">
        <f>SUM('01.1.4.:10.3.5.'!O198)</f>
        <v>0</v>
      </c>
      <c r="P198" s="155"/>
      <c r="R198" s="13"/>
    </row>
    <row r="199" spans="1:18" x14ac:dyDescent="0.25">
      <c r="A199" s="109">
        <v>5100</v>
      </c>
      <c r="B199" s="108" t="s">
        <v>114</v>
      </c>
      <c r="C199" s="124">
        <f>SUM('01.1.4.:10.3.5.'!C199)</f>
        <v>1310</v>
      </c>
      <c r="D199" s="121">
        <f>SUM('01.1.4.:10.3.5.'!D199)</f>
        <v>1310</v>
      </c>
      <c r="E199" s="123">
        <f>SUM('01.1.4.:10.3.5.'!E199)</f>
        <v>0</v>
      </c>
      <c r="F199" s="119">
        <f>SUM('01.1.4.:10.3.5.'!F199)</f>
        <v>1310</v>
      </c>
      <c r="G199" s="121">
        <f>SUM('01.1.4.:10.3.5.'!G199)</f>
        <v>0</v>
      </c>
      <c r="H199" s="120">
        <f>SUM('01.1.4.:10.3.5.'!H199)</f>
        <v>0</v>
      </c>
      <c r="I199" s="119">
        <f>SUM('01.1.4.:10.3.5.'!I199)</f>
        <v>0</v>
      </c>
      <c r="J199" s="121">
        <f>SUM('01.1.4.:10.3.5.'!J199)</f>
        <v>0</v>
      </c>
      <c r="K199" s="120">
        <f>SUM('01.1.4.:10.3.5.'!K199)</f>
        <v>0</v>
      </c>
      <c r="L199" s="119">
        <f>SUM('01.1.4.:10.3.5.'!L199)</f>
        <v>0</v>
      </c>
      <c r="M199" s="172">
        <f>SUM('01.1.4.:10.3.5.'!M199)</f>
        <v>0</v>
      </c>
      <c r="N199" s="123">
        <f>SUM('01.1.4.:10.3.5.'!N199)</f>
        <v>0</v>
      </c>
      <c r="O199" s="119">
        <f>SUM('01.1.4.:10.3.5.'!O199)</f>
        <v>0</v>
      </c>
      <c r="P199" s="171"/>
      <c r="R199" s="13"/>
    </row>
    <row r="200" spans="1:18" x14ac:dyDescent="0.25">
      <c r="A200" s="118">
        <v>5110</v>
      </c>
      <c r="B200" s="117" t="s">
        <v>113</v>
      </c>
      <c r="C200" s="85">
        <f>SUM('01.1.4.:10.3.5.'!C200)</f>
        <v>0</v>
      </c>
      <c r="D200" s="83">
        <f>SUM('01.1.4.:10.3.5.'!D200)</f>
        <v>0</v>
      </c>
      <c r="E200" s="80">
        <f>SUM('01.1.4.:10.3.5.'!E200)</f>
        <v>0</v>
      </c>
      <c r="F200" s="79">
        <f>SUM('01.1.4.:10.3.5.'!F200)</f>
        <v>0</v>
      </c>
      <c r="G200" s="83">
        <f>SUM('01.1.4.:10.3.5.'!G200)</f>
        <v>0</v>
      </c>
      <c r="H200" s="82">
        <f>SUM('01.1.4.:10.3.5.'!H200)</f>
        <v>0</v>
      </c>
      <c r="I200" s="79">
        <f>SUM('01.1.4.:10.3.5.'!I200)</f>
        <v>0</v>
      </c>
      <c r="J200" s="83">
        <f>SUM('01.1.4.:10.3.5.'!J200)</f>
        <v>0</v>
      </c>
      <c r="K200" s="82">
        <f>SUM('01.1.4.:10.3.5.'!K200)</f>
        <v>0</v>
      </c>
      <c r="L200" s="79">
        <f>SUM('01.1.4.:10.3.5.'!L200)</f>
        <v>0</v>
      </c>
      <c r="M200" s="81">
        <f>SUM('01.1.4.:10.3.5.'!M200)</f>
        <v>0</v>
      </c>
      <c r="N200" s="80">
        <f>SUM('01.1.4.:10.3.5.'!N200)</f>
        <v>0</v>
      </c>
      <c r="O200" s="79">
        <f>SUM('01.1.4.:10.3.5.'!O200)</f>
        <v>0</v>
      </c>
      <c r="P200" s="78"/>
      <c r="R200" s="13"/>
    </row>
    <row r="201" spans="1:18" ht="24" x14ac:dyDescent="0.25">
      <c r="A201" s="111">
        <v>5120</v>
      </c>
      <c r="B201" s="110" t="s">
        <v>112</v>
      </c>
      <c r="C201" s="45">
        <f>SUM('01.1.4.:10.3.5.'!C201)</f>
        <v>1310</v>
      </c>
      <c r="D201" s="115">
        <f>SUM('01.1.4.:10.3.5.'!D201)</f>
        <v>1310</v>
      </c>
      <c r="E201" s="112">
        <f>SUM('01.1.4.:10.3.5.'!E201)</f>
        <v>0</v>
      </c>
      <c r="F201" s="39">
        <f>SUM('01.1.4.:10.3.5.'!F201)</f>
        <v>1310</v>
      </c>
      <c r="G201" s="115">
        <f>SUM('01.1.4.:10.3.5.'!G201)</f>
        <v>0</v>
      </c>
      <c r="H201" s="114">
        <f>SUM('01.1.4.:10.3.5.'!H201)</f>
        <v>0</v>
      </c>
      <c r="I201" s="39">
        <f>SUM('01.1.4.:10.3.5.'!I201)</f>
        <v>0</v>
      </c>
      <c r="J201" s="115">
        <f>SUM('01.1.4.:10.3.5.'!J201)</f>
        <v>0</v>
      </c>
      <c r="K201" s="114">
        <f>SUM('01.1.4.:10.3.5.'!K201)</f>
        <v>0</v>
      </c>
      <c r="L201" s="39">
        <f>SUM('01.1.4.:10.3.5.'!L201)</f>
        <v>0</v>
      </c>
      <c r="M201" s="113">
        <f>SUM('01.1.4.:10.3.5.'!M201)</f>
        <v>0</v>
      </c>
      <c r="N201" s="112">
        <f>SUM('01.1.4.:10.3.5.'!N201)</f>
        <v>0</v>
      </c>
      <c r="O201" s="39">
        <f>SUM('01.1.4.:10.3.5.'!O201)</f>
        <v>0</v>
      </c>
      <c r="P201" s="38"/>
      <c r="R201" s="13"/>
    </row>
    <row r="202" spans="1:18" x14ac:dyDescent="0.25">
      <c r="A202" s="88">
        <v>5121</v>
      </c>
      <c r="B202" s="110" t="s">
        <v>111</v>
      </c>
      <c r="C202" s="45">
        <f>SUM('01.1.4.:10.3.5.'!C202)</f>
        <v>1310</v>
      </c>
      <c r="D202" s="43">
        <f>SUM('01.1.4.:10.3.5.'!D202)</f>
        <v>1310</v>
      </c>
      <c r="E202" s="40">
        <f>SUM('01.1.4.:10.3.5.'!E202)</f>
        <v>0</v>
      </c>
      <c r="F202" s="39">
        <f>SUM('01.1.4.:10.3.5.'!F202)</f>
        <v>1310</v>
      </c>
      <c r="G202" s="43">
        <f>SUM('01.1.4.:10.3.5.'!G202)</f>
        <v>0</v>
      </c>
      <c r="H202" s="42">
        <f>SUM('01.1.4.:10.3.5.'!H202)</f>
        <v>0</v>
      </c>
      <c r="I202" s="39">
        <f>SUM('01.1.4.:10.3.5.'!I202)</f>
        <v>0</v>
      </c>
      <c r="J202" s="43">
        <f>SUM('01.1.4.:10.3.5.'!J202)</f>
        <v>0</v>
      </c>
      <c r="K202" s="42">
        <f>SUM('01.1.4.:10.3.5.'!K202)</f>
        <v>0</v>
      </c>
      <c r="L202" s="39">
        <f>SUM('01.1.4.:10.3.5.'!L202)</f>
        <v>0</v>
      </c>
      <c r="M202" s="41">
        <f>SUM('01.1.4.:10.3.5.'!M202)</f>
        <v>0</v>
      </c>
      <c r="N202" s="40">
        <f>SUM('01.1.4.:10.3.5.'!N202)</f>
        <v>0</v>
      </c>
      <c r="O202" s="39">
        <f>SUM('01.1.4.:10.3.5.'!O202)</f>
        <v>0</v>
      </c>
      <c r="P202" s="38"/>
      <c r="R202" s="13"/>
    </row>
    <row r="203" spans="1:18" ht="24" x14ac:dyDescent="0.25">
      <c r="A203" s="88">
        <v>5129</v>
      </c>
      <c r="B203" s="110" t="s">
        <v>110</v>
      </c>
      <c r="C203" s="45">
        <f>SUM('01.1.4.:10.3.5.'!C203)</f>
        <v>0</v>
      </c>
      <c r="D203" s="43">
        <f>SUM('01.1.4.:10.3.5.'!D203)</f>
        <v>0</v>
      </c>
      <c r="E203" s="40">
        <f>SUM('01.1.4.:10.3.5.'!E203)</f>
        <v>0</v>
      </c>
      <c r="F203" s="39">
        <f>SUM('01.1.4.:10.3.5.'!F203)</f>
        <v>0</v>
      </c>
      <c r="G203" s="43">
        <f>SUM('01.1.4.:10.3.5.'!G203)</f>
        <v>0</v>
      </c>
      <c r="H203" s="42">
        <f>SUM('01.1.4.:10.3.5.'!H203)</f>
        <v>0</v>
      </c>
      <c r="I203" s="39">
        <f>SUM('01.1.4.:10.3.5.'!I203)</f>
        <v>0</v>
      </c>
      <c r="J203" s="43">
        <f>SUM('01.1.4.:10.3.5.'!J203)</f>
        <v>0</v>
      </c>
      <c r="K203" s="42">
        <f>SUM('01.1.4.:10.3.5.'!K203)</f>
        <v>0</v>
      </c>
      <c r="L203" s="39">
        <f>SUM('01.1.4.:10.3.5.'!L203)</f>
        <v>0</v>
      </c>
      <c r="M203" s="41">
        <f>SUM('01.1.4.:10.3.5.'!M203)</f>
        <v>0</v>
      </c>
      <c r="N203" s="40">
        <f>SUM('01.1.4.:10.3.5.'!N203)</f>
        <v>0</v>
      </c>
      <c r="O203" s="39">
        <f>SUM('01.1.4.:10.3.5.'!O203)</f>
        <v>0</v>
      </c>
      <c r="P203" s="38"/>
      <c r="R203" s="13"/>
    </row>
    <row r="204" spans="1:18" x14ac:dyDescent="0.25">
      <c r="A204" s="111">
        <v>5130</v>
      </c>
      <c r="B204" s="110" t="s">
        <v>109</v>
      </c>
      <c r="C204" s="45">
        <f>SUM('01.1.4.:10.3.5.'!C204)</f>
        <v>0</v>
      </c>
      <c r="D204" s="43">
        <f>SUM('01.1.4.:10.3.5.'!D204)</f>
        <v>0</v>
      </c>
      <c r="E204" s="40">
        <f>SUM('01.1.4.:10.3.5.'!E204)</f>
        <v>0</v>
      </c>
      <c r="F204" s="39">
        <f>SUM('01.1.4.:10.3.5.'!F204)</f>
        <v>0</v>
      </c>
      <c r="G204" s="43">
        <f>SUM('01.1.4.:10.3.5.'!G204)</f>
        <v>0</v>
      </c>
      <c r="H204" s="42">
        <f>SUM('01.1.4.:10.3.5.'!H204)</f>
        <v>0</v>
      </c>
      <c r="I204" s="39">
        <f>SUM('01.1.4.:10.3.5.'!I204)</f>
        <v>0</v>
      </c>
      <c r="J204" s="43">
        <f>SUM('01.1.4.:10.3.5.'!J204)</f>
        <v>0</v>
      </c>
      <c r="K204" s="42">
        <f>SUM('01.1.4.:10.3.5.'!K204)</f>
        <v>0</v>
      </c>
      <c r="L204" s="39">
        <f>SUM('01.1.4.:10.3.5.'!L204)</f>
        <v>0</v>
      </c>
      <c r="M204" s="41">
        <f>SUM('01.1.4.:10.3.5.'!M204)</f>
        <v>0</v>
      </c>
      <c r="N204" s="40">
        <f>SUM('01.1.4.:10.3.5.'!N204)</f>
        <v>0</v>
      </c>
      <c r="O204" s="39">
        <f>SUM('01.1.4.:10.3.5.'!O204)</f>
        <v>0</v>
      </c>
      <c r="P204" s="38"/>
      <c r="R204" s="13"/>
    </row>
    <row r="205" spans="1:18" x14ac:dyDescent="0.25">
      <c r="A205" s="111">
        <v>5140</v>
      </c>
      <c r="B205" s="110" t="s">
        <v>108</v>
      </c>
      <c r="C205" s="45">
        <f>SUM('01.1.4.:10.3.5.'!C205)</f>
        <v>0</v>
      </c>
      <c r="D205" s="43">
        <f>SUM('01.1.4.:10.3.5.'!D205)</f>
        <v>0</v>
      </c>
      <c r="E205" s="40">
        <f>SUM('01.1.4.:10.3.5.'!E205)</f>
        <v>0</v>
      </c>
      <c r="F205" s="39">
        <f>SUM('01.1.4.:10.3.5.'!F205)</f>
        <v>0</v>
      </c>
      <c r="G205" s="43">
        <f>SUM('01.1.4.:10.3.5.'!G205)</f>
        <v>0</v>
      </c>
      <c r="H205" s="42">
        <f>SUM('01.1.4.:10.3.5.'!H205)</f>
        <v>0</v>
      </c>
      <c r="I205" s="39">
        <f>SUM('01.1.4.:10.3.5.'!I205)</f>
        <v>0</v>
      </c>
      <c r="J205" s="43">
        <f>SUM('01.1.4.:10.3.5.'!J205)</f>
        <v>0</v>
      </c>
      <c r="K205" s="42">
        <f>SUM('01.1.4.:10.3.5.'!K205)</f>
        <v>0</v>
      </c>
      <c r="L205" s="39">
        <f>SUM('01.1.4.:10.3.5.'!L205)</f>
        <v>0</v>
      </c>
      <c r="M205" s="41">
        <f>SUM('01.1.4.:10.3.5.'!M205)</f>
        <v>0</v>
      </c>
      <c r="N205" s="40">
        <f>SUM('01.1.4.:10.3.5.'!N205)</f>
        <v>0</v>
      </c>
      <c r="O205" s="39">
        <f>SUM('01.1.4.:10.3.5.'!O205)</f>
        <v>0</v>
      </c>
      <c r="P205" s="38"/>
      <c r="R205" s="13"/>
    </row>
    <row r="206" spans="1:18" ht="24" x14ac:dyDescent="0.25">
      <c r="A206" s="111">
        <v>5170</v>
      </c>
      <c r="B206" s="110" t="s">
        <v>107</v>
      </c>
      <c r="C206" s="45">
        <f>SUM('01.1.4.:10.3.5.'!C206)</f>
        <v>0</v>
      </c>
      <c r="D206" s="43">
        <f>SUM('01.1.4.:10.3.5.'!D206)</f>
        <v>0</v>
      </c>
      <c r="E206" s="40">
        <f>SUM('01.1.4.:10.3.5.'!E206)</f>
        <v>0</v>
      </c>
      <c r="F206" s="39">
        <f>SUM('01.1.4.:10.3.5.'!F206)</f>
        <v>0</v>
      </c>
      <c r="G206" s="43">
        <f>SUM('01.1.4.:10.3.5.'!G206)</f>
        <v>0</v>
      </c>
      <c r="H206" s="42">
        <f>SUM('01.1.4.:10.3.5.'!H206)</f>
        <v>0</v>
      </c>
      <c r="I206" s="39">
        <f>SUM('01.1.4.:10.3.5.'!I206)</f>
        <v>0</v>
      </c>
      <c r="J206" s="43">
        <f>SUM('01.1.4.:10.3.5.'!J206)</f>
        <v>0</v>
      </c>
      <c r="K206" s="42">
        <f>SUM('01.1.4.:10.3.5.'!K206)</f>
        <v>0</v>
      </c>
      <c r="L206" s="39">
        <f>SUM('01.1.4.:10.3.5.'!L206)</f>
        <v>0</v>
      </c>
      <c r="M206" s="41">
        <f>SUM('01.1.4.:10.3.5.'!M206)</f>
        <v>0</v>
      </c>
      <c r="N206" s="40">
        <f>SUM('01.1.4.:10.3.5.'!N206)</f>
        <v>0</v>
      </c>
      <c r="O206" s="39">
        <f>SUM('01.1.4.:10.3.5.'!O206)</f>
        <v>0</v>
      </c>
      <c r="P206" s="38"/>
      <c r="R206" s="13"/>
    </row>
    <row r="207" spans="1:18" x14ac:dyDescent="0.25">
      <c r="A207" s="109">
        <v>5200</v>
      </c>
      <c r="B207" s="108" t="s">
        <v>106</v>
      </c>
      <c r="C207" s="124">
        <f>SUM('01.1.4.:10.3.5.'!C207)</f>
        <v>4112390</v>
      </c>
      <c r="D207" s="121">
        <f>SUM('01.1.4.:10.3.5.'!D207)</f>
        <v>4150071</v>
      </c>
      <c r="E207" s="123">
        <f>SUM('01.1.4.:10.3.5.'!E207)</f>
        <v>-69285</v>
      </c>
      <c r="F207" s="101">
        <f>SUM('01.1.4.:10.3.5.'!F207)</f>
        <v>4080786</v>
      </c>
      <c r="G207" s="121">
        <f>SUM('01.1.4.:10.3.5.'!G207)</f>
        <v>5359</v>
      </c>
      <c r="H207" s="120">
        <f>SUM('01.1.4.:10.3.5.'!H207)</f>
        <v>0</v>
      </c>
      <c r="I207" s="119">
        <f>SUM('01.1.4.:10.3.5.'!I207)</f>
        <v>5359</v>
      </c>
      <c r="J207" s="121">
        <f>SUM('01.1.4.:10.3.5.'!J207)</f>
        <v>26245</v>
      </c>
      <c r="K207" s="120">
        <f>SUM('01.1.4.:10.3.5.'!K207)</f>
        <v>0</v>
      </c>
      <c r="L207" s="119">
        <f>SUM('01.1.4.:10.3.5.'!L207)</f>
        <v>26245</v>
      </c>
      <c r="M207" s="172">
        <f>SUM('01.1.4.:10.3.5.'!M207)</f>
        <v>0</v>
      </c>
      <c r="N207" s="123">
        <f>SUM('01.1.4.:10.3.5.'!N207)</f>
        <v>0</v>
      </c>
      <c r="O207" s="119">
        <f>SUM('01.1.4.:10.3.5.'!O207)</f>
        <v>0</v>
      </c>
      <c r="P207" s="171"/>
      <c r="R207" s="13"/>
    </row>
    <row r="208" spans="1:18" x14ac:dyDescent="0.25">
      <c r="A208" s="169">
        <v>5210</v>
      </c>
      <c r="B208" s="96" t="s">
        <v>105</v>
      </c>
      <c r="C208" s="170">
        <f>SUM('01.1.4.:10.3.5.'!C208)</f>
        <v>34000</v>
      </c>
      <c r="D208" s="94">
        <f>SUM('01.1.4.:10.3.5.'!D208)</f>
        <v>0</v>
      </c>
      <c r="E208" s="91">
        <f>SUM('01.1.4.:10.3.5.'!E208)</f>
        <v>34000</v>
      </c>
      <c r="F208" s="90">
        <f>SUM('01.1.4.:10.3.5.'!F208)</f>
        <v>34000</v>
      </c>
      <c r="G208" s="94">
        <f>SUM('01.1.4.:10.3.5.'!G208)</f>
        <v>0</v>
      </c>
      <c r="H208" s="93">
        <f>SUM('01.1.4.:10.3.5.'!H208)</f>
        <v>0</v>
      </c>
      <c r="I208" s="90">
        <f>SUM('01.1.4.:10.3.5.'!I208)</f>
        <v>0</v>
      </c>
      <c r="J208" s="94">
        <f>SUM('01.1.4.:10.3.5.'!J208)</f>
        <v>0</v>
      </c>
      <c r="K208" s="93">
        <f>SUM('01.1.4.:10.3.5.'!K208)</f>
        <v>0</v>
      </c>
      <c r="L208" s="90">
        <f>SUM('01.1.4.:10.3.5.'!L208)</f>
        <v>0</v>
      </c>
      <c r="M208" s="92">
        <f>SUM('01.1.4.:10.3.5.'!M208)</f>
        <v>0</v>
      </c>
      <c r="N208" s="91">
        <f>SUM('01.1.4.:10.3.5.'!N208)</f>
        <v>0</v>
      </c>
      <c r="O208" s="90">
        <f>SUM('01.1.4.:10.3.5.'!O208)</f>
        <v>0</v>
      </c>
      <c r="P208" s="89"/>
      <c r="R208" s="13"/>
    </row>
    <row r="209" spans="1:18" x14ac:dyDescent="0.25">
      <c r="A209" s="145">
        <v>5211</v>
      </c>
      <c r="B209" s="117" t="s">
        <v>104</v>
      </c>
      <c r="C209" s="87">
        <f>SUM('01.1.4.:10.3.5.'!C209)</f>
        <v>0</v>
      </c>
      <c r="D209" s="83">
        <f>SUM('01.1.4.:10.3.5.'!D209)</f>
        <v>0</v>
      </c>
      <c r="E209" s="80">
        <f>SUM('01.1.4.:10.3.5.'!E209)</f>
        <v>0</v>
      </c>
      <c r="F209" s="79">
        <f>SUM('01.1.4.:10.3.5.'!F209)</f>
        <v>0</v>
      </c>
      <c r="G209" s="83">
        <f>SUM('01.1.4.:10.3.5.'!G209)</f>
        <v>0</v>
      </c>
      <c r="H209" s="82">
        <f>SUM('01.1.4.:10.3.5.'!H209)</f>
        <v>0</v>
      </c>
      <c r="I209" s="79">
        <f>SUM('01.1.4.:10.3.5.'!I209)</f>
        <v>0</v>
      </c>
      <c r="J209" s="83">
        <f>SUM('01.1.4.:10.3.5.'!J209)</f>
        <v>0</v>
      </c>
      <c r="K209" s="82">
        <f>SUM('01.1.4.:10.3.5.'!K209)</f>
        <v>0</v>
      </c>
      <c r="L209" s="79">
        <f>SUM('01.1.4.:10.3.5.'!L209)</f>
        <v>0</v>
      </c>
      <c r="M209" s="81">
        <f>SUM('01.1.4.:10.3.5.'!M209)</f>
        <v>0</v>
      </c>
      <c r="N209" s="80">
        <f>SUM('01.1.4.:10.3.5.'!N209)</f>
        <v>0</v>
      </c>
      <c r="O209" s="79">
        <f>SUM('01.1.4.:10.3.5.'!O209)</f>
        <v>0</v>
      </c>
      <c r="P209" s="78"/>
      <c r="R209" s="13"/>
    </row>
    <row r="210" spans="1:18" x14ac:dyDescent="0.25">
      <c r="A210" s="88">
        <v>5212</v>
      </c>
      <c r="B210" s="110" t="s">
        <v>103</v>
      </c>
      <c r="C210" s="87">
        <f>SUM('01.1.4.:10.3.5.'!C210)</f>
        <v>0</v>
      </c>
      <c r="D210" s="43">
        <f>SUM('01.1.4.:10.3.5.'!D210)</f>
        <v>0</v>
      </c>
      <c r="E210" s="40">
        <f>SUM('01.1.4.:10.3.5.'!E210)</f>
        <v>0</v>
      </c>
      <c r="F210" s="39">
        <f>SUM('01.1.4.:10.3.5.'!F210)</f>
        <v>0</v>
      </c>
      <c r="G210" s="43">
        <f>SUM('01.1.4.:10.3.5.'!G210)</f>
        <v>0</v>
      </c>
      <c r="H210" s="42">
        <f>SUM('01.1.4.:10.3.5.'!H210)</f>
        <v>0</v>
      </c>
      <c r="I210" s="39">
        <f>SUM('01.1.4.:10.3.5.'!I210)</f>
        <v>0</v>
      </c>
      <c r="J210" s="43">
        <f>SUM('01.1.4.:10.3.5.'!J210)</f>
        <v>0</v>
      </c>
      <c r="K210" s="42">
        <f>SUM('01.1.4.:10.3.5.'!K210)</f>
        <v>0</v>
      </c>
      <c r="L210" s="39">
        <f>SUM('01.1.4.:10.3.5.'!L210)</f>
        <v>0</v>
      </c>
      <c r="M210" s="41">
        <f>SUM('01.1.4.:10.3.5.'!M210)</f>
        <v>0</v>
      </c>
      <c r="N210" s="40">
        <f>SUM('01.1.4.:10.3.5.'!N210)</f>
        <v>0</v>
      </c>
      <c r="O210" s="39">
        <f>SUM('01.1.4.:10.3.5.'!O210)</f>
        <v>0</v>
      </c>
      <c r="P210" s="38"/>
      <c r="R210" s="13"/>
    </row>
    <row r="211" spans="1:18" x14ac:dyDescent="0.25">
      <c r="A211" s="88">
        <v>5213</v>
      </c>
      <c r="B211" s="110" t="s">
        <v>102</v>
      </c>
      <c r="C211" s="87">
        <f>SUM('01.1.4.:10.3.5.'!C211)</f>
        <v>0</v>
      </c>
      <c r="D211" s="43">
        <f>SUM('01.1.4.:10.3.5.'!D211)</f>
        <v>0</v>
      </c>
      <c r="E211" s="40">
        <f>SUM('01.1.4.:10.3.5.'!E211)</f>
        <v>0</v>
      </c>
      <c r="F211" s="39">
        <f>SUM('01.1.4.:10.3.5.'!F211)</f>
        <v>0</v>
      </c>
      <c r="G211" s="43">
        <f>SUM('01.1.4.:10.3.5.'!G211)</f>
        <v>0</v>
      </c>
      <c r="H211" s="42">
        <f>SUM('01.1.4.:10.3.5.'!H211)</f>
        <v>0</v>
      </c>
      <c r="I211" s="39">
        <f>SUM('01.1.4.:10.3.5.'!I211)</f>
        <v>0</v>
      </c>
      <c r="J211" s="43">
        <f>SUM('01.1.4.:10.3.5.'!J211)</f>
        <v>0</v>
      </c>
      <c r="K211" s="42">
        <f>SUM('01.1.4.:10.3.5.'!K211)</f>
        <v>0</v>
      </c>
      <c r="L211" s="39">
        <f>SUM('01.1.4.:10.3.5.'!L211)</f>
        <v>0</v>
      </c>
      <c r="M211" s="41">
        <f>SUM('01.1.4.:10.3.5.'!M211)</f>
        <v>0</v>
      </c>
      <c r="N211" s="40">
        <f>SUM('01.1.4.:10.3.5.'!N211)</f>
        <v>0</v>
      </c>
      <c r="O211" s="39">
        <f>SUM('01.1.4.:10.3.5.'!O211)</f>
        <v>0</v>
      </c>
      <c r="P211" s="38"/>
      <c r="R211" s="13"/>
    </row>
    <row r="212" spans="1:18" x14ac:dyDescent="0.25">
      <c r="A212" s="88">
        <v>5214</v>
      </c>
      <c r="B212" s="110" t="s">
        <v>101</v>
      </c>
      <c r="C212" s="87">
        <f>SUM('01.1.4.:10.3.5.'!C212)</f>
        <v>0</v>
      </c>
      <c r="D212" s="43">
        <f>SUM('01.1.4.:10.3.5.'!D212)</f>
        <v>0</v>
      </c>
      <c r="E212" s="40">
        <f>SUM('01.1.4.:10.3.5.'!E212)</f>
        <v>0</v>
      </c>
      <c r="F212" s="39">
        <f>SUM('01.1.4.:10.3.5.'!F212)</f>
        <v>0</v>
      </c>
      <c r="G212" s="43">
        <f>SUM('01.1.4.:10.3.5.'!G212)</f>
        <v>0</v>
      </c>
      <c r="H212" s="42">
        <f>SUM('01.1.4.:10.3.5.'!H212)</f>
        <v>0</v>
      </c>
      <c r="I212" s="39">
        <f>SUM('01.1.4.:10.3.5.'!I212)</f>
        <v>0</v>
      </c>
      <c r="J212" s="43">
        <f>SUM('01.1.4.:10.3.5.'!J212)</f>
        <v>0</v>
      </c>
      <c r="K212" s="42">
        <f>SUM('01.1.4.:10.3.5.'!K212)</f>
        <v>0</v>
      </c>
      <c r="L212" s="39">
        <f>SUM('01.1.4.:10.3.5.'!L212)</f>
        <v>0</v>
      </c>
      <c r="M212" s="41">
        <f>SUM('01.1.4.:10.3.5.'!M212)</f>
        <v>0</v>
      </c>
      <c r="N212" s="40">
        <f>SUM('01.1.4.:10.3.5.'!N212)</f>
        <v>0</v>
      </c>
      <c r="O212" s="39">
        <f>SUM('01.1.4.:10.3.5.'!O212)</f>
        <v>0</v>
      </c>
      <c r="P212" s="38"/>
      <c r="R212" s="13"/>
    </row>
    <row r="213" spans="1:18" x14ac:dyDescent="0.25">
      <c r="A213" s="88">
        <v>5215</v>
      </c>
      <c r="B213" s="110" t="s">
        <v>100</v>
      </c>
      <c r="C213" s="87">
        <f>SUM('01.1.4.:10.3.5.'!C213)</f>
        <v>0</v>
      </c>
      <c r="D213" s="43">
        <f>SUM('01.1.4.:10.3.5.'!D213)</f>
        <v>0</v>
      </c>
      <c r="E213" s="40">
        <f>SUM('01.1.4.:10.3.5.'!E213)</f>
        <v>0</v>
      </c>
      <c r="F213" s="39">
        <f>SUM('01.1.4.:10.3.5.'!F213)</f>
        <v>0</v>
      </c>
      <c r="G213" s="43">
        <f>SUM('01.1.4.:10.3.5.'!G213)</f>
        <v>0</v>
      </c>
      <c r="H213" s="42">
        <f>SUM('01.1.4.:10.3.5.'!H213)</f>
        <v>0</v>
      </c>
      <c r="I213" s="39">
        <f>SUM('01.1.4.:10.3.5.'!I213)</f>
        <v>0</v>
      </c>
      <c r="J213" s="43">
        <f>SUM('01.1.4.:10.3.5.'!J213)</f>
        <v>0</v>
      </c>
      <c r="K213" s="42">
        <f>SUM('01.1.4.:10.3.5.'!K213)</f>
        <v>0</v>
      </c>
      <c r="L213" s="39">
        <f>SUM('01.1.4.:10.3.5.'!L213)</f>
        <v>0</v>
      </c>
      <c r="M213" s="41">
        <f>SUM('01.1.4.:10.3.5.'!M213)</f>
        <v>0</v>
      </c>
      <c r="N213" s="40">
        <f>SUM('01.1.4.:10.3.5.'!N213)</f>
        <v>0</v>
      </c>
      <c r="O213" s="39">
        <f>SUM('01.1.4.:10.3.5.'!O213)</f>
        <v>0</v>
      </c>
      <c r="P213" s="38"/>
      <c r="R213" s="13"/>
    </row>
    <row r="214" spans="1:18" x14ac:dyDescent="0.25">
      <c r="A214" s="88">
        <v>5216</v>
      </c>
      <c r="B214" s="110" t="s">
        <v>99</v>
      </c>
      <c r="C214" s="87">
        <f>SUM('01.1.4.:10.3.5.'!C214)</f>
        <v>0</v>
      </c>
      <c r="D214" s="43">
        <f>SUM('01.1.4.:10.3.5.'!D214)</f>
        <v>0</v>
      </c>
      <c r="E214" s="40">
        <f>SUM('01.1.4.:10.3.5.'!E214)</f>
        <v>0</v>
      </c>
      <c r="F214" s="39">
        <f>SUM('01.1.4.:10.3.5.'!F214)</f>
        <v>0</v>
      </c>
      <c r="G214" s="43">
        <f>SUM('01.1.4.:10.3.5.'!G214)</f>
        <v>0</v>
      </c>
      <c r="H214" s="42">
        <f>SUM('01.1.4.:10.3.5.'!H214)</f>
        <v>0</v>
      </c>
      <c r="I214" s="39">
        <f>SUM('01.1.4.:10.3.5.'!I214)</f>
        <v>0</v>
      </c>
      <c r="J214" s="43">
        <f>SUM('01.1.4.:10.3.5.'!J214)</f>
        <v>0</v>
      </c>
      <c r="K214" s="42">
        <f>SUM('01.1.4.:10.3.5.'!K214)</f>
        <v>0</v>
      </c>
      <c r="L214" s="39">
        <f>SUM('01.1.4.:10.3.5.'!L214)</f>
        <v>0</v>
      </c>
      <c r="M214" s="41">
        <f>SUM('01.1.4.:10.3.5.'!M214)</f>
        <v>0</v>
      </c>
      <c r="N214" s="40">
        <f>SUM('01.1.4.:10.3.5.'!N214)</f>
        <v>0</v>
      </c>
      <c r="O214" s="39">
        <f>SUM('01.1.4.:10.3.5.'!O214)</f>
        <v>0</v>
      </c>
      <c r="P214" s="38"/>
      <c r="R214" s="13"/>
    </row>
    <row r="215" spans="1:18" x14ac:dyDescent="0.25">
      <c r="A215" s="88">
        <v>5217</v>
      </c>
      <c r="B215" s="110" t="s">
        <v>98</v>
      </c>
      <c r="C215" s="87">
        <f>SUM('01.1.4.:10.3.5.'!C215)</f>
        <v>0</v>
      </c>
      <c r="D215" s="43">
        <f>SUM('01.1.4.:10.3.5.'!D215)</f>
        <v>0</v>
      </c>
      <c r="E215" s="40">
        <f>SUM('01.1.4.:10.3.5.'!E215)</f>
        <v>0</v>
      </c>
      <c r="F215" s="39">
        <f>SUM('01.1.4.:10.3.5.'!F215)</f>
        <v>0</v>
      </c>
      <c r="G215" s="43">
        <f>SUM('01.1.4.:10.3.5.'!G215)</f>
        <v>0</v>
      </c>
      <c r="H215" s="42">
        <f>SUM('01.1.4.:10.3.5.'!H215)</f>
        <v>0</v>
      </c>
      <c r="I215" s="39">
        <f>SUM('01.1.4.:10.3.5.'!I215)</f>
        <v>0</v>
      </c>
      <c r="J215" s="43">
        <f>SUM('01.1.4.:10.3.5.'!J215)</f>
        <v>0</v>
      </c>
      <c r="K215" s="42">
        <f>SUM('01.1.4.:10.3.5.'!K215)</f>
        <v>0</v>
      </c>
      <c r="L215" s="39">
        <f>SUM('01.1.4.:10.3.5.'!L215)</f>
        <v>0</v>
      </c>
      <c r="M215" s="41">
        <f>SUM('01.1.4.:10.3.5.'!M215)</f>
        <v>0</v>
      </c>
      <c r="N215" s="40">
        <f>SUM('01.1.4.:10.3.5.'!N215)</f>
        <v>0</v>
      </c>
      <c r="O215" s="39">
        <f>SUM('01.1.4.:10.3.5.'!O215)</f>
        <v>0</v>
      </c>
      <c r="P215" s="38"/>
      <c r="R215" s="13"/>
    </row>
    <row r="216" spans="1:18" x14ac:dyDescent="0.25">
      <c r="A216" s="88">
        <v>5218</v>
      </c>
      <c r="B216" s="110" t="s">
        <v>97</v>
      </c>
      <c r="C216" s="87">
        <f>SUM('01.1.4.:10.3.5.'!C216)</f>
        <v>0</v>
      </c>
      <c r="D216" s="43">
        <f>SUM('01.1.4.:10.3.5.'!D216)</f>
        <v>0</v>
      </c>
      <c r="E216" s="40">
        <f>SUM('01.1.4.:10.3.5.'!E216)</f>
        <v>0</v>
      </c>
      <c r="F216" s="39">
        <f>SUM('01.1.4.:10.3.5.'!F216)</f>
        <v>0</v>
      </c>
      <c r="G216" s="43">
        <f>SUM('01.1.4.:10.3.5.'!G216)</f>
        <v>0</v>
      </c>
      <c r="H216" s="42">
        <f>SUM('01.1.4.:10.3.5.'!H216)</f>
        <v>0</v>
      </c>
      <c r="I216" s="39">
        <f>SUM('01.1.4.:10.3.5.'!I216)</f>
        <v>0</v>
      </c>
      <c r="J216" s="43">
        <f>SUM('01.1.4.:10.3.5.'!J216)</f>
        <v>0</v>
      </c>
      <c r="K216" s="42">
        <f>SUM('01.1.4.:10.3.5.'!K216)</f>
        <v>0</v>
      </c>
      <c r="L216" s="39">
        <f>SUM('01.1.4.:10.3.5.'!L216)</f>
        <v>0</v>
      </c>
      <c r="M216" s="41">
        <f>SUM('01.1.4.:10.3.5.'!M216)</f>
        <v>0</v>
      </c>
      <c r="N216" s="40">
        <f>SUM('01.1.4.:10.3.5.'!N216)</f>
        <v>0</v>
      </c>
      <c r="O216" s="39">
        <f>SUM('01.1.4.:10.3.5.'!O216)</f>
        <v>0</v>
      </c>
      <c r="P216" s="38"/>
      <c r="R216" s="13"/>
    </row>
    <row r="217" spans="1:18" x14ac:dyDescent="0.25">
      <c r="A217" s="88">
        <v>5219</v>
      </c>
      <c r="B217" s="110" t="s">
        <v>96</v>
      </c>
      <c r="C217" s="87">
        <f>SUM('01.1.4.:10.3.5.'!C217)</f>
        <v>34000</v>
      </c>
      <c r="D217" s="43">
        <f>SUM('01.1.4.:10.3.5.'!D217)</f>
        <v>0</v>
      </c>
      <c r="E217" s="40">
        <f>SUM('01.1.4.:10.3.5.'!E217)</f>
        <v>34000</v>
      </c>
      <c r="F217" s="39">
        <f>SUM('01.1.4.:10.3.5.'!F217)</f>
        <v>34000</v>
      </c>
      <c r="G217" s="43">
        <f>SUM('01.1.4.:10.3.5.'!G217)</f>
        <v>0</v>
      </c>
      <c r="H217" s="42">
        <f>SUM('01.1.4.:10.3.5.'!H217)</f>
        <v>0</v>
      </c>
      <c r="I217" s="39">
        <f>SUM('01.1.4.:10.3.5.'!I217)</f>
        <v>0</v>
      </c>
      <c r="J217" s="43">
        <f>SUM('01.1.4.:10.3.5.'!J217)</f>
        <v>0</v>
      </c>
      <c r="K217" s="42">
        <f>SUM('01.1.4.:10.3.5.'!K217)</f>
        <v>0</v>
      </c>
      <c r="L217" s="39">
        <f>SUM('01.1.4.:10.3.5.'!L217)</f>
        <v>0</v>
      </c>
      <c r="M217" s="41">
        <f>SUM('01.1.4.:10.3.5.'!M217)</f>
        <v>0</v>
      </c>
      <c r="N217" s="40">
        <f>SUM('01.1.4.:10.3.5.'!N217)</f>
        <v>0</v>
      </c>
      <c r="O217" s="39">
        <f>SUM('01.1.4.:10.3.5.'!O217)</f>
        <v>0</v>
      </c>
      <c r="P217" s="38"/>
      <c r="R217" s="13"/>
    </row>
    <row r="218" spans="1:18" x14ac:dyDescent="0.25">
      <c r="A218" s="111">
        <v>5220</v>
      </c>
      <c r="B218" s="110" t="s">
        <v>95</v>
      </c>
      <c r="C218" s="87">
        <f>SUM('01.1.4.:10.3.5.'!C218)</f>
        <v>0</v>
      </c>
      <c r="D218" s="43">
        <f>SUM('01.1.4.:10.3.5.'!D218)</f>
        <v>0</v>
      </c>
      <c r="E218" s="40">
        <f>SUM('01.1.4.:10.3.5.'!E218)</f>
        <v>0</v>
      </c>
      <c r="F218" s="39">
        <f>SUM('01.1.4.:10.3.5.'!F218)</f>
        <v>0</v>
      </c>
      <c r="G218" s="43">
        <f>SUM('01.1.4.:10.3.5.'!G218)</f>
        <v>0</v>
      </c>
      <c r="H218" s="42">
        <f>SUM('01.1.4.:10.3.5.'!H218)</f>
        <v>0</v>
      </c>
      <c r="I218" s="39">
        <f>SUM('01.1.4.:10.3.5.'!I218)</f>
        <v>0</v>
      </c>
      <c r="J218" s="43">
        <f>SUM('01.1.4.:10.3.5.'!J218)</f>
        <v>0</v>
      </c>
      <c r="K218" s="42">
        <f>SUM('01.1.4.:10.3.5.'!K218)</f>
        <v>0</v>
      </c>
      <c r="L218" s="39">
        <f>SUM('01.1.4.:10.3.5.'!L218)</f>
        <v>0</v>
      </c>
      <c r="M218" s="41">
        <f>SUM('01.1.4.:10.3.5.'!M218)</f>
        <v>0</v>
      </c>
      <c r="N218" s="40">
        <f>SUM('01.1.4.:10.3.5.'!N218)</f>
        <v>0</v>
      </c>
      <c r="O218" s="39">
        <f>SUM('01.1.4.:10.3.5.'!O218)</f>
        <v>0</v>
      </c>
      <c r="P218" s="38"/>
      <c r="R218" s="13"/>
    </row>
    <row r="219" spans="1:18" x14ac:dyDescent="0.25">
      <c r="A219" s="111">
        <v>5230</v>
      </c>
      <c r="B219" s="110" t="s">
        <v>94</v>
      </c>
      <c r="C219" s="87">
        <f>SUM('01.1.4.:10.3.5.'!C219)</f>
        <v>208608</v>
      </c>
      <c r="D219" s="115">
        <f>SUM('01.1.4.:10.3.5.'!D219)</f>
        <v>177104</v>
      </c>
      <c r="E219" s="112">
        <f>SUM('01.1.4.:10.3.5.'!E219)</f>
        <v>-100</v>
      </c>
      <c r="F219" s="39">
        <f>SUM('01.1.4.:10.3.5.'!F219)</f>
        <v>177004</v>
      </c>
      <c r="G219" s="115">
        <f>SUM('01.1.4.:10.3.5.'!G219)</f>
        <v>5359</v>
      </c>
      <c r="H219" s="114">
        <f>SUM('01.1.4.:10.3.5.'!H219)</f>
        <v>0</v>
      </c>
      <c r="I219" s="39">
        <f>SUM('01.1.4.:10.3.5.'!I219)</f>
        <v>5359</v>
      </c>
      <c r="J219" s="115">
        <f>SUM('01.1.4.:10.3.5.'!J219)</f>
        <v>26245</v>
      </c>
      <c r="K219" s="114">
        <f>SUM('01.1.4.:10.3.5.'!K219)</f>
        <v>0</v>
      </c>
      <c r="L219" s="39">
        <f>SUM('01.1.4.:10.3.5.'!L219)</f>
        <v>26245</v>
      </c>
      <c r="M219" s="113">
        <f>SUM('01.1.4.:10.3.5.'!M219)</f>
        <v>0</v>
      </c>
      <c r="N219" s="112">
        <f>SUM('01.1.4.:10.3.5.'!N219)</f>
        <v>0</v>
      </c>
      <c r="O219" s="39">
        <f>SUM('01.1.4.:10.3.5.'!O219)</f>
        <v>0</v>
      </c>
      <c r="P219" s="38"/>
      <c r="R219" s="13"/>
    </row>
    <row r="220" spans="1:18" x14ac:dyDescent="0.25">
      <c r="A220" s="88">
        <v>5231</v>
      </c>
      <c r="B220" s="110" t="s">
        <v>93</v>
      </c>
      <c r="C220" s="87">
        <f>SUM('01.1.4.:10.3.5.'!C220)</f>
        <v>0</v>
      </c>
      <c r="D220" s="43">
        <f>SUM('01.1.4.:10.3.5.'!D220)</f>
        <v>0</v>
      </c>
      <c r="E220" s="40">
        <f>SUM('01.1.4.:10.3.5.'!E220)</f>
        <v>0</v>
      </c>
      <c r="F220" s="39">
        <f>SUM('01.1.4.:10.3.5.'!F220)</f>
        <v>0</v>
      </c>
      <c r="G220" s="43">
        <f>SUM('01.1.4.:10.3.5.'!G220)</f>
        <v>0</v>
      </c>
      <c r="H220" s="42">
        <f>SUM('01.1.4.:10.3.5.'!H220)</f>
        <v>0</v>
      </c>
      <c r="I220" s="39">
        <f>SUM('01.1.4.:10.3.5.'!I220)</f>
        <v>0</v>
      </c>
      <c r="J220" s="43">
        <f>SUM('01.1.4.:10.3.5.'!J220)</f>
        <v>0</v>
      </c>
      <c r="K220" s="42">
        <f>SUM('01.1.4.:10.3.5.'!K220)</f>
        <v>0</v>
      </c>
      <c r="L220" s="39">
        <f>SUM('01.1.4.:10.3.5.'!L220)</f>
        <v>0</v>
      </c>
      <c r="M220" s="41">
        <f>SUM('01.1.4.:10.3.5.'!M220)</f>
        <v>0</v>
      </c>
      <c r="N220" s="40">
        <f>SUM('01.1.4.:10.3.5.'!N220)</f>
        <v>0</v>
      </c>
      <c r="O220" s="39">
        <f>SUM('01.1.4.:10.3.5.'!O220)</f>
        <v>0</v>
      </c>
      <c r="P220" s="38"/>
      <c r="R220" s="13"/>
    </row>
    <row r="221" spans="1:18" x14ac:dyDescent="0.25">
      <c r="A221" s="88">
        <v>5232</v>
      </c>
      <c r="B221" s="110" t="s">
        <v>92</v>
      </c>
      <c r="C221" s="87">
        <f>SUM('01.1.4.:10.3.5.'!C221)</f>
        <v>25364</v>
      </c>
      <c r="D221" s="43">
        <f>SUM('01.1.4.:10.3.5.'!D221)</f>
        <v>12400</v>
      </c>
      <c r="E221" s="40">
        <f>SUM('01.1.4.:10.3.5.'!E221)</f>
        <v>-100</v>
      </c>
      <c r="F221" s="39">
        <f>SUM('01.1.4.:10.3.5.'!F221)</f>
        <v>12300</v>
      </c>
      <c r="G221" s="43">
        <f>SUM('01.1.4.:10.3.5.'!G221)</f>
        <v>0</v>
      </c>
      <c r="H221" s="42">
        <f>SUM('01.1.4.:10.3.5.'!H221)</f>
        <v>0</v>
      </c>
      <c r="I221" s="39">
        <f>SUM('01.1.4.:10.3.5.'!I221)</f>
        <v>0</v>
      </c>
      <c r="J221" s="43">
        <f>SUM('01.1.4.:10.3.5.'!J221)</f>
        <v>13064</v>
      </c>
      <c r="K221" s="42">
        <f>SUM('01.1.4.:10.3.5.'!K221)</f>
        <v>0</v>
      </c>
      <c r="L221" s="39">
        <f>SUM('01.1.4.:10.3.5.'!L221)</f>
        <v>13064</v>
      </c>
      <c r="M221" s="41">
        <f>SUM('01.1.4.:10.3.5.'!M221)</f>
        <v>0</v>
      </c>
      <c r="N221" s="40">
        <f>SUM('01.1.4.:10.3.5.'!N221)</f>
        <v>0</v>
      </c>
      <c r="O221" s="39">
        <f>SUM('01.1.4.:10.3.5.'!O221)</f>
        <v>0</v>
      </c>
      <c r="P221" s="38"/>
      <c r="R221" s="13"/>
    </row>
    <row r="222" spans="1:18" x14ac:dyDescent="0.25">
      <c r="A222" s="88">
        <v>5233</v>
      </c>
      <c r="B222" s="110" t="s">
        <v>91</v>
      </c>
      <c r="C222" s="87">
        <f>SUM('01.1.4.:10.3.5.'!C222)</f>
        <v>13114</v>
      </c>
      <c r="D222" s="43">
        <f>SUM('01.1.4.:10.3.5.'!D222)</f>
        <v>7755</v>
      </c>
      <c r="E222" s="40">
        <f>SUM('01.1.4.:10.3.5.'!E222)</f>
        <v>0</v>
      </c>
      <c r="F222" s="39">
        <f>SUM('01.1.4.:10.3.5.'!F222)</f>
        <v>7755</v>
      </c>
      <c r="G222" s="43">
        <f>SUM('01.1.4.:10.3.5.'!G222)</f>
        <v>5359</v>
      </c>
      <c r="H222" s="42">
        <f>SUM('01.1.4.:10.3.5.'!H222)</f>
        <v>0</v>
      </c>
      <c r="I222" s="39">
        <f>SUM('01.1.4.:10.3.5.'!I222)</f>
        <v>5359</v>
      </c>
      <c r="J222" s="43">
        <f>SUM('01.1.4.:10.3.5.'!J222)</f>
        <v>0</v>
      </c>
      <c r="K222" s="42">
        <f>SUM('01.1.4.:10.3.5.'!K222)</f>
        <v>0</v>
      </c>
      <c r="L222" s="39">
        <f>SUM('01.1.4.:10.3.5.'!L222)</f>
        <v>0</v>
      </c>
      <c r="M222" s="41">
        <f>SUM('01.1.4.:10.3.5.'!M222)</f>
        <v>0</v>
      </c>
      <c r="N222" s="40">
        <f>SUM('01.1.4.:10.3.5.'!N222)</f>
        <v>0</v>
      </c>
      <c r="O222" s="39">
        <f>SUM('01.1.4.:10.3.5.'!O222)</f>
        <v>0</v>
      </c>
      <c r="P222" s="38"/>
      <c r="R222" s="13"/>
    </row>
    <row r="223" spans="1:18" x14ac:dyDescent="0.25">
      <c r="A223" s="88">
        <v>5234</v>
      </c>
      <c r="B223" s="110" t="s">
        <v>90</v>
      </c>
      <c r="C223" s="87">
        <f>SUM('01.1.4.:10.3.5.'!C223)</f>
        <v>0</v>
      </c>
      <c r="D223" s="43">
        <f>SUM('01.1.4.:10.3.5.'!D223)</f>
        <v>0</v>
      </c>
      <c r="E223" s="40">
        <f>SUM('01.1.4.:10.3.5.'!E223)</f>
        <v>0</v>
      </c>
      <c r="F223" s="39">
        <f>SUM('01.1.4.:10.3.5.'!F223)</f>
        <v>0</v>
      </c>
      <c r="G223" s="43">
        <f>SUM('01.1.4.:10.3.5.'!G223)</f>
        <v>0</v>
      </c>
      <c r="H223" s="42">
        <f>SUM('01.1.4.:10.3.5.'!H223)</f>
        <v>0</v>
      </c>
      <c r="I223" s="39">
        <f>SUM('01.1.4.:10.3.5.'!I223)</f>
        <v>0</v>
      </c>
      <c r="J223" s="43">
        <f>SUM('01.1.4.:10.3.5.'!J223)</f>
        <v>0</v>
      </c>
      <c r="K223" s="42">
        <f>SUM('01.1.4.:10.3.5.'!K223)</f>
        <v>0</v>
      </c>
      <c r="L223" s="39">
        <f>SUM('01.1.4.:10.3.5.'!L223)</f>
        <v>0</v>
      </c>
      <c r="M223" s="41">
        <f>SUM('01.1.4.:10.3.5.'!M223)</f>
        <v>0</v>
      </c>
      <c r="N223" s="40">
        <f>SUM('01.1.4.:10.3.5.'!N223)</f>
        <v>0</v>
      </c>
      <c r="O223" s="39">
        <f>SUM('01.1.4.:10.3.5.'!O223)</f>
        <v>0</v>
      </c>
      <c r="P223" s="38"/>
      <c r="R223" s="13"/>
    </row>
    <row r="224" spans="1:18" x14ac:dyDescent="0.25">
      <c r="A224" s="88">
        <v>5236</v>
      </c>
      <c r="B224" s="110" t="s">
        <v>89</v>
      </c>
      <c r="C224" s="87">
        <f>SUM('01.1.4.:10.3.5.'!C224)</f>
        <v>0</v>
      </c>
      <c r="D224" s="43">
        <f>SUM('01.1.4.:10.3.5.'!D224)</f>
        <v>0</v>
      </c>
      <c r="E224" s="40">
        <f>SUM('01.1.4.:10.3.5.'!E224)</f>
        <v>0</v>
      </c>
      <c r="F224" s="39">
        <f>SUM('01.1.4.:10.3.5.'!F224)</f>
        <v>0</v>
      </c>
      <c r="G224" s="43">
        <f>SUM('01.1.4.:10.3.5.'!G224)</f>
        <v>0</v>
      </c>
      <c r="H224" s="42">
        <f>SUM('01.1.4.:10.3.5.'!H224)</f>
        <v>0</v>
      </c>
      <c r="I224" s="39">
        <f>SUM('01.1.4.:10.3.5.'!I224)</f>
        <v>0</v>
      </c>
      <c r="J224" s="43">
        <f>SUM('01.1.4.:10.3.5.'!J224)</f>
        <v>0</v>
      </c>
      <c r="K224" s="42">
        <f>SUM('01.1.4.:10.3.5.'!K224)</f>
        <v>0</v>
      </c>
      <c r="L224" s="39">
        <f>SUM('01.1.4.:10.3.5.'!L224)</f>
        <v>0</v>
      </c>
      <c r="M224" s="41">
        <f>SUM('01.1.4.:10.3.5.'!M224)</f>
        <v>0</v>
      </c>
      <c r="N224" s="40">
        <f>SUM('01.1.4.:10.3.5.'!N224)</f>
        <v>0</v>
      </c>
      <c r="O224" s="39">
        <f>SUM('01.1.4.:10.3.5.'!O224)</f>
        <v>0</v>
      </c>
      <c r="P224" s="38"/>
      <c r="R224" s="13"/>
    </row>
    <row r="225" spans="1:18" x14ac:dyDescent="0.25">
      <c r="A225" s="88">
        <v>5237</v>
      </c>
      <c r="B225" s="110" t="s">
        <v>88</v>
      </c>
      <c r="C225" s="87">
        <f>SUM('01.1.4.:10.3.5.'!C225)</f>
        <v>0</v>
      </c>
      <c r="D225" s="43">
        <f>SUM('01.1.4.:10.3.5.'!D225)</f>
        <v>0</v>
      </c>
      <c r="E225" s="40">
        <f>SUM('01.1.4.:10.3.5.'!E225)</f>
        <v>0</v>
      </c>
      <c r="F225" s="39">
        <f>SUM('01.1.4.:10.3.5.'!F225)</f>
        <v>0</v>
      </c>
      <c r="G225" s="43">
        <f>SUM('01.1.4.:10.3.5.'!G225)</f>
        <v>0</v>
      </c>
      <c r="H225" s="42">
        <f>SUM('01.1.4.:10.3.5.'!H225)</f>
        <v>0</v>
      </c>
      <c r="I225" s="39">
        <f>SUM('01.1.4.:10.3.5.'!I225)</f>
        <v>0</v>
      </c>
      <c r="J225" s="43">
        <f>SUM('01.1.4.:10.3.5.'!J225)</f>
        <v>0</v>
      </c>
      <c r="K225" s="42">
        <f>SUM('01.1.4.:10.3.5.'!K225)</f>
        <v>0</v>
      </c>
      <c r="L225" s="39">
        <f>SUM('01.1.4.:10.3.5.'!L225)</f>
        <v>0</v>
      </c>
      <c r="M225" s="41">
        <f>SUM('01.1.4.:10.3.5.'!M225)</f>
        <v>0</v>
      </c>
      <c r="N225" s="40">
        <f>SUM('01.1.4.:10.3.5.'!N225)</f>
        <v>0</v>
      </c>
      <c r="O225" s="39">
        <f>SUM('01.1.4.:10.3.5.'!O225)</f>
        <v>0</v>
      </c>
      <c r="P225" s="38"/>
      <c r="R225" s="13"/>
    </row>
    <row r="226" spans="1:18" x14ac:dyDescent="0.25">
      <c r="A226" s="88">
        <v>5238</v>
      </c>
      <c r="B226" s="110" t="s">
        <v>87</v>
      </c>
      <c r="C226" s="87">
        <f>SUM('01.1.4.:10.3.5.'!C226)</f>
        <v>19440</v>
      </c>
      <c r="D226" s="43">
        <f>SUM('01.1.4.:10.3.5.'!D226)</f>
        <v>19440</v>
      </c>
      <c r="E226" s="40">
        <f>SUM('01.1.4.:10.3.5.'!E226)</f>
        <v>0</v>
      </c>
      <c r="F226" s="39">
        <f>SUM('01.1.4.:10.3.5.'!F226)</f>
        <v>19440</v>
      </c>
      <c r="G226" s="43">
        <f>SUM('01.1.4.:10.3.5.'!G226)</f>
        <v>0</v>
      </c>
      <c r="H226" s="42">
        <f>SUM('01.1.4.:10.3.5.'!H226)</f>
        <v>0</v>
      </c>
      <c r="I226" s="39">
        <f>SUM('01.1.4.:10.3.5.'!I226)</f>
        <v>0</v>
      </c>
      <c r="J226" s="43">
        <f>SUM('01.1.4.:10.3.5.'!J226)</f>
        <v>0</v>
      </c>
      <c r="K226" s="42">
        <f>SUM('01.1.4.:10.3.5.'!K226)</f>
        <v>0</v>
      </c>
      <c r="L226" s="39">
        <f>SUM('01.1.4.:10.3.5.'!L226)</f>
        <v>0</v>
      </c>
      <c r="M226" s="41">
        <f>SUM('01.1.4.:10.3.5.'!M226)</f>
        <v>0</v>
      </c>
      <c r="N226" s="40">
        <f>SUM('01.1.4.:10.3.5.'!N226)</f>
        <v>0</v>
      </c>
      <c r="O226" s="39">
        <f>SUM('01.1.4.:10.3.5.'!O226)</f>
        <v>0</v>
      </c>
      <c r="P226" s="38"/>
      <c r="R226" s="13"/>
    </row>
    <row r="227" spans="1:18" x14ac:dyDescent="0.25">
      <c r="A227" s="88">
        <v>5239</v>
      </c>
      <c r="B227" s="110" t="s">
        <v>86</v>
      </c>
      <c r="C227" s="87">
        <f>SUM('01.1.4.:10.3.5.'!C227)</f>
        <v>150690</v>
      </c>
      <c r="D227" s="43">
        <f>SUM('01.1.4.:10.3.5.'!D227)</f>
        <v>137509</v>
      </c>
      <c r="E227" s="40">
        <f>SUM('01.1.4.:10.3.5.'!E227)</f>
        <v>0</v>
      </c>
      <c r="F227" s="39">
        <f>SUM('01.1.4.:10.3.5.'!F227)</f>
        <v>137509</v>
      </c>
      <c r="G227" s="43">
        <f>SUM('01.1.4.:10.3.5.'!G227)</f>
        <v>0</v>
      </c>
      <c r="H227" s="42">
        <f>SUM('01.1.4.:10.3.5.'!H227)</f>
        <v>0</v>
      </c>
      <c r="I227" s="39">
        <f>SUM('01.1.4.:10.3.5.'!I227)</f>
        <v>0</v>
      </c>
      <c r="J227" s="43">
        <f>SUM('01.1.4.:10.3.5.'!J227)</f>
        <v>13181</v>
      </c>
      <c r="K227" s="42">
        <f>SUM('01.1.4.:10.3.5.'!K227)</f>
        <v>0</v>
      </c>
      <c r="L227" s="39">
        <f>SUM('01.1.4.:10.3.5.'!L227)</f>
        <v>13181</v>
      </c>
      <c r="M227" s="41">
        <f>SUM('01.1.4.:10.3.5.'!M227)</f>
        <v>0</v>
      </c>
      <c r="N227" s="40">
        <f>SUM('01.1.4.:10.3.5.'!N227)</f>
        <v>0</v>
      </c>
      <c r="O227" s="39">
        <f>SUM('01.1.4.:10.3.5.'!O227)</f>
        <v>0</v>
      </c>
      <c r="P227" s="38"/>
      <c r="R227" s="13"/>
    </row>
    <row r="228" spans="1:18" ht="24" x14ac:dyDescent="0.25">
      <c r="A228" s="111">
        <v>5240</v>
      </c>
      <c r="B228" s="110" t="s">
        <v>85</v>
      </c>
      <c r="C228" s="87">
        <f>SUM('01.1.4.:10.3.5.'!C228)</f>
        <v>712587</v>
      </c>
      <c r="D228" s="43">
        <f>SUM('01.1.4.:10.3.5.'!D228)</f>
        <v>751100</v>
      </c>
      <c r="E228" s="40">
        <f>SUM('01.1.4.:10.3.5.'!E228)</f>
        <v>-38513</v>
      </c>
      <c r="F228" s="39">
        <f>SUM('01.1.4.:10.3.5.'!F228)</f>
        <v>712587</v>
      </c>
      <c r="G228" s="43">
        <f>SUM('01.1.4.:10.3.5.'!G228)</f>
        <v>0</v>
      </c>
      <c r="H228" s="42">
        <f>SUM('01.1.4.:10.3.5.'!H228)</f>
        <v>0</v>
      </c>
      <c r="I228" s="39">
        <f>SUM('01.1.4.:10.3.5.'!I228)</f>
        <v>0</v>
      </c>
      <c r="J228" s="43">
        <f>SUM('01.1.4.:10.3.5.'!J228)</f>
        <v>0</v>
      </c>
      <c r="K228" s="42">
        <f>SUM('01.1.4.:10.3.5.'!K228)</f>
        <v>0</v>
      </c>
      <c r="L228" s="39">
        <f>SUM('01.1.4.:10.3.5.'!L228)</f>
        <v>0</v>
      </c>
      <c r="M228" s="41">
        <f>SUM('01.1.4.:10.3.5.'!M228)</f>
        <v>0</v>
      </c>
      <c r="N228" s="40">
        <f>SUM('01.1.4.:10.3.5.'!N228)</f>
        <v>0</v>
      </c>
      <c r="O228" s="39">
        <f>SUM('01.1.4.:10.3.5.'!O228)</f>
        <v>0</v>
      </c>
      <c r="P228" s="38"/>
      <c r="R228" s="13"/>
    </row>
    <row r="229" spans="1:18" x14ac:dyDescent="0.25">
      <c r="A229" s="111">
        <v>5250</v>
      </c>
      <c r="B229" s="110" t="s">
        <v>84</v>
      </c>
      <c r="C229" s="87">
        <f>SUM('01.1.4.:10.3.5.'!C229)</f>
        <v>3157195</v>
      </c>
      <c r="D229" s="43">
        <f>SUM('01.1.4.:10.3.5.'!D229)</f>
        <v>3221867</v>
      </c>
      <c r="E229" s="40">
        <f>SUM('01.1.4.:10.3.5.'!E229)</f>
        <v>-64672</v>
      </c>
      <c r="F229" s="39">
        <f>SUM('01.1.4.:10.3.5.'!F229)</f>
        <v>3157195</v>
      </c>
      <c r="G229" s="43">
        <f>SUM('01.1.4.:10.3.5.'!G229)</f>
        <v>0</v>
      </c>
      <c r="H229" s="42">
        <f>SUM('01.1.4.:10.3.5.'!H229)</f>
        <v>0</v>
      </c>
      <c r="I229" s="39">
        <f>SUM('01.1.4.:10.3.5.'!I229)</f>
        <v>0</v>
      </c>
      <c r="J229" s="43">
        <f>SUM('01.1.4.:10.3.5.'!J229)</f>
        <v>0</v>
      </c>
      <c r="K229" s="42">
        <f>SUM('01.1.4.:10.3.5.'!K229)</f>
        <v>0</v>
      </c>
      <c r="L229" s="39">
        <f>SUM('01.1.4.:10.3.5.'!L229)</f>
        <v>0</v>
      </c>
      <c r="M229" s="41">
        <f>SUM('01.1.4.:10.3.5.'!M229)</f>
        <v>0</v>
      </c>
      <c r="N229" s="40">
        <f>SUM('01.1.4.:10.3.5.'!N229)</f>
        <v>0</v>
      </c>
      <c r="O229" s="39">
        <f>SUM('01.1.4.:10.3.5.'!O229)</f>
        <v>0</v>
      </c>
      <c r="P229" s="392"/>
      <c r="R229" s="13"/>
    </row>
    <row r="230" spans="1:18" x14ac:dyDescent="0.25">
      <c r="A230" s="111">
        <v>5260</v>
      </c>
      <c r="B230" s="110" t="s">
        <v>83</v>
      </c>
      <c r="C230" s="87">
        <f>SUM('01.1.4.:10.3.5.'!C230)</f>
        <v>0</v>
      </c>
      <c r="D230" s="115">
        <f>SUM('01.1.4.:10.3.5.'!D230)</f>
        <v>0</v>
      </c>
      <c r="E230" s="112">
        <f>SUM('01.1.4.:10.3.5.'!E230)</f>
        <v>0</v>
      </c>
      <c r="F230" s="39">
        <f>SUM('01.1.4.:10.3.5.'!F230)</f>
        <v>0</v>
      </c>
      <c r="G230" s="115">
        <f>SUM('01.1.4.:10.3.5.'!G230)</f>
        <v>0</v>
      </c>
      <c r="H230" s="114">
        <f>SUM('01.1.4.:10.3.5.'!H230)</f>
        <v>0</v>
      </c>
      <c r="I230" s="39">
        <f>SUM('01.1.4.:10.3.5.'!I230)</f>
        <v>0</v>
      </c>
      <c r="J230" s="115">
        <f>SUM('01.1.4.:10.3.5.'!J230)</f>
        <v>0</v>
      </c>
      <c r="K230" s="114">
        <f>SUM('01.1.4.:10.3.5.'!K230)</f>
        <v>0</v>
      </c>
      <c r="L230" s="39">
        <f>SUM('01.1.4.:10.3.5.'!L230)</f>
        <v>0</v>
      </c>
      <c r="M230" s="113">
        <f>SUM('01.1.4.:10.3.5.'!M230)</f>
        <v>0</v>
      </c>
      <c r="N230" s="112">
        <f>SUM('01.1.4.:10.3.5.'!N230)</f>
        <v>0</v>
      </c>
      <c r="O230" s="39">
        <f>SUM('01.1.4.:10.3.5.'!O230)</f>
        <v>0</v>
      </c>
      <c r="P230" s="38"/>
      <c r="R230" s="13"/>
    </row>
    <row r="231" spans="1:18" x14ac:dyDescent="0.25">
      <c r="A231" s="88">
        <v>5269</v>
      </c>
      <c r="B231" s="110" t="s">
        <v>82</v>
      </c>
      <c r="C231" s="87">
        <f>SUM('01.1.4.:10.3.5.'!C231)</f>
        <v>0</v>
      </c>
      <c r="D231" s="43">
        <f>SUM('01.1.4.:10.3.5.'!D231)</f>
        <v>0</v>
      </c>
      <c r="E231" s="40">
        <f>SUM('01.1.4.:10.3.5.'!E231)</f>
        <v>0</v>
      </c>
      <c r="F231" s="39">
        <f>SUM('01.1.4.:10.3.5.'!F231)</f>
        <v>0</v>
      </c>
      <c r="G231" s="43">
        <f>SUM('01.1.4.:10.3.5.'!G231)</f>
        <v>0</v>
      </c>
      <c r="H231" s="42">
        <f>SUM('01.1.4.:10.3.5.'!H231)</f>
        <v>0</v>
      </c>
      <c r="I231" s="39">
        <f>SUM('01.1.4.:10.3.5.'!I231)</f>
        <v>0</v>
      </c>
      <c r="J231" s="43">
        <f>SUM('01.1.4.:10.3.5.'!J231)</f>
        <v>0</v>
      </c>
      <c r="K231" s="42">
        <f>SUM('01.1.4.:10.3.5.'!K231)</f>
        <v>0</v>
      </c>
      <c r="L231" s="39">
        <f>SUM('01.1.4.:10.3.5.'!L231)</f>
        <v>0</v>
      </c>
      <c r="M231" s="41">
        <f>SUM('01.1.4.:10.3.5.'!M231)</f>
        <v>0</v>
      </c>
      <c r="N231" s="40">
        <f>SUM('01.1.4.:10.3.5.'!N231)</f>
        <v>0</v>
      </c>
      <c r="O231" s="39">
        <f>SUM('01.1.4.:10.3.5.'!O231)</f>
        <v>0</v>
      </c>
      <c r="P231" s="38"/>
      <c r="R231" s="13"/>
    </row>
    <row r="232" spans="1:18" ht="24" x14ac:dyDescent="0.25">
      <c r="A232" s="169">
        <v>5270</v>
      </c>
      <c r="B232" s="96" t="s">
        <v>81</v>
      </c>
      <c r="C232" s="168">
        <f>SUM('01.1.4.:10.3.5.'!C232)</f>
        <v>0</v>
      </c>
      <c r="D232" s="167">
        <f>SUM('01.1.4.:10.3.5.'!D232)</f>
        <v>0</v>
      </c>
      <c r="E232" s="164">
        <f>SUM('01.1.4.:10.3.5.'!E232)</f>
        <v>0</v>
      </c>
      <c r="F232" s="90">
        <f>SUM('01.1.4.:10.3.5.'!F232)</f>
        <v>0</v>
      </c>
      <c r="G232" s="167">
        <f>SUM('01.1.4.:10.3.5.'!G232)</f>
        <v>0</v>
      </c>
      <c r="H232" s="166">
        <f>SUM('01.1.4.:10.3.5.'!H232)</f>
        <v>0</v>
      </c>
      <c r="I232" s="90">
        <f>SUM('01.1.4.:10.3.5.'!I232)</f>
        <v>0</v>
      </c>
      <c r="J232" s="167">
        <f>SUM('01.1.4.:10.3.5.'!J232)</f>
        <v>0</v>
      </c>
      <c r="K232" s="166">
        <f>SUM('01.1.4.:10.3.5.'!K232)</f>
        <v>0</v>
      </c>
      <c r="L232" s="90">
        <f>SUM('01.1.4.:10.3.5.'!L232)</f>
        <v>0</v>
      </c>
      <c r="M232" s="165">
        <f>SUM('01.1.4.:10.3.5.'!M232)</f>
        <v>0</v>
      </c>
      <c r="N232" s="164">
        <f>SUM('01.1.4.:10.3.5.'!N232)</f>
        <v>0</v>
      </c>
      <c r="O232" s="90">
        <f>SUM('01.1.4.:10.3.5.'!O232)</f>
        <v>0</v>
      </c>
      <c r="P232" s="89"/>
      <c r="R232" s="13"/>
    </row>
    <row r="233" spans="1:18" x14ac:dyDescent="0.25">
      <c r="A233" s="163">
        <v>6000</v>
      </c>
      <c r="B233" s="163" t="s">
        <v>80</v>
      </c>
      <c r="C233" s="162">
        <f>SUM('01.1.4.:10.3.5.'!C233)</f>
        <v>31152</v>
      </c>
      <c r="D233" s="160">
        <f>SUM('01.1.4.:10.3.5.'!D233)</f>
        <v>0</v>
      </c>
      <c r="E233" s="157">
        <f>SUM('01.1.4.:10.3.5.'!E233)</f>
        <v>0</v>
      </c>
      <c r="F233" s="156">
        <f>SUM('01.1.4.:10.3.5.'!F233)</f>
        <v>0</v>
      </c>
      <c r="G233" s="160">
        <f>SUM('01.1.4.:10.3.5.'!G233)</f>
        <v>0</v>
      </c>
      <c r="H233" s="159">
        <f>SUM('01.1.4.:10.3.5.'!H233)</f>
        <v>0</v>
      </c>
      <c r="I233" s="156">
        <f>SUM('01.1.4.:10.3.5.'!I233)</f>
        <v>0</v>
      </c>
      <c r="J233" s="160">
        <f>SUM('01.1.4.:10.3.5.'!J233)</f>
        <v>31152</v>
      </c>
      <c r="K233" s="159">
        <f>SUM('01.1.4.:10.3.5.'!K233)</f>
        <v>0</v>
      </c>
      <c r="L233" s="156">
        <f>SUM('01.1.4.:10.3.5.'!L233)</f>
        <v>31152</v>
      </c>
      <c r="M233" s="158">
        <f>SUM('01.1.4.:10.3.5.'!M233)</f>
        <v>0</v>
      </c>
      <c r="N233" s="157">
        <f>SUM('01.1.4.:10.3.5.'!N233)</f>
        <v>0</v>
      </c>
      <c r="O233" s="156">
        <f>SUM('01.1.4.:10.3.5.'!O233)</f>
        <v>0</v>
      </c>
      <c r="P233" s="155"/>
      <c r="R233" s="13"/>
    </row>
    <row r="234" spans="1:18" x14ac:dyDescent="0.25">
      <c r="A234" s="154">
        <v>6200</v>
      </c>
      <c r="B234" s="153" t="s">
        <v>79</v>
      </c>
      <c r="C234" s="152">
        <f>SUM('01.1.4.:10.3.5.'!C234)</f>
        <v>31152</v>
      </c>
      <c r="D234" s="150">
        <f>SUM('01.1.4.:10.3.5.'!D234)</f>
        <v>0</v>
      </c>
      <c r="E234" s="68">
        <f>SUM('01.1.4.:10.3.5.'!E234)</f>
        <v>0</v>
      </c>
      <c r="F234" s="67">
        <f>SUM('01.1.4.:10.3.5.'!F234)</f>
        <v>0</v>
      </c>
      <c r="G234" s="150">
        <f>SUM('01.1.4.:10.3.5.'!G234)</f>
        <v>0</v>
      </c>
      <c r="H234" s="149">
        <f>SUM('01.1.4.:10.3.5.'!H234)</f>
        <v>0</v>
      </c>
      <c r="I234" s="67">
        <f>SUM('01.1.4.:10.3.5.'!I234)</f>
        <v>0</v>
      </c>
      <c r="J234" s="150">
        <f>SUM('01.1.4.:10.3.5.'!J234)</f>
        <v>31152</v>
      </c>
      <c r="K234" s="149">
        <f>SUM('01.1.4.:10.3.5.'!K234)</f>
        <v>0</v>
      </c>
      <c r="L234" s="67">
        <f>SUM('01.1.4.:10.3.5.'!L234)</f>
        <v>31152</v>
      </c>
      <c r="M234" s="69">
        <f>SUM('01.1.4.:10.3.5.'!M234)</f>
        <v>0</v>
      </c>
      <c r="N234" s="68">
        <f>SUM('01.1.4.:10.3.5.'!N234)</f>
        <v>0</v>
      </c>
      <c r="O234" s="67">
        <f>SUM('01.1.4.:10.3.5.'!O234)</f>
        <v>0</v>
      </c>
      <c r="P234" s="66"/>
      <c r="R234" s="13"/>
    </row>
    <row r="235" spans="1:18" x14ac:dyDescent="0.25">
      <c r="A235" s="118">
        <v>6220</v>
      </c>
      <c r="B235" s="117" t="s">
        <v>78</v>
      </c>
      <c r="C235" s="148">
        <f>SUM('01.1.4.:10.3.5.'!C235)</f>
        <v>0</v>
      </c>
      <c r="D235" s="83">
        <f>SUM('01.1.4.:10.3.5.'!D235)</f>
        <v>0</v>
      </c>
      <c r="E235" s="80">
        <f>SUM('01.1.4.:10.3.5.'!E235)</f>
        <v>0</v>
      </c>
      <c r="F235" s="79">
        <f>SUM('01.1.4.:10.3.5.'!F235)</f>
        <v>0</v>
      </c>
      <c r="G235" s="83">
        <f>SUM('01.1.4.:10.3.5.'!G235)</f>
        <v>0</v>
      </c>
      <c r="H235" s="82">
        <f>SUM('01.1.4.:10.3.5.'!H235)</f>
        <v>0</v>
      </c>
      <c r="I235" s="79">
        <f>SUM('01.1.4.:10.3.5.'!I235)</f>
        <v>0</v>
      </c>
      <c r="J235" s="83">
        <f>SUM('01.1.4.:10.3.5.'!J235)</f>
        <v>0</v>
      </c>
      <c r="K235" s="82">
        <f>SUM('01.1.4.:10.3.5.'!K235)</f>
        <v>0</v>
      </c>
      <c r="L235" s="79">
        <f>SUM('01.1.4.:10.3.5.'!L235)</f>
        <v>0</v>
      </c>
      <c r="M235" s="81">
        <f>SUM('01.1.4.:10.3.5.'!M235)</f>
        <v>0</v>
      </c>
      <c r="N235" s="80">
        <f>SUM('01.1.4.:10.3.5.'!N235)</f>
        <v>0</v>
      </c>
      <c r="O235" s="79">
        <f>SUM('01.1.4.:10.3.5.'!O235)</f>
        <v>0</v>
      </c>
      <c r="P235" s="78"/>
      <c r="R235" s="13"/>
    </row>
    <row r="236" spans="1:18" x14ac:dyDescent="0.25">
      <c r="A236" s="111">
        <v>6230</v>
      </c>
      <c r="B236" s="110" t="s">
        <v>77</v>
      </c>
      <c r="C236" s="136">
        <f>SUM('01.1.4.:10.3.5.'!C236)</f>
        <v>0</v>
      </c>
      <c r="D236" s="115">
        <f>SUM('01.1.4.:10.3.5.'!D236)</f>
        <v>0</v>
      </c>
      <c r="E236" s="112">
        <f>SUM('01.1.4.:10.3.5.'!E236)</f>
        <v>0</v>
      </c>
      <c r="F236" s="39">
        <f>SUM('01.1.4.:10.3.5.'!F236)</f>
        <v>0</v>
      </c>
      <c r="G236" s="115">
        <f>SUM('01.1.4.:10.3.5.'!G236)</f>
        <v>0</v>
      </c>
      <c r="H236" s="114">
        <f>SUM('01.1.4.:10.3.5.'!H236)</f>
        <v>0</v>
      </c>
      <c r="I236" s="39">
        <f>SUM('01.1.4.:10.3.5.'!I236)</f>
        <v>0</v>
      </c>
      <c r="J236" s="115">
        <f>SUM('01.1.4.:10.3.5.'!J236)</f>
        <v>0</v>
      </c>
      <c r="K236" s="114">
        <f>SUM('01.1.4.:10.3.5.'!K236)</f>
        <v>0</v>
      </c>
      <c r="L236" s="39">
        <f>SUM('01.1.4.:10.3.5.'!L236)</f>
        <v>0</v>
      </c>
      <c r="M236" s="115">
        <f>SUM('01.1.4.:10.3.5.'!M236)</f>
        <v>0</v>
      </c>
      <c r="N236" s="114">
        <f>SUM('01.1.4.:10.3.5.'!N236)</f>
        <v>0</v>
      </c>
      <c r="O236" s="39">
        <f>SUM('01.1.4.:10.3.5.'!O236)</f>
        <v>0</v>
      </c>
      <c r="P236" s="38"/>
      <c r="R236" s="13"/>
    </row>
    <row r="237" spans="1:18" x14ac:dyDescent="0.25">
      <c r="A237" s="88">
        <v>6239</v>
      </c>
      <c r="B237" s="117" t="s">
        <v>76</v>
      </c>
      <c r="C237" s="136">
        <f>SUM('01.1.4.:10.3.5.'!C237)</f>
        <v>0</v>
      </c>
      <c r="D237" s="43">
        <f>SUM('01.1.4.:10.3.5.'!D237)</f>
        <v>0</v>
      </c>
      <c r="E237" s="40">
        <f>SUM('01.1.4.:10.3.5.'!E237)</f>
        <v>0</v>
      </c>
      <c r="F237" s="39">
        <f>SUM('01.1.4.:10.3.5.'!F237)</f>
        <v>0</v>
      </c>
      <c r="G237" s="43">
        <f>SUM('01.1.4.:10.3.5.'!G237)</f>
        <v>0</v>
      </c>
      <c r="H237" s="42">
        <f>SUM('01.1.4.:10.3.5.'!H237)</f>
        <v>0</v>
      </c>
      <c r="I237" s="39">
        <f>SUM('01.1.4.:10.3.5.'!I237)</f>
        <v>0</v>
      </c>
      <c r="J237" s="43">
        <f>SUM('01.1.4.:10.3.5.'!J237)</f>
        <v>0</v>
      </c>
      <c r="K237" s="42">
        <f>SUM('01.1.4.:10.3.5.'!K237)</f>
        <v>0</v>
      </c>
      <c r="L237" s="39">
        <f>SUM('01.1.4.:10.3.5.'!L237)</f>
        <v>0</v>
      </c>
      <c r="M237" s="41">
        <f>SUM('01.1.4.:10.3.5.'!M237)</f>
        <v>0</v>
      </c>
      <c r="N237" s="40">
        <f>SUM('01.1.4.:10.3.5.'!N237)</f>
        <v>0</v>
      </c>
      <c r="O237" s="39">
        <f>SUM('01.1.4.:10.3.5.'!O237)</f>
        <v>0</v>
      </c>
      <c r="P237" s="38"/>
      <c r="R237" s="13"/>
    </row>
    <row r="238" spans="1:18" ht="24" x14ac:dyDescent="0.25">
      <c r="A238" s="111">
        <v>6240</v>
      </c>
      <c r="B238" s="110" t="s">
        <v>75</v>
      </c>
      <c r="C238" s="136">
        <f>SUM('01.1.4.:10.3.5.'!C238)</f>
        <v>0</v>
      </c>
      <c r="D238" s="115">
        <f>SUM('01.1.4.:10.3.5.'!D238)</f>
        <v>0</v>
      </c>
      <c r="E238" s="112">
        <f>SUM('01.1.4.:10.3.5.'!E238)</f>
        <v>0</v>
      </c>
      <c r="F238" s="39">
        <f>SUM('01.1.4.:10.3.5.'!F238)</f>
        <v>0</v>
      </c>
      <c r="G238" s="115">
        <f>SUM('01.1.4.:10.3.5.'!G238)</f>
        <v>0</v>
      </c>
      <c r="H238" s="114">
        <f>SUM('01.1.4.:10.3.5.'!H238)</f>
        <v>0</v>
      </c>
      <c r="I238" s="39">
        <f>SUM('01.1.4.:10.3.5.'!I238)</f>
        <v>0</v>
      </c>
      <c r="J238" s="115">
        <f>SUM('01.1.4.:10.3.5.'!J238)</f>
        <v>0</v>
      </c>
      <c r="K238" s="114">
        <f>SUM('01.1.4.:10.3.5.'!K238)</f>
        <v>0</v>
      </c>
      <c r="L238" s="39">
        <f>SUM('01.1.4.:10.3.5.'!L238)</f>
        <v>0</v>
      </c>
      <c r="M238" s="113">
        <f>SUM('01.1.4.:10.3.5.'!M238)</f>
        <v>0</v>
      </c>
      <c r="N238" s="112">
        <f>SUM('01.1.4.:10.3.5.'!N238)</f>
        <v>0</v>
      </c>
      <c r="O238" s="39">
        <f>SUM('01.1.4.:10.3.5.'!O238)</f>
        <v>0</v>
      </c>
      <c r="P238" s="38"/>
      <c r="R238" s="13"/>
    </row>
    <row r="239" spans="1:18" x14ac:dyDescent="0.25">
      <c r="A239" s="88">
        <v>6241</v>
      </c>
      <c r="B239" s="110" t="s">
        <v>74</v>
      </c>
      <c r="C239" s="136">
        <f>SUM('01.1.4.:10.3.5.'!C239)</f>
        <v>0</v>
      </c>
      <c r="D239" s="43">
        <f>SUM('01.1.4.:10.3.5.'!D239)</f>
        <v>0</v>
      </c>
      <c r="E239" s="40">
        <f>SUM('01.1.4.:10.3.5.'!E239)</f>
        <v>0</v>
      </c>
      <c r="F239" s="39">
        <f>SUM('01.1.4.:10.3.5.'!F239)</f>
        <v>0</v>
      </c>
      <c r="G239" s="43">
        <f>SUM('01.1.4.:10.3.5.'!G239)</f>
        <v>0</v>
      </c>
      <c r="H239" s="42">
        <f>SUM('01.1.4.:10.3.5.'!H239)</f>
        <v>0</v>
      </c>
      <c r="I239" s="39">
        <f>SUM('01.1.4.:10.3.5.'!I239)</f>
        <v>0</v>
      </c>
      <c r="J239" s="43">
        <f>SUM('01.1.4.:10.3.5.'!J239)</f>
        <v>0</v>
      </c>
      <c r="K239" s="42">
        <f>SUM('01.1.4.:10.3.5.'!K239)</f>
        <v>0</v>
      </c>
      <c r="L239" s="39">
        <f>SUM('01.1.4.:10.3.5.'!L239)</f>
        <v>0</v>
      </c>
      <c r="M239" s="41">
        <f>SUM('01.1.4.:10.3.5.'!M239)</f>
        <v>0</v>
      </c>
      <c r="N239" s="40">
        <f>SUM('01.1.4.:10.3.5.'!N239)</f>
        <v>0</v>
      </c>
      <c r="O239" s="39">
        <f>SUM('01.1.4.:10.3.5.'!O239)</f>
        <v>0</v>
      </c>
      <c r="P239" s="38"/>
      <c r="R239" s="13"/>
    </row>
    <row r="240" spans="1:18" x14ac:dyDescent="0.25">
      <c r="A240" s="88">
        <v>6242</v>
      </c>
      <c r="B240" s="110" t="s">
        <v>73</v>
      </c>
      <c r="C240" s="136">
        <f>SUM('01.1.4.:10.3.5.'!C240)</f>
        <v>0</v>
      </c>
      <c r="D240" s="43">
        <f>SUM('01.1.4.:10.3.5.'!D240)</f>
        <v>0</v>
      </c>
      <c r="E240" s="40">
        <f>SUM('01.1.4.:10.3.5.'!E240)</f>
        <v>0</v>
      </c>
      <c r="F240" s="39">
        <f>SUM('01.1.4.:10.3.5.'!F240)</f>
        <v>0</v>
      </c>
      <c r="G240" s="43">
        <f>SUM('01.1.4.:10.3.5.'!G240)</f>
        <v>0</v>
      </c>
      <c r="H240" s="42">
        <f>SUM('01.1.4.:10.3.5.'!H240)</f>
        <v>0</v>
      </c>
      <c r="I240" s="39">
        <f>SUM('01.1.4.:10.3.5.'!I240)</f>
        <v>0</v>
      </c>
      <c r="J240" s="43">
        <f>SUM('01.1.4.:10.3.5.'!J240)</f>
        <v>0</v>
      </c>
      <c r="K240" s="42">
        <f>SUM('01.1.4.:10.3.5.'!K240)</f>
        <v>0</v>
      </c>
      <c r="L240" s="39">
        <f>SUM('01.1.4.:10.3.5.'!L240)</f>
        <v>0</v>
      </c>
      <c r="M240" s="41">
        <f>SUM('01.1.4.:10.3.5.'!M240)</f>
        <v>0</v>
      </c>
      <c r="N240" s="40">
        <f>SUM('01.1.4.:10.3.5.'!N240)</f>
        <v>0</v>
      </c>
      <c r="O240" s="39">
        <f>SUM('01.1.4.:10.3.5.'!O240)</f>
        <v>0</v>
      </c>
      <c r="P240" s="38"/>
      <c r="R240" s="13"/>
    </row>
    <row r="241" spans="1:18" ht="24" x14ac:dyDescent="0.25">
      <c r="A241" s="111">
        <v>6250</v>
      </c>
      <c r="B241" s="110" t="s">
        <v>72</v>
      </c>
      <c r="C241" s="136">
        <f>SUM('01.1.4.:10.3.5.'!C241)</f>
        <v>0</v>
      </c>
      <c r="D241" s="115">
        <f>SUM('01.1.4.:10.3.5.'!D241)</f>
        <v>0</v>
      </c>
      <c r="E241" s="112">
        <f>SUM('01.1.4.:10.3.5.'!E241)</f>
        <v>0</v>
      </c>
      <c r="F241" s="39">
        <f>SUM('01.1.4.:10.3.5.'!F241)</f>
        <v>0</v>
      </c>
      <c r="G241" s="115">
        <f>SUM('01.1.4.:10.3.5.'!G241)</f>
        <v>0</v>
      </c>
      <c r="H241" s="114">
        <f>SUM('01.1.4.:10.3.5.'!H241)</f>
        <v>0</v>
      </c>
      <c r="I241" s="39">
        <f>SUM('01.1.4.:10.3.5.'!I241)</f>
        <v>0</v>
      </c>
      <c r="J241" s="115">
        <f>SUM('01.1.4.:10.3.5.'!J241)</f>
        <v>0</v>
      </c>
      <c r="K241" s="114">
        <f>SUM('01.1.4.:10.3.5.'!K241)</f>
        <v>0</v>
      </c>
      <c r="L241" s="39">
        <f>SUM('01.1.4.:10.3.5.'!L241)</f>
        <v>0</v>
      </c>
      <c r="M241" s="113">
        <f>SUM('01.1.4.:10.3.5.'!M241)</f>
        <v>0</v>
      </c>
      <c r="N241" s="112">
        <f>SUM('01.1.4.:10.3.5.'!N241)</f>
        <v>0</v>
      </c>
      <c r="O241" s="39">
        <f>SUM('01.1.4.:10.3.5.'!O241)</f>
        <v>0</v>
      </c>
      <c r="P241" s="38"/>
      <c r="R241" s="13"/>
    </row>
    <row r="242" spans="1:18" x14ac:dyDescent="0.25">
      <c r="A242" s="88">
        <v>6252</v>
      </c>
      <c r="B242" s="110" t="s">
        <v>71</v>
      </c>
      <c r="C242" s="136">
        <f>SUM('01.1.4.:10.3.5.'!C242)</f>
        <v>0</v>
      </c>
      <c r="D242" s="43">
        <f>SUM('01.1.4.:10.3.5.'!D242)</f>
        <v>0</v>
      </c>
      <c r="E242" s="40">
        <f>SUM('01.1.4.:10.3.5.'!E242)</f>
        <v>0</v>
      </c>
      <c r="F242" s="39">
        <f>SUM('01.1.4.:10.3.5.'!F242)</f>
        <v>0</v>
      </c>
      <c r="G242" s="43">
        <f>SUM('01.1.4.:10.3.5.'!G242)</f>
        <v>0</v>
      </c>
      <c r="H242" s="42">
        <f>SUM('01.1.4.:10.3.5.'!H242)</f>
        <v>0</v>
      </c>
      <c r="I242" s="39">
        <f>SUM('01.1.4.:10.3.5.'!I242)</f>
        <v>0</v>
      </c>
      <c r="J242" s="43">
        <f>SUM('01.1.4.:10.3.5.'!J242)</f>
        <v>0</v>
      </c>
      <c r="K242" s="42">
        <f>SUM('01.1.4.:10.3.5.'!K242)</f>
        <v>0</v>
      </c>
      <c r="L242" s="39">
        <f>SUM('01.1.4.:10.3.5.'!L242)</f>
        <v>0</v>
      </c>
      <c r="M242" s="41">
        <f>SUM('01.1.4.:10.3.5.'!M242)</f>
        <v>0</v>
      </c>
      <c r="N242" s="40">
        <f>SUM('01.1.4.:10.3.5.'!N242)</f>
        <v>0</v>
      </c>
      <c r="O242" s="39">
        <f>SUM('01.1.4.:10.3.5.'!O242)</f>
        <v>0</v>
      </c>
      <c r="P242" s="38"/>
      <c r="R242" s="13"/>
    </row>
    <row r="243" spans="1:18" x14ac:dyDescent="0.25">
      <c r="A243" s="88">
        <v>6253</v>
      </c>
      <c r="B243" s="110" t="s">
        <v>70</v>
      </c>
      <c r="C243" s="136">
        <f>SUM('01.1.4.:10.3.5.'!C243)</f>
        <v>0</v>
      </c>
      <c r="D243" s="43">
        <f>SUM('01.1.4.:10.3.5.'!D243)</f>
        <v>0</v>
      </c>
      <c r="E243" s="40">
        <f>SUM('01.1.4.:10.3.5.'!E243)</f>
        <v>0</v>
      </c>
      <c r="F243" s="39">
        <f>SUM('01.1.4.:10.3.5.'!F243)</f>
        <v>0</v>
      </c>
      <c r="G243" s="43">
        <f>SUM('01.1.4.:10.3.5.'!G243)</f>
        <v>0</v>
      </c>
      <c r="H243" s="42">
        <f>SUM('01.1.4.:10.3.5.'!H243)</f>
        <v>0</v>
      </c>
      <c r="I243" s="39">
        <f>SUM('01.1.4.:10.3.5.'!I243)</f>
        <v>0</v>
      </c>
      <c r="J243" s="43">
        <f>SUM('01.1.4.:10.3.5.'!J243)</f>
        <v>0</v>
      </c>
      <c r="K243" s="42">
        <f>SUM('01.1.4.:10.3.5.'!K243)</f>
        <v>0</v>
      </c>
      <c r="L243" s="39">
        <f>SUM('01.1.4.:10.3.5.'!L243)</f>
        <v>0</v>
      </c>
      <c r="M243" s="41">
        <f>SUM('01.1.4.:10.3.5.'!M243)</f>
        <v>0</v>
      </c>
      <c r="N243" s="40">
        <f>SUM('01.1.4.:10.3.5.'!N243)</f>
        <v>0</v>
      </c>
      <c r="O243" s="39">
        <f>SUM('01.1.4.:10.3.5.'!O243)</f>
        <v>0</v>
      </c>
      <c r="P243" s="38"/>
      <c r="R243" s="13"/>
    </row>
    <row r="244" spans="1:18" ht="24" x14ac:dyDescent="0.25">
      <c r="A244" s="88">
        <v>6254</v>
      </c>
      <c r="B244" s="110" t="s">
        <v>69</v>
      </c>
      <c r="C244" s="136">
        <f>SUM('01.1.4.:10.3.5.'!C244)</f>
        <v>0</v>
      </c>
      <c r="D244" s="43">
        <f>SUM('01.1.4.:10.3.5.'!D244)</f>
        <v>0</v>
      </c>
      <c r="E244" s="40">
        <f>SUM('01.1.4.:10.3.5.'!E244)</f>
        <v>0</v>
      </c>
      <c r="F244" s="39">
        <f>SUM('01.1.4.:10.3.5.'!F244)</f>
        <v>0</v>
      </c>
      <c r="G244" s="43">
        <f>SUM('01.1.4.:10.3.5.'!G244)</f>
        <v>0</v>
      </c>
      <c r="H244" s="42">
        <f>SUM('01.1.4.:10.3.5.'!H244)</f>
        <v>0</v>
      </c>
      <c r="I244" s="39">
        <f>SUM('01.1.4.:10.3.5.'!I244)</f>
        <v>0</v>
      </c>
      <c r="J244" s="43">
        <f>SUM('01.1.4.:10.3.5.'!J244)</f>
        <v>0</v>
      </c>
      <c r="K244" s="42">
        <f>SUM('01.1.4.:10.3.5.'!K244)</f>
        <v>0</v>
      </c>
      <c r="L244" s="39">
        <f>SUM('01.1.4.:10.3.5.'!L244)</f>
        <v>0</v>
      </c>
      <c r="M244" s="41">
        <f>SUM('01.1.4.:10.3.5.'!M244)</f>
        <v>0</v>
      </c>
      <c r="N244" s="40">
        <f>SUM('01.1.4.:10.3.5.'!N244)</f>
        <v>0</v>
      </c>
      <c r="O244" s="39">
        <f>SUM('01.1.4.:10.3.5.'!O244)</f>
        <v>0</v>
      </c>
      <c r="P244" s="38"/>
      <c r="R244" s="13"/>
    </row>
    <row r="245" spans="1:18" ht="24" x14ac:dyDescent="0.25">
      <c r="A245" s="88">
        <v>6255</v>
      </c>
      <c r="B245" s="110" t="s">
        <v>68</v>
      </c>
      <c r="C245" s="136">
        <f>SUM('01.1.4.:10.3.5.'!C245)</f>
        <v>0</v>
      </c>
      <c r="D245" s="43">
        <f>SUM('01.1.4.:10.3.5.'!D245)</f>
        <v>0</v>
      </c>
      <c r="E245" s="40">
        <f>SUM('01.1.4.:10.3.5.'!E245)</f>
        <v>0</v>
      </c>
      <c r="F245" s="39">
        <f>SUM('01.1.4.:10.3.5.'!F245)</f>
        <v>0</v>
      </c>
      <c r="G245" s="43">
        <f>SUM('01.1.4.:10.3.5.'!G245)</f>
        <v>0</v>
      </c>
      <c r="H245" s="42">
        <f>SUM('01.1.4.:10.3.5.'!H245)</f>
        <v>0</v>
      </c>
      <c r="I245" s="39">
        <f>SUM('01.1.4.:10.3.5.'!I245)</f>
        <v>0</v>
      </c>
      <c r="J245" s="43">
        <f>SUM('01.1.4.:10.3.5.'!J245)</f>
        <v>0</v>
      </c>
      <c r="K245" s="42">
        <f>SUM('01.1.4.:10.3.5.'!K245)</f>
        <v>0</v>
      </c>
      <c r="L245" s="39">
        <f>SUM('01.1.4.:10.3.5.'!L245)</f>
        <v>0</v>
      </c>
      <c r="M245" s="41">
        <f>SUM('01.1.4.:10.3.5.'!M245)</f>
        <v>0</v>
      </c>
      <c r="N245" s="40">
        <f>SUM('01.1.4.:10.3.5.'!N245)</f>
        <v>0</v>
      </c>
      <c r="O245" s="39">
        <f>SUM('01.1.4.:10.3.5.'!O245)</f>
        <v>0</v>
      </c>
      <c r="P245" s="38"/>
      <c r="R245" s="13"/>
    </row>
    <row r="246" spans="1:18" x14ac:dyDescent="0.25">
      <c r="A246" s="88">
        <v>6259</v>
      </c>
      <c r="B246" s="110" t="s">
        <v>67</v>
      </c>
      <c r="C246" s="136">
        <f>SUM('01.1.4.:10.3.5.'!C246)</f>
        <v>0</v>
      </c>
      <c r="D246" s="43">
        <f>SUM('01.1.4.:10.3.5.'!D246)</f>
        <v>0</v>
      </c>
      <c r="E246" s="40">
        <f>SUM('01.1.4.:10.3.5.'!E246)</f>
        <v>0</v>
      </c>
      <c r="F246" s="39">
        <f>SUM('01.1.4.:10.3.5.'!F246)</f>
        <v>0</v>
      </c>
      <c r="G246" s="43">
        <f>SUM('01.1.4.:10.3.5.'!G246)</f>
        <v>0</v>
      </c>
      <c r="H246" s="42">
        <f>SUM('01.1.4.:10.3.5.'!H246)</f>
        <v>0</v>
      </c>
      <c r="I246" s="39">
        <f>SUM('01.1.4.:10.3.5.'!I246)</f>
        <v>0</v>
      </c>
      <c r="J246" s="43">
        <f>SUM('01.1.4.:10.3.5.'!J246)</f>
        <v>0</v>
      </c>
      <c r="K246" s="42">
        <f>SUM('01.1.4.:10.3.5.'!K246)</f>
        <v>0</v>
      </c>
      <c r="L246" s="39">
        <f>SUM('01.1.4.:10.3.5.'!L246)</f>
        <v>0</v>
      </c>
      <c r="M246" s="41">
        <f>SUM('01.1.4.:10.3.5.'!M246)</f>
        <v>0</v>
      </c>
      <c r="N246" s="40">
        <f>SUM('01.1.4.:10.3.5.'!N246)</f>
        <v>0</v>
      </c>
      <c r="O246" s="39">
        <f>SUM('01.1.4.:10.3.5.'!O246)</f>
        <v>0</v>
      </c>
      <c r="P246" s="38"/>
      <c r="R246" s="13"/>
    </row>
    <row r="247" spans="1:18" ht="24" x14ac:dyDescent="0.25">
      <c r="A247" s="111">
        <v>6260</v>
      </c>
      <c r="B247" s="110" t="s">
        <v>66</v>
      </c>
      <c r="C247" s="136">
        <f>SUM('01.1.4.:10.3.5.'!C247)</f>
        <v>0</v>
      </c>
      <c r="D247" s="43">
        <f>SUM('01.1.4.:10.3.5.'!D247)</f>
        <v>0</v>
      </c>
      <c r="E247" s="40">
        <f>SUM('01.1.4.:10.3.5.'!E247)</f>
        <v>0</v>
      </c>
      <c r="F247" s="39">
        <f>SUM('01.1.4.:10.3.5.'!F247)</f>
        <v>0</v>
      </c>
      <c r="G247" s="43">
        <f>SUM('01.1.4.:10.3.5.'!G247)</f>
        <v>0</v>
      </c>
      <c r="H247" s="42">
        <f>SUM('01.1.4.:10.3.5.'!H247)</f>
        <v>0</v>
      </c>
      <c r="I247" s="39">
        <f>SUM('01.1.4.:10.3.5.'!I247)</f>
        <v>0</v>
      </c>
      <c r="J247" s="43">
        <f>SUM('01.1.4.:10.3.5.'!J247)</f>
        <v>0</v>
      </c>
      <c r="K247" s="42">
        <f>SUM('01.1.4.:10.3.5.'!K247)</f>
        <v>0</v>
      </c>
      <c r="L247" s="39">
        <f>SUM('01.1.4.:10.3.5.'!L247)</f>
        <v>0</v>
      </c>
      <c r="M247" s="41">
        <f>SUM('01.1.4.:10.3.5.'!M247)</f>
        <v>0</v>
      </c>
      <c r="N247" s="40">
        <f>SUM('01.1.4.:10.3.5.'!N247)</f>
        <v>0</v>
      </c>
      <c r="O247" s="39">
        <f>SUM('01.1.4.:10.3.5.'!O247)</f>
        <v>0</v>
      </c>
      <c r="P247" s="38"/>
      <c r="R247" s="13"/>
    </row>
    <row r="248" spans="1:18" x14ac:dyDescent="0.25">
      <c r="A248" s="111">
        <v>6270</v>
      </c>
      <c r="B248" s="110" t="s">
        <v>65</v>
      </c>
      <c r="C248" s="136">
        <f>SUM('01.1.4.:10.3.5.'!C248)</f>
        <v>0</v>
      </c>
      <c r="D248" s="43">
        <f>SUM('01.1.4.:10.3.5.'!D248)</f>
        <v>0</v>
      </c>
      <c r="E248" s="40">
        <f>SUM('01.1.4.:10.3.5.'!E248)</f>
        <v>0</v>
      </c>
      <c r="F248" s="39">
        <f>SUM('01.1.4.:10.3.5.'!F248)</f>
        <v>0</v>
      </c>
      <c r="G248" s="43">
        <f>SUM('01.1.4.:10.3.5.'!G248)</f>
        <v>0</v>
      </c>
      <c r="H248" s="42">
        <f>SUM('01.1.4.:10.3.5.'!H248)</f>
        <v>0</v>
      </c>
      <c r="I248" s="39">
        <f>SUM('01.1.4.:10.3.5.'!I248)</f>
        <v>0</v>
      </c>
      <c r="J248" s="43">
        <f>SUM('01.1.4.:10.3.5.'!J248)</f>
        <v>0</v>
      </c>
      <c r="K248" s="42">
        <f>SUM('01.1.4.:10.3.5.'!K248)</f>
        <v>0</v>
      </c>
      <c r="L248" s="39">
        <f>SUM('01.1.4.:10.3.5.'!L248)</f>
        <v>0</v>
      </c>
      <c r="M248" s="41">
        <f>SUM('01.1.4.:10.3.5.'!M248)</f>
        <v>0</v>
      </c>
      <c r="N248" s="40">
        <f>SUM('01.1.4.:10.3.5.'!N248)</f>
        <v>0</v>
      </c>
      <c r="O248" s="39">
        <f>SUM('01.1.4.:10.3.5.'!O248)</f>
        <v>0</v>
      </c>
      <c r="P248" s="38"/>
      <c r="R248" s="13"/>
    </row>
    <row r="249" spans="1:18" x14ac:dyDescent="0.25">
      <c r="A249" s="118">
        <v>6290</v>
      </c>
      <c r="B249" s="117" t="s">
        <v>64</v>
      </c>
      <c r="C249" s="136">
        <f>SUM('01.1.4.:10.3.5.'!C249)</f>
        <v>31152</v>
      </c>
      <c r="D249" s="140">
        <f>SUM('01.1.4.:10.3.5.'!D249)</f>
        <v>0</v>
      </c>
      <c r="E249" s="141">
        <f>SUM('01.1.4.:10.3.5.'!E249)</f>
        <v>0</v>
      </c>
      <c r="F249" s="79">
        <f>SUM('01.1.4.:10.3.5.'!F249)</f>
        <v>0</v>
      </c>
      <c r="G249" s="140">
        <f>SUM('01.1.4.:10.3.5.'!G249)</f>
        <v>0</v>
      </c>
      <c r="H249" s="139">
        <f>SUM('01.1.4.:10.3.5.'!H249)</f>
        <v>0</v>
      </c>
      <c r="I249" s="79">
        <f>SUM('01.1.4.:10.3.5.'!I249)</f>
        <v>0</v>
      </c>
      <c r="J249" s="140">
        <f>SUM('01.1.4.:10.3.5.'!J249)</f>
        <v>31152</v>
      </c>
      <c r="K249" s="139">
        <f>SUM('01.1.4.:10.3.5.'!K249)</f>
        <v>0</v>
      </c>
      <c r="L249" s="79">
        <f>SUM('01.1.4.:10.3.5.'!L249)</f>
        <v>31152</v>
      </c>
      <c r="M249" s="146">
        <f>SUM('01.1.4.:10.3.5.'!M249)</f>
        <v>0</v>
      </c>
      <c r="N249" s="147">
        <f>SUM('01.1.4.:10.3.5.'!N249)</f>
        <v>0</v>
      </c>
      <c r="O249" s="29">
        <f>SUM('01.1.4.:10.3.5.'!O249)</f>
        <v>0</v>
      </c>
      <c r="P249" s="28"/>
      <c r="R249" s="13"/>
    </row>
    <row r="250" spans="1:18" x14ac:dyDescent="0.25">
      <c r="A250" s="88">
        <v>6291</v>
      </c>
      <c r="B250" s="110" t="s">
        <v>63</v>
      </c>
      <c r="C250" s="136">
        <f>SUM('01.1.4.:10.3.5.'!C250)</f>
        <v>0</v>
      </c>
      <c r="D250" s="43">
        <f>SUM('01.1.4.:10.3.5.'!D250)</f>
        <v>0</v>
      </c>
      <c r="E250" s="40">
        <f>SUM('01.1.4.:10.3.5.'!E250)</f>
        <v>0</v>
      </c>
      <c r="F250" s="39">
        <f>SUM('01.1.4.:10.3.5.'!F250)</f>
        <v>0</v>
      </c>
      <c r="G250" s="43">
        <f>SUM('01.1.4.:10.3.5.'!G250)</f>
        <v>0</v>
      </c>
      <c r="H250" s="42">
        <f>SUM('01.1.4.:10.3.5.'!H250)</f>
        <v>0</v>
      </c>
      <c r="I250" s="39">
        <f>SUM('01.1.4.:10.3.5.'!I250)</f>
        <v>0</v>
      </c>
      <c r="J250" s="43">
        <f>SUM('01.1.4.:10.3.5.'!J250)</f>
        <v>0</v>
      </c>
      <c r="K250" s="42">
        <f>SUM('01.1.4.:10.3.5.'!K250)</f>
        <v>0</v>
      </c>
      <c r="L250" s="39">
        <f>SUM('01.1.4.:10.3.5.'!L250)</f>
        <v>0</v>
      </c>
      <c r="M250" s="41">
        <f>SUM('01.1.4.:10.3.5.'!M250)</f>
        <v>0</v>
      </c>
      <c r="N250" s="40">
        <f>SUM('01.1.4.:10.3.5.'!N250)</f>
        <v>0</v>
      </c>
      <c r="O250" s="39">
        <f>SUM('01.1.4.:10.3.5.'!O250)</f>
        <v>0</v>
      </c>
      <c r="P250" s="38"/>
      <c r="R250" s="13"/>
    </row>
    <row r="251" spans="1:18" x14ac:dyDescent="0.25">
      <c r="A251" s="88">
        <v>6292</v>
      </c>
      <c r="B251" s="110" t="s">
        <v>62</v>
      </c>
      <c r="C251" s="136">
        <f>SUM('01.1.4.:10.3.5.'!C251)</f>
        <v>0</v>
      </c>
      <c r="D251" s="43">
        <f>SUM('01.1.4.:10.3.5.'!D251)</f>
        <v>0</v>
      </c>
      <c r="E251" s="40">
        <f>SUM('01.1.4.:10.3.5.'!E251)</f>
        <v>0</v>
      </c>
      <c r="F251" s="39">
        <f>SUM('01.1.4.:10.3.5.'!F251)</f>
        <v>0</v>
      </c>
      <c r="G251" s="43">
        <f>SUM('01.1.4.:10.3.5.'!G251)</f>
        <v>0</v>
      </c>
      <c r="H251" s="42">
        <f>SUM('01.1.4.:10.3.5.'!H251)</f>
        <v>0</v>
      </c>
      <c r="I251" s="39">
        <f>SUM('01.1.4.:10.3.5.'!I251)</f>
        <v>0</v>
      </c>
      <c r="J251" s="43">
        <f>SUM('01.1.4.:10.3.5.'!J251)</f>
        <v>0</v>
      </c>
      <c r="K251" s="42">
        <f>SUM('01.1.4.:10.3.5.'!K251)</f>
        <v>0</v>
      </c>
      <c r="L251" s="39">
        <f>SUM('01.1.4.:10.3.5.'!L251)</f>
        <v>0</v>
      </c>
      <c r="M251" s="41">
        <f>SUM('01.1.4.:10.3.5.'!M251)</f>
        <v>0</v>
      </c>
      <c r="N251" s="40">
        <f>SUM('01.1.4.:10.3.5.'!N251)</f>
        <v>0</v>
      </c>
      <c r="O251" s="39">
        <f>SUM('01.1.4.:10.3.5.'!O251)</f>
        <v>0</v>
      </c>
      <c r="P251" s="38"/>
      <c r="R251" s="13"/>
    </row>
    <row r="252" spans="1:18" ht="72" x14ac:dyDescent="0.25">
      <c r="A252" s="88">
        <v>6296</v>
      </c>
      <c r="B252" s="110" t="s">
        <v>61</v>
      </c>
      <c r="C252" s="136">
        <f>SUM('01.1.4.:10.3.5.'!C252)</f>
        <v>31152</v>
      </c>
      <c r="D252" s="43">
        <f>SUM('01.1.4.:10.3.5.'!D252)</f>
        <v>0</v>
      </c>
      <c r="E252" s="40">
        <f>SUM('01.1.4.:10.3.5.'!E252)</f>
        <v>0</v>
      </c>
      <c r="F252" s="39">
        <f>SUM('01.1.4.:10.3.5.'!F252)</f>
        <v>0</v>
      </c>
      <c r="G252" s="43">
        <f>SUM('01.1.4.:10.3.5.'!G252)</f>
        <v>0</v>
      </c>
      <c r="H252" s="42">
        <f>SUM('01.1.4.:10.3.5.'!H252)</f>
        <v>0</v>
      </c>
      <c r="I252" s="39">
        <f>SUM('01.1.4.:10.3.5.'!I252)</f>
        <v>0</v>
      </c>
      <c r="J252" s="43">
        <f>SUM('01.1.4.:10.3.5.'!J252)</f>
        <v>31152</v>
      </c>
      <c r="K252" s="42">
        <f>SUM('01.1.4.:10.3.5.'!K252)</f>
        <v>0</v>
      </c>
      <c r="L252" s="39">
        <f>SUM('01.1.4.:10.3.5.'!L252)</f>
        <v>31152</v>
      </c>
      <c r="M252" s="41">
        <f>SUM('01.1.4.:10.3.5.'!M252)</f>
        <v>0</v>
      </c>
      <c r="N252" s="40">
        <f>SUM('01.1.4.:10.3.5.'!N252)</f>
        <v>0</v>
      </c>
      <c r="O252" s="39">
        <f>SUM('01.1.4.:10.3.5.'!O252)</f>
        <v>0</v>
      </c>
      <c r="P252" s="38"/>
      <c r="R252" s="13"/>
    </row>
    <row r="253" spans="1:18" ht="36" x14ac:dyDescent="0.25">
      <c r="A253" s="88">
        <v>6299</v>
      </c>
      <c r="B253" s="110" t="s">
        <v>60</v>
      </c>
      <c r="C253" s="136">
        <f>SUM('01.1.4.:10.3.5.'!C253)</f>
        <v>0</v>
      </c>
      <c r="D253" s="43">
        <f>SUM('01.1.4.:10.3.5.'!D253)</f>
        <v>0</v>
      </c>
      <c r="E253" s="40">
        <f>SUM('01.1.4.:10.3.5.'!E253)</f>
        <v>0</v>
      </c>
      <c r="F253" s="39">
        <f>SUM('01.1.4.:10.3.5.'!F253)</f>
        <v>0</v>
      </c>
      <c r="G253" s="43">
        <f>SUM('01.1.4.:10.3.5.'!G253)</f>
        <v>0</v>
      </c>
      <c r="H253" s="42">
        <f>SUM('01.1.4.:10.3.5.'!H253)</f>
        <v>0</v>
      </c>
      <c r="I253" s="39">
        <f>SUM('01.1.4.:10.3.5.'!I253)</f>
        <v>0</v>
      </c>
      <c r="J253" s="43">
        <f>SUM('01.1.4.:10.3.5.'!J253)</f>
        <v>0</v>
      </c>
      <c r="K253" s="42">
        <f>SUM('01.1.4.:10.3.5.'!K253)</f>
        <v>0</v>
      </c>
      <c r="L253" s="39">
        <f>SUM('01.1.4.:10.3.5.'!L253)</f>
        <v>0</v>
      </c>
      <c r="M253" s="41">
        <f>SUM('01.1.4.:10.3.5.'!M253)</f>
        <v>0</v>
      </c>
      <c r="N253" s="40">
        <f>SUM('01.1.4.:10.3.5.'!N253)</f>
        <v>0</v>
      </c>
      <c r="O253" s="39">
        <f>SUM('01.1.4.:10.3.5.'!O253)</f>
        <v>0</v>
      </c>
      <c r="P253" s="38"/>
      <c r="R253" s="13"/>
    </row>
    <row r="254" spans="1:18" x14ac:dyDescent="0.25">
      <c r="A254" s="109">
        <v>6300</v>
      </c>
      <c r="B254" s="108" t="s">
        <v>59</v>
      </c>
      <c r="C254" s="124">
        <f>SUM('01.1.4.:10.3.5.'!C254)</f>
        <v>0</v>
      </c>
      <c r="D254" s="121">
        <f>SUM('01.1.4.:10.3.5.'!D254)</f>
        <v>0</v>
      </c>
      <c r="E254" s="123">
        <f>SUM('01.1.4.:10.3.5.'!E254)</f>
        <v>0</v>
      </c>
      <c r="F254" s="119">
        <f>SUM('01.1.4.:10.3.5.'!F254)</f>
        <v>0</v>
      </c>
      <c r="G254" s="121">
        <f>SUM('01.1.4.:10.3.5.'!G254)</f>
        <v>0</v>
      </c>
      <c r="H254" s="120">
        <f>SUM('01.1.4.:10.3.5.'!H254)</f>
        <v>0</v>
      </c>
      <c r="I254" s="119">
        <f>SUM('01.1.4.:10.3.5.'!I254)</f>
        <v>0</v>
      </c>
      <c r="J254" s="121">
        <f>SUM('01.1.4.:10.3.5.'!J254)</f>
        <v>0</v>
      </c>
      <c r="K254" s="120">
        <f>SUM('01.1.4.:10.3.5.'!K254)</f>
        <v>0</v>
      </c>
      <c r="L254" s="119">
        <f>SUM('01.1.4.:10.3.5.'!L254)</f>
        <v>0</v>
      </c>
      <c r="M254" s="103">
        <f>SUM('01.1.4.:10.3.5.'!M254)</f>
        <v>0</v>
      </c>
      <c r="N254" s="102">
        <f>SUM('01.1.4.:10.3.5.'!N254)</f>
        <v>0</v>
      </c>
      <c r="O254" s="101">
        <f>SUM('01.1.4.:10.3.5.'!O254)</f>
        <v>0</v>
      </c>
      <c r="P254" s="100"/>
      <c r="R254" s="13"/>
    </row>
    <row r="255" spans="1:18" ht="24" x14ac:dyDescent="0.25">
      <c r="A255" s="118">
        <v>6320</v>
      </c>
      <c r="B255" s="117" t="s">
        <v>58</v>
      </c>
      <c r="C255" s="146">
        <f>SUM('01.1.4.:10.3.5.'!C255)</f>
        <v>0</v>
      </c>
      <c r="D255" s="140">
        <f>SUM('01.1.4.:10.3.5.'!D255)</f>
        <v>0</v>
      </c>
      <c r="E255" s="141">
        <f>SUM('01.1.4.:10.3.5.'!E255)</f>
        <v>0</v>
      </c>
      <c r="F255" s="79">
        <f>SUM('01.1.4.:10.3.5.'!F255)</f>
        <v>0</v>
      </c>
      <c r="G255" s="140">
        <f>SUM('01.1.4.:10.3.5.'!G255)</f>
        <v>0</v>
      </c>
      <c r="H255" s="139">
        <f>SUM('01.1.4.:10.3.5.'!H255)</f>
        <v>0</v>
      </c>
      <c r="I255" s="79">
        <f>SUM('01.1.4.:10.3.5.'!I255)</f>
        <v>0</v>
      </c>
      <c r="J255" s="140">
        <f>SUM('01.1.4.:10.3.5.'!J255)</f>
        <v>0</v>
      </c>
      <c r="K255" s="139">
        <f>SUM('01.1.4.:10.3.5.'!K255)</f>
        <v>0</v>
      </c>
      <c r="L255" s="79">
        <f>SUM('01.1.4.:10.3.5.'!L255)</f>
        <v>0</v>
      </c>
      <c r="M255" s="142">
        <f>SUM('01.1.4.:10.3.5.'!M255)</f>
        <v>0</v>
      </c>
      <c r="N255" s="141">
        <f>SUM('01.1.4.:10.3.5.'!N255)</f>
        <v>0</v>
      </c>
      <c r="O255" s="79">
        <f>SUM('01.1.4.:10.3.5.'!O255)</f>
        <v>0</v>
      </c>
      <c r="P255" s="78"/>
      <c r="R255" s="13"/>
    </row>
    <row r="256" spans="1:18" x14ac:dyDescent="0.25">
      <c r="A256" s="88">
        <v>6322</v>
      </c>
      <c r="B256" s="110" t="s">
        <v>57</v>
      </c>
      <c r="C256" s="113">
        <f>SUM('01.1.4.:10.3.5.'!C256)</f>
        <v>0</v>
      </c>
      <c r="D256" s="43">
        <f>SUM('01.1.4.:10.3.5.'!D256)</f>
        <v>0</v>
      </c>
      <c r="E256" s="40">
        <f>SUM('01.1.4.:10.3.5.'!E256)</f>
        <v>0</v>
      </c>
      <c r="F256" s="39">
        <f>SUM('01.1.4.:10.3.5.'!F256)</f>
        <v>0</v>
      </c>
      <c r="G256" s="43">
        <f>SUM('01.1.4.:10.3.5.'!G256)</f>
        <v>0</v>
      </c>
      <c r="H256" s="42">
        <f>SUM('01.1.4.:10.3.5.'!H256)</f>
        <v>0</v>
      </c>
      <c r="I256" s="39">
        <f>SUM('01.1.4.:10.3.5.'!I256)</f>
        <v>0</v>
      </c>
      <c r="J256" s="43">
        <f>SUM('01.1.4.:10.3.5.'!J256)</f>
        <v>0</v>
      </c>
      <c r="K256" s="42">
        <f>SUM('01.1.4.:10.3.5.'!K256)</f>
        <v>0</v>
      </c>
      <c r="L256" s="39">
        <f>SUM('01.1.4.:10.3.5.'!L256)</f>
        <v>0</v>
      </c>
      <c r="M256" s="41">
        <f>SUM('01.1.4.:10.3.5.'!M256)</f>
        <v>0</v>
      </c>
      <c r="N256" s="40">
        <f>SUM('01.1.4.:10.3.5.'!N256)</f>
        <v>0</v>
      </c>
      <c r="O256" s="39">
        <f>SUM('01.1.4.:10.3.5.'!O256)</f>
        <v>0</v>
      </c>
      <c r="P256" s="38"/>
      <c r="R256" s="13"/>
    </row>
    <row r="257" spans="1:18" ht="24" x14ac:dyDescent="0.25">
      <c r="A257" s="88">
        <v>6323</v>
      </c>
      <c r="B257" s="110" t="s">
        <v>56</v>
      </c>
      <c r="C257" s="113">
        <f>SUM('01.1.4.:10.3.5.'!C257)</f>
        <v>0</v>
      </c>
      <c r="D257" s="43">
        <f>SUM('01.1.4.:10.3.5.'!D257)</f>
        <v>0</v>
      </c>
      <c r="E257" s="40">
        <f>SUM('01.1.4.:10.3.5.'!E257)</f>
        <v>0</v>
      </c>
      <c r="F257" s="39">
        <f>SUM('01.1.4.:10.3.5.'!F257)</f>
        <v>0</v>
      </c>
      <c r="G257" s="43">
        <f>SUM('01.1.4.:10.3.5.'!G257)</f>
        <v>0</v>
      </c>
      <c r="H257" s="42">
        <f>SUM('01.1.4.:10.3.5.'!H257)</f>
        <v>0</v>
      </c>
      <c r="I257" s="39">
        <f>SUM('01.1.4.:10.3.5.'!I257)</f>
        <v>0</v>
      </c>
      <c r="J257" s="43">
        <f>SUM('01.1.4.:10.3.5.'!J257)</f>
        <v>0</v>
      </c>
      <c r="K257" s="42">
        <f>SUM('01.1.4.:10.3.5.'!K257)</f>
        <v>0</v>
      </c>
      <c r="L257" s="39">
        <f>SUM('01.1.4.:10.3.5.'!L257)</f>
        <v>0</v>
      </c>
      <c r="M257" s="41">
        <f>SUM('01.1.4.:10.3.5.'!M257)</f>
        <v>0</v>
      </c>
      <c r="N257" s="40">
        <f>SUM('01.1.4.:10.3.5.'!N257)</f>
        <v>0</v>
      </c>
      <c r="O257" s="39">
        <f>SUM('01.1.4.:10.3.5.'!O257)</f>
        <v>0</v>
      </c>
      <c r="P257" s="38"/>
      <c r="R257" s="13"/>
    </row>
    <row r="258" spans="1:18" ht="24" x14ac:dyDescent="0.25">
      <c r="A258" s="145">
        <v>6324</v>
      </c>
      <c r="B258" s="117" t="s">
        <v>55</v>
      </c>
      <c r="C258" s="113">
        <f>SUM('01.1.4.:10.3.5.'!C258)</f>
        <v>0</v>
      </c>
      <c r="D258" s="83">
        <f>SUM('01.1.4.:10.3.5.'!D258)</f>
        <v>0</v>
      </c>
      <c r="E258" s="80">
        <f>SUM('01.1.4.:10.3.5.'!E258)</f>
        <v>0</v>
      </c>
      <c r="F258" s="79">
        <f>SUM('01.1.4.:10.3.5.'!F258)</f>
        <v>0</v>
      </c>
      <c r="G258" s="83">
        <f>SUM('01.1.4.:10.3.5.'!G258)</f>
        <v>0</v>
      </c>
      <c r="H258" s="82">
        <f>SUM('01.1.4.:10.3.5.'!H258)</f>
        <v>0</v>
      </c>
      <c r="I258" s="79">
        <f>SUM('01.1.4.:10.3.5.'!I258)</f>
        <v>0</v>
      </c>
      <c r="J258" s="83">
        <f>SUM('01.1.4.:10.3.5.'!J258)</f>
        <v>0</v>
      </c>
      <c r="K258" s="82">
        <f>SUM('01.1.4.:10.3.5.'!K258)</f>
        <v>0</v>
      </c>
      <c r="L258" s="79">
        <f>SUM('01.1.4.:10.3.5.'!L258)</f>
        <v>0</v>
      </c>
      <c r="M258" s="81">
        <f>SUM('01.1.4.:10.3.5.'!M258)</f>
        <v>0</v>
      </c>
      <c r="N258" s="80">
        <f>SUM('01.1.4.:10.3.5.'!N258)</f>
        <v>0</v>
      </c>
      <c r="O258" s="79">
        <f>SUM('01.1.4.:10.3.5.'!O258)</f>
        <v>0</v>
      </c>
      <c r="P258" s="78"/>
      <c r="R258" s="13"/>
    </row>
    <row r="259" spans="1:18" x14ac:dyDescent="0.25">
      <c r="A259" s="144">
        <v>6330</v>
      </c>
      <c r="B259" s="143" t="s">
        <v>54</v>
      </c>
      <c r="C259" s="113">
        <f>SUM('01.1.4.:10.3.5.'!C259)</f>
        <v>0</v>
      </c>
      <c r="D259" s="33">
        <f>SUM('01.1.4.:10.3.5.'!D259)</f>
        <v>0</v>
      </c>
      <c r="E259" s="30">
        <f>SUM('01.1.4.:10.3.5.'!E259)</f>
        <v>0</v>
      </c>
      <c r="F259" s="29">
        <f>SUM('01.1.4.:10.3.5.'!F259)</f>
        <v>0</v>
      </c>
      <c r="G259" s="33">
        <f>SUM('01.1.4.:10.3.5.'!G259)</f>
        <v>0</v>
      </c>
      <c r="H259" s="32">
        <f>SUM('01.1.4.:10.3.5.'!H259)</f>
        <v>0</v>
      </c>
      <c r="I259" s="29">
        <f>SUM('01.1.4.:10.3.5.'!I259)</f>
        <v>0</v>
      </c>
      <c r="J259" s="33">
        <f>SUM('01.1.4.:10.3.5.'!J259)</f>
        <v>0</v>
      </c>
      <c r="K259" s="32">
        <f>SUM('01.1.4.:10.3.5.'!K259)</f>
        <v>0</v>
      </c>
      <c r="L259" s="29">
        <f>SUM('01.1.4.:10.3.5.'!L259)</f>
        <v>0</v>
      </c>
      <c r="M259" s="31">
        <f>SUM('01.1.4.:10.3.5.'!M259)</f>
        <v>0</v>
      </c>
      <c r="N259" s="30">
        <f>SUM('01.1.4.:10.3.5.'!N259)</f>
        <v>0</v>
      </c>
      <c r="O259" s="29">
        <f>SUM('01.1.4.:10.3.5.'!O259)</f>
        <v>0</v>
      </c>
      <c r="P259" s="28"/>
      <c r="R259" s="13"/>
    </row>
    <row r="260" spans="1:18" x14ac:dyDescent="0.25">
      <c r="A260" s="111">
        <v>6360</v>
      </c>
      <c r="B260" s="110" t="s">
        <v>53</v>
      </c>
      <c r="C260" s="113">
        <f>SUM('01.1.4.:10.3.5.'!C260)</f>
        <v>0</v>
      </c>
      <c r="D260" s="43">
        <f>SUM('01.1.4.:10.3.5.'!D260)</f>
        <v>0</v>
      </c>
      <c r="E260" s="40">
        <f>SUM('01.1.4.:10.3.5.'!E260)</f>
        <v>0</v>
      </c>
      <c r="F260" s="39">
        <f>SUM('01.1.4.:10.3.5.'!F260)</f>
        <v>0</v>
      </c>
      <c r="G260" s="43">
        <f>SUM('01.1.4.:10.3.5.'!G260)</f>
        <v>0</v>
      </c>
      <c r="H260" s="42">
        <f>SUM('01.1.4.:10.3.5.'!H260)</f>
        <v>0</v>
      </c>
      <c r="I260" s="39">
        <f>SUM('01.1.4.:10.3.5.'!I260)</f>
        <v>0</v>
      </c>
      <c r="J260" s="43">
        <f>SUM('01.1.4.:10.3.5.'!J260)</f>
        <v>0</v>
      </c>
      <c r="K260" s="42">
        <f>SUM('01.1.4.:10.3.5.'!K260)</f>
        <v>0</v>
      </c>
      <c r="L260" s="39">
        <f>SUM('01.1.4.:10.3.5.'!L260)</f>
        <v>0</v>
      </c>
      <c r="M260" s="41">
        <f>SUM('01.1.4.:10.3.5.'!M260)</f>
        <v>0</v>
      </c>
      <c r="N260" s="40">
        <f>SUM('01.1.4.:10.3.5.'!N260)</f>
        <v>0</v>
      </c>
      <c r="O260" s="39">
        <f>SUM('01.1.4.:10.3.5.'!O260)</f>
        <v>0</v>
      </c>
      <c r="P260" s="38"/>
      <c r="R260" s="13"/>
    </row>
    <row r="261" spans="1:18" ht="24" x14ac:dyDescent="0.25">
      <c r="A261" s="109">
        <v>6400</v>
      </c>
      <c r="B261" s="108" t="s">
        <v>52</v>
      </c>
      <c r="C261" s="124">
        <f>SUM('01.1.4.:10.3.5.'!C261)</f>
        <v>0</v>
      </c>
      <c r="D261" s="121">
        <f>SUM('01.1.4.:10.3.5.'!D261)</f>
        <v>0</v>
      </c>
      <c r="E261" s="123">
        <f>SUM('01.1.4.:10.3.5.'!E261)</f>
        <v>0</v>
      </c>
      <c r="F261" s="119">
        <f>SUM('01.1.4.:10.3.5.'!F261)</f>
        <v>0</v>
      </c>
      <c r="G261" s="121">
        <f>SUM('01.1.4.:10.3.5.'!G261)</f>
        <v>0</v>
      </c>
      <c r="H261" s="120">
        <f>SUM('01.1.4.:10.3.5.'!H261)</f>
        <v>0</v>
      </c>
      <c r="I261" s="119">
        <f>SUM('01.1.4.:10.3.5.'!I261)</f>
        <v>0</v>
      </c>
      <c r="J261" s="121">
        <f>SUM('01.1.4.:10.3.5.'!J261)</f>
        <v>0</v>
      </c>
      <c r="K261" s="120">
        <f>SUM('01.1.4.:10.3.5.'!K261)</f>
        <v>0</v>
      </c>
      <c r="L261" s="119">
        <f>SUM('01.1.4.:10.3.5.'!L261)</f>
        <v>0</v>
      </c>
      <c r="M261" s="103">
        <f>SUM('01.1.4.:10.3.5.'!M261)</f>
        <v>0</v>
      </c>
      <c r="N261" s="102">
        <f>SUM('01.1.4.:10.3.5.'!N261)</f>
        <v>0</v>
      </c>
      <c r="O261" s="101">
        <f>SUM('01.1.4.:10.3.5.'!O261)</f>
        <v>0</v>
      </c>
      <c r="P261" s="100"/>
      <c r="R261" s="13"/>
    </row>
    <row r="262" spans="1:18" ht="24" x14ac:dyDescent="0.25">
      <c r="A262" s="118">
        <v>6410</v>
      </c>
      <c r="B262" s="117" t="s">
        <v>51</v>
      </c>
      <c r="C262" s="142">
        <f>SUM('01.1.4.:10.3.5.'!C262)</f>
        <v>0</v>
      </c>
      <c r="D262" s="140">
        <f>SUM('01.1.4.:10.3.5.'!D262)</f>
        <v>0</v>
      </c>
      <c r="E262" s="141">
        <f>SUM('01.1.4.:10.3.5.'!E262)</f>
        <v>0</v>
      </c>
      <c r="F262" s="79">
        <f>SUM('01.1.4.:10.3.5.'!F262)</f>
        <v>0</v>
      </c>
      <c r="G262" s="140">
        <f>SUM('01.1.4.:10.3.5.'!G262)</f>
        <v>0</v>
      </c>
      <c r="H262" s="139">
        <f>SUM('01.1.4.:10.3.5.'!H262)</f>
        <v>0</v>
      </c>
      <c r="I262" s="79">
        <f>SUM('01.1.4.:10.3.5.'!I262)</f>
        <v>0</v>
      </c>
      <c r="J262" s="140">
        <f>SUM('01.1.4.:10.3.5.'!J262)</f>
        <v>0</v>
      </c>
      <c r="K262" s="139">
        <f>SUM('01.1.4.:10.3.5.'!K262)</f>
        <v>0</v>
      </c>
      <c r="L262" s="79">
        <f>SUM('01.1.4.:10.3.5.'!L262)</f>
        <v>0</v>
      </c>
      <c r="M262" s="138">
        <f>SUM('01.1.4.:10.3.5.'!M262)</f>
        <v>0</v>
      </c>
      <c r="N262" s="137">
        <f>SUM('01.1.4.:10.3.5.'!N262)</f>
        <v>0</v>
      </c>
      <c r="O262" s="49">
        <f>SUM('01.1.4.:10.3.5.'!O262)</f>
        <v>0</v>
      </c>
      <c r="P262" s="48"/>
      <c r="R262" s="13"/>
    </row>
    <row r="263" spans="1:18" x14ac:dyDescent="0.25">
      <c r="A263" s="88">
        <v>6411</v>
      </c>
      <c r="B263" s="47" t="s">
        <v>50</v>
      </c>
      <c r="C263" s="136">
        <f>SUM('01.1.4.:10.3.5.'!C263)</f>
        <v>0</v>
      </c>
      <c r="D263" s="43">
        <f>SUM('01.1.4.:10.3.5.'!D263)</f>
        <v>0</v>
      </c>
      <c r="E263" s="40">
        <f>SUM('01.1.4.:10.3.5.'!E263)</f>
        <v>0</v>
      </c>
      <c r="F263" s="39">
        <f>SUM('01.1.4.:10.3.5.'!F263)</f>
        <v>0</v>
      </c>
      <c r="G263" s="43">
        <f>SUM('01.1.4.:10.3.5.'!G263)</f>
        <v>0</v>
      </c>
      <c r="H263" s="42">
        <f>SUM('01.1.4.:10.3.5.'!H263)</f>
        <v>0</v>
      </c>
      <c r="I263" s="39">
        <f>SUM('01.1.4.:10.3.5.'!I263)</f>
        <v>0</v>
      </c>
      <c r="J263" s="43">
        <f>SUM('01.1.4.:10.3.5.'!J263)</f>
        <v>0</v>
      </c>
      <c r="K263" s="42">
        <f>SUM('01.1.4.:10.3.5.'!K263)</f>
        <v>0</v>
      </c>
      <c r="L263" s="39">
        <f>SUM('01.1.4.:10.3.5.'!L263)</f>
        <v>0</v>
      </c>
      <c r="M263" s="41">
        <f>SUM('01.1.4.:10.3.5.'!M263)</f>
        <v>0</v>
      </c>
      <c r="N263" s="40">
        <f>SUM('01.1.4.:10.3.5.'!N263)</f>
        <v>0</v>
      </c>
      <c r="O263" s="39">
        <f>SUM('01.1.4.:10.3.5.'!O263)</f>
        <v>0</v>
      </c>
      <c r="P263" s="38"/>
      <c r="R263" s="13"/>
    </row>
    <row r="264" spans="1:18" ht="36" x14ac:dyDescent="0.25">
      <c r="A264" s="88">
        <v>6412</v>
      </c>
      <c r="B264" s="110" t="s">
        <v>49</v>
      </c>
      <c r="C264" s="136">
        <f>SUM('01.1.4.:10.3.5.'!C264)</f>
        <v>0</v>
      </c>
      <c r="D264" s="43">
        <f>SUM('01.1.4.:10.3.5.'!D264)</f>
        <v>0</v>
      </c>
      <c r="E264" s="40">
        <f>SUM('01.1.4.:10.3.5.'!E264)</f>
        <v>0</v>
      </c>
      <c r="F264" s="39">
        <f>SUM('01.1.4.:10.3.5.'!F264)</f>
        <v>0</v>
      </c>
      <c r="G264" s="43">
        <f>SUM('01.1.4.:10.3.5.'!G264)</f>
        <v>0</v>
      </c>
      <c r="H264" s="42">
        <f>SUM('01.1.4.:10.3.5.'!H264)</f>
        <v>0</v>
      </c>
      <c r="I264" s="39">
        <f>SUM('01.1.4.:10.3.5.'!I264)</f>
        <v>0</v>
      </c>
      <c r="J264" s="43">
        <f>SUM('01.1.4.:10.3.5.'!J264)</f>
        <v>0</v>
      </c>
      <c r="K264" s="42">
        <f>SUM('01.1.4.:10.3.5.'!K264)</f>
        <v>0</v>
      </c>
      <c r="L264" s="39">
        <f>SUM('01.1.4.:10.3.5.'!L264)</f>
        <v>0</v>
      </c>
      <c r="M264" s="41">
        <f>SUM('01.1.4.:10.3.5.'!M264)</f>
        <v>0</v>
      </c>
      <c r="N264" s="40">
        <f>SUM('01.1.4.:10.3.5.'!N264)</f>
        <v>0</v>
      </c>
      <c r="O264" s="39">
        <f>SUM('01.1.4.:10.3.5.'!O264)</f>
        <v>0</v>
      </c>
      <c r="P264" s="38"/>
      <c r="R264" s="13"/>
    </row>
    <row r="265" spans="1:18" ht="36" x14ac:dyDescent="0.25">
      <c r="A265" s="88">
        <v>6419</v>
      </c>
      <c r="B265" s="110" t="s">
        <v>48</v>
      </c>
      <c r="C265" s="136">
        <f>SUM('01.1.4.:10.3.5.'!C265)</f>
        <v>0</v>
      </c>
      <c r="D265" s="43">
        <f>SUM('01.1.4.:10.3.5.'!D265)</f>
        <v>0</v>
      </c>
      <c r="E265" s="40">
        <f>SUM('01.1.4.:10.3.5.'!E265)</f>
        <v>0</v>
      </c>
      <c r="F265" s="39">
        <f>SUM('01.1.4.:10.3.5.'!F265)</f>
        <v>0</v>
      </c>
      <c r="G265" s="43">
        <f>SUM('01.1.4.:10.3.5.'!G265)</f>
        <v>0</v>
      </c>
      <c r="H265" s="42">
        <f>SUM('01.1.4.:10.3.5.'!H265)</f>
        <v>0</v>
      </c>
      <c r="I265" s="39">
        <f>SUM('01.1.4.:10.3.5.'!I265)</f>
        <v>0</v>
      </c>
      <c r="J265" s="43">
        <f>SUM('01.1.4.:10.3.5.'!J265)</f>
        <v>0</v>
      </c>
      <c r="K265" s="42">
        <f>SUM('01.1.4.:10.3.5.'!K265)</f>
        <v>0</v>
      </c>
      <c r="L265" s="39">
        <f>SUM('01.1.4.:10.3.5.'!L265)</f>
        <v>0</v>
      </c>
      <c r="M265" s="41">
        <f>SUM('01.1.4.:10.3.5.'!M265)</f>
        <v>0</v>
      </c>
      <c r="N265" s="40">
        <f>SUM('01.1.4.:10.3.5.'!N265)</f>
        <v>0</v>
      </c>
      <c r="O265" s="39">
        <f>SUM('01.1.4.:10.3.5.'!O265)</f>
        <v>0</v>
      </c>
      <c r="P265" s="38"/>
      <c r="R265" s="13"/>
    </row>
    <row r="266" spans="1:18" ht="36" x14ac:dyDescent="0.25">
      <c r="A266" s="111">
        <v>6420</v>
      </c>
      <c r="B266" s="110" t="s">
        <v>47</v>
      </c>
      <c r="C266" s="136">
        <f>SUM('01.1.4.:10.3.5.'!C266)</f>
        <v>0</v>
      </c>
      <c r="D266" s="115">
        <f>SUM('01.1.4.:10.3.5.'!D266)</f>
        <v>0</v>
      </c>
      <c r="E266" s="112">
        <f>SUM('01.1.4.:10.3.5.'!E266)</f>
        <v>0</v>
      </c>
      <c r="F266" s="39">
        <f>SUM('01.1.4.:10.3.5.'!F266)</f>
        <v>0</v>
      </c>
      <c r="G266" s="115">
        <f>SUM('01.1.4.:10.3.5.'!G266)</f>
        <v>0</v>
      </c>
      <c r="H266" s="114">
        <f>SUM('01.1.4.:10.3.5.'!H266)</f>
        <v>0</v>
      </c>
      <c r="I266" s="39">
        <f>SUM('01.1.4.:10.3.5.'!I266)</f>
        <v>0</v>
      </c>
      <c r="J266" s="115">
        <f>SUM('01.1.4.:10.3.5.'!J266)</f>
        <v>0</v>
      </c>
      <c r="K266" s="114">
        <f>SUM('01.1.4.:10.3.5.'!K266)</f>
        <v>0</v>
      </c>
      <c r="L266" s="39">
        <f>SUM('01.1.4.:10.3.5.'!L266)</f>
        <v>0</v>
      </c>
      <c r="M266" s="113">
        <f>SUM('01.1.4.:10.3.5.'!M266)</f>
        <v>0</v>
      </c>
      <c r="N266" s="112">
        <f>SUM('01.1.4.:10.3.5.'!N266)</f>
        <v>0</v>
      </c>
      <c r="O266" s="39">
        <f>SUM('01.1.4.:10.3.5.'!O266)</f>
        <v>0</v>
      </c>
      <c r="P266" s="38"/>
      <c r="R266" s="13"/>
    </row>
    <row r="267" spans="1:18" x14ac:dyDescent="0.25">
      <c r="A267" s="88">
        <v>6421</v>
      </c>
      <c r="B267" s="110" t="s">
        <v>46</v>
      </c>
      <c r="C267" s="136">
        <f>SUM('01.1.4.:10.3.5.'!C267)</f>
        <v>0</v>
      </c>
      <c r="D267" s="43">
        <f>SUM('01.1.4.:10.3.5.'!D267)</f>
        <v>0</v>
      </c>
      <c r="E267" s="40">
        <f>SUM('01.1.4.:10.3.5.'!E267)</f>
        <v>0</v>
      </c>
      <c r="F267" s="39">
        <f>SUM('01.1.4.:10.3.5.'!F267)</f>
        <v>0</v>
      </c>
      <c r="G267" s="43">
        <f>SUM('01.1.4.:10.3.5.'!G267)</f>
        <v>0</v>
      </c>
      <c r="H267" s="42">
        <f>SUM('01.1.4.:10.3.5.'!H267)</f>
        <v>0</v>
      </c>
      <c r="I267" s="39">
        <f>SUM('01.1.4.:10.3.5.'!I267)</f>
        <v>0</v>
      </c>
      <c r="J267" s="43">
        <f>SUM('01.1.4.:10.3.5.'!J267)</f>
        <v>0</v>
      </c>
      <c r="K267" s="42">
        <f>SUM('01.1.4.:10.3.5.'!K267)</f>
        <v>0</v>
      </c>
      <c r="L267" s="39">
        <f>SUM('01.1.4.:10.3.5.'!L267)</f>
        <v>0</v>
      </c>
      <c r="M267" s="41">
        <f>SUM('01.1.4.:10.3.5.'!M267)</f>
        <v>0</v>
      </c>
      <c r="N267" s="40">
        <f>SUM('01.1.4.:10.3.5.'!N267)</f>
        <v>0</v>
      </c>
      <c r="O267" s="39">
        <f>SUM('01.1.4.:10.3.5.'!O267)</f>
        <v>0</v>
      </c>
      <c r="P267" s="38"/>
      <c r="R267" s="13"/>
    </row>
    <row r="268" spans="1:18" x14ac:dyDescent="0.25">
      <c r="A268" s="88">
        <v>6422</v>
      </c>
      <c r="B268" s="110" t="s">
        <v>45</v>
      </c>
      <c r="C268" s="136">
        <f>SUM('01.1.4.:10.3.5.'!C268)</f>
        <v>0</v>
      </c>
      <c r="D268" s="43">
        <f>SUM('01.1.4.:10.3.5.'!D268)</f>
        <v>0</v>
      </c>
      <c r="E268" s="40">
        <f>SUM('01.1.4.:10.3.5.'!E268)</f>
        <v>0</v>
      </c>
      <c r="F268" s="39">
        <f>SUM('01.1.4.:10.3.5.'!F268)</f>
        <v>0</v>
      </c>
      <c r="G268" s="43">
        <f>SUM('01.1.4.:10.3.5.'!G268)</f>
        <v>0</v>
      </c>
      <c r="H268" s="42">
        <f>SUM('01.1.4.:10.3.5.'!H268)</f>
        <v>0</v>
      </c>
      <c r="I268" s="39">
        <f>SUM('01.1.4.:10.3.5.'!I268)</f>
        <v>0</v>
      </c>
      <c r="J268" s="43">
        <f>SUM('01.1.4.:10.3.5.'!J268)</f>
        <v>0</v>
      </c>
      <c r="K268" s="42">
        <f>SUM('01.1.4.:10.3.5.'!K268)</f>
        <v>0</v>
      </c>
      <c r="L268" s="39">
        <f>SUM('01.1.4.:10.3.5.'!L268)</f>
        <v>0</v>
      </c>
      <c r="M268" s="41">
        <f>SUM('01.1.4.:10.3.5.'!M268)</f>
        <v>0</v>
      </c>
      <c r="N268" s="40">
        <f>SUM('01.1.4.:10.3.5.'!N268)</f>
        <v>0</v>
      </c>
      <c r="O268" s="39">
        <f>SUM('01.1.4.:10.3.5.'!O268)</f>
        <v>0</v>
      </c>
      <c r="P268" s="38"/>
      <c r="R268" s="13"/>
    </row>
    <row r="269" spans="1:18" x14ac:dyDescent="0.25">
      <c r="A269" s="88">
        <v>6423</v>
      </c>
      <c r="B269" s="110" t="s">
        <v>44</v>
      </c>
      <c r="C269" s="136">
        <f>SUM('01.1.4.:10.3.5.'!C269)</f>
        <v>0</v>
      </c>
      <c r="D269" s="43">
        <f>SUM('01.1.4.:10.3.5.'!D269)</f>
        <v>0</v>
      </c>
      <c r="E269" s="40">
        <f>SUM('01.1.4.:10.3.5.'!E269)</f>
        <v>0</v>
      </c>
      <c r="F269" s="39">
        <f>SUM('01.1.4.:10.3.5.'!F269)</f>
        <v>0</v>
      </c>
      <c r="G269" s="43">
        <f>SUM('01.1.4.:10.3.5.'!G269)</f>
        <v>0</v>
      </c>
      <c r="H269" s="42">
        <f>SUM('01.1.4.:10.3.5.'!H269)</f>
        <v>0</v>
      </c>
      <c r="I269" s="39">
        <f>SUM('01.1.4.:10.3.5.'!I269)</f>
        <v>0</v>
      </c>
      <c r="J269" s="43">
        <f>SUM('01.1.4.:10.3.5.'!J269)</f>
        <v>0</v>
      </c>
      <c r="K269" s="42">
        <f>SUM('01.1.4.:10.3.5.'!K269)</f>
        <v>0</v>
      </c>
      <c r="L269" s="39">
        <f>SUM('01.1.4.:10.3.5.'!L269)</f>
        <v>0</v>
      </c>
      <c r="M269" s="41">
        <f>SUM('01.1.4.:10.3.5.'!M269)</f>
        <v>0</v>
      </c>
      <c r="N269" s="40">
        <f>SUM('01.1.4.:10.3.5.'!N269)</f>
        <v>0</v>
      </c>
      <c r="O269" s="39">
        <f>SUM('01.1.4.:10.3.5.'!O269)</f>
        <v>0</v>
      </c>
      <c r="P269" s="38"/>
      <c r="R269" s="13"/>
    </row>
    <row r="270" spans="1:18" ht="24" x14ac:dyDescent="0.25">
      <c r="A270" s="88">
        <v>6424</v>
      </c>
      <c r="B270" s="110" t="s">
        <v>43</v>
      </c>
      <c r="C270" s="136">
        <f>SUM('01.1.4.:10.3.5.'!C270)</f>
        <v>0</v>
      </c>
      <c r="D270" s="43">
        <f>SUM('01.1.4.:10.3.5.'!D270)</f>
        <v>0</v>
      </c>
      <c r="E270" s="40">
        <f>SUM('01.1.4.:10.3.5.'!E270)</f>
        <v>0</v>
      </c>
      <c r="F270" s="39">
        <f>SUM('01.1.4.:10.3.5.'!F270)</f>
        <v>0</v>
      </c>
      <c r="G270" s="43">
        <f>SUM('01.1.4.:10.3.5.'!G270)</f>
        <v>0</v>
      </c>
      <c r="H270" s="42">
        <f>SUM('01.1.4.:10.3.5.'!H270)</f>
        <v>0</v>
      </c>
      <c r="I270" s="39">
        <f>SUM('01.1.4.:10.3.5.'!I270)</f>
        <v>0</v>
      </c>
      <c r="J270" s="43">
        <f>SUM('01.1.4.:10.3.5.'!J270)</f>
        <v>0</v>
      </c>
      <c r="K270" s="42">
        <f>SUM('01.1.4.:10.3.5.'!K270)</f>
        <v>0</v>
      </c>
      <c r="L270" s="39">
        <f>SUM('01.1.4.:10.3.5.'!L270)</f>
        <v>0</v>
      </c>
      <c r="M270" s="41">
        <f>SUM('01.1.4.:10.3.5.'!M270)</f>
        <v>0</v>
      </c>
      <c r="N270" s="40">
        <f>SUM('01.1.4.:10.3.5.'!N270)</f>
        <v>0</v>
      </c>
      <c r="O270" s="39">
        <f>SUM('01.1.4.:10.3.5.'!O270)</f>
        <v>0</v>
      </c>
      <c r="P270" s="38"/>
      <c r="R270" s="13"/>
    </row>
    <row r="271" spans="1:18" ht="36" x14ac:dyDescent="0.25">
      <c r="A271" s="135">
        <v>7000</v>
      </c>
      <c r="B271" s="135" t="s">
        <v>42</v>
      </c>
      <c r="C271" s="134">
        <f>SUM('01.1.4.:10.3.5.'!C271)</f>
        <v>80</v>
      </c>
      <c r="D271" s="131">
        <f>SUM('01.1.4.:10.3.5.'!D271)</f>
        <v>0</v>
      </c>
      <c r="E271" s="133">
        <f>SUM('01.1.4.:10.3.5.'!E271)</f>
        <v>0</v>
      </c>
      <c r="F271" s="129">
        <f>SUM('01.1.4.:10.3.5.'!F271)</f>
        <v>0</v>
      </c>
      <c r="G271" s="131">
        <f>SUM('01.1.4.:10.3.5.'!G271)</f>
        <v>0</v>
      </c>
      <c r="H271" s="130">
        <f>SUM('01.1.4.:10.3.5.'!H271)</f>
        <v>0</v>
      </c>
      <c r="I271" s="129">
        <f>SUM('01.1.4.:10.3.5.'!I271)</f>
        <v>0</v>
      </c>
      <c r="J271" s="131">
        <f>SUM('01.1.4.:10.3.5.'!J271)</f>
        <v>80</v>
      </c>
      <c r="K271" s="130">
        <f>SUM('01.1.4.:10.3.5.'!K271)</f>
        <v>0</v>
      </c>
      <c r="L271" s="129">
        <f>SUM('01.1.4.:10.3.5.'!L271)</f>
        <v>80</v>
      </c>
      <c r="M271" s="128">
        <f>SUM('01.1.4.:10.3.5.'!M271)</f>
        <v>0</v>
      </c>
      <c r="N271" s="127">
        <f>SUM('01.1.4.:10.3.5.'!N271)</f>
        <v>0</v>
      </c>
      <c r="O271" s="126">
        <f>SUM('01.1.4.:10.3.5.'!O271)</f>
        <v>0</v>
      </c>
      <c r="P271" s="125"/>
      <c r="R271" s="13"/>
    </row>
    <row r="272" spans="1:18" x14ac:dyDescent="0.25">
      <c r="A272" s="109">
        <v>7200</v>
      </c>
      <c r="B272" s="108" t="s">
        <v>41</v>
      </c>
      <c r="C272" s="124">
        <f>SUM('01.1.4.:10.3.5.'!C272)</f>
        <v>80</v>
      </c>
      <c r="D272" s="121">
        <f>SUM('01.1.4.:10.3.5.'!D272)</f>
        <v>0</v>
      </c>
      <c r="E272" s="123">
        <f>SUM('01.1.4.:10.3.5.'!E272)</f>
        <v>0</v>
      </c>
      <c r="F272" s="119">
        <f>SUM('01.1.4.:10.3.5.'!F272)</f>
        <v>0</v>
      </c>
      <c r="G272" s="121">
        <f>SUM('01.1.4.:10.3.5.'!G272)</f>
        <v>0</v>
      </c>
      <c r="H272" s="120">
        <f>SUM('01.1.4.:10.3.5.'!H272)</f>
        <v>0</v>
      </c>
      <c r="I272" s="119">
        <f>SUM('01.1.4.:10.3.5.'!I272)</f>
        <v>0</v>
      </c>
      <c r="J272" s="121">
        <f>SUM('01.1.4.:10.3.5.'!J272)</f>
        <v>80</v>
      </c>
      <c r="K272" s="120">
        <f>SUM('01.1.4.:10.3.5.'!K272)</f>
        <v>0</v>
      </c>
      <c r="L272" s="119">
        <f>SUM('01.1.4.:10.3.5.'!L272)</f>
        <v>80</v>
      </c>
      <c r="M272" s="69">
        <f>SUM('01.1.4.:10.3.5.'!M272)</f>
        <v>0</v>
      </c>
      <c r="N272" s="68">
        <f>SUM('01.1.4.:10.3.5.'!N272)</f>
        <v>0</v>
      </c>
      <c r="O272" s="67">
        <f>SUM('01.1.4.:10.3.5.'!O272)</f>
        <v>0</v>
      </c>
      <c r="P272" s="66"/>
      <c r="R272" s="13"/>
    </row>
    <row r="273" spans="1:18" ht="24" x14ac:dyDescent="0.25">
      <c r="A273" s="118">
        <v>7210</v>
      </c>
      <c r="B273" s="117" t="s">
        <v>40</v>
      </c>
      <c r="C273" s="85">
        <f>SUM('01.1.4.:10.3.5.'!C273)</f>
        <v>0</v>
      </c>
      <c r="D273" s="83">
        <f>SUM('01.1.4.:10.3.5.'!D273)</f>
        <v>0</v>
      </c>
      <c r="E273" s="80">
        <f>SUM('01.1.4.:10.3.5.'!E273)</f>
        <v>0</v>
      </c>
      <c r="F273" s="79">
        <f>SUM('01.1.4.:10.3.5.'!F273)</f>
        <v>0</v>
      </c>
      <c r="G273" s="83">
        <f>SUM('01.1.4.:10.3.5.'!G273)</f>
        <v>0</v>
      </c>
      <c r="H273" s="82">
        <f>SUM('01.1.4.:10.3.5.'!H273)</f>
        <v>0</v>
      </c>
      <c r="I273" s="79">
        <f>SUM('01.1.4.:10.3.5.'!I273)</f>
        <v>0</v>
      </c>
      <c r="J273" s="83">
        <f>SUM('01.1.4.:10.3.5.'!J273)</f>
        <v>0</v>
      </c>
      <c r="K273" s="82">
        <f>SUM('01.1.4.:10.3.5.'!K273)</f>
        <v>0</v>
      </c>
      <c r="L273" s="79">
        <f>SUM('01.1.4.:10.3.5.'!L273)</f>
        <v>0</v>
      </c>
      <c r="M273" s="81">
        <f>SUM('01.1.4.:10.3.5.'!M273)</f>
        <v>0</v>
      </c>
      <c r="N273" s="80">
        <f>SUM('01.1.4.:10.3.5.'!N273)</f>
        <v>0</v>
      </c>
      <c r="O273" s="79">
        <f>SUM('01.1.4.:10.3.5.'!O273)</f>
        <v>0</v>
      </c>
      <c r="P273" s="78"/>
      <c r="R273" s="13"/>
    </row>
    <row r="274" spans="1:18" s="116" customFormat="1" ht="24" x14ac:dyDescent="0.25">
      <c r="A274" s="111">
        <v>7220</v>
      </c>
      <c r="B274" s="110" t="s">
        <v>39</v>
      </c>
      <c r="C274" s="45">
        <f>SUM('01.1.4.:10.3.5.'!C274)</f>
        <v>0</v>
      </c>
      <c r="D274" s="115">
        <f>SUM('01.1.4.:10.3.5.'!D274)</f>
        <v>0</v>
      </c>
      <c r="E274" s="112">
        <f>SUM('01.1.4.:10.3.5.'!E274)</f>
        <v>0</v>
      </c>
      <c r="F274" s="39">
        <f>SUM('01.1.4.:10.3.5.'!F274)</f>
        <v>0</v>
      </c>
      <c r="G274" s="115">
        <f>SUM('01.1.4.:10.3.5.'!G274)</f>
        <v>0</v>
      </c>
      <c r="H274" s="114">
        <f>SUM('01.1.4.:10.3.5.'!H274)</f>
        <v>0</v>
      </c>
      <c r="I274" s="39">
        <f>SUM('01.1.4.:10.3.5.'!I274)</f>
        <v>0</v>
      </c>
      <c r="J274" s="115">
        <f>SUM('01.1.4.:10.3.5.'!J274)</f>
        <v>0</v>
      </c>
      <c r="K274" s="114">
        <f>SUM('01.1.4.:10.3.5.'!K274)</f>
        <v>0</v>
      </c>
      <c r="L274" s="39">
        <f>SUM('01.1.4.:10.3.5.'!L274)</f>
        <v>0</v>
      </c>
      <c r="M274" s="113">
        <f>SUM('01.1.4.:10.3.5.'!M274)</f>
        <v>0</v>
      </c>
      <c r="N274" s="112">
        <f>SUM('01.1.4.:10.3.5.'!N274)</f>
        <v>0</v>
      </c>
      <c r="O274" s="39">
        <f>SUM('01.1.4.:10.3.5.'!O274)</f>
        <v>0</v>
      </c>
      <c r="P274" s="38"/>
      <c r="R274" s="13"/>
    </row>
    <row r="275" spans="1:18" s="116" customFormat="1" ht="36" x14ac:dyDescent="0.25">
      <c r="A275" s="88">
        <v>7221</v>
      </c>
      <c r="B275" s="110" t="s">
        <v>38</v>
      </c>
      <c r="C275" s="45">
        <f>SUM('01.1.4.:10.3.5.'!C275)</f>
        <v>0</v>
      </c>
      <c r="D275" s="43">
        <f>SUM('01.1.4.:10.3.5.'!D275)</f>
        <v>0</v>
      </c>
      <c r="E275" s="40">
        <f>SUM('01.1.4.:10.3.5.'!E275)</f>
        <v>0</v>
      </c>
      <c r="F275" s="39">
        <f>SUM('01.1.4.:10.3.5.'!F275)</f>
        <v>0</v>
      </c>
      <c r="G275" s="43">
        <f>SUM('01.1.4.:10.3.5.'!G275)</f>
        <v>0</v>
      </c>
      <c r="H275" s="42">
        <f>SUM('01.1.4.:10.3.5.'!H275)</f>
        <v>0</v>
      </c>
      <c r="I275" s="39">
        <f>SUM('01.1.4.:10.3.5.'!I275)</f>
        <v>0</v>
      </c>
      <c r="J275" s="43">
        <f>SUM('01.1.4.:10.3.5.'!J275)</f>
        <v>0</v>
      </c>
      <c r="K275" s="42">
        <f>SUM('01.1.4.:10.3.5.'!K275)</f>
        <v>0</v>
      </c>
      <c r="L275" s="39">
        <f>SUM('01.1.4.:10.3.5.'!L275)</f>
        <v>0</v>
      </c>
      <c r="M275" s="41">
        <f>SUM('01.1.4.:10.3.5.'!M275)</f>
        <v>0</v>
      </c>
      <c r="N275" s="40">
        <f>SUM('01.1.4.:10.3.5.'!N275)</f>
        <v>0</v>
      </c>
      <c r="O275" s="39">
        <f>SUM('01.1.4.:10.3.5.'!O275)</f>
        <v>0</v>
      </c>
      <c r="P275" s="38"/>
      <c r="R275" s="13"/>
    </row>
    <row r="276" spans="1:18" s="116" customFormat="1" ht="36" x14ac:dyDescent="0.25">
      <c r="A276" s="88">
        <v>7222</v>
      </c>
      <c r="B276" s="110" t="s">
        <v>37</v>
      </c>
      <c r="C276" s="45">
        <f>SUM('01.1.4.:10.3.5.'!C276)</f>
        <v>0</v>
      </c>
      <c r="D276" s="43">
        <f>SUM('01.1.4.:10.3.5.'!D276)</f>
        <v>0</v>
      </c>
      <c r="E276" s="40">
        <f>SUM('01.1.4.:10.3.5.'!E276)</f>
        <v>0</v>
      </c>
      <c r="F276" s="39">
        <f>SUM('01.1.4.:10.3.5.'!F276)</f>
        <v>0</v>
      </c>
      <c r="G276" s="43">
        <f>SUM('01.1.4.:10.3.5.'!G276)</f>
        <v>0</v>
      </c>
      <c r="H276" s="42">
        <f>SUM('01.1.4.:10.3.5.'!H276)</f>
        <v>0</v>
      </c>
      <c r="I276" s="39">
        <f>SUM('01.1.4.:10.3.5.'!I276)</f>
        <v>0</v>
      </c>
      <c r="J276" s="43">
        <f>SUM('01.1.4.:10.3.5.'!J276)</f>
        <v>0</v>
      </c>
      <c r="K276" s="42">
        <f>SUM('01.1.4.:10.3.5.'!K276)</f>
        <v>0</v>
      </c>
      <c r="L276" s="39">
        <f>SUM('01.1.4.:10.3.5.'!L276)</f>
        <v>0</v>
      </c>
      <c r="M276" s="41">
        <f>SUM('01.1.4.:10.3.5.'!M276)</f>
        <v>0</v>
      </c>
      <c r="N276" s="40">
        <f>SUM('01.1.4.:10.3.5.'!N276)</f>
        <v>0</v>
      </c>
      <c r="O276" s="39">
        <f>SUM('01.1.4.:10.3.5.'!O276)</f>
        <v>0</v>
      </c>
      <c r="P276" s="38"/>
      <c r="R276" s="13"/>
    </row>
    <row r="277" spans="1:18" s="116" customFormat="1" ht="24" x14ac:dyDescent="0.25">
      <c r="A277" s="111">
        <v>7230</v>
      </c>
      <c r="B277" s="110" t="s">
        <v>36</v>
      </c>
      <c r="C277" s="45">
        <f>SUM('01.1.4.:10.3.5.'!C277)</f>
        <v>80</v>
      </c>
      <c r="D277" s="43">
        <f>SUM('01.1.4.:10.3.5.'!D277)</f>
        <v>0</v>
      </c>
      <c r="E277" s="40">
        <f>SUM('01.1.4.:10.3.5.'!E277)</f>
        <v>0</v>
      </c>
      <c r="F277" s="39">
        <f>SUM('01.1.4.:10.3.5.'!F277)</f>
        <v>0</v>
      </c>
      <c r="G277" s="43">
        <f>SUM('01.1.4.:10.3.5.'!G277)</f>
        <v>0</v>
      </c>
      <c r="H277" s="42">
        <f>SUM('01.1.4.:10.3.5.'!H277)</f>
        <v>0</v>
      </c>
      <c r="I277" s="39">
        <f>SUM('01.1.4.:10.3.5.'!I277)</f>
        <v>0</v>
      </c>
      <c r="J277" s="43">
        <f>SUM('01.1.4.:10.3.5.'!J277)</f>
        <v>80</v>
      </c>
      <c r="K277" s="42">
        <f>SUM('01.1.4.:10.3.5.'!K277)</f>
        <v>0</v>
      </c>
      <c r="L277" s="39">
        <f>SUM('01.1.4.:10.3.5.'!L277)</f>
        <v>80</v>
      </c>
      <c r="M277" s="41">
        <f>SUM('01.1.4.:10.3.5.'!M277)</f>
        <v>0</v>
      </c>
      <c r="N277" s="40">
        <f>SUM('01.1.4.:10.3.5.'!N277)</f>
        <v>0</v>
      </c>
      <c r="O277" s="39">
        <f>SUM('01.1.4.:10.3.5.'!O277)</f>
        <v>0</v>
      </c>
      <c r="P277" s="38"/>
      <c r="R277" s="13"/>
    </row>
    <row r="278" spans="1:18" ht="24" x14ac:dyDescent="0.25">
      <c r="A278" s="111">
        <v>7240</v>
      </c>
      <c r="B278" s="110" t="s">
        <v>35</v>
      </c>
      <c r="C278" s="45">
        <f>SUM('01.1.4.:10.3.5.'!C278)</f>
        <v>0</v>
      </c>
      <c r="D278" s="115">
        <f>SUM('01.1.4.:10.3.5.'!D278)</f>
        <v>0</v>
      </c>
      <c r="E278" s="112">
        <f>SUM('01.1.4.:10.3.5.'!E278)</f>
        <v>0</v>
      </c>
      <c r="F278" s="39">
        <f>SUM('01.1.4.:10.3.5.'!F278)</f>
        <v>0</v>
      </c>
      <c r="G278" s="115">
        <f>SUM('01.1.4.:10.3.5.'!G278)</f>
        <v>0</v>
      </c>
      <c r="H278" s="114">
        <f>SUM('01.1.4.:10.3.5.'!H278)</f>
        <v>0</v>
      </c>
      <c r="I278" s="39">
        <f>SUM('01.1.4.:10.3.5.'!I278)</f>
        <v>0</v>
      </c>
      <c r="J278" s="115">
        <f>SUM('01.1.4.:10.3.5.'!J278)</f>
        <v>0</v>
      </c>
      <c r="K278" s="114">
        <f>SUM('01.1.4.:10.3.5.'!K278)</f>
        <v>0</v>
      </c>
      <c r="L278" s="39">
        <f>SUM('01.1.4.:10.3.5.'!L278)</f>
        <v>0</v>
      </c>
      <c r="M278" s="113">
        <f>SUM('01.1.4.:10.3.5.'!M278)</f>
        <v>0</v>
      </c>
      <c r="N278" s="112">
        <f>SUM('01.1.4.:10.3.5.'!N278)</f>
        <v>0</v>
      </c>
      <c r="O278" s="39">
        <f>SUM('01.1.4.:10.3.5.'!O278)</f>
        <v>0</v>
      </c>
      <c r="P278" s="38"/>
      <c r="R278" s="13"/>
    </row>
    <row r="279" spans="1:18" ht="48" x14ac:dyDescent="0.25">
      <c r="A279" s="88">
        <v>7245</v>
      </c>
      <c r="B279" s="110" t="s">
        <v>34</v>
      </c>
      <c r="C279" s="45">
        <f>SUM('01.1.4.:10.3.5.'!C279)</f>
        <v>0</v>
      </c>
      <c r="D279" s="43">
        <f>SUM('01.1.4.:10.3.5.'!D279)</f>
        <v>0</v>
      </c>
      <c r="E279" s="40">
        <f>SUM('01.1.4.:10.3.5.'!E279)</f>
        <v>0</v>
      </c>
      <c r="F279" s="39">
        <f>SUM('01.1.4.:10.3.5.'!F279)</f>
        <v>0</v>
      </c>
      <c r="G279" s="43">
        <f>SUM('01.1.4.:10.3.5.'!G279)</f>
        <v>0</v>
      </c>
      <c r="H279" s="42">
        <f>SUM('01.1.4.:10.3.5.'!H279)</f>
        <v>0</v>
      </c>
      <c r="I279" s="39">
        <f>SUM('01.1.4.:10.3.5.'!I279)</f>
        <v>0</v>
      </c>
      <c r="J279" s="43">
        <f>SUM('01.1.4.:10.3.5.'!J279)</f>
        <v>0</v>
      </c>
      <c r="K279" s="42">
        <f>SUM('01.1.4.:10.3.5.'!K279)</f>
        <v>0</v>
      </c>
      <c r="L279" s="39">
        <f>SUM('01.1.4.:10.3.5.'!L279)</f>
        <v>0</v>
      </c>
      <c r="M279" s="41">
        <f>SUM('01.1.4.:10.3.5.'!M279)</f>
        <v>0</v>
      </c>
      <c r="N279" s="40">
        <f>SUM('01.1.4.:10.3.5.'!N279)</f>
        <v>0</v>
      </c>
      <c r="O279" s="39">
        <f>SUM('01.1.4.:10.3.5.'!O279)</f>
        <v>0</v>
      </c>
      <c r="P279" s="38"/>
      <c r="R279" s="13"/>
    </row>
    <row r="280" spans="1:18" ht="72" x14ac:dyDescent="0.25">
      <c r="A280" s="88">
        <v>7246</v>
      </c>
      <c r="B280" s="110" t="s">
        <v>33</v>
      </c>
      <c r="C280" s="45">
        <f>SUM('01.1.4.:10.3.5.'!C280)</f>
        <v>0</v>
      </c>
      <c r="D280" s="43">
        <f>SUM('01.1.4.:10.3.5.'!D280)</f>
        <v>0</v>
      </c>
      <c r="E280" s="40">
        <f>SUM('01.1.4.:10.3.5.'!E280)</f>
        <v>0</v>
      </c>
      <c r="F280" s="39">
        <f>SUM('01.1.4.:10.3.5.'!F280)</f>
        <v>0</v>
      </c>
      <c r="G280" s="43">
        <f>SUM('01.1.4.:10.3.5.'!G280)</f>
        <v>0</v>
      </c>
      <c r="H280" s="42">
        <f>SUM('01.1.4.:10.3.5.'!H280)</f>
        <v>0</v>
      </c>
      <c r="I280" s="39">
        <f>SUM('01.1.4.:10.3.5.'!I280)</f>
        <v>0</v>
      </c>
      <c r="J280" s="43">
        <f>SUM('01.1.4.:10.3.5.'!J280)</f>
        <v>0</v>
      </c>
      <c r="K280" s="42">
        <f>SUM('01.1.4.:10.3.5.'!K280)</f>
        <v>0</v>
      </c>
      <c r="L280" s="39">
        <f>SUM('01.1.4.:10.3.5.'!L280)</f>
        <v>0</v>
      </c>
      <c r="M280" s="41">
        <f>SUM('01.1.4.:10.3.5.'!M280)</f>
        <v>0</v>
      </c>
      <c r="N280" s="40">
        <f>SUM('01.1.4.:10.3.5.'!N280)</f>
        <v>0</v>
      </c>
      <c r="O280" s="39">
        <f>SUM('01.1.4.:10.3.5.'!O280)</f>
        <v>0</v>
      </c>
      <c r="P280" s="38"/>
      <c r="R280" s="13"/>
    </row>
    <row r="281" spans="1:18" ht="24" x14ac:dyDescent="0.25">
      <c r="A281" s="111">
        <v>7260</v>
      </c>
      <c r="B281" s="110" t="s">
        <v>32</v>
      </c>
      <c r="C281" s="45">
        <f>SUM('01.1.4.:10.3.5.'!C281)</f>
        <v>0</v>
      </c>
      <c r="D281" s="83">
        <f>SUM('01.1.4.:10.3.5.'!D281)</f>
        <v>0</v>
      </c>
      <c r="E281" s="80">
        <f>SUM('01.1.4.:10.3.5.'!E281)</f>
        <v>0</v>
      </c>
      <c r="F281" s="79">
        <f>SUM('01.1.4.:10.3.5.'!F281)</f>
        <v>0</v>
      </c>
      <c r="G281" s="83">
        <f>SUM('01.1.4.:10.3.5.'!G281)</f>
        <v>0</v>
      </c>
      <c r="H281" s="82">
        <f>SUM('01.1.4.:10.3.5.'!H281)</f>
        <v>0</v>
      </c>
      <c r="I281" s="79">
        <f>SUM('01.1.4.:10.3.5.'!I281)</f>
        <v>0</v>
      </c>
      <c r="J281" s="83">
        <f>SUM('01.1.4.:10.3.5.'!J281)</f>
        <v>0</v>
      </c>
      <c r="K281" s="82">
        <f>SUM('01.1.4.:10.3.5.'!K281)</f>
        <v>0</v>
      </c>
      <c r="L281" s="79">
        <f>SUM('01.1.4.:10.3.5.'!L281)</f>
        <v>0</v>
      </c>
      <c r="M281" s="81">
        <f>SUM('01.1.4.:10.3.5.'!M281)</f>
        <v>0</v>
      </c>
      <c r="N281" s="80">
        <f>SUM('01.1.4.:10.3.5.'!N281)</f>
        <v>0</v>
      </c>
      <c r="O281" s="79">
        <f>SUM('01.1.4.:10.3.5.'!O281)</f>
        <v>0</v>
      </c>
      <c r="P281" s="78"/>
      <c r="R281" s="13"/>
    </row>
    <row r="282" spans="1:18" x14ac:dyDescent="0.25">
      <c r="A282" s="109">
        <v>7700</v>
      </c>
      <c r="B282" s="108" t="s">
        <v>31</v>
      </c>
      <c r="C282" s="107">
        <f>SUM('01.1.4.:10.3.5.'!C282)</f>
        <v>0</v>
      </c>
      <c r="D282" s="105">
        <f>SUM('01.1.4.:10.3.5.'!D282)</f>
        <v>0</v>
      </c>
      <c r="E282" s="102">
        <f>SUM('01.1.4.:10.3.5.'!E282)</f>
        <v>0</v>
      </c>
      <c r="F282" s="101">
        <f>SUM('01.1.4.:10.3.5.'!F282)</f>
        <v>0</v>
      </c>
      <c r="G282" s="105">
        <f>SUM('01.1.4.:10.3.5.'!G282)</f>
        <v>0</v>
      </c>
      <c r="H282" s="104">
        <f>SUM('01.1.4.:10.3.5.'!H282)</f>
        <v>0</v>
      </c>
      <c r="I282" s="101">
        <f>SUM('01.1.4.:10.3.5.'!I282)</f>
        <v>0</v>
      </c>
      <c r="J282" s="105">
        <f>SUM('01.1.4.:10.3.5.'!J282)</f>
        <v>0</v>
      </c>
      <c r="K282" s="104">
        <f>SUM('01.1.4.:10.3.5.'!K282)</f>
        <v>0</v>
      </c>
      <c r="L282" s="101">
        <f>SUM('01.1.4.:10.3.5.'!L282)</f>
        <v>0</v>
      </c>
      <c r="M282" s="103">
        <f>SUM('01.1.4.:10.3.5.'!M282)</f>
        <v>0</v>
      </c>
      <c r="N282" s="102">
        <f>SUM('01.1.4.:10.3.5.'!N282)</f>
        <v>0</v>
      </c>
      <c r="O282" s="101">
        <f>SUM('01.1.4.:10.3.5.'!O282)</f>
        <v>0</v>
      </c>
      <c r="P282" s="100"/>
      <c r="R282" s="13"/>
    </row>
    <row r="283" spans="1:18" x14ac:dyDescent="0.25">
      <c r="A283" s="99">
        <v>7720</v>
      </c>
      <c r="B283" s="98" t="s">
        <v>30</v>
      </c>
      <c r="C283" s="97">
        <f>SUM('01.1.4.:10.3.5.'!C283)</f>
        <v>0</v>
      </c>
      <c r="D283" s="53">
        <f>SUM('01.1.4.:10.3.5.'!D283)</f>
        <v>0</v>
      </c>
      <c r="E283" s="50">
        <f>SUM('01.1.4.:10.3.5.'!E283)</f>
        <v>0</v>
      </c>
      <c r="F283" s="49">
        <f>SUM('01.1.4.:10.3.5.'!F283)</f>
        <v>0</v>
      </c>
      <c r="G283" s="53">
        <f>SUM('01.1.4.:10.3.5.'!G283)</f>
        <v>0</v>
      </c>
      <c r="H283" s="52">
        <f>SUM('01.1.4.:10.3.5.'!H283)</f>
        <v>0</v>
      </c>
      <c r="I283" s="49">
        <f>SUM('01.1.4.:10.3.5.'!I283)</f>
        <v>0</v>
      </c>
      <c r="J283" s="53">
        <f>SUM('01.1.4.:10.3.5.'!J283)</f>
        <v>0</v>
      </c>
      <c r="K283" s="52">
        <f>SUM('01.1.4.:10.3.5.'!K283)</f>
        <v>0</v>
      </c>
      <c r="L283" s="49">
        <f>SUM('01.1.4.:10.3.5.'!L283)</f>
        <v>0</v>
      </c>
      <c r="M283" s="51">
        <f>SUM('01.1.4.:10.3.5.'!M283)</f>
        <v>0</v>
      </c>
      <c r="N283" s="50">
        <f>SUM('01.1.4.:10.3.5.'!N283)</f>
        <v>0</v>
      </c>
      <c r="O283" s="49">
        <f>SUM('01.1.4.:10.3.5.'!O283)</f>
        <v>0</v>
      </c>
      <c r="P283" s="48"/>
      <c r="R283" s="13"/>
    </row>
    <row r="284" spans="1:18" x14ac:dyDescent="0.25">
      <c r="A284" s="57"/>
      <c r="B284" s="96" t="s">
        <v>29</v>
      </c>
      <c r="C284" s="85">
        <f>SUM('01.1.4.:10.3.5.'!C284)</f>
        <v>398</v>
      </c>
      <c r="D284" s="94">
        <f>SUM('01.1.4.:10.3.5.'!D284)</f>
        <v>397</v>
      </c>
      <c r="E284" s="91">
        <f>SUM('01.1.4.:10.3.5.'!E284)</f>
        <v>1</v>
      </c>
      <c r="F284" s="90">
        <f>SUM('01.1.4.:10.3.5.'!F284)</f>
        <v>398</v>
      </c>
      <c r="G284" s="94">
        <f>SUM('01.1.4.:10.3.5.'!G284)</f>
        <v>0</v>
      </c>
      <c r="H284" s="93">
        <f>SUM('01.1.4.:10.3.5.'!H284)</f>
        <v>0</v>
      </c>
      <c r="I284" s="90">
        <f>SUM('01.1.4.:10.3.5.'!I284)</f>
        <v>0</v>
      </c>
      <c r="J284" s="94">
        <f>SUM('01.1.4.:10.3.5.'!J284)</f>
        <v>0</v>
      </c>
      <c r="K284" s="93">
        <f>SUM('01.1.4.:10.3.5.'!K284)</f>
        <v>0</v>
      </c>
      <c r="L284" s="90">
        <f>SUM('01.1.4.:10.3.5.'!L284)</f>
        <v>0</v>
      </c>
      <c r="M284" s="92">
        <f>SUM('01.1.4.:10.3.5.'!M284)</f>
        <v>0</v>
      </c>
      <c r="N284" s="91">
        <f>SUM('01.1.4.:10.3.5.'!N284)</f>
        <v>0</v>
      </c>
      <c r="O284" s="90">
        <f>SUM('01.1.4.:10.3.5.'!O284)</f>
        <v>0</v>
      </c>
      <c r="P284" s="89"/>
      <c r="R284" s="13"/>
    </row>
    <row r="285" spans="1:18" x14ac:dyDescent="0.25">
      <c r="A285" s="47" t="s">
        <v>28</v>
      </c>
      <c r="B285" s="88" t="s">
        <v>27</v>
      </c>
      <c r="C285" s="87">
        <f>SUM('01.1.4.:10.3.5.'!C285)</f>
        <v>0</v>
      </c>
      <c r="D285" s="43">
        <f>SUM('01.1.4.:10.3.5.'!D285)</f>
        <v>0</v>
      </c>
      <c r="E285" s="40">
        <f>SUM('01.1.4.:10.3.5.'!E285)</f>
        <v>0</v>
      </c>
      <c r="F285" s="39">
        <f>SUM('01.1.4.:10.3.5.'!F285)</f>
        <v>0</v>
      </c>
      <c r="G285" s="43">
        <f>SUM('01.1.4.:10.3.5.'!G285)</f>
        <v>0</v>
      </c>
      <c r="H285" s="42">
        <f>SUM('01.1.4.:10.3.5.'!H285)</f>
        <v>0</v>
      </c>
      <c r="I285" s="39">
        <f>SUM('01.1.4.:10.3.5.'!I285)</f>
        <v>0</v>
      </c>
      <c r="J285" s="43">
        <f>SUM('01.1.4.:10.3.5.'!J285)</f>
        <v>0</v>
      </c>
      <c r="K285" s="42">
        <f>SUM('01.1.4.:10.3.5.'!K285)</f>
        <v>0</v>
      </c>
      <c r="L285" s="39">
        <f>SUM('01.1.4.:10.3.5.'!L285)</f>
        <v>0</v>
      </c>
      <c r="M285" s="41">
        <f>SUM('01.1.4.:10.3.5.'!M285)</f>
        <v>0</v>
      </c>
      <c r="N285" s="40">
        <f>SUM('01.1.4.:10.3.5.'!N285)</f>
        <v>0</v>
      </c>
      <c r="O285" s="39">
        <f>SUM('01.1.4.:10.3.5.'!O285)</f>
        <v>0</v>
      </c>
      <c r="P285" s="38"/>
      <c r="R285" s="13"/>
    </row>
    <row r="286" spans="1:18" x14ac:dyDescent="0.25">
      <c r="A286" s="47" t="s">
        <v>26</v>
      </c>
      <c r="B286" s="86" t="s">
        <v>25</v>
      </c>
      <c r="C286" s="85">
        <f>SUM('01.1.4.:10.3.5.'!C286)</f>
        <v>398</v>
      </c>
      <c r="D286" s="83">
        <f>SUM('01.1.4.:10.3.5.'!D286)</f>
        <v>397</v>
      </c>
      <c r="E286" s="80">
        <f>SUM('01.1.4.:10.3.5.'!E286)</f>
        <v>1</v>
      </c>
      <c r="F286" s="79">
        <f>SUM('01.1.4.:10.3.5.'!F286)</f>
        <v>398</v>
      </c>
      <c r="G286" s="83">
        <f>SUM('01.1.4.:10.3.5.'!G286)</f>
        <v>0</v>
      </c>
      <c r="H286" s="82">
        <f>SUM('01.1.4.:10.3.5.'!H286)</f>
        <v>0</v>
      </c>
      <c r="I286" s="79">
        <f>SUM('01.1.4.:10.3.5.'!I286)</f>
        <v>0</v>
      </c>
      <c r="J286" s="83">
        <f>SUM('01.1.4.:10.3.5.'!J286)</f>
        <v>0</v>
      </c>
      <c r="K286" s="82">
        <f>SUM('01.1.4.:10.3.5.'!K286)</f>
        <v>0</v>
      </c>
      <c r="L286" s="79">
        <f>SUM('01.1.4.:10.3.5.'!L286)</f>
        <v>0</v>
      </c>
      <c r="M286" s="81">
        <f>SUM('01.1.4.:10.3.5.'!M286)</f>
        <v>0</v>
      </c>
      <c r="N286" s="80">
        <f>SUM('01.1.4.:10.3.5.'!N286)</f>
        <v>0</v>
      </c>
      <c r="O286" s="79">
        <f>SUM('01.1.4.:10.3.5.'!O286)</f>
        <v>0</v>
      </c>
      <c r="P286" s="78"/>
      <c r="R286" s="13"/>
    </row>
    <row r="287" spans="1:18" x14ac:dyDescent="0.25">
      <c r="A287" s="77"/>
      <c r="B287" s="76" t="s">
        <v>24</v>
      </c>
      <c r="C287" s="75">
        <f>SUM('01.1.4.:10.3.5.'!C287)</f>
        <v>7138621</v>
      </c>
      <c r="D287" s="72">
        <f>SUM('01.1.4.:10.3.5.'!D287)</f>
        <v>5753044</v>
      </c>
      <c r="E287" s="74">
        <f>SUM('01.1.4.:10.3.5.'!E287)</f>
        <v>1</v>
      </c>
      <c r="F287" s="70">
        <f>SUM('01.1.4.:10.3.5.'!F287)</f>
        <v>5753045</v>
      </c>
      <c r="G287" s="72">
        <f>SUM('01.1.4.:10.3.5.'!G287)</f>
        <v>717183</v>
      </c>
      <c r="H287" s="71">
        <f>SUM('01.1.4.:10.3.5.'!H287)</f>
        <v>0</v>
      </c>
      <c r="I287" s="70">
        <f>SUM('01.1.4.:10.3.5.'!I287)</f>
        <v>717183</v>
      </c>
      <c r="J287" s="72">
        <f>SUM('01.1.4.:10.3.5.'!J287)</f>
        <v>667315</v>
      </c>
      <c r="K287" s="71">
        <f>SUM('01.1.4.:10.3.5.'!K287)</f>
        <v>0</v>
      </c>
      <c r="L287" s="70">
        <f>SUM('01.1.4.:10.3.5.'!L287)</f>
        <v>667315</v>
      </c>
      <c r="M287" s="69">
        <f>SUM('01.1.4.:10.3.5.'!M287)</f>
        <v>1078</v>
      </c>
      <c r="N287" s="68">
        <f>SUM('01.1.4.:10.3.5.'!N287)</f>
        <v>0</v>
      </c>
      <c r="O287" s="67">
        <f>SUM('01.1.4.:10.3.5.'!O287)</f>
        <v>1078</v>
      </c>
      <c r="P287" s="66"/>
      <c r="R287" s="13"/>
    </row>
    <row r="288" spans="1:18" x14ac:dyDescent="0.25">
      <c r="A288" s="65" t="s">
        <v>23</v>
      </c>
      <c r="B288" s="64"/>
      <c r="C288" s="59">
        <f>SUM('01.1.4.:10.3.5.'!C288)</f>
        <v>-42942</v>
      </c>
      <c r="D288" s="61">
        <f>SUM('01.1.4.:10.3.5.'!D288)</f>
        <v>328</v>
      </c>
      <c r="E288" s="58">
        <f>SUM('01.1.4.:10.3.5.'!E288)</f>
        <v>1</v>
      </c>
      <c r="F288" s="15">
        <f>SUM('01.1.4.:10.3.5.'!F288)</f>
        <v>329</v>
      </c>
      <c r="G288" s="61">
        <f>SUM('01.1.4.:10.3.5.'!G288)</f>
        <v>0</v>
      </c>
      <c r="H288" s="60">
        <f>SUM('01.1.4.:10.3.5.'!H288)</f>
        <v>0</v>
      </c>
      <c r="I288" s="15">
        <f>SUM('01.1.4.:10.3.5.'!I288)</f>
        <v>0</v>
      </c>
      <c r="J288" s="61">
        <f>SUM('01.1.4.:10.3.5.'!J288)</f>
        <v>-42427</v>
      </c>
      <c r="K288" s="60">
        <f>SUM('01.1.4.:10.3.5.'!K288)</f>
        <v>0</v>
      </c>
      <c r="L288" s="15">
        <f>SUM('01.1.4.:10.3.5.'!L288)</f>
        <v>-42427</v>
      </c>
      <c r="M288" s="59">
        <f>SUM('01.1.4.:10.3.5.'!M288)</f>
        <v>-844</v>
      </c>
      <c r="N288" s="58">
        <f>SUM('01.1.4.:10.3.5.'!N288)</f>
        <v>0</v>
      </c>
      <c r="O288" s="15">
        <f>SUM('01.1.4.:10.3.5.'!O288)</f>
        <v>-844</v>
      </c>
      <c r="P288" s="14"/>
      <c r="R288" s="13"/>
    </row>
    <row r="289" spans="1:18" s="6" customFormat="1" x14ac:dyDescent="0.25">
      <c r="A289" s="65" t="s">
        <v>22</v>
      </c>
      <c r="B289" s="64"/>
      <c r="C289" s="62">
        <f>SUM('01.1.4.:10.3.5.'!C289)</f>
        <v>42942</v>
      </c>
      <c r="D289" s="61">
        <f>SUM('01.1.4.:10.3.5.'!D289)</f>
        <v>-328</v>
      </c>
      <c r="E289" s="58">
        <f>SUM('01.1.4.:10.3.5.'!E289)</f>
        <v>-1</v>
      </c>
      <c r="F289" s="15">
        <f>SUM('01.1.4.:10.3.5.'!F289)</f>
        <v>-329</v>
      </c>
      <c r="G289" s="61">
        <f>SUM('01.1.4.:10.3.5.'!G289)</f>
        <v>0</v>
      </c>
      <c r="H289" s="60">
        <f>SUM('01.1.4.:10.3.5.'!H289)</f>
        <v>0</v>
      </c>
      <c r="I289" s="15">
        <f>SUM('01.1.4.:10.3.5.'!I289)</f>
        <v>0</v>
      </c>
      <c r="J289" s="61">
        <f>SUM('01.1.4.:10.3.5.'!J289)</f>
        <v>42427</v>
      </c>
      <c r="K289" s="60">
        <f>SUM('01.1.4.:10.3.5.'!K289)</f>
        <v>0</v>
      </c>
      <c r="L289" s="15">
        <f>SUM('01.1.4.:10.3.5.'!L289)</f>
        <v>42427</v>
      </c>
      <c r="M289" s="59">
        <f>SUM('01.1.4.:10.3.5.'!M289)</f>
        <v>844</v>
      </c>
      <c r="N289" s="58">
        <f>SUM('01.1.4.:10.3.5.'!N289)</f>
        <v>0</v>
      </c>
      <c r="O289" s="15">
        <f>SUM('01.1.4.:10.3.5.'!O289)</f>
        <v>844</v>
      </c>
      <c r="P289" s="14"/>
      <c r="R289" s="13"/>
    </row>
    <row r="290" spans="1:18" s="6" customFormat="1" x14ac:dyDescent="0.25">
      <c r="A290" s="63" t="s">
        <v>21</v>
      </c>
      <c r="B290" s="63" t="s">
        <v>20</v>
      </c>
      <c r="C290" s="62">
        <f>SUM('01.1.4.:10.3.5.'!C290)</f>
        <v>42942</v>
      </c>
      <c r="D290" s="61">
        <f>SUM('01.1.4.:10.3.5.'!D290)</f>
        <v>-328</v>
      </c>
      <c r="E290" s="58">
        <f>SUM('01.1.4.:10.3.5.'!E290)</f>
        <v>-1</v>
      </c>
      <c r="F290" s="15">
        <f>SUM('01.1.4.:10.3.5.'!F290)</f>
        <v>-329</v>
      </c>
      <c r="G290" s="61">
        <f>SUM('01.1.4.:10.3.5.'!G290)</f>
        <v>0</v>
      </c>
      <c r="H290" s="60">
        <f>SUM('01.1.4.:10.3.5.'!H290)</f>
        <v>0</v>
      </c>
      <c r="I290" s="15">
        <f>SUM('01.1.4.:10.3.5.'!I290)</f>
        <v>0</v>
      </c>
      <c r="J290" s="61">
        <f>SUM('01.1.4.:10.3.5.'!J290)</f>
        <v>42427</v>
      </c>
      <c r="K290" s="60">
        <f>SUM('01.1.4.:10.3.5.'!K290)</f>
        <v>0</v>
      </c>
      <c r="L290" s="15">
        <f>SUM('01.1.4.:10.3.5.'!L290)</f>
        <v>42427</v>
      </c>
      <c r="M290" s="59">
        <f>SUM('01.1.4.:10.3.5.'!M290)</f>
        <v>844</v>
      </c>
      <c r="N290" s="58">
        <f>SUM('01.1.4.:10.3.5.'!N290)</f>
        <v>0</v>
      </c>
      <c r="O290" s="15">
        <f>SUM('01.1.4.:10.3.5.'!O290)</f>
        <v>844</v>
      </c>
      <c r="P290" s="14"/>
      <c r="R290" s="13"/>
    </row>
    <row r="291" spans="1:18" s="6" customFormat="1" x14ac:dyDescent="0.25">
      <c r="A291" s="25" t="s">
        <v>19</v>
      </c>
      <c r="B291" s="25" t="s">
        <v>18</v>
      </c>
      <c r="C291" s="62">
        <f>SUM('01.1.4.:10.3.5.'!C291)</f>
        <v>0</v>
      </c>
      <c r="D291" s="61">
        <f>SUM('01.1.4.:10.3.5.'!D291)</f>
        <v>0</v>
      </c>
      <c r="E291" s="58">
        <f>SUM('01.1.4.:10.3.5.'!E291)</f>
        <v>0</v>
      </c>
      <c r="F291" s="15">
        <f>SUM('01.1.4.:10.3.5.'!F291)</f>
        <v>0</v>
      </c>
      <c r="G291" s="61">
        <f>SUM('01.1.4.:10.3.5.'!G291)</f>
        <v>0</v>
      </c>
      <c r="H291" s="60">
        <f>SUM('01.1.4.:10.3.5.'!H291)</f>
        <v>0</v>
      </c>
      <c r="I291" s="15">
        <f>SUM('01.1.4.:10.3.5.'!I291)</f>
        <v>0</v>
      </c>
      <c r="J291" s="61">
        <f>SUM('01.1.4.:10.3.5.'!J291)</f>
        <v>0</v>
      </c>
      <c r="K291" s="60">
        <f>SUM('01.1.4.:10.3.5.'!K291)</f>
        <v>0</v>
      </c>
      <c r="L291" s="15">
        <f>SUM('01.1.4.:10.3.5.'!L291)</f>
        <v>0</v>
      </c>
      <c r="M291" s="59">
        <f>SUM('01.1.4.:10.3.5.'!M291)</f>
        <v>0</v>
      </c>
      <c r="N291" s="58">
        <f>SUM('01.1.4.:10.3.5.'!N291)</f>
        <v>0</v>
      </c>
      <c r="O291" s="15">
        <f>SUM('01.1.4.:10.3.5.'!O291)</f>
        <v>0</v>
      </c>
      <c r="P291" s="14"/>
      <c r="R291" s="13"/>
    </row>
    <row r="292" spans="1:18" s="6" customFormat="1" x14ac:dyDescent="0.25">
      <c r="A292" s="57" t="s">
        <v>17</v>
      </c>
      <c r="B292" s="56" t="s">
        <v>16</v>
      </c>
      <c r="C292" s="55">
        <f>SUM('01.1.4.:10.3.5.'!C292)</f>
        <v>0</v>
      </c>
      <c r="D292" s="53">
        <f>SUM('01.1.4.:10.3.5.'!D292)</f>
        <v>0</v>
      </c>
      <c r="E292" s="50">
        <f>SUM('01.1.4.:10.3.5.'!E292)</f>
        <v>0</v>
      </c>
      <c r="F292" s="49">
        <f>SUM('01.1.4.:10.3.5.'!F292)</f>
        <v>0</v>
      </c>
      <c r="G292" s="53">
        <f>SUM('01.1.4.:10.3.5.'!G292)</f>
        <v>0</v>
      </c>
      <c r="H292" s="52">
        <f>SUM('01.1.4.:10.3.5.'!H292)</f>
        <v>0</v>
      </c>
      <c r="I292" s="49">
        <f>SUM('01.1.4.:10.3.5.'!I292)</f>
        <v>0</v>
      </c>
      <c r="J292" s="53">
        <f>SUM('01.1.4.:10.3.5.'!J292)</f>
        <v>0</v>
      </c>
      <c r="K292" s="52">
        <f>SUM('01.1.4.:10.3.5.'!K292)</f>
        <v>0</v>
      </c>
      <c r="L292" s="49">
        <f>SUM('01.1.4.:10.3.5.'!L292)</f>
        <v>0</v>
      </c>
      <c r="M292" s="51">
        <f>SUM('01.1.4.:10.3.5.'!M292)</f>
        <v>0</v>
      </c>
      <c r="N292" s="50">
        <f>SUM('01.1.4.:10.3.5.'!N292)</f>
        <v>0</v>
      </c>
      <c r="O292" s="49">
        <f>SUM('01.1.4.:10.3.5.'!O292)</f>
        <v>0</v>
      </c>
      <c r="P292" s="48"/>
      <c r="R292" s="13"/>
    </row>
    <row r="293" spans="1:18" x14ac:dyDescent="0.25">
      <c r="A293" s="47" t="s">
        <v>15</v>
      </c>
      <c r="B293" s="46" t="s">
        <v>14</v>
      </c>
      <c r="C293" s="45">
        <f>SUM('01.1.4.:10.3.5.'!C293)</f>
        <v>0</v>
      </c>
      <c r="D293" s="43">
        <f>SUM('01.1.4.:10.3.5.'!D293)</f>
        <v>0</v>
      </c>
      <c r="E293" s="40">
        <f>SUM('01.1.4.:10.3.5.'!E293)</f>
        <v>0</v>
      </c>
      <c r="F293" s="39">
        <f>SUM('01.1.4.:10.3.5.'!F293)</f>
        <v>0</v>
      </c>
      <c r="G293" s="43">
        <f>SUM('01.1.4.:10.3.5.'!G293)</f>
        <v>0</v>
      </c>
      <c r="H293" s="42">
        <f>SUM('01.1.4.:10.3.5.'!H293)</f>
        <v>0</v>
      </c>
      <c r="I293" s="39">
        <f>SUM('01.1.4.:10.3.5.'!I293)</f>
        <v>0</v>
      </c>
      <c r="J293" s="43">
        <f>SUM('01.1.4.:10.3.5.'!J293)</f>
        <v>0</v>
      </c>
      <c r="K293" s="42">
        <f>SUM('01.1.4.:10.3.5.'!K293)</f>
        <v>0</v>
      </c>
      <c r="L293" s="39">
        <f>SUM('01.1.4.:10.3.5.'!L293)</f>
        <v>0</v>
      </c>
      <c r="M293" s="41">
        <f>SUM('01.1.4.:10.3.5.'!M293)</f>
        <v>0</v>
      </c>
      <c r="N293" s="40">
        <f>SUM('01.1.4.:10.3.5.'!N293)</f>
        <v>0</v>
      </c>
      <c r="O293" s="39">
        <f>SUM('01.1.4.:10.3.5.'!O293)</f>
        <v>0</v>
      </c>
      <c r="P293" s="38"/>
      <c r="R293" s="13"/>
    </row>
    <row r="294" spans="1:18" x14ac:dyDescent="0.25">
      <c r="A294" s="47" t="s">
        <v>13</v>
      </c>
      <c r="B294" s="46" t="s">
        <v>12</v>
      </c>
      <c r="C294" s="45">
        <f>SUM('01.1.4.:10.3.5.'!C294)</f>
        <v>0</v>
      </c>
      <c r="D294" s="43">
        <f>SUM('01.1.4.:10.3.5.'!D294)</f>
        <v>0</v>
      </c>
      <c r="E294" s="40">
        <f>SUM('01.1.4.:10.3.5.'!E294)</f>
        <v>0</v>
      </c>
      <c r="F294" s="39">
        <f>SUM('01.1.4.:10.3.5.'!F294)</f>
        <v>0</v>
      </c>
      <c r="G294" s="43">
        <f>SUM('01.1.4.:10.3.5.'!G294)</f>
        <v>0</v>
      </c>
      <c r="H294" s="42">
        <f>SUM('01.1.4.:10.3.5.'!H294)</f>
        <v>0</v>
      </c>
      <c r="I294" s="39">
        <f>SUM('01.1.4.:10.3.5.'!I294)</f>
        <v>0</v>
      </c>
      <c r="J294" s="43">
        <f>SUM('01.1.4.:10.3.5.'!J294)</f>
        <v>0</v>
      </c>
      <c r="K294" s="42">
        <f>SUM('01.1.4.:10.3.5.'!K294)</f>
        <v>0</v>
      </c>
      <c r="L294" s="39">
        <f>SUM('01.1.4.:10.3.5.'!L294)</f>
        <v>0</v>
      </c>
      <c r="M294" s="41">
        <f>SUM('01.1.4.:10.3.5.'!M294)</f>
        <v>0</v>
      </c>
      <c r="N294" s="40">
        <f>SUM('01.1.4.:10.3.5.'!N294)</f>
        <v>0</v>
      </c>
      <c r="O294" s="39">
        <f>SUM('01.1.4.:10.3.5.'!O294)</f>
        <v>0</v>
      </c>
      <c r="P294" s="38"/>
      <c r="R294" s="13"/>
    </row>
    <row r="295" spans="1:18" x14ac:dyDescent="0.25">
      <c r="A295" s="47" t="s">
        <v>11</v>
      </c>
      <c r="B295" s="46" t="s">
        <v>10</v>
      </c>
      <c r="C295" s="45">
        <f>SUM('01.1.4.:10.3.5.'!C295)</f>
        <v>0</v>
      </c>
      <c r="D295" s="43">
        <f>SUM('01.1.4.:10.3.5.'!D295)</f>
        <v>0</v>
      </c>
      <c r="E295" s="40">
        <f>SUM('01.1.4.:10.3.5.'!E295)</f>
        <v>0</v>
      </c>
      <c r="F295" s="39">
        <f>SUM('01.1.4.:10.3.5.'!F295)</f>
        <v>0</v>
      </c>
      <c r="G295" s="43">
        <f>SUM('01.1.4.:10.3.5.'!G295)</f>
        <v>0</v>
      </c>
      <c r="H295" s="42">
        <f>SUM('01.1.4.:10.3.5.'!H295)</f>
        <v>0</v>
      </c>
      <c r="I295" s="39">
        <f>SUM('01.1.4.:10.3.5.'!I295)</f>
        <v>0</v>
      </c>
      <c r="J295" s="43">
        <f>SUM('01.1.4.:10.3.5.'!J295)</f>
        <v>0</v>
      </c>
      <c r="K295" s="42">
        <f>SUM('01.1.4.:10.3.5.'!K295)</f>
        <v>0</v>
      </c>
      <c r="L295" s="39">
        <f>SUM('01.1.4.:10.3.5.'!L295)</f>
        <v>0</v>
      </c>
      <c r="M295" s="41">
        <f>SUM('01.1.4.:10.3.5.'!M295)</f>
        <v>0</v>
      </c>
      <c r="N295" s="40">
        <f>SUM('01.1.4.:10.3.5.'!N295)</f>
        <v>0</v>
      </c>
      <c r="O295" s="39">
        <f>SUM('01.1.4.:10.3.5.'!O295)</f>
        <v>0</v>
      </c>
      <c r="P295" s="38"/>
      <c r="R295" s="13"/>
    </row>
    <row r="296" spans="1:18" x14ac:dyDescent="0.25">
      <c r="A296" s="47" t="s">
        <v>9</v>
      </c>
      <c r="B296" s="46" t="s">
        <v>8</v>
      </c>
      <c r="C296" s="45">
        <f>SUM('01.1.4.:10.3.5.'!C296)</f>
        <v>0</v>
      </c>
      <c r="D296" s="43">
        <f>SUM('01.1.4.:10.3.5.'!D296)</f>
        <v>0</v>
      </c>
      <c r="E296" s="40">
        <f>SUM('01.1.4.:10.3.5.'!E296)</f>
        <v>0</v>
      </c>
      <c r="F296" s="39">
        <f>SUM('01.1.4.:10.3.5.'!F296)</f>
        <v>0</v>
      </c>
      <c r="G296" s="43">
        <f>SUM('01.1.4.:10.3.5.'!G296)</f>
        <v>0</v>
      </c>
      <c r="H296" s="42">
        <f>SUM('01.1.4.:10.3.5.'!H296)</f>
        <v>0</v>
      </c>
      <c r="I296" s="39">
        <f>SUM('01.1.4.:10.3.5.'!I296)</f>
        <v>0</v>
      </c>
      <c r="J296" s="43">
        <f>SUM('01.1.4.:10.3.5.'!J296)</f>
        <v>0</v>
      </c>
      <c r="K296" s="42">
        <f>SUM('01.1.4.:10.3.5.'!K296)</f>
        <v>0</v>
      </c>
      <c r="L296" s="39">
        <f>SUM('01.1.4.:10.3.5.'!L296)</f>
        <v>0</v>
      </c>
      <c r="M296" s="41">
        <f>SUM('01.1.4.:10.3.5.'!M296)</f>
        <v>0</v>
      </c>
      <c r="N296" s="40">
        <f>SUM('01.1.4.:10.3.5.'!N296)</f>
        <v>0</v>
      </c>
      <c r="O296" s="39">
        <f>SUM('01.1.4.:10.3.5.'!O296)</f>
        <v>0</v>
      </c>
      <c r="P296" s="38"/>
      <c r="R296" s="13"/>
    </row>
    <row r="297" spans="1:18" x14ac:dyDescent="0.25">
      <c r="A297" s="37" t="s">
        <v>7</v>
      </c>
      <c r="B297" s="36" t="s">
        <v>6</v>
      </c>
      <c r="C297" s="35">
        <f>SUM('01.1.4.:10.3.5.'!C297)</f>
        <v>0</v>
      </c>
      <c r="D297" s="33">
        <f>SUM('01.1.4.:10.3.5.'!D297)</f>
        <v>0</v>
      </c>
      <c r="E297" s="30">
        <f>SUM('01.1.4.:10.3.5.'!E297)</f>
        <v>0</v>
      </c>
      <c r="F297" s="29">
        <f>SUM('01.1.4.:10.3.5.'!F297)</f>
        <v>0</v>
      </c>
      <c r="G297" s="33">
        <f>SUM('01.1.4.:10.3.5.'!G297)</f>
        <v>0</v>
      </c>
      <c r="H297" s="32">
        <f>SUM('01.1.4.:10.3.5.'!H297)</f>
        <v>0</v>
      </c>
      <c r="I297" s="29">
        <f>SUM('01.1.4.:10.3.5.'!I297)</f>
        <v>0</v>
      </c>
      <c r="J297" s="33">
        <f>SUM('01.1.4.:10.3.5.'!J297)</f>
        <v>0</v>
      </c>
      <c r="K297" s="32">
        <f>SUM('01.1.4.:10.3.5.'!K297)</f>
        <v>0</v>
      </c>
      <c r="L297" s="29">
        <f>SUM('01.1.4.:10.3.5.'!L297)</f>
        <v>0</v>
      </c>
      <c r="M297" s="31">
        <f>SUM('01.1.4.:10.3.5.'!M297)</f>
        <v>0</v>
      </c>
      <c r="N297" s="30">
        <f>SUM('01.1.4.:10.3.5.'!N297)</f>
        <v>0</v>
      </c>
      <c r="O297" s="29">
        <f>SUM('01.1.4.:10.3.5.'!O297)</f>
        <v>0</v>
      </c>
      <c r="P297" s="28"/>
      <c r="R297" s="13"/>
    </row>
    <row r="298" spans="1:18" x14ac:dyDescent="0.25">
      <c r="A298" s="25" t="s">
        <v>5</v>
      </c>
      <c r="B298" s="25" t="s">
        <v>4</v>
      </c>
      <c r="C298" s="27">
        <f>SUM('01.1.4.:10.3.5.'!C298)</f>
        <v>0</v>
      </c>
      <c r="D298" s="19">
        <f>SUM('01.1.4.:10.3.5.'!D298)</f>
        <v>0</v>
      </c>
      <c r="E298" s="16">
        <f>SUM('01.1.4.:10.3.5.'!E298)</f>
        <v>0</v>
      </c>
      <c r="F298" s="15">
        <f>SUM('01.1.4.:10.3.5.'!F298)</f>
        <v>0</v>
      </c>
      <c r="G298" s="19">
        <f>SUM('01.1.4.:10.3.5.'!G298)</f>
        <v>0</v>
      </c>
      <c r="H298" s="18">
        <f>SUM('01.1.4.:10.3.5.'!H298)</f>
        <v>0</v>
      </c>
      <c r="I298" s="15">
        <f>SUM('01.1.4.:10.3.5.'!I298)</f>
        <v>0</v>
      </c>
      <c r="J298" s="19">
        <f>SUM('01.1.4.:10.3.5.'!J298)</f>
        <v>0</v>
      </c>
      <c r="K298" s="18">
        <f>SUM('01.1.4.:10.3.5.'!K298)</f>
        <v>0</v>
      </c>
      <c r="L298" s="15">
        <f>SUM('01.1.4.:10.3.5.'!L298)</f>
        <v>0</v>
      </c>
      <c r="M298" s="17">
        <f>SUM('01.1.4.:10.3.5.'!M298)</f>
        <v>0</v>
      </c>
      <c r="N298" s="16">
        <f>SUM('01.1.4.:10.3.5.'!N298)</f>
        <v>0</v>
      </c>
      <c r="O298" s="15">
        <f>SUM('01.1.4.:10.3.5.'!O298)</f>
        <v>0</v>
      </c>
      <c r="P298" s="14"/>
      <c r="R298" s="13"/>
    </row>
    <row r="299" spans="1:18" s="6" customFormat="1" ht="36" x14ac:dyDescent="0.25">
      <c r="A299" s="25" t="s">
        <v>3</v>
      </c>
      <c r="B299" s="24" t="s">
        <v>2</v>
      </c>
      <c r="C299" s="23">
        <f>SUM('01.1.4.:10.3.5.'!C299)</f>
        <v>0</v>
      </c>
      <c r="D299" s="22">
        <f>SUM('01.1.4.:10.3.5.'!D299)</f>
        <v>0</v>
      </c>
      <c r="E299" s="21">
        <f>SUM('01.1.4.:10.3.5.'!E299)</f>
        <v>0</v>
      </c>
      <c r="F299" s="393">
        <f>SUM('01.1.4.:10.3.5.'!F299)</f>
        <v>0</v>
      </c>
      <c r="G299" s="19">
        <f>SUM('01.1.4.:10.3.5.'!G299)</f>
        <v>0</v>
      </c>
      <c r="H299" s="18">
        <f>SUM('01.1.4.:10.3.5.'!H299)</f>
        <v>0</v>
      </c>
      <c r="I299" s="15">
        <f>SUM('01.1.4.:10.3.5.'!I299)</f>
        <v>0</v>
      </c>
      <c r="J299" s="19">
        <f>SUM('01.1.4.:10.3.5.'!J299)</f>
        <v>0</v>
      </c>
      <c r="K299" s="18">
        <f>SUM('01.1.4.:10.3.5.'!K299)</f>
        <v>0</v>
      </c>
      <c r="L299" s="15">
        <f>SUM('01.1.4.:10.3.5.'!L299)</f>
        <v>0</v>
      </c>
      <c r="M299" s="17">
        <f>SUM('01.1.4.:10.3.5.'!M299)</f>
        <v>0</v>
      </c>
      <c r="N299" s="16">
        <f>SUM('01.1.4.:10.3.5.'!N299)</f>
        <v>0</v>
      </c>
      <c r="O299" s="15">
        <f>SUM('01.1.4.:10.3.5.'!O299)</f>
        <v>0</v>
      </c>
      <c r="P299" s="14"/>
      <c r="R299" s="13"/>
    </row>
    <row r="300" spans="1:18" s="6" customFormat="1" x14ac:dyDescent="0.25">
      <c r="A300" s="394" t="s">
        <v>1</v>
      </c>
      <c r="B300" s="395"/>
      <c r="C300" s="395"/>
      <c r="D300" s="395"/>
      <c r="E300" s="395"/>
      <c r="F300" s="395"/>
      <c r="G300" s="395"/>
      <c r="H300" s="395"/>
      <c r="I300" s="395"/>
      <c r="J300" s="395"/>
      <c r="K300" s="395"/>
      <c r="L300" s="395"/>
      <c r="M300" s="395"/>
      <c r="N300" s="395"/>
      <c r="O300" s="395"/>
      <c r="P300" s="396"/>
      <c r="Q300" s="345"/>
    </row>
    <row r="301" spans="1:18" ht="12.75" thickBot="1" x14ac:dyDescent="0.3">
      <c r="A301" s="5"/>
      <c r="B301" s="4"/>
      <c r="C301" s="4"/>
      <c r="D301" s="4"/>
      <c r="E301" s="4"/>
      <c r="F301" s="4"/>
      <c r="G301" s="4"/>
      <c r="H301" s="4"/>
      <c r="I301" s="4"/>
      <c r="J301" s="4"/>
      <c r="K301" s="4"/>
      <c r="L301" s="4"/>
      <c r="M301" s="4"/>
      <c r="N301" s="4"/>
      <c r="O301" s="4"/>
      <c r="P301" s="3"/>
      <c r="Q301" s="377"/>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formatCells="0" formatColumns="0" formatRows="0"/>
  <autoFilter ref="A22:P300"/>
  <mergeCells count="30">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 ref="C17:P17"/>
    <mergeCell ref="A4:P4"/>
    <mergeCell ref="C6:P6"/>
    <mergeCell ref="C7:P7"/>
    <mergeCell ref="C8:P8"/>
    <mergeCell ref="C9:P9"/>
    <mergeCell ref="C10:P10"/>
    <mergeCell ref="C11:P11"/>
    <mergeCell ref="C13:P13"/>
    <mergeCell ref="C14:P14"/>
    <mergeCell ref="C15:P15"/>
    <mergeCell ref="C16:P16"/>
    <mergeCell ref="C18:P18"/>
    <mergeCell ref="A19:A21"/>
  </mergeCells>
  <pageMargins left="0.98425196850393704" right="0.39370078740157483" top="0.59055118110236227" bottom="0.39370078740157483" header="0.23622047244094491" footer="0.23622047244094491"/>
  <pageSetup paperSize="9" scale="42" fitToHeight="0" orientation="portrait" r:id="rId1"/>
  <headerFooter differentFirst="1">
    <oddFooter>&amp;L&amp;"Times New Roman,Regular"&amp;9&amp;D; &amp;T&amp;R&amp;"Times New Roman,Regular"&amp;9&amp;P (&amp;N)</oddFooter>
    <firstHeader xml:space="preserve">&amp;R&amp;"Times New Roman,Regular"&amp;9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2" sqref="S12"/>
    </sheetView>
  </sheetViews>
  <sheetFormatPr defaultRowHeight="12" outlineLevelCol="1" x14ac:dyDescent="0.25"/>
  <cols>
    <col min="1" max="1" width="10.85546875" style="2" customWidth="1"/>
    <col min="2" max="2" width="32.425781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534</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375"/>
      <c r="B5" s="376"/>
      <c r="C5" s="376"/>
      <c r="D5" s="376"/>
      <c r="E5" s="376"/>
      <c r="F5" s="376"/>
      <c r="G5" s="376"/>
      <c r="H5" s="376"/>
      <c r="I5" s="376"/>
      <c r="J5" s="376"/>
      <c r="K5" s="376"/>
      <c r="L5" s="376"/>
      <c r="M5" s="376"/>
      <c r="N5" s="376"/>
      <c r="O5" s="376"/>
      <c r="P5" s="376"/>
      <c r="Q5" s="377"/>
    </row>
    <row r="6" spans="1:17" ht="12.75"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483</v>
      </c>
      <c r="D9" s="861"/>
      <c r="E9" s="861"/>
      <c r="F9" s="861"/>
      <c r="G9" s="861"/>
      <c r="H9" s="861"/>
      <c r="I9" s="861"/>
      <c r="J9" s="861"/>
      <c r="K9" s="861"/>
      <c r="L9" s="861"/>
      <c r="M9" s="861"/>
      <c r="N9" s="861"/>
      <c r="O9" s="861"/>
      <c r="P9" s="861"/>
      <c r="Q9" s="377"/>
    </row>
    <row r="10" spans="1:17" ht="27" customHeight="1" x14ac:dyDescent="0.25">
      <c r="A10" s="359" t="s">
        <v>322</v>
      </c>
      <c r="B10" s="358"/>
      <c r="C10" s="864" t="s">
        <v>535</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366</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7" x14ac:dyDescent="0.25">
      <c r="A17" s="359"/>
      <c r="B17" s="358" t="s">
        <v>311</v>
      </c>
      <c r="C17" s="861"/>
      <c r="D17" s="861"/>
      <c r="E17" s="861"/>
      <c r="F17" s="861"/>
      <c r="G17" s="861"/>
      <c r="H17" s="861"/>
      <c r="I17" s="861"/>
      <c r="J17" s="861"/>
      <c r="K17" s="861"/>
      <c r="L17" s="861"/>
      <c r="M17" s="861"/>
      <c r="N17" s="861"/>
      <c r="O17" s="861"/>
      <c r="P17" s="861"/>
      <c r="Q17" s="377"/>
    </row>
    <row r="18" spans="1:17" x14ac:dyDescent="0.25">
      <c r="A18" s="357"/>
      <c r="B18" s="356"/>
      <c r="C18" s="865"/>
      <c r="D18" s="865"/>
      <c r="E18" s="865"/>
      <c r="F18" s="865"/>
      <c r="G18" s="865"/>
      <c r="H18" s="865"/>
      <c r="I18" s="865"/>
      <c r="J18" s="865"/>
      <c r="K18" s="865"/>
      <c r="L18" s="865"/>
      <c r="M18" s="865"/>
      <c r="N18" s="865"/>
      <c r="O18" s="865"/>
      <c r="P18" s="865"/>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4">
        <v>3</v>
      </c>
      <c r="D22" s="350">
        <v>4</v>
      </c>
      <c r="E22" s="348">
        <v>5</v>
      </c>
      <c r="F22" s="347">
        <v>4</v>
      </c>
      <c r="G22" s="350">
        <v>7</v>
      </c>
      <c r="H22" s="351">
        <v>8</v>
      </c>
      <c r="I22" s="347">
        <v>5</v>
      </c>
      <c r="J22" s="350">
        <v>10</v>
      </c>
      <c r="K22" s="349">
        <v>11</v>
      </c>
      <c r="L22" s="347">
        <v>6</v>
      </c>
      <c r="M22" s="349">
        <v>13</v>
      </c>
      <c r="N22" s="348">
        <v>14</v>
      </c>
      <c r="O22" s="347">
        <v>7</v>
      </c>
      <c r="P22" s="347">
        <v>16</v>
      </c>
    </row>
    <row r="23" spans="1:17" s="6" customFormat="1" x14ac:dyDescent="0.25">
      <c r="A23" s="203"/>
      <c r="B23" s="183" t="s">
        <v>291</v>
      </c>
      <c r="C23" s="204"/>
      <c r="D23" s="342"/>
      <c r="E23" s="340"/>
      <c r="F23" s="339"/>
      <c r="G23" s="342"/>
      <c r="H23" s="343"/>
      <c r="I23" s="339"/>
      <c r="J23" s="342"/>
      <c r="K23" s="341"/>
      <c r="L23" s="339"/>
      <c r="M23" s="341"/>
      <c r="N23" s="340"/>
      <c r="O23" s="339"/>
      <c r="P23" s="338"/>
    </row>
    <row r="24" spans="1:17" s="6" customFormat="1" ht="12.75" thickBot="1" x14ac:dyDescent="0.3">
      <c r="A24" s="223"/>
      <c r="B24" s="337" t="s">
        <v>290</v>
      </c>
      <c r="C24" s="462">
        <f>F24+I24+L24+O24</f>
        <v>779703</v>
      </c>
      <c r="D24" s="334">
        <f>SUM(D25,D28,D29,D45,D46)</f>
        <v>787644</v>
      </c>
      <c r="E24" s="331">
        <f>SUM(E25,E28,E29,E45,E46)</f>
        <v>-7941</v>
      </c>
      <c r="F24" s="330">
        <f t="shared" ref="F24:F29" si="0">D24+E24</f>
        <v>779703</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463">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464">
        <f>F26+I26+L26+O26</f>
        <v>0</v>
      </c>
      <c r="D26" s="465"/>
      <c r="E26" s="466"/>
      <c r="F26" s="467">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468">
        <f>F27+I27+L27+O27</f>
        <v>0</v>
      </c>
      <c r="D27" s="316"/>
      <c r="E27" s="313"/>
      <c r="F27" s="312">
        <f t="shared" si="0"/>
        <v>0</v>
      </c>
      <c r="G27" s="316"/>
      <c r="H27" s="315"/>
      <c r="I27" s="312">
        <f>G27+H27</f>
        <v>0</v>
      </c>
      <c r="J27" s="316"/>
      <c r="K27" s="315"/>
      <c r="L27" s="312">
        <f>J27+K27</f>
        <v>0</v>
      </c>
      <c r="M27" s="314"/>
      <c r="N27" s="313"/>
      <c r="O27" s="312">
        <f>M27+N27</f>
        <v>0</v>
      </c>
      <c r="P27" s="38"/>
    </row>
    <row r="28" spans="1:17" s="6" customFormat="1" ht="25.5" thickTop="1" thickBot="1" x14ac:dyDescent="0.3">
      <c r="A28" s="311">
        <v>19300</v>
      </c>
      <c r="B28" s="311" t="s">
        <v>286</v>
      </c>
      <c r="C28" s="469">
        <f>SUM(F28,I28)</f>
        <v>779703</v>
      </c>
      <c r="D28" s="470">
        <v>787644</v>
      </c>
      <c r="E28" s="471">
        <f>E54</f>
        <v>-7941</v>
      </c>
      <c r="F28" s="472">
        <f t="shared" si="0"/>
        <v>779703</v>
      </c>
      <c r="G28" s="307">
        <f>G54</f>
        <v>0</v>
      </c>
      <c r="H28" s="306"/>
      <c r="I28" s="305">
        <f>G28+H28</f>
        <v>0</v>
      </c>
      <c r="J28" s="304" t="s">
        <v>262</v>
      </c>
      <c r="K28" s="303" t="s">
        <v>262</v>
      </c>
      <c r="L28" s="300" t="s">
        <v>262</v>
      </c>
      <c r="M28" s="302" t="s">
        <v>262</v>
      </c>
      <c r="N28" s="301" t="s">
        <v>262</v>
      </c>
      <c r="O28" s="300" t="s">
        <v>262</v>
      </c>
      <c r="P28" s="299"/>
    </row>
    <row r="29" spans="1:17" s="6" customFormat="1" ht="34.5" hidden="1" customHeight="1" thickTop="1" x14ac:dyDescent="0.25">
      <c r="A29" s="109"/>
      <c r="B29" s="109" t="s">
        <v>284</v>
      </c>
      <c r="C29" s="473">
        <f>F29</f>
        <v>0</v>
      </c>
      <c r="D29" s="298"/>
      <c r="E29" s="297"/>
      <c r="F29" s="250">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24.75" hidden="1" thickTop="1" x14ac:dyDescent="0.25">
      <c r="A30" s="109">
        <v>21300</v>
      </c>
      <c r="B30" s="109" t="s">
        <v>283</v>
      </c>
      <c r="C30" s="473">
        <f t="shared" ref="C30:C44" si="1">L30</f>
        <v>0</v>
      </c>
      <c r="D30" s="474" t="s">
        <v>262</v>
      </c>
      <c r="E30" s="475" t="s">
        <v>262</v>
      </c>
      <c r="F30" s="47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12.75" hidden="1" thickTop="1" x14ac:dyDescent="0.25">
      <c r="A31" s="280">
        <v>21350</v>
      </c>
      <c r="B31" s="109" t="s">
        <v>282</v>
      </c>
      <c r="C31" s="473">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477">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87">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87">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row>
    <row r="35" spans="1:16" s="6" customFormat="1" ht="24.75" hidden="1" thickTop="1" x14ac:dyDescent="0.25">
      <c r="A35" s="280">
        <v>21370</v>
      </c>
      <c r="B35" s="109" t="s">
        <v>278</v>
      </c>
      <c r="C35" s="473">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row>
    <row r="36" spans="1:16" ht="24.75" hidden="1" thickTop="1" x14ac:dyDescent="0.25">
      <c r="A36" s="99">
        <v>21379</v>
      </c>
      <c r="B36" s="98" t="s">
        <v>277</v>
      </c>
      <c r="C36" s="97">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473">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477">
        <f t="shared" si="1"/>
        <v>0</v>
      </c>
      <c r="D38" s="295" t="s">
        <v>262</v>
      </c>
      <c r="E38" s="262" t="s">
        <v>262</v>
      </c>
      <c r="F38" s="261" t="s">
        <v>262</v>
      </c>
      <c r="G38" s="291" t="s">
        <v>262</v>
      </c>
      <c r="H38" s="290" t="s">
        <v>262</v>
      </c>
      <c r="I38" s="287" t="s">
        <v>262</v>
      </c>
      <c r="J38" s="83"/>
      <c r="K38" s="82"/>
      <c r="L38" s="79">
        <f t="shared" si="2"/>
        <v>0</v>
      </c>
      <c r="M38" s="289" t="s">
        <v>262</v>
      </c>
      <c r="N38" s="288" t="s">
        <v>262</v>
      </c>
      <c r="O38" s="287" t="s">
        <v>262</v>
      </c>
      <c r="P38" s="78"/>
    </row>
    <row r="39" spans="1:16" ht="12.75" hidden="1" thickTop="1" x14ac:dyDescent="0.25">
      <c r="A39" s="88">
        <v>21383</v>
      </c>
      <c r="B39" s="110" t="s">
        <v>274</v>
      </c>
      <c r="C39" s="87">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473">
        <f t="shared" si="1"/>
        <v>0</v>
      </c>
      <c r="D40" s="255" t="s">
        <v>262</v>
      </c>
      <c r="E40" s="257" t="s">
        <v>262</v>
      </c>
      <c r="F40" s="25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477">
        <f t="shared" si="1"/>
        <v>0</v>
      </c>
      <c r="D41" s="295" t="s">
        <v>262</v>
      </c>
      <c r="E41" s="262" t="s">
        <v>262</v>
      </c>
      <c r="F41" s="261"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87">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87">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row>
    <row r="44" spans="1:16" ht="12.75" hidden="1" thickTop="1" x14ac:dyDescent="0.25">
      <c r="A44" s="88">
        <v>21399</v>
      </c>
      <c r="B44" s="110" t="s">
        <v>269</v>
      </c>
      <c r="C44" s="87">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row>
    <row r="45" spans="1:16" s="6" customFormat="1" ht="24.75" hidden="1" thickTop="1" x14ac:dyDescent="0.25">
      <c r="A45" s="280">
        <v>21420</v>
      </c>
      <c r="B45" s="109" t="s">
        <v>268</v>
      </c>
      <c r="C45" s="478">
        <f>F45</f>
        <v>0</v>
      </c>
      <c r="D45" s="479"/>
      <c r="E45" s="480"/>
      <c r="F45" s="481">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47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12.75" hidden="1" thickTop="1" x14ac:dyDescent="0.25">
      <c r="A47" s="88">
        <v>21499</v>
      </c>
      <c r="B47" s="110" t="s">
        <v>266</v>
      </c>
      <c r="C47" s="482">
        <f>F47+I47+L47</f>
        <v>0</v>
      </c>
      <c r="D47" s="194"/>
      <c r="E47" s="191"/>
      <c r="F47" s="190">
        <f>D47+E47</f>
        <v>0</v>
      </c>
      <c r="G47" s="264"/>
      <c r="H47" s="193"/>
      <c r="I47" s="190">
        <f>G47+H47</f>
        <v>0</v>
      </c>
      <c r="J47" s="194"/>
      <c r="K47" s="193"/>
      <c r="L47" s="190">
        <f>J47+K47</f>
        <v>0</v>
      </c>
      <c r="M47" s="263" t="s">
        <v>262</v>
      </c>
      <c r="N47" s="262" t="s">
        <v>262</v>
      </c>
      <c r="O47" s="261" t="s">
        <v>262</v>
      </c>
      <c r="P47" s="48"/>
    </row>
    <row r="48" spans="1:16" ht="12.75" hidden="1" thickTop="1" x14ac:dyDescent="0.25">
      <c r="A48" s="260">
        <v>23000</v>
      </c>
      <c r="B48" s="259" t="s">
        <v>265</v>
      </c>
      <c r="C48" s="47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483">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483">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484"/>
      <c r="D51" s="242"/>
      <c r="E51" s="485"/>
      <c r="F51" s="312"/>
      <c r="G51" s="242"/>
      <c r="H51" s="241"/>
      <c r="I51" s="240"/>
      <c r="J51" s="239"/>
      <c r="K51" s="238"/>
      <c r="L51" s="235"/>
      <c r="M51" s="237"/>
      <c r="N51" s="236"/>
      <c r="O51" s="235"/>
      <c r="P51" s="89"/>
    </row>
    <row r="52" spans="1:16" s="6" customFormat="1" x14ac:dyDescent="0.25">
      <c r="A52" s="234"/>
      <c r="B52" s="233" t="s">
        <v>261</v>
      </c>
      <c r="C52" s="486"/>
      <c r="D52" s="230"/>
      <c r="E52" s="487"/>
      <c r="F52" s="488"/>
      <c r="G52" s="230"/>
      <c r="H52" s="229"/>
      <c r="I52" s="226"/>
      <c r="J52" s="230"/>
      <c r="K52" s="229"/>
      <c r="L52" s="226"/>
      <c r="M52" s="228"/>
      <c r="N52" s="227"/>
      <c r="O52" s="226"/>
      <c r="P52" s="225"/>
    </row>
    <row r="53" spans="1:16" s="6" customFormat="1" ht="12.75" thickBot="1" x14ac:dyDescent="0.3">
      <c r="A53" s="224"/>
      <c r="B53" s="223" t="s">
        <v>260</v>
      </c>
      <c r="C53" s="489">
        <f t="shared" ref="C53:C116" si="4">F53+I53+L53+O53</f>
        <v>779703</v>
      </c>
      <c r="D53" s="220">
        <f>SUM(D54,D284)</f>
        <v>787644</v>
      </c>
      <c r="E53" s="217">
        <f>SUM(E54,E284)</f>
        <v>-7941</v>
      </c>
      <c r="F53" s="216">
        <f t="shared" ref="F53:F117" si="5">D53+E53</f>
        <v>779703</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490">
        <f>F54+I54+L54+O54</f>
        <v>779703</v>
      </c>
      <c r="D54" s="210">
        <f>SUM(D55,D197)</f>
        <v>787644</v>
      </c>
      <c r="E54" s="207">
        <f>SUM(E55,E197)</f>
        <v>-7941</v>
      </c>
      <c r="F54" s="206">
        <f t="shared" si="5"/>
        <v>779703</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491">
        <f t="shared" si="4"/>
        <v>63253</v>
      </c>
      <c r="D55" s="179">
        <f>SUM(D56,D78,D176,D190)</f>
        <v>56253</v>
      </c>
      <c r="E55" s="181">
        <f>SUM(E56,E78,E176,E190)</f>
        <v>7000</v>
      </c>
      <c r="F55" s="177">
        <f t="shared" si="5"/>
        <v>63253</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492">
        <f t="shared" si="4"/>
        <v>0</v>
      </c>
      <c r="D56" s="160">
        <f>SUM(D57,D70)</f>
        <v>0</v>
      </c>
      <c r="E56" s="157">
        <f>SUM(E57,E70)</f>
        <v>0</v>
      </c>
      <c r="F56" s="156">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473">
        <f t="shared" si="4"/>
        <v>0</v>
      </c>
      <c r="D57" s="121">
        <f>SUM(D58,D61,D69)</f>
        <v>0</v>
      </c>
      <c r="E57" s="123">
        <f>SUM(E58,E61,E69)</f>
        <v>0</v>
      </c>
      <c r="F57" s="119">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484">
        <f t="shared" si="4"/>
        <v>0</v>
      </c>
      <c r="D58" s="201">
        <f>SUM(D59:D60)</f>
        <v>0</v>
      </c>
      <c r="E58" s="137">
        <f>SUM(E59:E60)</f>
        <v>0</v>
      </c>
      <c r="F58" s="49">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477">
        <f t="shared" si="4"/>
        <v>0</v>
      </c>
      <c r="D59" s="43">
        <v>0</v>
      </c>
      <c r="E59" s="40"/>
      <c r="F59" s="79">
        <f t="shared" si="5"/>
        <v>0</v>
      </c>
      <c r="G59" s="83">
        <v>0</v>
      </c>
      <c r="H59" s="82"/>
      <c r="I59" s="79">
        <f t="shared" si="6"/>
        <v>0</v>
      </c>
      <c r="J59" s="83"/>
      <c r="K59" s="82"/>
      <c r="L59" s="79">
        <f t="shared" si="7"/>
        <v>0</v>
      </c>
      <c r="M59" s="81"/>
      <c r="N59" s="80"/>
      <c r="O59" s="79">
        <f t="shared" si="8"/>
        <v>0</v>
      </c>
      <c r="P59" s="78"/>
    </row>
    <row r="60" spans="1:16" hidden="1" x14ac:dyDescent="0.25">
      <c r="A60" s="88">
        <v>1119</v>
      </c>
      <c r="B60" s="110" t="s">
        <v>253</v>
      </c>
      <c r="C60" s="87">
        <f t="shared" si="4"/>
        <v>0</v>
      </c>
      <c r="D60" s="43">
        <v>0</v>
      </c>
      <c r="E60" s="40"/>
      <c r="F60" s="39">
        <f t="shared" si="5"/>
        <v>0</v>
      </c>
      <c r="G60" s="43">
        <v>0</v>
      </c>
      <c r="H60" s="42"/>
      <c r="I60" s="39">
        <f t="shared" si="6"/>
        <v>0</v>
      </c>
      <c r="J60" s="43"/>
      <c r="K60" s="42"/>
      <c r="L60" s="39">
        <f t="shared" si="7"/>
        <v>0</v>
      </c>
      <c r="M60" s="41"/>
      <c r="N60" s="40"/>
      <c r="O60" s="39">
        <f t="shared" si="8"/>
        <v>0</v>
      </c>
      <c r="P60" s="38"/>
    </row>
    <row r="61" spans="1:16" hidden="1" x14ac:dyDescent="0.25">
      <c r="A61" s="111">
        <v>1140</v>
      </c>
      <c r="B61" s="110" t="s">
        <v>252</v>
      </c>
      <c r="C61" s="87">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87">
        <f t="shared" si="4"/>
        <v>0</v>
      </c>
      <c r="D62" s="43">
        <v>0</v>
      </c>
      <c r="E62" s="40"/>
      <c r="F62" s="39">
        <f t="shared" si="5"/>
        <v>0</v>
      </c>
      <c r="G62" s="43">
        <v>0</v>
      </c>
      <c r="H62" s="42"/>
      <c r="I62" s="39">
        <f t="shared" si="6"/>
        <v>0</v>
      </c>
      <c r="J62" s="43"/>
      <c r="K62" s="42"/>
      <c r="L62" s="39">
        <f t="shared" si="7"/>
        <v>0</v>
      </c>
      <c r="M62" s="41"/>
      <c r="N62" s="40"/>
      <c r="O62" s="39">
        <f t="shared" si="8"/>
        <v>0</v>
      </c>
      <c r="P62" s="38"/>
    </row>
    <row r="63" spans="1:16" ht="24" hidden="1" x14ac:dyDescent="0.25">
      <c r="A63" s="88">
        <v>1142</v>
      </c>
      <c r="B63" s="110" t="s">
        <v>250</v>
      </c>
      <c r="C63" s="87">
        <f t="shared" si="4"/>
        <v>0</v>
      </c>
      <c r="D63" s="43">
        <v>0</v>
      </c>
      <c r="E63" s="40"/>
      <c r="F63" s="39">
        <f t="shared" si="5"/>
        <v>0</v>
      </c>
      <c r="G63" s="43">
        <v>0</v>
      </c>
      <c r="H63" s="42"/>
      <c r="I63" s="39">
        <f t="shared" si="6"/>
        <v>0</v>
      </c>
      <c r="J63" s="43"/>
      <c r="K63" s="42"/>
      <c r="L63" s="39">
        <f t="shared" si="7"/>
        <v>0</v>
      </c>
      <c r="M63" s="41"/>
      <c r="N63" s="40"/>
      <c r="O63" s="39">
        <f t="shared" si="8"/>
        <v>0</v>
      </c>
      <c r="P63" s="38"/>
    </row>
    <row r="64" spans="1:16" ht="24" hidden="1" x14ac:dyDescent="0.25">
      <c r="A64" s="88">
        <v>1145</v>
      </c>
      <c r="B64" s="110" t="s">
        <v>249</v>
      </c>
      <c r="C64" s="87">
        <f t="shared" si="4"/>
        <v>0</v>
      </c>
      <c r="D64" s="43">
        <v>0</v>
      </c>
      <c r="E64" s="40"/>
      <c r="F64" s="39">
        <f t="shared" si="5"/>
        <v>0</v>
      </c>
      <c r="G64" s="43">
        <v>0</v>
      </c>
      <c r="H64" s="42"/>
      <c r="I64" s="39">
        <f t="shared" si="6"/>
        <v>0</v>
      </c>
      <c r="J64" s="43"/>
      <c r="K64" s="42"/>
      <c r="L64" s="39">
        <f t="shared" si="7"/>
        <v>0</v>
      </c>
      <c r="M64" s="41"/>
      <c r="N64" s="40"/>
      <c r="O64" s="39">
        <f t="shared" si="8"/>
        <v>0</v>
      </c>
      <c r="P64" s="38"/>
    </row>
    <row r="65" spans="1:16" ht="24" hidden="1" x14ac:dyDescent="0.25">
      <c r="A65" s="88">
        <v>1146</v>
      </c>
      <c r="B65" s="110" t="s">
        <v>248</v>
      </c>
      <c r="C65" s="87">
        <f t="shared" si="4"/>
        <v>0</v>
      </c>
      <c r="D65" s="43">
        <v>0</v>
      </c>
      <c r="E65" s="40"/>
      <c r="F65" s="39">
        <f t="shared" si="5"/>
        <v>0</v>
      </c>
      <c r="G65" s="43">
        <v>0</v>
      </c>
      <c r="H65" s="42"/>
      <c r="I65" s="39">
        <f t="shared" si="6"/>
        <v>0</v>
      </c>
      <c r="J65" s="43"/>
      <c r="K65" s="42"/>
      <c r="L65" s="39">
        <f t="shared" si="7"/>
        <v>0</v>
      </c>
      <c r="M65" s="41"/>
      <c r="N65" s="40"/>
      <c r="O65" s="39">
        <f t="shared" si="8"/>
        <v>0</v>
      </c>
      <c r="P65" s="38"/>
    </row>
    <row r="66" spans="1:16" hidden="1" x14ac:dyDescent="0.25">
      <c r="A66" s="88">
        <v>1147</v>
      </c>
      <c r="B66" s="110" t="s">
        <v>247</v>
      </c>
      <c r="C66" s="87">
        <f t="shared" si="4"/>
        <v>0</v>
      </c>
      <c r="D66" s="43">
        <v>0</v>
      </c>
      <c r="E66" s="40"/>
      <c r="F66" s="39">
        <f t="shared" si="5"/>
        <v>0</v>
      </c>
      <c r="G66" s="43">
        <v>0</v>
      </c>
      <c r="H66" s="42"/>
      <c r="I66" s="39">
        <f t="shared" si="6"/>
        <v>0</v>
      </c>
      <c r="J66" s="43"/>
      <c r="K66" s="42"/>
      <c r="L66" s="39">
        <f t="shared" si="7"/>
        <v>0</v>
      </c>
      <c r="M66" s="41"/>
      <c r="N66" s="40"/>
      <c r="O66" s="39">
        <f t="shared" si="8"/>
        <v>0</v>
      </c>
      <c r="P66" s="38"/>
    </row>
    <row r="67" spans="1:16" hidden="1" x14ac:dyDescent="0.25">
      <c r="A67" s="88">
        <v>1148</v>
      </c>
      <c r="B67" s="110" t="s">
        <v>246</v>
      </c>
      <c r="C67" s="87">
        <f t="shared" si="4"/>
        <v>0</v>
      </c>
      <c r="D67" s="43">
        <v>0</v>
      </c>
      <c r="E67" s="40"/>
      <c r="F67" s="39">
        <f t="shared" si="5"/>
        <v>0</v>
      </c>
      <c r="G67" s="43">
        <v>0</v>
      </c>
      <c r="H67" s="42"/>
      <c r="I67" s="39">
        <f t="shared" si="6"/>
        <v>0</v>
      </c>
      <c r="J67" s="43"/>
      <c r="K67" s="42"/>
      <c r="L67" s="39">
        <f t="shared" si="7"/>
        <v>0</v>
      </c>
      <c r="M67" s="41"/>
      <c r="N67" s="40"/>
      <c r="O67" s="39">
        <f t="shared" si="8"/>
        <v>0</v>
      </c>
      <c r="P67" s="38"/>
    </row>
    <row r="68" spans="1:16" ht="24" hidden="1" x14ac:dyDescent="0.25">
      <c r="A68" s="88">
        <v>1149</v>
      </c>
      <c r="B68" s="110" t="s">
        <v>245</v>
      </c>
      <c r="C68" s="87">
        <f t="shared" si="4"/>
        <v>0</v>
      </c>
      <c r="D68" s="43">
        <v>0</v>
      </c>
      <c r="E68" s="40"/>
      <c r="F68" s="39">
        <f t="shared" si="5"/>
        <v>0</v>
      </c>
      <c r="G68" s="43">
        <v>0</v>
      </c>
      <c r="H68" s="42"/>
      <c r="I68" s="39">
        <f t="shared" si="6"/>
        <v>0</v>
      </c>
      <c r="J68" s="43"/>
      <c r="K68" s="42"/>
      <c r="L68" s="39">
        <f t="shared" si="7"/>
        <v>0</v>
      </c>
      <c r="M68" s="41"/>
      <c r="N68" s="40"/>
      <c r="O68" s="39">
        <f t="shared" si="8"/>
        <v>0</v>
      </c>
      <c r="P68" s="38"/>
    </row>
    <row r="69" spans="1:16" ht="36" hidden="1" x14ac:dyDescent="0.25">
      <c r="A69" s="169">
        <v>1150</v>
      </c>
      <c r="B69" s="96" t="s">
        <v>244</v>
      </c>
      <c r="C69" s="87">
        <f t="shared" si="4"/>
        <v>0</v>
      </c>
      <c r="D69" s="43">
        <v>0</v>
      </c>
      <c r="E69" s="40"/>
      <c r="F69" s="90">
        <f t="shared" si="5"/>
        <v>0</v>
      </c>
      <c r="G69" s="167">
        <v>0</v>
      </c>
      <c r="H69" s="166"/>
      <c r="I69" s="90">
        <f t="shared" si="6"/>
        <v>0</v>
      </c>
      <c r="J69" s="167"/>
      <c r="K69" s="166"/>
      <c r="L69" s="90">
        <f t="shared" si="7"/>
        <v>0</v>
      </c>
      <c r="M69" s="165"/>
      <c r="N69" s="164"/>
      <c r="O69" s="90">
        <f t="shared" si="8"/>
        <v>0</v>
      </c>
      <c r="P69" s="89"/>
    </row>
    <row r="70" spans="1:16" ht="36" hidden="1" x14ac:dyDescent="0.25">
      <c r="A70" s="109">
        <v>1200</v>
      </c>
      <c r="B70" s="108" t="s">
        <v>243</v>
      </c>
      <c r="C70" s="473">
        <f t="shared" si="4"/>
        <v>0</v>
      </c>
      <c r="D70" s="105">
        <f>SUM(D71:D72)</f>
        <v>0</v>
      </c>
      <c r="E70" s="102">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477">
        <f t="shared" si="4"/>
        <v>0</v>
      </c>
      <c r="D71" s="493">
        <v>0</v>
      </c>
      <c r="E71" s="494"/>
      <c r="F71" s="70">
        <f t="shared" si="5"/>
        <v>0</v>
      </c>
      <c r="G71" s="83">
        <v>0</v>
      </c>
      <c r="H71" s="82"/>
      <c r="I71" s="79">
        <f t="shared" si="6"/>
        <v>0</v>
      </c>
      <c r="J71" s="83"/>
      <c r="K71" s="82"/>
      <c r="L71" s="79">
        <f t="shared" si="7"/>
        <v>0</v>
      </c>
      <c r="M71" s="81"/>
      <c r="N71" s="80"/>
      <c r="O71" s="79">
        <f t="shared" si="8"/>
        <v>0</v>
      </c>
      <c r="P71" s="78"/>
    </row>
    <row r="72" spans="1:16" ht="24" hidden="1" x14ac:dyDescent="0.25">
      <c r="A72" s="111">
        <v>1220</v>
      </c>
      <c r="B72" s="110" t="s">
        <v>241</v>
      </c>
      <c r="C72" s="87">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48" hidden="1" x14ac:dyDescent="0.25">
      <c r="A73" s="88">
        <v>1221</v>
      </c>
      <c r="B73" s="110" t="s">
        <v>240</v>
      </c>
      <c r="C73" s="87">
        <f t="shared" si="4"/>
        <v>0</v>
      </c>
      <c r="D73" s="43">
        <v>0</v>
      </c>
      <c r="E73" s="40"/>
      <c r="F73" s="39">
        <f t="shared" si="5"/>
        <v>0</v>
      </c>
      <c r="G73" s="43">
        <v>0</v>
      </c>
      <c r="H73" s="42"/>
      <c r="I73" s="39">
        <f t="shared" si="6"/>
        <v>0</v>
      </c>
      <c r="J73" s="43"/>
      <c r="K73" s="42"/>
      <c r="L73" s="39">
        <f t="shared" si="7"/>
        <v>0</v>
      </c>
      <c r="M73" s="41"/>
      <c r="N73" s="40"/>
      <c r="O73" s="39">
        <f t="shared" si="8"/>
        <v>0</v>
      </c>
      <c r="P73" s="38"/>
    </row>
    <row r="74" spans="1:16" hidden="1" x14ac:dyDescent="0.25">
      <c r="A74" s="88">
        <v>1223</v>
      </c>
      <c r="B74" s="110" t="s">
        <v>239</v>
      </c>
      <c r="C74" s="87">
        <f t="shared" si="4"/>
        <v>0</v>
      </c>
      <c r="D74" s="43">
        <v>0</v>
      </c>
      <c r="E74" s="40"/>
      <c r="F74" s="39">
        <f t="shared" si="5"/>
        <v>0</v>
      </c>
      <c r="G74" s="43">
        <v>0</v>
      </c>
      <c r="H74" s="42"/>
      <c r="I74" s="39">
        <f t="shared" si="6"/>
        <v>0</v>
      </c>
      <c r="J74" s="43"/>
      <c r="K74" s="42"/>
      <c r="L74" s="39">
        <f t="shared" si="7"/>
        <v>0</v>
      </c>
      <c r="M74" s="41"/>
      <c r="N74" s="40"/>
      <c r="O74" s="39">
        <f t="shared" si="8"/>
        <v>0</v>
      </c>
      <c r="P74" s="38"/>
    </row>
    <row r="75" spans="1:16" hidden="1" x14ac:dyDescent="0.25">
      <c r="A75" s="88">
        <v>1225</v>
      </c>
      <c r="B75" s="110" t="s">
        <v>238</v>
      </c>
      <c r="C75" s="87">
        <f t="shared" si="4"/>
        <v>0</v>
      </c>
      <c r="D75" s="43">
        <v>0</v>
      </c>
      <c r="E75" s="40"/>
      <c r="F75" s="39">
        <f t="shared" si="5"/>
        <v>0</v>
      </c>
      <c r="G75" s="43">
        <v>0</v>
      </c>
      <c r="H75" s="42"/>
      <c r="I75" s="39">
        <f t="shared" si="6"/>
        <v>0</v>
      </c>
      <c r="J75" s="43"/>
      <c r="K75" s="42"/>
      <c r="L75" s="39">
        <f t="shared" si="7"/>
        <v>0</v>
      </c>
      <c r="M75" s="41"/>
      <c r="N75" s="40"/>
      <c r="O75" s="39">
        <f t="shared" si="8"/>
        <v>0</v>
      </c>
      <c r="P75" s="38"/>
    </row>
    <row r="76" spans="1:16" ht="24" hidden="1" x14ac:dyDescent="0.25">
      <c r="A76" s="88">
        <v>1227</v>
      </c>
      <c r="B76" s="110" t="s">
        <v>237</v>
      </c>
      <c r="C76" s="87">
        <f t="shared" si="4"/>
        <v>0</v>
      </c>
      <c r="D76" s="43">
        <v>0</v>
      </c>
      <c r="E76" s="40"/>
      <c r="F76" s="39">
        <f t="shared" si="5"/>
        <v>0</v>
      </c>
      <c r="G76" s="43">
        <v>0</v>
      </c>
      <c r="H76" s="42"/>
      <c r="I76" s="39">
        <f t="shared" si="6"/>
        <v>0</v>
      </c>
      <c r="J76" s="43"/>
      <c r="K76" s="42"/>
      <c r="L76" s="39">
        <f t="shared" si="7"/>
        <v>0</v>
      </c>
      <c r="M76" s="41"/>
      <c r="N76" s="40"/>
      <c r="O76" s="39">
        <f t="shared" si="8"/>
        <v>0</v>
      </c>
      <c r="P76" s="38"/>
    </row>
    <row r="77" spans="1:16" ht="48" hidden="1" x14ac:dyDescent="0.25">
      <c r="A77" s="88">
        <v>1228</v>
      </c>
      <c r="B77" s="110" t="s">
        <v>236</v>
      </c>
      <c r="C77" s="87">
        <f t="shared" si="4"/>
        <v>0</v>
      </c>
      <c r="D77" s="495">
        <v>0</v>
      </c>
      <c r="E77" s="496"/>
      <c r="F77" s="39">
        <f t="shared" si="5"/>
        <v>0</v>
      </c>
      <c r="G77" s="43">
        <v>0</v>
      </c>
      <c r="H77" s="42"/>
      <c r="I77" s="39">
        <f t="shared" si="6"/>
        <v>0</v>
      </c>
      <c r="J77" s="43"/>
      <c r="K77" s="42"/>
      <c r="L77" s="39">
        <f t="shared" si="7"/>
        <v>0</v>
      </c>
      <c r="M77" s="41"/>
      <c r="N77" s="40"/>
      <c r="O77" s="39">
        <f t="shared" si="8"/>
        <v>0</v>
      </c>
      <c r="P77" s="38"/>
    </row>
    <row r="78" spans="1:16" x14ac:dyDescent="0.25">
      <c r="A78" s="163">
        <v>2000</v>
      </c>
      <c r="B78" s="163" t="s">
        <v>235</v>
      </c>
      <c r="C78" s="492">
        <f t="shared" si="4"/>
        <v>63253</v>
      </c>
      <c r="D78" s="160">
        <f>SUM(D79,D86,D133,D167,D168,D175)</f>
        <v>56253</v>
      </c>
      <c r="E78" s="157">
        <f>SUM(E79,E86,E133,E167,E168,E175)</f>
        <v>7000</v>
      </c>
      <c r="F78" s="156">
        <f t="shared" si="5"/>
        <v>63253</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473">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477">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87">
        <f t="shared" si="4"/>
        <v>0</v>
      </c>
      <c r="D81" s="43">
        <v>0</v>
      </c>
      <c r="E81" s="40"/>
      <c r="F81" s="39">
        <f t="shared" si="5"/>
        <v>0</v>
      </c>
      <c r="G81" s="43">
        <v>0</v>
      </c>
      <c r="H81" s="42"/>
      <c r="I81" s="39">
        <f t="shared" si="6"/>
        <v>0</v>
      </c>
      <c r="J81" s="43"/>
      <c r="K81" s="42"/>
      <c r="L81" s="39">
        <f t="shared" si="7"/>
        <v>0</v>
      </c>
      <c r="M81" s="41"/>
      <c r="N81" s="40"/>
      <c r="O81" s="39">
        <f t="shared" si="8"/>
        <v>0</v>
      </c>
      <c r="P81" s="38"/>
    </row>
    <row r="82" spans="1:16" ht="24" hidden="1" x14ac:dyDescent="0.25">
      <c r="A82" s="88">
        <v>2112</v>
      </c>
      <c r="B82" s="110" t="s">
        <v>230</v>
      </c>
      <c r="C82" s="87">
        <f t="shared" si="4"/>
        <v>0</v>
      </c>
      <c r="D82" s="43">
        <v>0</v>
      </c>
      <c r="E82" s="40"/>
      <c r="F82" s="39">
        <f t="shared" si="5"/>
        <v>0</v>
      </c>
      <c r="G82" s="43">
        <v>0</v>
      </c>
      <c r="H82" s="42"/>
      <c r="I82" s="39">
        <f t="shared" si="6"/>
        <v>0</v>
      </c>
      <c r="J82" s="43"/>
      <c r="K82" s="42"/>
      <c r="L82" s="39">
        <f t="shared" si="7"/>
        <v>0</v>
      </c>
      <c r="M82" s="41"/>
      <c r="N82" s="40"/>
      <c r="O82" s="39">
        <f t="shared" si="8"/>
        <v>0</v>
      </c>
      <c r="P82" s="38"/>
    </row>
    <row r="83" spans="1:16" ht="24" hidden="1" x14ac:dyDescent="0.25">
      <c r="A83" s="111">
        <v>2120</v>
      </c>
      <c r="B83" s="110" t="s">
        <v>232</v>
      </c>
      <c r="C83" s="87">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87">
        <f t="shared" si="4"/>
        <v>0</v>
      </c>
      <c r="D84" s="43">
        <v>0</v>
      </c>
      <c r="E84" s="40"/>
      <c r="F84" s="39">
        <f t="shared" si="5"/>
        <v>0</v>
      </c>
      <c r="G84" s="43">
        <v>0</v>
      </c>
      <c r="H84" s="42"/>
      <c r="I84" s="39">
        <f t="shared" si="6"/>
        <v>0</v>
      </c>
      <c r="J84" s="43"/>
      <c r="K84" s="42"/>
      <c r="L84" s="39">
        <f t="shared" si="7"/>
        <v>0</v>
      </c>
      <c r="M84" s="41"/>
      <c r="N84" s="40"/>
      <c r="O84" s="39">
        <f t="shared" si="8"/>
        <v>0</v>
      </c>
      <c r="P84" s="38"/>
    </row>
    <row r="85" spans="1:16" ht="24" hidden="1" x14ac:dyDescent="0.25">
      <c r="A85" s="88">
        <v>2122</v>
      </c>
      <c r="B85" s="110" t="s">
        <v>230</v>
      </c>
      <c r="C85" s="87">
        <f t="shared" si="4"/>
        <v>0</v>
      </c>
      <c r="D85" s="43">
        <v>0</v>
      </c>
      <c r="E85" s="40"/>
      <c r="F85" s="39">
        <f t="shared" si="5"/>
        <v>0</v>
      </c>
      <c r="G85" s="43">
        <v>0</v>
      </c>
      <c r="H85" s="42"/>
      <c r="I85" s="39">
        <f t="shared" si="6"/>
        <v>0</v>
      </c>
      <c r="J85" s="43"/>
      <c r="K85" s="42"/>
      <c r="L85" s="39">
        <f t="shared" si="7"/>
        <v>0</v>
      </c>
      <c r="M85" s="41"/>
      <c r="N85" s="40"/>
      <c r="O85" s="39">
        <f t="shared" si="8"/>
        <v>0</v>
      </c>
      <c r="P85" s="38"/>
    </row>
    <row r="86" spans="1:16" x14ac:dyDescent="0.25">
      <c r="A86" s="109">
        <v>2200</v>
      </c>
      <c r="B86" s="108" t="s">
        <v>229</v>
      </c>
      <c r="C86" s="168">
        <f t="shared" si="4"/>
        <v>63253</v>
      </c>
      <c r="D86" s="121">
        <f>SUM(D87,D92,D98,D106,D115,D119,D125,D131)</f>
        <v>56253</v>
      </c>
      <c r="E86" s="123">
        <f>SUM(E87,E92,E98,E106,E115,E119,E125,E131)</f>
        <v>7000</v>
      </c>
      <c r="F86" s="119">
        <f t="shared" si="5"/>
        <v>63253</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idden="1" x14ac:dyDescent="0.25">
      <c r="A87" s="169">
        <v>2210</v>
      </c>
      <c r="B87" s="96" t="s">
        <v>228</v>
      </c>
      <c r="C87" s="484">
        <f t="shared" si="4"/>
        <v>0</v>
      </c>
      <c r="D87" s="201">
        <f>SUM(D88:D91)</f>
        <v>0</v>
      </c>
      <c r="E87" s="137">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87">
        <f t="shared" si="4"/>
        <v>0</v>
      </c>
      <c r="D88" s="43">
        <v>0</v>
      </c>
      <c r="E88" s="40"/>
      <c r="F88" s="79">
        <f t="shared" si="5"/>
        <v>0</v>
      </c>
      <c r="G88" s="83">
        <v>0</v>
      </c>
      <c r="H88" s="82"/>
      <c r="I88" s="79">
        <f t="shared" si="6"/>
        <v>0</v>
      </c>
      <c r="J88" s="83"/>
      <c r="K88" s="82"/>
      <c r="L88" s="79">
        <f t="shared" si="7"/>
        <v>0</v>
      </c>
      <c r="M88" s="81"/>
      <c r="N88" s="80"/>
      <c r="O88" s="79">
        <f t="shared" si="8"/>
        <v>0</v>
      </c>
      <c r="P88" s="78"/>
    </row>
    <row r="89" spans="1:16" ht="36" hidden="1" x14ac:dyDescent="0.25">
      <c r="A89" s="88">
        <v>2212</v>
      </c>
      <c r="B89" s="110" t="s">
        <v>226</v>
      </c>
      <c r="C89" s="87">
        <f t="shared" si="4"/>
        <v>0</v>
      </c>
      <c r="D89" s="43">
        <v>0</v>
      </c>
      <c r="E89" s="40"/>
      <c r="F89" s="39">
        <f t="shared" si="5"/>
        <v>0</v>
      </c>
      <c r="G89" s="43">
        <v>0</v>
      </c>
      <c r="H89" s="42"/>
      <c r="I89" s="39">
        <f t="shared" si="6"/>
        <v>0</v>
      </c>
      <c r="J89" s="43"/>
      <c r="K89" s="42"/>
      <c r="L89" s="39">
        <f t="shared" si="7"/>
        <v>0</v>
      </c>
      <c r="M89" s="41"/>
      <c r="N89" s="40"/>
      <c r="O89" s="39">
        <f t="shared" si="8"/>
        <v>0</v>
      </c>
      <c r="P89" s="38"/>
    </row>
    <row r="90" spans="1:16" ht="24" hidden="1" x14ac:dyDescent="0.25">
      <c r="A90" s="88">
        <v>2214</v>
      </c>
      <c r="B90" s="110" t="s">
        <v>225</v>
      </c>
      <c r="C90" s="87">
        <f t="shared" si="4"/>
        <v>0</v>
      </c>
      <c r="D90" s="43">
        <v>0</v>
      </c>
      <c r="E90" s="40"/>
      <c r="F90" s="39">
        <f t="shared" si="5"/>
        <v>0</v>
      </c>
      <c r="G90" s="43">
        <v>0</v>
      </c>
      <c r="H90" s="42"/>
      <c r="I90" s="39">
        <f t="shared" si="6"/>
        <v>0</v>
      </c>
      <c r="J90" s="43"/>
      <c r="K90" s="42"/>
      <c r="L90" s="39">
        <f t="shared" si="7"/>
        <v>0</v>
      </c>
      <c r="M90" s="41"/>
      <c r="N90" s="40"/>
      <c r="O90" s="39">
        <f t="shared" si="8"/>
        <v>0</v>
      </c>
      <c r="P90" s="38"/>
    </row>
    <row r="91" spans="1:16" hidden="1" x14ac:dyDescent="0.25">
      <c r="A91" s="88">
        <v>2219</v>
      </c>
      <c r="B91" s="110" t="s">
        <v>224</v>
      </c>
      <c r="C91" s="87">
        <f t="shared" si="4"/>
        <v>0</v>
      </c>
      <c r="D91" s="43">
        <v>0</v>
      </c>
      <c r="E91" s="40"/>
      <c r="F91" s="39">
        <f t="shared" si="5"/>
        <v>0</v>
      </c>
      <c r="G91" s="43">
        <v>0</v>
      </c>
      <c r="H91" s="42"/>
      <c r="I91" s="39">
        <f t="shared" si="6"/>
        <v>0</v>
      </c>
      <c r="J91" s="43"/>
      <c r="K91" s="42"/>
      <c r="L91" s="39">
        <f t="shared" si="7"/>
        <v>0</v>
      </c>
      <c r="M91" s="41"/>
      <c r="N91" s="40"/>
      <c r="O91" s="39">
        <f t="shared" si="8"/>
        <v>0</v>
      </c>
      <c r="P91" s="38"/>
    </row>
    <row r="92" spans="1:16" hidden="1" x14ac:dyDescent="0.25">
      <c r="A92" s="111">
        <v>2220</v>
      </c>
      <c r="B92" s="110" t="s">
        <v>223</v>
      </c>
      <c r="C92" s="87">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87">
        <f t="shared" si="4"/>
        <v>0</v>
      </c>
      <c r="D93" s="43">
        <v>0</v>
      </c>
      <c r="E93" s="40"/>
      <c r="F93" s="39">
        <f t="shared" si="5"/>
        <v>0</v>
      </c>
      <c r="G93" s="43">
        <v>0</v>
      </c>
      <c r="H93" s="42"/>
      <c r="I93" s="39">
        <f t="shared" si="6"/>
        <v>0</v>
      </c>
      <c r="J93" s="43"/>
      <c r="K93" s="42"/>
      <c r="L93" s="39">
        <f t="shared" si="7"/>
        <v>0</v>
      </c>
      <c r="M93" s="41"/>
      <c r="N93" s="40"/>
      <c r="O93" s="39">
        <f t="shared" si="8"/>
        <v>0</v>
      </c>
      <c r="P93" s="38"/>
    </row>
    <row r="94" spans="1:16" hidden="1" x14ac:dyDescent="0.25">
      <c r="A94" s="88">
        <v>2222</v>
      </c>
      <c r="B94" s="110" t="s">
        <v>221</v>
      </c>
      <c r="C94" s="87">
        <f t="shared" si="4"/>
        <v>0</v>
      </c>
      <c r="D94" s="43">
        <v>0</v>
      </c>
      <c r="E94" s="40"/>
      <c r="F94" s="39">
        <f t="shared" si="5"/>
        <v>0</v>
      </c>
      <c r="G94" s="43">
        <v>0</v>
      </c>
      <c r="H94" s="42"/>
      <c r="I94" s="39">
        <f t="shared" si="6"/>
        <v>0</v>
      </c>
      <c r="J94" s="43"/>
      <c r="K94" s="42"/>
      <c r="L94" s="39">
        <f t="shared" si="7"/>
        <v>0</v>
      </c>
      <c r="M94" s="41"/>
      <c r="N94" s="40"/>
      <c r="O94" s="39">
        <f t="shared" si="8"/>
        <v>0</v>
      </c>
      <c r="P94" s="38"/>
    </row>
    <row r="95" spans="1:16" hidden="1" x14ac:dyDescent="0.25">
      <c r="A95" s="88">
        <v>2223</v>
      </c>
      <c r="B95" s="110" t="s">
        <v>220</v>
      </c>
      <c r="C95" s="87">
        <f t="shared" si="4"/>
        <v>0</v>
      </c>
      <c r="D95" s="43">
        <v>0</v>
      </c>
      <c r="E95" s="40"/>
      <c r="F95" s="39">
        <f t="shared" si="5"/>
        <v>0</v>
      </c>
      <c r="G95" s="43">
        <v>0</v>
      </c>
      <c r="H95" s="42"/>
      <c r="I95" s="39">
        <f t="shared" si="6"/>
        <v>0</v>
      </c>
      <c r="J95" s="43"/>
      <c r="K95" s="42"/>
      <c r="L95" s="39">
        <f t="shared" si="7"/>
        <v>0</v>
      </c>
      <c r="M95" s="41"/>
      <c r="N95" s="40"/>
      <c r="O95" s="39">
        <f t="shared" si="8"/>
        <v>0</v>
      </c>
      <c r="P95" s="38"/>
    </row>
    <row r="96" spans="1:16" ht="36" hidden="1" x14ac:dyDescent="0.25">
      <c r="A96" s="88">
        <v>2224</v>
      </c>
      <c r="B96" s="110" t="s">
        <v>219</v>
      </c>
      <c r="C96" s="87">
        <f t="shared" si="4"/>
        <v>0</v>
      </c>
      <c r="D96" s="43">
        <v>0</v>
      </c>
      <c r="E96" s="40"/>
      <c r="F96" s="39">
        <f t="shared" si="5"/>
        <v>0</v>
      </c>
      <c r="G96" s="43">
        <v>0</v>
      </c>
      <c r="H96" s="42"/>
      <c r="I96" s="39">
        <f t="shared" si="6"/>
        <v>0</v>
      </c>
      <c r="J96" s="43"/>
      <c r="K96" s="42"/>
      <c r="L96" s="39">
        <f t="shared" si="7"/>
        <v>0</v>
      </c>
      <c r="M96" s="41"/>
      <c r="N96" s="40"/>
      <c r="O96" s="39">
        <f t="shared" si="8"/>
        <v>0</v>
      </c>
      <c r="P96" s="38"/>
    </row>
    <row r="97" spans="1:16" ht="24" hidden="1" x14ac:dyDescent="0.25">
      <c r="A97" s="88">
        <v>2229</v>
      </c>
      <c r="B97" s="110" t="s">
        <v>218</v>
      </c>
      <c r="C97" s="87">
        <f t="shared" si="4"/>
        <v>0</v>
      </c>
      <c r="D97" s="43">
        <v>0</v>
      </c>
      <c r="E97" s="40"/>
      <c r="F97" s="39">
        <f t="shared" si="5"/>
        <v>0</v>
      </c>
      <c r="G97" s="43">
        <v>0</v>
      </c>
      <c r="H97" s="42"/>
      <c r="I97" s="39">
        <f t="shared" si="6"/>
        <v>0</v>
      </c>
      <c r="J97" s="43"/>
      <c r="K97" s="42"/>
      <c r="L97" s="39">
        <f t="shared" si="7"/>
        <v>0</v>
      </c>
      <c r="M97" s="41"/>
      <c r="N97" s="40"/>
      <c r="O97" s="39">
        <f t="shared" si="8"/>
        <v>0</v>
      </c>
      <c r="P97" s="38"/>
    </row>
    <row r="98" spans="1:16" ht="36" x14ac:dyDescent="0.25">
      <c r="A98" s="111">
        <v>2230</v>
      </c>
      <c r="B98" s="110" t="s">
        <v>217</v>
      </c>
      <c r="C98" s="87">
        <f t="shared" si="4"/>
        <v>630</v>
      </c>
      <c r="D98" s="115">
        <f>SUM(D99:D105)</f>
        <v>630</v>
      </c>
      <c r="E98" s="112">
        <f>SUM(E99:E105)</f>
        <v>0</v>
      </c>
      <c r="F98" s="39">
        <f t="shared" si="5"/>
        <v>630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87">
        <f t="shared" si="4"/>
        <v>0</v>
      </c>
      <c r="D99" s="43">
        <v>0</v>
      </c>
      <c r="E99" s="40"/>
      <c r="F99" s="39">
        <f t="shared" si="5"/>
        <v>0</v>
      </c>
      <c r="G99" s="43">
        <v>0</v>
      </c>
      <c r="H99" s="42"/>
      <c r="I99" s="39">
        <f t="shared" si="6"/>
        <v>0</v>
      </c>
      <c r="J99" s="43"/>
      <c r="K99" s="42"/>
      <c r="L99" s="39">
        <f t="shared" si="7"/>
        <v>0</v>
      </c>
      <c r="M99" s="41"/>
      <c r="N99" s="40"/>
      <c r="O99" s="39">
        <f t="shared" si="8"/>
        <v>0</v>
      </c>
      <c r="P99" s="38"/>
    </row>
    <row r="100" spans="1:16" ht="24" hidden="1" x14ac:dyDescent="0.25">
      <c r="A100" s="88">
        <v>2232</v>
      </c>
      <c r="B100" s="110" t="s">
        <v>215</v>
      </c>
      <c r="C100" s="87">
        <f t="shared" si="4"/>
        <v>0</v>
      </c>
      <c r="D100" s="43">
        <v>0</v>
      </c>
      <c r="E100" s="40"/>
      <c r="F100" s="39">
        <f t="shared" si="5"/>
        <v>0</v>
      </c>
      <c r="G100" s="43">
        <v>0</v>
      </c>
      <c r="H100" s="42"/>
      <c r="I100" s="39">
        <f t="shared" si="6"/>
        <v>0</v>
      </c>
      <c r="J100" s="43"/>
      <c r="K100" s="42"/>
      <c r="L100" s="39">
        <f t="shared" si="7"/>
        <v>0</v>
      </c>
      <c r="M100" s="41"/>
      <c r="N100" s="40"/>
      <c r="O100" s="39">
        <f t="shared" si="8"/>
        <v>0</v>
      </c>
      <c r="P100" s="38"/>
    </row>
    <row r="101" spans="1:16" hidden="1" x14ac:dyDescent="0.25">
      <c r="A101" s="145">
        <v>2233</v>
      </c>
      <c r="B101" s="117" t="s">
        <v>214</v>
      </c>
      <c r="C101" s="87">
        <f t="shared" si="4"/>
        <v>0</v>
      </c>
      <c r="D101" s="43">
        <v>0</v>
      </c>
      <c r="E101" s="40"/>
      <c r="F101" s="79">
        <f t="shared" si="5"/>
        <v>0</v>
      </c>
      <c r="G101" s="83">
        <v>0</v>
      </c>
      <c r="H101" s="82"/>
      <c r="I101" s="79">
        <f t="shared" si="6"/>
        <v>0</v>
      </c>
      <c r="J101" s="83"/>
      <c r="K101" s="82"/>
      <c r="L101" s="79">
        <f t="shared" si="7"/>
        <v>0</v>
      </c>
      <c r="M101" s="81"/>
      <c r="N101" s="80"/>
      <c r="O101" s="79">
        <f t="shared" si="8"/>
        <v>0</v>
      </c>
      <c r="P101" s="78"/>
    </row>
    <row r="102" spans="1:16" ht="24" hidden="1" x14ac:dyDescent="0.25">
      <c r="A102" s="88">
        <v>2234</v>
      </c>
      <c r="B102" s="110" t="s">
        <v>213</v>
      </c>
      <c r="C102" s="87">
        <f t="shared" si="4"/>
        <v>0</v>
      </c>
      <c r="D102" s="43">
        <v>0</v>
      </c>
      <c r="E102" s="40"/>
      <c r="F102" s="39">
        <f t="shared" si="5"/>
        <v>0</v>
      </c>
      <c r="G102" s="43">
        <v>0</v>
      </c>
      <c r="H102" s="42"/>
      <c r="I102" s="39">
        <f t="shared" si="6"/>
        <v>0</v>
      </c>
      <c r="J102" s="43"/>
      <c r="K102" s="42"/>
      <c r="L102" s="39">
        <f t="shared" si="7"/>
        <v>0</v>
      </c>
      <c r="M102" s="41"/>
      <c r="N102" s="40"/>
      <c r="O102" s="39">
        <f t="shared" si="8"/>
        <v>0</v>
      </c>
      <c r="P102" s="38"/>
    </row>
    <row r="103" spans="1:16" ht="24" hidden="1" x14ac:dyDescent="0.25">
      <c r="A103" s="88">
        <v>2235</v>
      </c>
      <c r="B103" s="110" t="s">
        <v>212</v>
      </c>
      <c r="C103" s="87">
        <f t="shared" si="4"/>
        <v>0</v>
      </c>
      <c r="D103" s="43">
        <v>0</v>
      </c>
      <c r="E103" s="40"/>
      <c r="F103" s="39">
        <f t="shared" si="5"/>
        <v>0</v>
      </c>
      <c r="G103" s="43">
        <v>0</v>
      </c>
      <c r="H103" s="42"/>
      <c r="I103" s="39">
        <f t="shared" si="6"/>
        <v>0</v>
      </c>
      <c r="J103" s="43"/>
      <c r="K103" s="42"/>
      <c r="L103" s="39">
        <f t="shared" si="7"/>
        <v>0</v>
      </c>
      <c r="M103" s="41"/>
      <c r="N103" s="40"/>
      <c r="O103" s="39">
        <f t="shared" si="8"/>
        <v>0</v>
      </c>
      <c r="P103" s="38"/>
    </row>
    <row r="104" spans="1:16" hidden="1" x14ac:dyDescent="0.25">
      <c r="A104" s="88">
        <v>2236</v>
      </c>
      <c r="B104" s="110" t="s">
        <v>211</v>
      </c>
      <c r="C104" s="87">
        <f t="shared" si="4"/>
        <v>0</v>
      </c>
      <c r="D104" s="43">
        <v>0</v>
      </c>
      <c r="E104" s="40"/>
      <c r="F104" s="39">
        <f t="shared" si="5"/>
        <v>0</v>
      </c>
      <c r="G104" s="43">
        <v>0</v>
      </c>
      <c r="H104" s="42"/>
      <c r="I104" s="39">
        <f t="shared" si="6"/>
        <v>0</v>
      </c>
      <c r="J104" s="43"/>
      <c r="K104" s="42"/>
      <c r="L104" s="39">
        <f t="shared" si="7"/>
        <v>0</v>
      </c>
      <c r="M104" s="41"/>
      <c r="N104" s="40"/>
      <c r="O104" s="39">
        <f t="shared" si="8"/>
        <v>0</v>
      </c>
      <c r="P104" s="38"/>
    </row>
    <row r="105" spans="1:16" x14ac:dyDescent="0.25">
      <c r="A105" s="88">
        <v>2239</v>
      </c>
      <c r="B105" s="110" t="s">
        <v>210</v>
      </c>
      <c r="C105" s="87">
        <f t="shared" si="4"/>
        <v>630</v>
      </c>
      <c r="D105" s="43">
        <v>630</v>
      </c>
      <c r="E105" s="40"/>
      <c r="F105" s="39">
        <f t="shared" si="5"/>
        <v>630</v>
      </c>
      <c r="G105" s="43">
        <v>0</v>
      </c>
      <c r="H105" s="42"/>
      <c r="I105" s="39">
        <f t="shared" si="6"/>
        <v>0</v>
      </c>
      <c r="J105" s="43"/>
      <c r="K105" s="42"/>
      <c r="L105" s="39">
        <f t="shared" si="7"/>
        <v>0</v>
      </c>
      <c r="M105" s="41"/>
      <c r="N105" s="40"/>
      <c r="O105" s="39">
        <f t="shared" si="8"/>
        <v>0</v>
      </c>
      <c r="P105" s="38"/>
    </row>
    <row r="106" spans="1:16" ht="24" x14ac:dyDescent="0.25">
      <c r="A106" s="111">
        <v>2240</v>
      </c>
      <c r="B106" s="110" t="s">
        <v>209</v>
      </c>
      <c r="C106" s="87">
        <f t="shared" si="4"/>
        <v>62245</v>
      </c>
      <c r="D106" s="115">
        <f>SUM(D107:D114)</f>
        <v>55245</v>
      </c>
      <c r="E106" s="112">
        <f>SUM(E107:E114)</f>
        <v>7000</v>
      </c>
      <c r="F106" s="39">
        <f t="shared" si="5"/>
        <v>62245</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x14ac:dyDescent="0.25">
      <c r="A107" s="88">
        <v>2241</v>
      </c>
      <c r="B107" s="110" t="s">
        <v>208</v>
      </c>
      <c r="C107" s="87">
        <f t="shared" si="4"/>
        <v>62245</v>
      </c>
      <c r="D107" s="43">
        <v>55245</v>
      </c>
      <c r="E107" s="40">
        <v>7000</v>
      </c>
      <c r="F107" s="39">
        <f t="shared" si="5"/>
        <v>62245</v>
      </c>
      <c r="G107" s="43">
        <v>0</v>
      </c>
      <c r="H107" s="42"/>
      <c r="I107" s="39">
        <f t="shared" si="6"/>
        <v>0</v>
      </c>
      <c r="J107" s="43"/>
      <c r="K107" s="42"/>
      <c r="L107" s="39">
        <f t="shared" si="7"/>
        <v>0</v>
      </c>
      <c r="M107" s="41"/>
      <c r="N107" s="40"/>
      <c r="O107" s="39">
        <f t="shared" si="8"/>
        <v>0</v>
      </c>
      <c r="P107" s="38"/>
    </row>
    <row r="108" spans="1:16" hidden="1" x14ac:dyDescent="0.25">
      <c r="A108" s="88">
        <v>2242</v>
      </c>
      <c r="B108" s="110" t="s">
        <v>207</v>
      </c>
      <c r="C108" s="87">
        <f t="shared" si="4"/>
        <v>0</v>
      </c>
      <c r="D108" s="43">
        <v>0</v>
      </c>
      <c r="E108" s="40"/>
      <c r="F108" s="39">
        <f t="shared" si="5"/>
        <v>0</v>
      </c>
      <c r="G108" s="43">
        <v>0</v>
      </c>
      <c r="H108" s="42"/>
      <c r="I108" s="39">
        <f t="shared" si="6"/>
        <v>0</v>
      </c>
      <c r="J108" s="43"/>
      <c r="K108" s="42"/>
      <c r="L108" s="39">
        <f t="shared" si="7"/>
        <v>0</v>
      </c>
      <c r="M108" s="41"/>
      <c r="N108" s="40"/>
      <c r="O108" s="39">
        <f t="shared" si="8"/>
        <v>0</v>
      </c>
      <c r="P108" s="38"/>
    </row>
    <row r="109" spans="1:16" ht="24" hidden="1" x14ac:dyDescent="0.25">
      <c r="A109" s="88">
        <v>2243</v>
      </c>
      <c r="B109" s="110" t="s">
        <v>206</v>
      </c>
      <c r="C109" s="87">
        <f t="shared" si="4"/>
        <v>0</v>
      </c>
      <c r="D109" s="43">
        <v>0</v>
      </c>
      <c r="E109" s="40"/>
      <c r="F109" s="39">
        <f t="shared" si="5"/>
        <v>0</v>
      </c>
      <c r="G109" s="43">
        <v>0</v>
      </c>
      <c r="H109" s="42"/>
      <c r="I109" s="39">
        <f t="shared" si="6"/>
        <v>0</v>
      </c>
      <c r="J109" s="43"/>
      <c r="K109" s="42"/>
      <c r="L109" s="39">
        <f t="shared" si="7"/>
        <v>0</v>
      </c>
      <c r="M109" s="41"/>
      <c r="N109" s="40"/>
      <c r="O109" s="39">
        <f t="shared" si="8"/>
        <v>0</v>
      </c>
      <c r="P109" s="38"/>
    </row>
    <row r="110" spans="1:16" hidden="1" x14ac:dyDescent="0.25">
      <c r="A110" s="88">
        <v>2244</v>
      </c>
      <c r="B110" s="110" t="s">
        <v>205</v>
      </c>
      <c r="C110" s="87">
        <f t="shared" si="4"/>
        <v>0</v>
      </c>
      <c r="D110" s="43">
        <v>0</v>
      </c>
      <c r="E110" s="40"/>
      <c r="F110" s="39">
        <f t="shared" si="5"/>
        <v>0</v>
      </c>
      <c r="G110" s="43">
        <v>0</v>
      </c>
      <c r="H110" s="42"/>
      <c r="I110" s="39">
        <f t="shared" si="6"/>
        <v>0</v>
      </c>
      <c r="J110" s="43"/>
      <c r="K110" s="42"/>
      <c r="L110" s="39">
        <f t="shared" si="7"/>
        <v>0</v>
      </c>
      <c r="M110" s="41"/>
      <c r="N110" s="40"/>
      <c r="O110" s="39">
        <f t="shared" si="8"/>
        <v>0</v>
      </c>
      <c r="P110" s="38"/>
    </row>
    <row r="111" spans="1:16" hidden="1" x14ac:dyDescent="0.25">
      <c r="A111" s="88">
        <v>2246</v>
      </c>
      <c r="B111" s="110" t="s">
        <v>204</v>
      </c>
      <c r="C111" s="87">
        <f t="shared" si="4"/>
        <v>0</v>
      </c>
      <c r="D111" s="43">
        <v>0</v>
      </c>
      <c r="E111" s="40"/>
      <c r="F111" s="39">
        <f t="shared" si="5"/>
        <v>0</v>
      </c>
      <c r="G111" s="43"/>
      <c r="H111" s="42"/>
      <c r="I111" s="39">
        <f t="shared" si="6"/>
        <v>0</v>
      </c>
      <c r="J111" s="43"/>
      <c r="K111" s="42"/>
      <c r="L111" s="39">
        <f t="shared" si="7"/>
        <v>0</v>
      </c>
      <c r="M111" s="41"/>
      <c r="N111" s="40"/>
      <c r="O111" s="39">
        <f t="shared" si="8"/>
        <v>0</v>
      </c>
      <c r="P111" s="38"/>
    </row>
    <row r="112" spans="1:16" hidden="1" x14ac:dyDescent="0.25">
      <c r="A112" s="88">
        <v>2247</v>
      </c>
      <c r="B112" s="110" t="s">
        <v>203</v>
      </c>
      <c r="C112" s="87">
        <f t="shared" si="4"/>
        <v>0</v>
      </c>
      <c r="D112" s="43">
        <v>0</v>
      </c>
      <c r="E112" s="40"/>
      <c r="F112" s="39">
        <f t="shared" si="5"/>
        <v>0</v>
      </c>
      <c r="G112" s="43">
        <v>0</v>
      </c>
      <c r="H112" s="42"/>
      <c r="I112" s="39">
        <f t="shared" si="6"/>
        <v>0</v>
      </c>
      <c r="J112" s="43"/>
      <c r="K112" s="42"/>
      <c r="L112" s="39">
        <f t="shared" si="7"/>
        <v>0</v>
      </c>
      <c r="M112" s="41"/>
      <c r="N112" s="40"/>
      <c r="O112" s="39">
        <f t="shared" si="8"/>
        <v>0</v>
      </c>
      <c r="P112" s="38"/>
    </row>
    <row r="113" spans="1:16" ht="24" hidden="1" x14ac:dyDescent="0.25">
      <c r="A113" s="88">
        <v>2248</v>
      </c>
      <c r="B113" s="110" t="s">
        <v>202</v>
      </c>
      <c r="C113" s="87">
        <f t="shared" si="4"/>
        <v>0</v>
      </c>
      <c r="D113" s="43">
        <v>0</v>
      </c>
      <c r="E113" s="40"/>
      <c r="F113" s="39">
        <f t="shared" si="5"/>
        <v>0</v>
      </c>
      <c r="G113" s="43">
        <v>0</v>
      </c>
      <c r="H113" s="42"/>
      <c r="I113" s="39">
        <f t="shared" si="6"/>
        <v>0</v>
      </c>
      <c r="J113" s="43"/>
      <c r="K113" s="42"/>
      <c r="L113" s="39">
        <f t="shared" si="7"/>
        <v>0</v>
      </c>
      <c r="M113" s="41"/>
      <c r="N113" s="40"/>
      <c r="O113" s="39">
        <f t="shared" si="8"/>
        <v>0</v>
      </c>
      <c r="P113" s="38"/>
    </row>
    <row r="114" spans="1:16" ht="24" hidden="1" x14ac:dyDescent="0.25">
      <c r="A114" s="88">
        <v>2249</v>
      </c>
      <c r="B114" s="110" t="s">
        <v>201</v>
      </c>
      <c r="C114" s="87">
        <f t="shared" si="4"/>
        <v>0</v>
      </c>
      <c r="D114" s="43">
        <v>0</v>
      </c>
      <c r="E114" s="40"/>
      <c r="F114" s="39">
        <f t="shared" si="5"/>
        <v>0</v>
      </c>
      <c r="G114" s="43">
        <v>0</v>
      </c>
      <c r="H114" s="42"/>
      <c r="I114" s="39">
        <f t="shared" si="6"/>
        <v>0</v>
      </c>
      <c r="J114" s="43"/>
      <c r="K114" s="42"/>
      <c r="L114" s="39">
        <f t="shared" si="7"/>
        <v>0</v>
      </c>
      <c r="M114" s="41"/>
      <c r="N114" s="40"/>
      <c r="O114" s="39">
        <f t="shared" si="8"/>
        <v>0</v>
      </c>
      <c r="P114" s="38"/>
    </row>
    <row r="115" spans="1:16" hidden="1" x14ac:dyDescent="0.25">
      <c r="A115" s="111">
        <v>2250</v>
      </c>
      <c r="B115" s="110" t="s">
        <v>200</v>
      </c>
      <c r="C115" s="87">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87">
        <f t="shared" si="4"/>
        <v>0</v>
      </c>
      <c r="D116" s="43">
        <v>0</v>
      </c>
      <c r="E116" s="40"/>
      <c r="F116" s="39">
        <f t="shared" si="5"/>
        <v>0</v>
      </c>
      <c r="G116" s="43">
        <v>0</v>
      </c>
      <c r="H116" s="42"/>
      <c r="I116" s="39">
        <f t="shared" si="6"/>
        <v>0</v>
      </c>
      <c r="J116" s="43"/>
      <c r="K116" s="42"/>
      <c r="L116" s="39">
        <f t="shared" si="7"/>
        <v>0</v>
      </c>
      <c r="M116" s="41"/>
      <c r="N116" s="40"/>
      <c r="O116" s="39">
        <f t="shared" si="8"/>
        <v>0</v>
      </c>
      <c r="P116" s="38"/>
    </row>
    <row r="117" spans="1:16" ht="24" hidden="1" x14ac:dyDescent="0.25">
      <c r="A117" s="88">
        <v>2252</v>
      </c>
      <c r="B117" s="110" t="s">
        <v>198</v>
      </c>
      <c r="C117" s="87">
        <f t="shared" ref="C117:C181" si="9">F117+I117+L117+O117</f>
        <v>0</v>
      </c>
      <c r="D117" s="43">
        <v>0</v>
      </c>
      <c r="E117" s="40"/>
      <c r="F117" s="39">
        <f t="shared" si="5"/>
        <v>0</v>
      </c>
      <c r="G117" s="43">
        <v>0</v>
      </c>
      <c r="H117" s="42"/>
      <c r="I117" s="39">
        <f t="shared" si="6"/>
        <v>0</v>
      </c>
      <c r="J117" s="43"/>
      <c r="K117" s="42"/>
      <c r="L117" s="39">
        <f t="shared" si="7"/>
        <v>0</v>
      </c>
      <c r="M117" s="41"/>
      <c r="N117" s="40"/>
      <c r="O117" s="39">
        <f t="shared" si="8"/>
        <v>0</v>
      </c>
      <c r="P117" s="38"/>
    </row>
    <row r="118" spans="1:16" hidden="1" x14ac:dyDescent="0.25">
      <c r="A118" s="88">
        <v>2259</v>
      </c>
      <c r="B118" s="110" t="s">
        <v>197</v>
      </c>
      <c r="C118" s="87">
        <f t="shared" si="9"/>
        <v>0</v>
      </c>
      <c r="D118" s="43">
        <v>0</v>
      </c>
      <c r="E118" s="40"/>
      <c r="F118" s="39">
        <f t="shared" ref="F118:F182" si="10">D118+E118</f>
        <v>0</v>
      </c>
      <c r="G118" s="43">
        <v>0</v>
      </c>
      <c r="H118" s="42"/>
      <c r="I118" s="39">
        <f t="shared" ref="I118:I182" si="11">G118+H118</f>
        <v>0</v>
      </c>
      <c r="J118" s="43"/>
      <c r="K118" s="42"/>
      <c r="L118" s="39">
        <f t="shared" ref="L118:L182" si="12">J118+K118</f>
        <v>0</v>
      </c>
      <c r="M118" s="41"/>
      <c r="N118" s="40"/>
      <c r="O118" s="39">
        <f t="shared" ref="O118:O182" si="13">M118+N118</f>
        <v>0</v>
      </c>
      <c r="P118" s="38"/>
    </row>
    <row r="119" spans="1:16" hidden="1" x14ac:dyDescent="0.25">
      <c r="A119" s="111">
        <v>2260</v>
      </c>
      <c r="B119" s="110" t="s">
        <v>196</v>
      </c>
      <c r="C119" s="87">
        <f t="shared" si="9"/>
        <v>0</v>
      </c>
      <c r="D119" s="115">
        <f>SUM(D120:D124)</f>
        <v>0</v>
      </c>
      <c r="E119" s="112">
        <f>SUM(E120:E124)</f>
        <v>0</v>
      </c>
      <c r="F119" s="39">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87">
        <f t="shared" si="9"/>
        <v>0</v>
      </c>
      <c r="D120" s="43">
        <v>0</v>
      </c>
      <c r="E120" s="40"/>
      <c r="F120" s="39">
        <f t="shared" si="10"/>
        <v>0</v>
      </c>
      <c r="G120" s="43">
        <v>0</v>
      </c>
      <c r="H120" s="42"/>
      <c r="I120" s="39">
        <f t="shared" si="11"/>
        <v>0</v>
      </c>
      <c r="J120" s="43"/>
      <c r="K120" s="42"/>
      <c r="L120" s="39">
        <f t="shared" si="12"/>
        <v>0</v>
      </c>
      <c r="M120" s="41"/>
      <c r="N120" s="40"/>
      <c r="O120" s="39">
        <f t="shared" si="13"/>
        <v>0</v>
      </c>
      <c r="P120" s="38"/>
    </row>
    <row r="121" spans="1:16" hidden="1" x14ac:dyDescent="0.25">
      <c r="A121" s="88">
        <v>2262</v>
      </c>
      <c r="B121" s="110" t="s">
        <v>194</v>
      </c>
      <c r="C121" s="87">
        <f t="shared" si="9"/>
        <v>0</v>
      </c>
      <c r="D121" s="43">
        <v>0</v>
      </c>
      <c r="E121" s="40"/>
      <c r="F121" s="39">
        <f t="shared" si="10"/>
        <v>0</v>
      </c>
      <c r="G121" s="43">
        <v>0</v>
      </c>
      <c r="H121" s="42"/>
      <c r="I121" s="39">
        <f t="shared" si="11"/>
        <v>0</v>
      </c>
      <c r="J121" s="43"/>
      <c r="K121" s="42"/>
      <c r="L121" s="39">
        <f t="shared" si="12"/>
        <v>0</v>
      </c>
      <c r="M121" s="41"/>
      <c r="N121" s="40"/>
      <c r="O121" s="39">
        <f t="shared" si="13"/>
        <v>0</v>
      </c>
      <c r="P121" s="38"/>
    </row>
    <row r="122" spans="1:16" hidden="1" x14ac:dyDescent="0.25">
      <c r="A122" s="88">
        <v>2263</v>
      </c>
      <c r="B122" s="110" t="s">
        <v>193</v>
      </c>
      <c r="C122" s="87">
        <f t="shared" si="9"/>
        <v>0</v>
      </c>
      <c r="D122" s="43">
        <v>0</v>
      </c>
      <c r="E122" s="40"/>
      <c r="F122" s="39">
        <f t="shared" si="10"/>
        <v>0</v>
      </c>
      <c r="G122" s="43">
        <v>0</v>
      </c>
      <c r="H122" s="42"/>
      <c r="I122" s="39">
        <f t="shared" si="11"/>
        <v>0</v>
      </c>
      <c r="J122" s="43"/>
      <c r="K122" s="42"/>
      <c r="L122" s="39">
        <f t="shared" si="12"/>
        <v>0</v>
      </c>
      <c r="M122" s="41"/>
      <c r="N122" s="40"/>
      <c r="O122" s="39">
        <f t="shared" si="13"/>
        <v>0</v>
      </c>
      <c r="P122" s="38"/>
    </row>
    <row r="123" spans="1:16" hidden="1" x14ac:dyDescent="0.25">
      <c r="A123" s="88">
        <v>2264</v>
      </c>
      <c r="B123" s="110" t="s">
        <v>192</v>
      </c>
      <c r="C123" s="87">
        <f t="shared" si="9"/>
        <v>0</v>
      </c>
      <c r="D123" s="43">
        <v>0</v>
      </c>
      <c r="E123" s="40"/>
      <c r="F123" s="39">
        <f t="shared" si="10"/>
        <v>0</v>
      </c>
      <c r="G123" s="43">
        <v>0</v>
      </c>
      <c r="H123" s="42"/>
      <c r="I123" s="39">
        <f t="shared" si="11"/>
        <v>0</v>
      </c>
      <c r="J123" s="43"/>
      <c r="K123" s="42"/>
      <c r="L123" s="39">
        <f t="shared" si="12"/>
        <v>0</v>
      </c>
      <c r="M123" s="41"/>
      <c r="N123" s="40"/>
      <c r="O123" s="39">
        <f t="shared" si="13"/>
        <v>0</v>
      </c>
      <c r="P123" s="38"/>
    </row>
    <row r="124" spans="1:16" hidden="1" x14ac:dyDescent="0.25">
      <c r="A124" s="88">
        <v>2269</v>
      </c>
      <c r="B124" s="110" t="s">
        <v>191</v>
      </c>
      <c r="C124" s="87">
        <f t="shared" si="9"/>
        <v>0</v>
      </c>
      <c r="D124" s="43">
        <v>0</v>
      </c>
      <c r="E124" s="40"/>
      <c r="F124" s="39">
        <f t="shared" si="10"/>
        <v>0</v>
      </c>
      <c r="G124" s="43">
        <v>0</v>
      </c>
      <c r="H124" s="42"/>
      <c r="I124" s="39">
        <f t="shared" si="11"/>
        <v>0</v>
      </c>
      <c r="J124" s="43"/>
      <c r="K124" s="42"/>
      <c r="L124" s="39">
        <f t="shared" si="12"/>
        <v>0</v>
      </c>
      <c r="M124" s="41"/>
      <c r="N124" s="40"/>
      <c r="O124" s="39">
        <f t="shared" si="13"/>
        <v>0</v>
      </c>
      <c r="P124" s="38"/>
    </row>
    <row r="125" spans="1:16" x14ac:dyDescent="0.25">
      <c r="A125" s="111">
        <v>2270</v>
      </c>
      <c r="B125" s="110" t="s">
        <v>190</v>
      </c>
      <c r="C125" s="87">
        <f t="shared" si="9"/>
        <v>378</v>
      </c>
      <c r="D125" s="115">
        <f>SUM(D126:D130)</f>
        <v>378</v>
      </c>
      <c r="E125" s="112">
        <f>SUM(E126:E130)</f>
        <v>0</v>
      </c>
      <c r="F125" s="39">
        <f t="shared" si="10"/>
        <v>378</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87">
        <f t="shared" si="9"/>
        <v>0</v>
      </c>
      <c r="D126" s="43">
        <v>0</v>
      </c>
      <c r="E126" s="40"/>
      <c r="F126" s="39">
        <f t="shared" si="10"/>
        <v>0</v>
      </c>
      <c r="G126" s="43">
        <v>0</v>
      </c>
      <c r="H126" s="42"/>
      <c r="I126" s="39">
        <f t="shared" si="11"/>
        <v>0</v>
      </c>
      <c r="J126" s="43"/>
      <c r="K126" s="42"/>
      <c r="L126" s="39">
        <f t="shared" si="12"/>
        <v>0</v>
      </c>
      <c r="M126" s="41"/>
      <c r="N126" s="40"/>
      <c r="O126" s="39">
        <f t="shared" si="13"/>
        <v>0</v>
      </c>
      <c r="P126" s="38"/>
    </row>
    <row r="127" spans="1:16" ht="24" hidden="1" x14ac:dyDescent="0.25">
      <c r="A127" s="88">
        <v>2275</v>
      </c>
      <c r="B127" s="110" t="s">
        <v>188</v>
      </c>
      <c r="C127" s="87">
        <f t="shared" si="9"/>
        <v>0</v>
      </c>
      <c r="D127" s="43">
        <v>0</v>
      </c>
      <c r="E127" s="40"/>
      <c r="F127" s="39">
        <f t="shared" si="10"/>
        <v>0</v>
      </c>
      <c r="G127" s="43">
        <v>0</v>
      </c>
      <c r="H127" s="42"/>
      <c r="I127" s="39">
        <f t="shared" si="11"/>
        <v>0</v>
      </c>
      <c r="J127" s="43"/>
      <c r="K127" s="42"/>
      <c r="L127" s="39">
        <f t="shared" si="12"/>
        <v>0</v>
      </c>
      <c r="M127" s="41"/>
      <c r="N127" s="40"/>
      <c r="O127" s="39">
        <f t="shared" si="13"/>
        <v>0</v>
      </c>
      <c r="P127" s="38"/>
    </row>
    <row r="128" spans="1:16" ht="24" hidden="1" x14ac:dyDescent="0.25">
      <c r="A128" s="88">
        <v>2276</v>
      </c>
      <c r="B128" s="110" t="s">
        <v>187</v>
      </c>
      <c r="C128" s="87">
        <f t="shared" si="9"/>
        <v>0</v>
      </c>
      <c r="D128" s="43">
        <v>0</v>
      </c>
      <c r="E128" s="40"/>
      <c r="F128" s="39">
        <f t="shared" si="10"/>
        <v>0</v>
      </c>
      <c r="G128" s="43">
        <v>0</v>
      </c>
      <c r="H128" s="42"/>
      <c r="I128" s="39">
        <f t="shared" si="11"/>
        <v>0</v>
      </c>
      <c r="J128" s="43"/>
      <c r="K128" s="42"/>
      <c r="L128" s="39">
        <f t="shared" si="12"/>
        <v>0</v>
      </c>
      <c r="M128" s="41"/>
      <c r="N128" s="40"/>
      <c r="O128" s="39">
        <f t="shared" si="13"/>
        <v>0</v>
      </c>
      <c r="P128" s="38"/>
    </row>
    <row r="129" spans="1:16" ht="24" hidden="1" x14ac:dyDescent="0.25">
      <c r="A129" s="88">
        <v>2278</v>
      </c>
      <c r="B129" s="110" t="s">
        <v>186</v>
      </c>
      <c r="C129" s="87">
        <f t="shared" si="9"/>
        <v>0</v>
      </c>
      <c r="D129" s="43">
        <v>0</v>
      </c>
      <c r="E129" s="40"/>
      <c r="F129" s="39">
        <f t="shared" si="10"/>
        <v>0</v>
      </c>
      <c r="G129" s="43">
        <v>0</v>
      </c>
      <c r="H129" s="42"/>
      <c r="I129" s="39">
        <f t="shared" si="11"/>
        <v>0</v>
      </c>
      <c r="J129" s="43"/>
      <c r="K129" s="42"/>
      <c r="L129" s="39">
        <f t="shared" si="12"/>
        <v>0</v>
      </c>
      <c r="M129" s="41"/>
      <c r="N129" s="40"/>
      <c r="O129" s="39">
        <f t="shared" si="13"/>
        <v>0</v>
      </c>
      <c r="P129" s="38"/>
    </row>
    <row r="130" spans="1:16" ht="24" x14ac:dyDescent="0.25">
      <c r="A130" s="88">
        <v>2279</v>
      </c>
      <c r="B130" s="110" t="s">
        <v>185</v>
      </c>
      <c r="C130" s="87">
        <f t="shared" si="9"/>
        <v>378</v>
      </c>
      <c r="D130" s="43">
        <v>378</v>
      </c>
      <c r="E130" s="40"/>
      <c r="F130" s="39">
        <f t="shared" si="10"/>
        <v>378</v>
      </c>
      <c r="G130" s="43">
        <v>0</v>
      </c>
      <c r="H130" s="42"/>
      <c r="I130" s="39">
        <f t="shared" si="11"/>
        <v>0</v>
      </c>
      <c r="J130" s="43"/>
      <c r="K130" s="42"/>
      <c r="L130" s="39">
        <f t="shared" si="12"/>
        <v>0</v>
      </c>
      <c r="M130" s="41"/>
      <c r="N130" s="40"/>
      <c r="O130" s="39">
        <f t="shared" si="13"/>
        <v>0</v>
      </c>
      <c r="P130" s="38"/>
    </row>
    <row r="131" spans="1:16" ht="24" hidden="1" x14ac:dyDescent="0.25">
      <c r="A131" s="118">
        <v>2280</v>
      </c>
      <c r="B131" s="117" t="s">
        <v>184</v>
      </c>
      <c r="C131" s="87">
        <f t="shared" si="9"/>
        <v>0</v>
      </c>
      <c r="D131" s="115">
        <f t="shared" ref="D131" si="14">SUM(D132)</f>
        <v>0</v>
      </c>
      <c r="E131" s="112">
        <f t="shared" ref="E131:N131" si="15">SUM(E132)</f>
        <v>0</v>
      </c>
      <c r="F131" s="79">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row>
    <row r="132" spans="1:16" ht="24" hidden="1" x14ac:dyDescent="0.25">
      <c r="A132" s="88">
        <v>2283</v>
      </c>
      <c r="B132" s="110" t="s">
        <v>183</v>
      </c>
      <c r="C132" s="87">
        <f t="shared" si="9"/>
        <v>0</v>
      </c>
      <c r="D132" s="43">
        <v>0</v>
      </c>
      <c r="E132" s="40"/>
      <c r="F132" s="39">
        <f t="shared" si="10"/>
        <v>0</v>
      </c>
      <c r="G132" s="43">
        <v>0</v>
      </c>
      <c r="H132" s="42"/>
      <c r="I132" s="39">
        <f t="shared" si="11"/>
        <v>0</v>
      </c>
      <c r="J132" s="43"/>
      <c r="K132" s="42"/>
      <c r="L132" s="39">
        <f t="shared" si="12"/>
        <v>0</v>
      </c>
      <c r="M132" s="41"/>
      <c r="N132" s="40"/>
      <c r="O132" s="39">
        <f t="shared" si="13"/>
        <v>0</v>
      </c>
      <c r="P132" s="38"/>
    </row>
    <row r="133" spans="1:16" ht="36" hidden="1" x14ac:dyDescent="0.25">
      <c r="A133" s="109">
        <v>2300</v>
      </c>
      <c r="B133" s="108" t="s">
        <v>182</v>
      </c>
      <c r="C133" s="473">
        <f t="shared" si="9"/>
        <v>0</v>
      </c>
      <c r="D133" s="105">
        <f>SUM(D134,D139,D143,D144,D147,D154,D162,D163,D166)</f>
        <v>0</v>
      </c>
      <c r="E133" s="102">
        <f>SUM(E134,E139,E143,E144,E147,E154,E162,E163,E166)</f>
        <v>0</v>
      </c>
      <c r="F133" s="119">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477">
        <f t="shared" si="9"/>
        <v>0</v>
      </c>
      <c r="D134" s="201">
        <f>SUM(D135:D138)</f>
        <v>0</v>
      </c>
      <c r="E134" s="137">
        <f>SUM(E135:E138)</f>
        <v>0</v>
      </c>
      <c r="F134" s="79">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87">
        <f t="shared" si="9"/>
        <v>0</v>
      </c>
      <c r="D135" s="43">
        <v>0</v>
      </c>
      <c r="E135" s="40"/>
      <c r="F135" s="39">
        <f t="shared" si="10"/>
        <v>0</v>
      </c>
      <c r="G135" s="43">
        <v>0</v>
      </c>
      <c r="H135" s="42"/>
      <c r="I135" s="39">
        <f t="shared" si="11"/>
        <v>0</v>
      </c>
      <c r="J135" s="43"/>
      <c r="K135" s="42"/>
      <c r="L135" s="39">
        <f t="shared" si="12"/>
        <v>0</v>
      </c>
      <c r="M135" s="41"/>
      <c r="N135" s="40"/>
      <c r="O135" s="39">
        <f t="shared" si="13"/>
        <v>0</v>
      </c>
      <c r="P135" s="38"/>
    </row>
    <row r="136" spans="1:16" hidden="1" x14ac:dyDescent="0.25">
      <c r="A136" s="88">
        <v>2312</v>
      </c>
      <c r="B136" s="110" t="s">
        <v>179</v>
      </c>
      <c r="C136" s="87">
        <f t="shared" si="9"/>
        <v>0</v>
      </c>
      <c r="D136" s="43">
        <v>0</v>
      </c>
      <c r="E136" s="40"/>
      <c r="F136" s="39">
        <f t="shared" si="10"/>
        <v>0</v>
      </c>
      <c r="G136" s="43"/>
      <c r="H136" s="42"/>
      <c r="I136" s="39">
        <f t="shared" si="11"/>
        <v>0</v>
      </c>
      <c r="J136" s="43"/>
      <c r="K136" s="42"/>
      <c r="L136" s="39">
        <f t="shared" si="12"/>
        <v>0</v>
      </c>
      <c r="M136" s="41"/>
      <c r="N136" s="40"/>
      <c r="O136" s="39">
        <f t="shared" si="13"/>
        <v>0</v>
      </c>
      <c r="P136" s="38"/>
    </row>
    <row r="137" spans="1:16" hidden="1" x14ac:dyDescent="0.25">
      <c r="A137" s="88">
        <v>2313</v>
      </c>
      <c r="B137" s="110" t="s">
        <v>178</v>
      </c>
      <c r="C137" s="87">
        <f t="shared" si="9"/>
        <v>0</v>
      </c>
      <c r="D137" s="43">
        <v>0</v>
      </c>
      <c r="E137" s="40"/>
      <c r="F137" s="39">
        <f t="shared" si="10"/>
        <v>0</v>
      </c>
      <c r="G137" s="43">
        <v>0</v>
      </c>
      <c r="H137" s="42"/>
      <c r="I137" s="39">
        <f t="shared" si="11"/>
        <v>0</v>
      </c>
      <c r="J137" s="43"/>
      <c r="K137" s="42"/>
      <c r="L137" s="39">
        <f t="shared" si="12"/>
        <v>0</v>
      </c>
      <c r="M137" s="41"/>
      <c r="N137" s="40"/>
      <c r="O137" s="39">
        <f t="shared" si="13"/>
        <v>0</v>
      </c>
      <c r="P137" s="38"/>
    </row>
    <row r="138" spans="1:16" ht="24" hidden="1" x14ac:dyDescent="0.25">
      <c r="A138" s="88">
        <v>2314</v>
      </c>
      <c r="B138" s="110" t="s">
        <v>177</v>
      </c>
      <c r="C138" s="87">
        <f t="shared" si="9"/>
        <v>0</v>
      </c>
      <c r="D138" s="43">
        <v>0</v>
      </c>
      <c r="E138" s="40"/>
      <c r="F138" s="39">
        <f t="shared" si="10"/>
        <v>0</v>
      </c>
      <c r="G138" s="43">
        <v>0</v>
      </c>
      <c r="H138" s="42"/>
      <c r="I138" s="39">
        <f t="shared" si="11"/>
        <v>0</v>
      </c>
      <c r="J138" s="43"/>
      <c r="K138" s="42"/>
      <c r="L138" s="39">
        <f t="shared" si="12"/>
        <v>0</v>
      </c>
      <c r="M138" s="41"/>
      <c r="N138" s="40"/>
      <c r="O138" s="39">
        <f t="shared" si="13"/>
        <v>0</v>
      </c>
      <c r="P138" s="38"/>
    </row>
    <row r="139" spans="1:16" hidden="1" x14ac:dyDescent="0.25">
      <c r="A139" s="111">
        <v>2320</v>
      </c>
      <c r="B139" s="110" t="s">
        <v>176</v>
      </c>
      <c r="C139" s="87">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87">
        <f t="shared" si="9"/>
        <v>0</v>
      </c>
      <c r="D140" s="43">
        <v>0</v>
      </c>
      <c r="E140" s="40"/>
      <c r="F140" s="39">
        <f t="shared" si="10"/>
        <v>0</v>
      </c>
      <c r="G140" s="43">
        <v>0</v>
      </c>
      <c r="H140" s="42"/>
      <c r="I140" s="39">
        <f t="shared" si="11"/>
        <v>0</v>
      </c>
      <c r="J140" s="43"/>
      <c r="K140" s="42"/>
      <c r="L140" s="39">
        <f t="shared" si="12"/>
        <v>0</v>
      </c>
      <c r="M140" s="41"/>
      <c r="N140" s="40"/>
      <c r="O140" s="39">
        <f t="shared" si="13"/>
        <v>0</v>
      </c>
      <c r="P140" s="38"/>
    </row>
    <row r="141" spans="1:16" hidden="1" x14ac:dyDescent="0.25">
      <c r="A141" s="88">
        <v>2322</v>
      </c>
      <c r="B141" s="110" t="s">
        <v>174</v>
      </c>
      <c r="C141" s="87">
        <f t="shared" si="9"/>
        <v>0</v>
      </c>
      <c r="D141" s="43">
        <v>0</v>
      </c>
      <c r="E141" s="40"/>
      <c r="F141" s="39">
        <f t="shared" si="10"/>
        <v>0</v>
      </c>
      <c r="G141" s="43">
        <v>0</v>
      </c>
      <c r="H141" s="42"/>
      <c r="I141" s="39">
        <f t="shared" si="11"/>
        <v>0</v>
      </c>
      <c r="J141" s="43"/>
      <c r="K141" s="42"/>
      <c r="L141" s="39">
        <f t="shared" si="12"/>
        <v>0</v>
      </c>
      <c r="M141" s="41"/>
      <c r="N141" s="40"/>
      <c r="O141" s="39">
        <f t="shared" si="13"/>
        <v>0</v>
      </c>
      <c r="P141" s="38"/>
    </row>
    <row r="142" spans="1:16" hidden="1" x14ac:dyDescent="0.25">
      <c r="A142" s="88">
        <v>2329</v>
      </c>
      <c r="B142" s="110" t="s">
        <v>173</v>
      </c>
      <c r="C142" s="87">
        <f t="shared" si="9"/>
        <v>0</v>
      </c>
      <c r="D142" s="43">
        <v>0</v>
      </c>
      <c r="E142" s="40"/>
      <c r="F142" s="39">
        <f t="shared" si="10"/>
        <v>0</v>
      </c>
      <c r="G142" s="43">
        <v>0</v>
      </c>
      <c r="H142" s="42"/>
      <c r="I142" s="39">
        <f t="shared" si="11"/>
        <v>0</v>
      </c>
      <c r="J142" s="43"/>
      <c r="K142" s="42"/>
      <c r="L142" s="39">
        <f t="shared" si="12"/>
        <v>0</v>
      </c>
      <c r="M142" s="41"/>
      <c r="N142" s="40"/>
      <c r="O142" s="39">
        <f t="shared" si="13"/>
        <v>0</v>
      </c>
      <c r="P142" s="38"/>
    </row>
    <row r="143" spans="1:16" hidden="1" x14ac:dyDescent="0.25">
      <c r="A143" s="111">
        <v>2330</v>
      </c>
      <c r="B143" s="110" t="s">
        <v>172</v>
      </c>
      <c r="C143" s="87">
        <f t="shared" si="9"/>
        <v>0</v>
      </c>
      <c r="D143" s="43">
        <v>0</v>
      </c>
      <c r="E143" s="40"/>
      <c r="F143" s="39">
        <f t="shared" si="10"/>
        <v>0</v>
      </c>
      <c r="G143" s="43">
        <v>0</v>
      </c>
      <c r="H143" s="42"/>
      <c r="I143" s="39">
        <f t="shared" si="11"/>
        <v>0</v>
      </c>
      <c r="J143" s="43"/>
      <c r="K143" s="42"/>
      <c r="L143" s="39">
        <f t="shared" si="12"/>
        <v>0</v>
      </c>
      <c r="M143" s="41"/>
      <c r="N143" s="40"/>
      <c r="O143" s="39">
        <f t="shared" si="13"/>
        <v>0</v>
      </c>
      <c r="P143" s="38"/>
    </row>
    <row r="144" spans="1:16" ht="36" hidden="1" x14ac:dyDescent="0.25">
      <c r="A144" s="111">
        <v>2340</v>
      </c>
      <c r="B144" s="110" t="s">
        <v>171</v>
      </c>
      <c r="C144" s="87">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87">
        <f t="shared" si="9"/>
        <v>0</v>
      </c>
      <c r="D145" s="43">
        <v>0</v>
      </c>
      <c r="E145" s="40"/>
      <c r="F145" s="39">
        <f t="shared" si="10"/>
        <v>0</v>
      </c>
      <c r="G145" s="43">
        <v>0</v>
      </c>
      <c r="H145" s="42"/>
      <c r="I145" s="39">
        <f t="shared" si="11"/>
        <v>0</v>
      </c>
      <c r="J145" s="43"/>
      <c r="K145" s="42"/>
      <c r="L145" s="39">
        <f t="shared" si="12"/>
        <v>0</v>
      </c>
      <c r="M145" s="41"/>
      <c r="N145" s="40"/>
      <c r="O145" s="39">
        <f t="shared" si="13"/>
        <v>0</v>
      </c>
      <c r="P145" s="38"/>
    </row>
    <row r="146" spans="1:16" ht="24" hidden="1" x14ac:dyDescent="0.25">
      <c r="A146" s="88">
        <v>2344</v>
      </c>
      <c r="B146" s="110" t="s">
        <v>169</v>
      </c>
      <c r="C146" s="87">
        <f t="shared" si="9"/>
        <v>0</v>
      </c>
      <c r="D146" s="43">
        <v>0</v>
      </c>
      <c r="E146" s="40"/>
      <c r="F146" s="39">
        <f t="shared" si="10"/>
        <v>0</v>
      </c>
      <c r="G146" s="43">
        <v>0</v>
      </c>
      <c r="H146" s="42"/>
      <c r="I146" s="39">
        <f t="shared" si="11"/>
        <v>0</v>
      </c>
      <c r="J146" s="43"/>
      <c r="K146" s="42"/>
      <c r="L146" s="39">
        <f t="shared" si="12"/>
        <v>0</v>
      </c>
      <c r="M146" s="41"/>
      <c r="N146" s="40"/>
      <c r="O146" s="39">
        <f t="shared" si="13"/>
        <v>0</v>
      </c>
      <c r="P146" s="38"/>
    </row>
    <row r="147" spans="1:16" ht="24" hidden="1" x14ac:dyDescent="0.25">
      <c r="A147" s="169">
        <v>2350</v>
      </c>
      <c r="B147" s="96" t="s">
        <v>168</v>
      </c>
      <c r="C147" s="87">
        <f t="shared" si="9"/>
        <v>0</v>
      </c>
      <c r="D147" s="115">
        <f>SUM(D148:D153)</f>
        <v>0</v>
      </c>
      <c r="E147" s="112">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87">
        <f t="shared" si="9"/>
        <v>0</v>
      </c>
      <c r="D148" s="43">
        <v>0</v>
      </c>
      <c r="E148" s="40"/>
      <c r="F148" s="79">
        <f t="shared" si="10"/>
        <v>0</v>
      </c>
      <c r="G148" s="83">
        <v>0</v>
      </c>
      <c r="H148" s="82"/>
      <c r="I148" s="79">
        <f t="shared" si="11"/>
        <v>0</v>
      </c>
      <c r="J148" s="83"/>
      <c r="K148" s="82"/>
      <c r="L148" s="79">
        <f t="shared" si="12"/>
        <v>0</v>
      </c>
      <c r="M148" s="81"/>
      <c r="N148" s="80"/>
      <c r="O148" s="79">
        <f t="shared" si="13"/>
        <v>0</v>
      </c>
      <c r="P148" s="78"/>
    </row>
    <row r="149" spans="1:16" hidden="1" x14ac:dyDescent="0.25">
      <c r="A149" s="88">
        <v>2352</v>
      </c>
      <c r="B149" s="110" t="s">
        <v>166</v>
      </c>
      <c r="C149" s="87">
        <f t="shared" si="9"/>
        <v>0</v>
      </c>
      <c r="D149" s="43">
        <v>0</v>
      </c>
      <c r="E149" s="40"/>
      <c r="F149" s="39">
        <f t="shared" si="10"/>
        <v>0</v>
      </c>
      <c r="G149" s="43">
        <v>0</v>
      </c>
      <c r="H149" s="42"/>
      <c r="I149" s="39">
        <f t="shared" si="11"/>
        <v>0</v>
      </c>
      <c r="J149" s="43"/>
      <c r="K149" s="42"/>
      <c r="L149" s="39">
        <f t="shared" si="12"/>
        <v>0</v>
      </c>
      <c r="M149" s="41"/>
      <c r="N149" s="40"/>
      <c r="O149" s="39">
        <f t="shared" si="13"/>
        <v>0</v>
      </c>
      <c r="P149" s="38"/>
    </row>
    <row r="150" spans="1:16" ht="24" hidden="1" x14ac:dyDescent="0.25">
      <c r="A150" s="88">
        <v>2353</v>
      </c>
      <c r="B150" s="110" t="s">
        <v>165</v>
      </c>
      <c r="C150" s="87">
        <f t="shared" si="9"/>
        <v>0</v>
      </c>
      <c r="D150" s="43">
        <v>0</v>
      </c>
      <c r="E150" s="40"/>
      <c r="F150" s="39">
        <f t="shared" si="10"/>
        <v>0</v>
      </c>
      <c r="G150" s="43">
        <v>0</v>
      </c>
      <c r="H150" s="42"/>
      <c r="I150" s="39">
        <f t="shared" si="11"/>
        <v>0</v>
      </c>
      <c r="J150" s="43"/>
      <c r="K150" s="42"/>
      <c r="L150" s="39">
        <f t="shared" si="12"/>
        <v>0</v>
      </c>
      <c r="M150" s="41"/>
      <c r="N150" s="40"/>
      <c r="O150" s="39">
        <f t="shared" si="13"/>
        <v>0</v>
      </c>
      <c r="P150" s="38"/>
    </row>
    <row r="151" spans="1:16" ht="24" hidden="1" x14ac:dyDescent="0.25">
      <c r="A151" s="88">
        <v>2354</v>
      </c>
      <c r="B151" s="110" t="s">
        <v>164</v>
      </c>
      <c r="C151" s="87">
        <f t="shared" si="9"/>
        <v>0</v>
      </c>
      <c r="D151" s="43">
        <v>0</v>
      </c>
      <c r="E151" s="40"/>
      <c r="F151" s="39">
        <f t="shared" si="10"/>
        <v>0</v>
      </c>
      <c r="G151" s="43">
        <v>0</v>
      </c>
      <c r="H151" s="42"/>
      <c r="I151" s="39">
        <f t="shared" si="11"/>
        <v>0</v>
      </c>
      <c r="J151" s="43"/>
      <c r="K151" s="42"/>
      <c r="L151" s="39">
        <f t="shared" si="12"/>
        <v>0</v>
      </c>
      <c r="M151" s="41"/>
      <c r="N151" s="40"/>
      <c r="O151" s="39">
        <f t="shared" si="13"/>
        <v>0</v>
      </c>
      <c r="P151" s="38"/>
    </row>
    <row r="152" spans="1:16" ht="24" hidden="1" x14ac:dyDescent="0.25">
      <c r="A152" s="88">
        <v>2355</v>
      </c>
      <c r="B152" s="110" t="s">
        <v>163</v>
      </c>
      <c r="C152" s="87">
        <f t="shared" si="9"/>
        <v>0</v>
      </c>
      <c r="D152" s="43">
        <v>0</v>
      </c>
      <c r="E152" s="40"/>
      <c r="F152" s="39">
        <f t="shared" si="10"/>
        <v>0</v>
      </c>
      <c r="G152" s="43">
        <v>0</v>
      </c>
      <c r="H152" s="42"/>
      <c r="I152" s="39">
        <f t="shared" si="11"/>
        <v>0</v>
      </c>
      <c r="J152" s="43"/>
      <c r="K152" s="42"/>
      <c r="L152" s="39">
        <f t="shared" si="12"/>
        <v>0</v>
      </c>
      <c r="M152" s="41"/>
      <c r="N152" s="40"/>
      <c r="O152" s="39">
        <f t="shared" si="13"/>
        <v>0</v>
      </c>
      <c r="P152" s="38"/>
    </row>
    <row r="153" spans="1:16" hidden="1" x14ac:dyDescent="0.25">
      <c r="A153" s="88">
        <v>2359</v>
      </c>
      <c r="B153" s="110" t="s">
        <v>162</v>
      </c>
      <c r="C153" s="87">
        <f t="shared" si="9"/>
        <v>0</v>
      </c>
      <c r="D153" s="43">
        <v>0</v>
      </c>
      <c r="E153" s="40"/>
      <c r="F153" s="39">
        <f t="shared" si="10"/>
        <v>0</v>
      </c>
      <c r="G153" s="43">
        <v>0</v>
      </c>
      <c r="H153" s="42"/>
      <c r="I153" s="39">
        <f t="shared" si="11"/>
        <v>0</v>
      </c>
      <c r="J153" s="43"/>
      <c r="K153" s="42"/>
      <c r="L153" s="39">
        <f t="shared" si="12"/>
        <v>0</v>
      </c>
      <c r="M153" s="41"/>
      <c r="N153" s="40"/>
      <c r="O153" s="39">
        <f t="shared" si="13"/>
        <v>0</v>
      </c>
      <c r="P153" s="38"/>
    </row>
    <row r="154" spans="1:16" ht="24" hidden="1" x14ac:dyDescent="0.25">
      <c r="A154" s="111">
        <v>2360</v>
      </c>
      <c r="B154" s="110" t="s">
        <v>161</v>
      </c>
      <c r="C154" s="87">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87">
        <f t="shared" si="9"/>
        <v>0</v>
      </c>
      <c r="D155" s="43">
        <v>0</v>
      </c>
      <c r="E155" s="40"/>
      <c r="F155" s="39">
        <f t="shared" si="10"/>
        <v>0</v>
      </c>
      <c r="G155" s="43">
        <v>0</v>
      </c>
      <c r="H155" s="42"/>
      <c r="I155" s="39">
        <f t="shared" si="11"/>
        <v>0</v>
      </c>
      <c r="J155" s="43"/>
      <c r="K155" s="42"/>
      <c r="L155" s="39">
        <f t="shared" si="12"/>
        <v>0</v>
      </c>
      <c r="M155" s="41"/>
      <c r="N155" s="40"/>
      <c r="O155" s="39">
        <f t="shared" si="13"/>
        <v>0</v>
      </c>
      <c r="P155" s="38"/>
    </row>
    <row r="156" spans="1:16" hidden="1" x14ac:dyDescent="0.25">
      <c r="A156" s="46">
        <v>2362</v>
      </c>
      <c r="B156" s="110" t="s">
        <v>159</v>
      </c>
      <c r="C156" s="87">
        <f t="shared" si="9"/>
        <v>0</v>
      </c>
      <c r="D156" s="43">
        <v>0</v>
      </c>
      <c r="E156" s="40"/>
      <c r="F156" s="39">
        <f t="shared" si="10"/>
        <v>0</v>
      </c>
      <c r="G156" s="43">
        <v>0</v>
      </c>
      <c r="H156" s="42"/>
      <c r="I156" s="39">
        <f t="shared" si="11"/>
        <v>0</v>
      </c>
      <c r="J156" s="43"/>
      <c r="K156" s="42"/>
      <c r="L156" s="39">
        <f t="shared" si="12"/>
        <v>0</v>
      </c>
      <c r="M156" s="41"/>
      <c r="N156" s="40"/>
      <c r="O156" s="39">
        <f t="shared" si="13"/>
        <v>0</v>
      </c>
      <c r="P156" s="38"/>
    </row>
    <row r="157" spans="1:16" hidden="1" x14ac:dyDescent="0.25">
      <c r="A157" s="46">
        <v>2363</v>
      </c>
      <c r="B157" s="110" t="s">
        <v>158</v>
      </c>
      <c r="C157" s="87">
        <f t="shared" si="9"/>
        <v>0</v>
      </c>
      <c r="D157" s="43">
        <v>0</v>
      </c>
      <c r="E157" s="40"/>
      <c r="F157" s="39">
        <f t="shared" si="10"/>
        <v>0</v>
      </c>
      <c r="G157" s="43">
        <v>0</v>
      </c>
      <c r="H157" s="42"/>
      <c r="I157" s="39">
        <f t="shared" si="11"/>
        <v>0</v>
      </c>
      <c r="J157" s="43"/>
      <c r="K157" s="42"/>
      <c r="L157" s="39">
        <f t="shared" si="12"/>
        <v>0</v>
      </c>
      <c r="M157" s="41"/>
      <c r="N157" s="40"/>
      <c r="O157" s="39">
        <f t="shared" si="13"/>
        <v>0</v>
      </c>
      <c r="P157" s="38"/>
    </row>
    <row r="158" spans="1:16" hidden="1" x14ac:dyDescent="0.25">
      <c r="A158" s="46">
        <v>2364</v>
      </c>
      <c r="B158" s="110" t="s">
        <v>156</v>
      </c>
      <c r="C158" s="87">
        <f t="shared" si="9"/>
        <v>0</v>
      </c>
      <c r="D158" s="43">
        <v>0</v>
      </c>
      <c r="E158" s="40"/>
      <c r="F158" s="39">
        <f t="shared" si="10"/>
        <v>0</v>
      </c>
      <c r="G158" s="43">
        <v>0</v>
      </c>
      <c r="H158" s="42"/>
      <c r="I158" s="39">
        <f t="shared" si="11"/>
        <v>0</v>
      </c>
      <c r="J158" s="43"/>
      <c r="K158" s="42"/>
      <c r="L158" s="39">
        <f t="shared" si="12"/>
        <v>0</v>
      </c>
      <c r="M158" s="41"/>
      <c r="N158" s="40"/>
      <c r="O158" s="39">
        <f t="shared" si="13"/>
        <v>0</v>
      </c>
      <c r="P158" s="38"/>
    </row>
    <row r="159" spans="1:16" hidden="1" x14ac:dyDescent="0.25">
      <c r="A159" s="46">
        <v>2365</v>
      </c>
      <c r="B159" s="110" t="s">
        <v>155</v>
      </c>
      <c r="C159" s="87">
        <f t="shared" si="9"/>
        <v>0</v>
      </c>
      <c r="D159" s="43">
        <v>0</v>
      </c>
      <c r="E159" s="40"/>
      <c r="F159" s="39">
        <f t="shared" si="10"/>
        <v>0</v>
      </c>
      <c r="G159" s="43">
        <v>0</v>
      </c>
      <c r="H159" s="42"/>
      <c r="I159" s="39">
        <f t="shared" si="11"/>
        <v>0</v>
      </c>
      <c r="J159" s="43"/>
      <c r="K159" s="42"/>
      <c r="L159" s="39">
        <f t="shared" si="12"/>
        <v>0</v>
      </c>
      <c r="M159" s="41"/>
      <c r="N159" s="40"/>
      <c r="O159" s="39">
        <f t="shared" si="13"/>
        <v>0</v>
      </c>
      <c r="P159" s="38"/>
    </row>
    <row r="160" spans="1:16" ht="36" hidden="1" x14ac:dyDescent="0.25">
      <c r="A160" s="46">
        <v>2366</v>
      </c>
      <c r="B160" s="110" t="s">
        <v>153</v>
      </c>
      <c r="C160" s="87">
        <f t="shared" si="9"/>
        <v>0</v>
      </c>
      <c r="D160" s="43">
        <v>0</v>
      </c>
      <c r="E160" s="40"/>
      <c r="F160" s="39">
        <f t="shared" si="10"/>
        <v>0</v>
      </c>
      <c r="G160" s="43">
        <v>0</v>
      </c>
      <c r="H160" s="42"/>
      <c r="I160" s="39">
        <f t="shared" si="11"/>
        <v>0</v>
      </c>
      <c r="J160" s="43"/>
      <c r="K160" s="42"/>
      <c r="L160" s="39">
        <f t="shared" si="12"/>
        <v>0</v>
      </c>
      <c r="M160" s="41"/>
      <c r="N160" s="40"/>
      <c r="O160" s="39">
        <f t="shared" si="13"/>
        <v>0</v>
      </c>
      <c r="P160" s="38"/>
    </row>
    <row r="161" spans="1:16" ht="36" hidden="1" x14ac:dyDescent="0.25">
      <c r="A161" s="46">
        <v>2369</v>
      </c>
      <c r="B161" s="110" t="s">
        <v>152</v>
      </c>
      <c r="C161" s="87">
        <f t="shared" si="9"/>
        <v>0</v>
      </c>
      <c r="D161" s="43">
        <v>0</v>
      </c>
      <c r="E161" s="40"/>
      <c r="F161" s="39">
        <f t="shared" si="10"/>
        <v>0</v>
      </c>
      <c r="G161" s="43">
        <v>0</v>
      </c>
      <c r="H161" s="42"/>
      <c r="I161" s="39">
        <f t="shared" si="11"/>
        <v>0</v>
      </c>
      <c r="J161" s="43"/>
      <c r="K161" s="42"/>
      <c r="L161" s="39">
        <f t="shared" si="12"/>
        <v>0</v>
      </c>
      <c r="M161" s="41"/>
      <c r="N161" s="40"/>
      <c r="O161" s="39">
        <f t="shared" si="13"/>
        <v>0</v>
      </c>
      <c r="P161" s="38"/>
    </row>
    <row r="162" spans="1:16" hidden="1" x14ac:dyDescent="0.25">
      <c r="A162" s="169">
        <v>2370</v>
      </c>
      <c r="B162" s="96" t="s">
        <v>151</v>
      </c>
      <c r="C162" s="87">
        <f t="shared" si="9"/>
        <v>0</v>
      </c>
      <c r="D162" s="43">
        <v>0</v>
      </c>
      <c r="E162" s="40"/>
      <c r="F162" s="90">
        <f t="shared" si="10"/>
        <v>0</v>
      </c>
      <c r="G162" s="167">
        <v>0</v>
      </c>
      <c r="H162" s="166"/>
      <c r="I162" s="90">
        <f t="shared" si="11"/>
        <v>0</v>
      </c>
      <c r="J162" s="167"/>
      <c r="K162" s="166"/>
      <c r="L162" s="90">
        <f t="shared" si="12"/>
        <v>0</v>
      </c>
      <c r="M162" s="165"/>
      <c r="N162" s="164"/>
      <c r="O162" s="90">
        <f t="shared" si="13"/>
        <v>0</v>
      </c>
      <c r="P162" s="89"/>
    </row>
    <row r="163" spans="1:16" hidden="1" x14ac:dyDescent="0.25">
      <c r="A163" s="169">
        <v>2380</v>
      </c>
      <c r="B163" s="96" t="s">
        <v>150</v>
      </c>
      <c r="C163" s="87">
        <f t="shared" si="9"/>
        <v>0</v>
      </c>
      <c r="D163" s="115">
        <f>SUM(D164:D165)</f>
        <v>0</v>
      </c>
      <c r="E163" s="112">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87">
        <f t="shared" si="9"/>
        <v>0</v>
      </c>
      <c r="D164" s="43">
        <v>0</v>
      </c>
      <c r="E164" s="40"/>
      <c r="F164" s="79">
        <f t="shared" si="10"/>
        <v>0</v>
      </c>
      <c r="G164" s="83">
        <v>0</v>
      </c>
      <c r="H164" s="82"/>
      <c r="I164" s="79">
        <f t="shared" si="11"/>
        <v>0</v>
      </c>
      <c r="J164" s="83"/>
      <c r="K164" s="82"/>
      <c r="L164" s="79">
        <f t="shared" si="12"/>
        <v>0</v>
      </c>
      <c r="M164" s="81"/>
      <c r="N164" s="80"/>
      <c r="O164" s="79">
        <f t="shared" si="13"/>
        <v>0</v>
      </c>
      <c r="P164" s="78"/>
    </row>
    <row r="165" spans="1:16" ht="24" hidden="1" x14ac:dyDescent="0.25">
      <c r="A165" s="46">
        <v>2389</v>
      </c>
      <c r="B165" s="110" t="s">
        <v>148</v>
      </c>
      <c r="C165" s="87">
        <f t="shared" si="9"/>
        <v>0</v>
      </c>
      <c r="D165" s="43">
        <v>0</v>
      </c>
      <c r="E165" s="40"/>
      <c r="F165" s="39">
        <f t="shared" si="10"/>
        <v>0</v>
      </c>
      <c r="G165" s="43">
        <v>0</v>
      </c>
      <c r="H165" s="42"/>
      <c r="I165" s="39">
        <f t="shared" si="11"/>
        <v>0</v>
      </c>
      <c r="J165" s="43"/>
      <c r="K165" s="42"/>
      <c r="L165" s="39">
        <f t="shared" si="12"/>
        <v>0</v>
      </c>
      <c r="M165" s="41"/>
      <c r="N165" s="40"/>
      <c r="O165" s="39">
        <f t="shared" si="13"/>
        <v>0</v>
      </c>
      <c r="P165" s="38"/>
    </row>
    <row r="166" spans="1:16" hidden="1" x14ac:dyDescent="0.25">
      <c r="A166" s="169">
        <v>2390</v>
      </c>
      <c r="B166" s="96" t="s">
        <v>147</v>
      </c>
      <c r="C166" s="87">
        <f t="shared" si="9"/>
        <v>0</v>
      </c>
      <c r="D166" s="43">
        <v>0</v>
      </c>
      <c r="E166" s="40"/>
      <c r="F166" s="90">
        <f t="shared" si="10"/>
        <v>0</v>
      </c>
      <c r="G166" s="167">
        <v>0</v>
      </c>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473">
        <f t="shared" si="9"/>
        <v>0</v>
      </c>
      <c r="D167" s="495">
        <v>0</v>
      </c>
      <c r="E167" s="496"/>
      <c r="F167" s="119">
        <f t="shared" si="10"/>
        <v>0</v>
      </c>
      <c r="G167" s="199">
        <v>0</v>
      </c>
      <c r="H167" s="198"/>
      <c r="I167" s="119">
        <f t="shared" si="11"/>
        <v>0</v>
      </c>
      <c r="J167" s="199"/>
      <c r="K167" s="198"/>
      <c r="L167" s="119">
        <f t="shared" si="12"/>
        <v>0</v>
      </c>
      <c r="M167" s="197"/>
      <c r="N167" s="196"/>
      <c r="O167" s="119">
        <f t="shared" si="13"/>
        <v>0</v>
      </c>
      <c r="P167" s="171"/>
    </row>
    <row r="168" spans="1:16" ht="24" hidden="1" x14ac:dyDescent="0.25">
      <c r="A168" s="109">
        <v>2500</v>
      </c>
      <c r="B168" s="108" t="s">
        <v>145</v>
      </c>
      <c r="C168" s="473">
        <f t="shared" si="9"/>
        <v>0</v>
      </c>
      <c r="D168" s="121">
        <f>SUM(D169,D174)</f>
        <v>0</v>
      </c>
      <c r="E168" s="123">
        <f>SUM(E169,E174)</f>
        <v>0</v>
      </c>
      <c r="F168" s="119">
        <f t="shared" si="10"/>
        <v>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67">
        <f t="shared" si="13"/>
        <v>0</v>
      </c>
      <c r="P168" s="66"/>
    </row>
    <row r="169" spans="1:16" hidden="1" x14ac:dyDescent="0.25">
      <c r="A169" s="118">
        <v>2510</v>
      </c>
      <c r="B169" s="117" t="s">
        <v>144</v>
      </c>
      <c r="C169" s="477">
        <f t="shared" si="9"/>
        <v>0</v>
      </c>
      <c r="D169" s="140">
        <f>SUM(D170:D173)</f>
        <v>0</v>
      </c>
      <c r="E169" s="141">
        <f>SUM(E170:E173)</f>
        <v>0</v>
      </c>
      <c r="F169" s="79">
        <f t="shared" si="10"/>
        <v>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row>
    <row r="170" spans="1:16" ht="24" hidden="1" x14ac:dyDescent="0.25">
      <c r="A170" s="88">
        <v>2512</v>
      </c>
      <c r="B170" s="110" t="s">
        <v>143</v>
      </c>
      <c r="C170" s="87">
        <f t="shared" si="9"/>
        <v>0</v>
      </c>
      <c r="D170" s="43">
        <v>0</v>
      </c>
      <c r="E170" s="40"/>
      <c r="F170" s="39">
        <f t="shared" si="10"/>
        <v>0</v>
      </c>
      <c r="G170" s="43">
        <v>0</v>
      </c>
      <c r="H170" s="42"/>
      <c r="I170" s="39">
        <f t="shared" si="11"/>
        <v>0</v>
      </c>
      <c r="J170" s="43"/>
      <c r="K170" s="42"/>
      <c r="L170" s="39">
        <f t="shared" si="12"/>
        <v>0</v>
      </c>
      <c r="M170" s="41"/>
      <c r="N170" s="40"/>
      <c r="O170" s="39">
        <f t="shared" si="13"/>
        <v>0</v>
      </c>
      <c r="P170" s="38"/>
    </row>
    <row r="171" spans="1:16" ht="36" hidden="1" x14ac:dyDescent="0.25">
      <c r="A171" s="88">
        <v>2513</v>
      </c>
      <c r="B171" s="110" t="s">
        <v>142</v>
      </c>
      <c r="C171" s="87">
        <f t="shared" si="9"/>
        <v>0</v>
      </c>
      <c r="D171" s="43">
        <v>0</v>
      </c>
      <c r="E171" s="40"/>
      <c r="F171" s="39">
        <f t="shared" si="10"/>
        <v>0</v>
      </c>
      <c r="G171" s="43">
        <v>0</v>
      </c>
      <c r="H171" s="42"/>
      <c r="I171" s="39">
        <f t="shared" si="11"/>
        <v>0</v>
      </c>
      <c r="J171" s="43"/>
      <c r="K171" s="42"/>
      <c r="L171" s="39">
        <f t="shared" si="12"/>
        <v>0</v>
      </c>
      <c r="M171" s="41"/>
      <c r="N171" s="40"/>
      <c r="O171" s="39">
        <f t="shared" si="13"/>
        <v>0</v>
      </c>
      <c r="P171" s="38"/>
    </row>
    <row r="172" spans="1:16" ht="24" hidden="1" x14ac:dyDescent="0.25">
      <c r="A172" s="88">
        <v>2515</v>
      </c>
      <c r="B172" s="110" t="s">
        <v>141</v>
      </c>
      <c r="C172" s="87">
        <f t="shared" si="9"/>
        <v>0</v>
      </c>
      <c r="D172" s="43">
        <v>0</v>
      </c>
      <c r="E172" s="40"/>
      <c r="F172" s="39">
        <f t="shared" si="10"/>
        <v>0</v>
      </c>
      <c r="G172" s="43">
        <v>0</v>
      </c>
      <c r="H172" s="42"/>
      <c r="I172" s="39">
        <f t="shared" si="11"/>
        <v>0</v>
      </c>
      <c r="J172" s="43"/>
      <c r="K172" s="42"/>
      <c r="L172" s="39">
        <f t="shared" si="12"/>
        <v>0</v>
      </c>
      <c r="M172" s="41"/>
      <c r="N172" s="40"/>
      <c r="O172" s="39">
        <f t="shared" si="13"/>
        <v>0</v>
      </c>
      <c r="P172" s="38"/>
    </row>
    <row r="173" spans="1:16" ht="24" hidden="1" x14ac:dyDescent="0.25">
      <c r="A173" s="88">
        <v>2519</v>
      </c>
      <c r="B173" s="110" t="s">
        <v>140</v>
      </c>
      <c r="C173" s="87">
        <f t="shared" si="9"/>
        <v>0</v>
      </c>
      <c r="D173" s="43">
        <v>0</v>
      </c>
      <c r="E173" s="40"/>
      <c r="F173" s="39">
        <f t="shared" si="10"/>
        <v>0</v>
      </c>
      <c r="G173" s="43">
        <v>0</v>
      </c>
      <c r="H173" s="42"/>
      <c r="I173" s="39">
        <f t="shared" si="11"/>
        <v>0</v>
      </c>
      <c r="J173" s="43"/>
      <c r="K173" s="42"/>
      <c r="L173" s="39">
        <f t="shared" si="12"/>
        <v>0</v>
      </c>
      <c r="M173" s="41"/>
      <c r="N173" s="40"/>
      <c r="O173" s="39">
        <f t="shared" si="13"/>
        <v>0</v>
      </c>
      <c r="P173" s="38"/>
    </row>
    <row r="174" spans="1:16" hidden="1" x14ac:dyDescent="0.25">
      <c r="A174" s="111">
        <v>2520</v>
      </c>
      <c r="B174" s="110" t="s">
        <v>139</v>
      </c>
      <c r="C174" s="87">
        <f t="shared" si="9"/>
        <v>0</v>
      </c>
      <c r="D174" s="43">
        <v>0</v>
      </c>
      <c r="E174" s="40"/>
      <c r="F174" s="39">
        <f t="shared" si="10"/>
        <v>0</v>
      </c>
      <c r="G174" s="43">
        <v>0</v>
      </c>
      <c r="H174" s="42"/>
      <c r="I174" s="39">
        <f t="shared" si="11"/>
        <v>0</v>
      </c>
      <c r="J174" s="43"/>
      <c r="K174" s="42"/>
      <c r="L174" s="39">
        <f t="shared" si="12"/>
        <v>0</v>
      </c>
      <c r="M174" s="41"/>
      <c r="N174" s="40"/>
      <c r="O174" s="39">
        <f t="shared" si="13"/>
        <v>0</v>
      </c>
      <c r="P174" s="38"/>
    </row>
    <row r="175" spans="1:16" s="189" customFormat="1" ht="36" hidden="1" x14ac:dyDescent="0.25">
      <c r="A175" s="183">
        <v>2800</v>
      </c>
      <c r="B175" s="117" t="s">
        <v>138</v>
      </c>
      <c r="C175" s="477">
        <f t="shared" si="9"/>
        <v>0</v>
      </c>
      <c r="D175" s="194">
        <v>0</v>
      </c>
      <c r="E175" s="191"/>
      <c r="F175" s="190">
        <f t="shared" si="10"/>
        <v>0</v>
      </c>
      <c r="G175" s="194">
        <v>0</v>
      </c>
      <c r="H175" s="193"/>
      <c r="I175" s="190">
        <f t="shared" si="11"/>
        <v>0</v>
      </c>
      <c r="J175" s="194"/>
      <c r="K175" s="193"/>
      <c r="L175" s="190">
        <f t="shared" si="12"/>
        <v>0</v>
      </c>
      <c r="M175" s="192"/>
      <c r="N175" s="191"/>
      <c r="O175" s="190">
        <f t="shared" si="13"/>
        <v>0</v>
      </c>
      <c r="P175" s="78"/>
    </row>
    <row r="176" spans="1:16" hidden="1" x14ac:dyDescent="0.25">
      <c r="A176" s="163">
        <v>3000</v>
      </c>
      <c r="B176" s="163" t="s">
        <v>137</v>
      </c>
      <c r="C176" s="492">
        <f t="shared" si="9"/>
        <v>0</v>
      </c>
      <c r="D176" s="160">
        <f>SUM(D177,D187)</f>
        <v>0</v>
      </c>
      <c r="E176" s="157">
        <f>SUM(E177,E187)</f>
        <v>0</v>
      </c>
      <c r="F176" s="156">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473">
        <f t="shared" si="9"/>
        <v>0</v>
      </c>
      <c r="D177" s="121">
        <f>SUM(D178,D182)</f>
        <v>0</v>
      </c>
      <c r="E177" s="123">
        <f>SUM(E178,E182)</f>
        <v>0</v>
      </c>
      <c r="F177" s="119">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row>
    <row r="178" spans="1:16" ht="36" hidden="1" x14ac:dyDescent="0.25">
      <c r="A178" s="118">
        <v>3260</v>
      </c>
      <c r="B178" s="117" t="s">
        <v>135</v>
      </c>
      <c r="C178" s="477">
        <f t="shared" si="9"/>
        <v>0</v>
      </c>
      <c r="D178" s="140">
        <f>SUM(D179:D181)</f>
        <v>0</v>
      </c>
      <c r="E178" s="141">
        <f>SUM(E179:E181)</f>
        <v>0</v>
      </c>
      <c r="F178" s="79">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87">
        <f t="shared" si="9"/>
        <v>0</v>
      </c>
      <c r="D179" s="43">
        <v>0</v>
      </c>
      <c r="E179" s="40"/>
      <c r="F179" s="39">
        <f t="shared" si="10"/>
        <v>0</v>
      </c>
      <c r="G179" s="43">
        <v>0</v>
      </c>
      <c r="H179" s="42"/>
      <c r="I179" s="39">
        <f t="shared" si="11"/>
        <v>0</v>
      </c>
      <c r="J179" s="43"/>
      <c r="K179" s="42"/>
      <c r="L179" s="39">
        <f t="shared" si="12"/>
        <v>0</v>
      </c>
      <c r="M179" s="41"/>
      <c r="N179" s="40"/>
      <c r="O179" s="39">
        <f t="shared" si="13"/>
        <v>0</v>
      </c>
      <c r="P179" s="38"/>
    </row>
    <row r="180" spans="1:16" ht="36" hidden="1" x14ac:dyDescent="0.25">
      <c r="A180" s="88">
        <v>3262</v>
      </c>
      <c r="B180" s="110" t="s">
        <v>133</v>
      </c>
      <c r="C180" s="87">
        <f t="shared" si="9"/>
        <v>0</v>
      </c>
      <c r="D180" s="43">
        <v>0</v>
      </c>
      <c r="E180" s="40"/>
      <c r="F180" s="39">
        <f t="shared" si="10"/>
        <v>0</v>
      </c>
      <c r="G180" s="43">
        <v>0</v>
      </c>
      <c r="H180" s="42"/>
      <c r="I180" s="39">
        <f t="shared" si="11"/>
        <v>0</v>
      </c>
      <c r="J180" s="43"/>
      <c r="K180" s="42"/>
      <c r="L180" s="39">
        <f t="shared" si="12"/>
        <v>0</v>
      </c>
      <c r="M180" s="41"/>
      <c r="N180" s="40"/>
      <c r="O180" s="39">
        <f t="shared" si="13"/>
        <v>0</v>
      </c>
      <c r="P180" s="38"/>
    </row>
    <row r="181" spans="1:16" ht="24" hidden="1" x14ac:dyDescent="0.25">
      <c r="A181" s="88">
        <v>3263</v>
      </c>
      <c r="B181" s="110" t="s">
        <v>132</v>
      </c>
      <c r="C181" s="87">
        <f t="shared" si="9"/>
        <v>0</v>
      </c>
      <c r="D181" s="43">
        <v>0</v>
      </c>
      <c r="E181" s="40"/>
      <c r="F181" s="39">
        <f t="shared" si="10"/>
        <v>0</v>
      </c>
      <c r="G181" s="43">
        <v>0</v>
      </c>
      <c r="H181" s="42"/>
      <c r="I181" s="39">
        <f t="shared" si="11"/>
        <v>0</v>
      </c>
      <c r="J181" s="43"/>
      <c r="K181" s="42"/>
      <c r="L181" s="39">
        <f t="shared" si="12"/>
        <v>0</v>
      </c>
      <c r="M181" s="41"/>
      <c r="N181" s="40"/>
      <c r="O181" s="39">
        <f t="shared" si="13"/>
        <v>0</v>
      </c>
      <c r="P181" s="38"/>
    </row>
    <row r="182" spans="1:16" ht="72" hidden="1" x14ac:dyDescent="0.25">
      <c r="A182" s="118">
        <v>3290</v>
      </c>
      <c r="B182" s="117" t="s">
        <v>131</v>
      </c>
      <c r="C182" s="87">
        <f t="shared" ref="C182:C258" si="27">F182+I182+L182+O182</f>
        <v>0</v>
      </c>
      <c r="D182" s="140">
        <f>SUM(D183:D186)</f>
        <v>0</v>
      </c>
      <c r="E182" s="141">
        <f>SUM(E183:E186)</f>
        <v>0</v>
      </c>
      <c r="F182" s="79">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row>
    <row r="183" spans="1:16" ht="60" hidden="1" x14ac:dyDescent="0.25">
      <c r="A183" s="88">
        <v>3291</v>
      </c>
      <c r="B183" s="110" t="s">
        <v>130</v>
      </c>
      <c r="C183" s="87">
        <f t="shared" si="27"/>
        <v>0</v>
      </c>
      <c r="D183" s="43">
        <v>0</v>
      </c>
      <c r="E183" s="40"/>
      <c r="F183" s="39">
        <f t="shared" ref="F183:F246" si="31">D183+E183</f>
        <v>0</v>
      </c>
      <c r="G183" s="43">
        <v>0</v>
      </c>
      <c r="H183" s="42"/>
      <c r="I183" s="39">
        <f t="shared" ref="I183:I246" si="32">G183+H183</f>
        <v>0</v>
      </c>
      <c r="J183" s="43"/>
      <c r="K183" s="42"/>
      <c r="L183" s="39">
        <f t="shared" ref="L183:L246" si="33">J183+K183</f>
        <v>0</v>
      </c>
      <c r="M183" s="41"/>
      <c r="N183" s="40"/>
      <c r="O183" s="39">
        <f t="shared" ref="O183:O246" si="34">M183+N183</f>
        <v>0</v>
      </c>
      <c r="P183" s="38"/>
    </row>
    <row r="184" spans="1:16" ht="60" hidden="1" x14ac:dyDescent="0.25">
      <c r="A184" s="88">
        <v>3292</v>
      </c>
      <c r="B184" s="110" t="s">
        <v>129</v>
      </c>
      <c r="C184" s="87">
        <f t="shared" si="27"/>
        <v>0</v>
      </c>
      <c r="D184" s="43">
        <v>0</v>
      </c>
      <c r="E184" s="40"/>
      <c r="F184" s="39">
        <f t="shared" si="31"/>
        <v>0</v>
      </c>
      <c r="G184" s="43">
        <v>0</v>
      </c>
      <c r="H184" s="42"/>
      <c r="I184" s="39">
        <f t="shared" si="32"/>
        <v>0</v>
      </c>
      <c r="J184" s="43"/>
      <c r="K184" s="42"/>
      <c r="L184" s="39">
        <f t="shared" si="33"/>
        <v>0</v>
      </c>
      <c r="M184" s="41"/>
      <c r="N184" s="40"/>
      <c r="O184" s="39">
        <f t="shared" si="34"/>
        <v>0</v>
      </c>
      <c r="P184" s="38"/>
    </row>
    <row r="185" spans="1:16" ht="60" hidden="1" x14ac:dyDescent="0.25">
      <c r="A185" s="88">
        <v>3293</v>
      </c>
      <c r="B185" s="110" t="s">
        <v>128</v>
      </c>
      <c r="C185" s="87">
        <f t="shared" si="27"/>
        <v>0</v>
      </c>
      <c r="D185" s="43">
        <v>0</v>
      </c>
      <c r="E185" s="40"/>
      <c r="F185" s="39">
        <f t="shared" si="31"/>
        <v>0</v>
      </c>
      <c r="G185" s="43">
        <v>0</v>
      </c>
      <c r="H185" s="42"/>
      <c r="I185" s="39">
        <f t="shared" si="32"/>
        <v>0</v>
      </c>
      <c r="J185" s="43"/>
      <c r="K185" s="42"/>
      <c r="L185" s="39">
        <f t="shared" si="33"/>
        <v>0</v>
      </c>
      <c r="M185" s="41"/>
      <c r="N185" s="40"/>
      <c r="O185" s="39">
        <f t="shared" si="34"/>
        <v>0</v>
      </c>
      <c r="P185" s="38"/>
    </row>
    <row r="186" spans="1:16" ht="48" hidden="1" x14ac:dyDescent="0.25">
      <c r="A186" s="188">
        <v>3294</v>
      </c>
      <c r="B186" s="110" t="s">
        <v>127</v>
      </c>
      <c r="C186" s="497">
        <f t="shared" si="27"/>
        <v>0</v>
      </c>
      <c r="D186" s="33">
        <v>0</v>
      </c>
      <c r="E186" s="30"/>
      <c r="F186" s="29">
        <f t="shared" si="31"/>
        <v>0</v>
      </c>
      <c r="G186" s="33">
        <v>0</v>
      </c>
      <c r="H186" s="32"/>
      <c r="I186" s="29">
        <f t="shared" si="32"/>
        <v>0</v>
      </c>
      <c r="J186" s="33"/>
      <c r="K186" s="32"/>
      <c r="L186" s="29">
        <f t="shared" si="33"/>
        <v>0</v>
      </c>
      <c r="M186" s="31"/>
      <c r="N186" s="30"/>
      <c r="O186" s="29">
        <f t="shared" si="34"/>
        <v>0</v>
      </c>
      <c r="P186" s="28"/>
    </row>
    <row r="187" spans="1:16" ht="36" hidden="1" x14ac:dyDescent="0.25">
      <c r="A187" s="154">
        <v>3300</v>
      </c>
      <c r="B187" s="153" t="s">
        <v>126</v>
      </c>
      <c r="C187" s="498">
        <f t="shared" si="27"/>
        <v>0</v>
      </c>
      <c r="D187" s="150">
        <f>SUM(D188:D189)</f>
        <v>0</v>
      </c>
      <c r="E187" s="68">
        <f>SUM(E188:E189)</f>
        <v>0</v>
      </c>
      <c r="F187" s="67">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row>
    <row r="188" spans="1:16" ht="48" hidden="1" x14ac:dyDescent="0.25">
      <c r="A188" s="187">
        <v>3310</v>
      </c>
      <c r="B188" s="96" t="s">
        <v>125</v>
      </c>
      <c r="C188" s="484">
        <f t="shared" si="27"/>
        <v>0</v>
      </c>
      <c r="D188" s="167">
        <v>0</v>
      </c>
      <c r="E188" s="164"/>
      <c r="F188" s="90">
        <f t="shared" si="31"/>
        <v>0</v>
      </c>
      <c r="G188" s="167">
        <v>0</v>
      </c>
      <c r="H188" s="166"/>
      <c r="I188" s="90">
        <f t="shared" si="32"/>
        <v>0</v>
      </c>
      <c r="J188" s="167"/>
      <c r="K188" s="166"/>
      <c r="L188" s="90">
        <f t="shared" si="33"/>
        <v>0</v>
      </c>
      <c r="M188" s="165"/>
      <c r="N188" s="164"/>
      <c r="O188" s="90">
        <f t="shared" si="34"/>
        <v>0</v>
      </c>
      <c r="P188" s="89"/>
    </row>
    <row r="189" spans="1:16" ht="48" hidden="1" x14ac:dyDescent="0.25">
      <c r="A189" s="145">
        <v>3320</v>
      </c>
      <c r="B189" s="117" t="s">
        <v>124</v>
      </c>
      <c r="C189" s="477">
        <f t="shared" si="27"/>
        <v>0</v>
      </c>
      <c r="D189" s="83">
        <v>0</v>
      </c>
      <c r="E189" s="80"/>
      <c r="F189" s="79">
        <f t="shared" si="31"/>
        <v>0</v>
      </c>
      <c r="G189" s="83">
        <v>0</v>
      </c>
      <c r="H189" s="82"/>
      <c r="I189" s="79">
        <f t="shared" si="32"/>
        <v>0</v>
      </c>
      <c r="J189" s="83"/>
      <c r="K189" s="82"/>
      <c r="L189" s="79">
        <f t="shared" si="33"/>
        <v>0</v>
      </c>
      <c r="M189" s="81"/>
      <c r="N189" s="80"/>
      <c r="O189" s="79">
        <f t="shared" si="34"/>
        <v>0</v>
      </c>
      <c r="P189" s="78"/>
    </row>
    <row r="190" spans="1:16" hidden="1" x14ac:dyDescent="0.25">
      <c r="A190" s="186">
        <v>4000</v>
      </c>
      <c r="B190" s="163" t="s">
        <v>123</v>
      </c>
      <c r="C190" s="492">
        <f t="shared" si="27"/>
        <v>0</v>
      </c>
      <c r="D190" s="160">
        <f>SUM(D191,D194)</f>
        <v>0</v>
      </c>
      <c r="E190" s="157">
        <f>SUM(E191,E194)</f>
        <v>0</v>
      </c>
      <c r="F190" s="156">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row>
    <row r="191" spans="1:16" ht="24" hidden="1" x14ac:dyDescent="0.25">
      <c r="A191" s="185">
        <v>4200</v>
      </c>
      <c r="B191" s="108" t="s">
        <v>122</v>
      </c>
      <c r="C191" s="473">
        <f t="shared" si="27"/>
        <v>0</v>
      </c>
      <c r="D191" s="121">
        <f>SUM(D192,D193)</f>
        <v>0</v>
      </c>
      <c r="E191" s="123">
        <f>SUM(E192,E193)</f>
        <v>0</v>
      </c>
      <c r="F191" s="119">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row>
    <row r="192" spans="1:16" ht="36" hidden="1" x14ac:dyDescent="0.25">
      <c r="A192" s="118">
        <v>4240</v>
      </c>
      <c r="B192" s="117" t="s">
        <v>121</v>
      </c>
      <c r="C192" s="477">
        <f t="shared" si="27"/>
        <v>0</v>
      </c>
      <c r="D192" s="83">
        <v>0</v>
      </c>
      <c r="E192" s="80"/>
      <c r="F192" s="79">
        <f t="shared" si="31"/>
        <v>0</v>
      </c>
      <c r="G192" s="83">
        <v>0</v>
      </c>
      <c r="H192" s="82"/>
      <c r="I192" s="79">
        <f t="shared" si="32"/>
        <v>0</v>
      </c>
      <c r="J192" s="83"/>
      <c r="K192" s="82"/>
      <c r="L192" s="79">
        <f t="shared" si="33"/>
        <v>0</v>
      </c>
      <c r="M192" s="81"/>
      <c r="N192" s="80"/>
      <c r="O192" s="79">
        <f t="shared" si="34"/>
        <v>0</v>
      </c>
      <c r="P192" s="78"/>
    </row>
    <row r="193" spans="1:16" hidden="1" x14ac:dyDescent="0.25">
      <c r="A193" s="111">
        <v>4250</v>
      </c>
      <c r="B193" s="110" t="s">
        <v>120</v>
      </c>
      <c r="C193" s="87">
        <f t="shared" si="27"/>
        <v>0</v>
      </c>
      <c r="D193" s="43">
        <v>0</v>
      </c>
      <c r="E193" s="40"/>
      <c r="F193" s="39">
        <f t="shared" si="31"/>
        <v>0</v>
      </c>
      <c r="G193" s="43">
        <v>0</v>
      </c>
      <c r="H193" s="42"/>
      <c r="I193" s="39">
        <f t="shared" si="32"/>
        <v>0</v>
      </c>
      <c r="J193" s="43"/>
      <c r="K193" s="42"/>
      <c r="L193" s="39">
        <f t="shared" si="33"/>
        <v>0</v>
      </c>
      <c r="M193" s="41"/>
      <c r="N193" s="40"/>
      <c r="O193" s="39">
        <f t="shared" si="34"/>
        <v>0</v>
      </c>
      <c r="P193" s="38"/>
    </row>
    <row r="194" spans="1:16" hidden="1" x14ac:dyDescent="0.25">
      <c r="A194" s="109">
        <v>4300</v>
      </c>
      <c r="B194" s="108" t="s">
        <v>119</v>
      </c>
      <c r="C194" s="473">
        <f t="shared" si="27"/>
        <v>0</v>
      </c>
      <c r="D194" s="121">
        <f>SUM(D195)</f>
        <v>0</v>
      </c>
      <c r="E194" s="123">
        <f>SUM(E195)</f>
        <v>0</v>
      </c>
      <c r="F194" s="119">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row>
    <row r="195" spans="1:16" ht="24" hidden="1" x14ac:dyDescent="0.25">
      <c r="A195" s="118">
        <v>4310</v>
      </c>
      <c r="B195" s="117" t="s">
        <v>118</v>
      </c>
      <c r="C195" s="477">
        <f t="shared" si="27"/>
        <v>0</v>
      </c>
      <c r="D195" s="140">
        <f>SUM(D196:D196)</f>
        <v>0</v>
      </c>
      <c r="E195" s="141">
        <f>SUM(E196:E196)</f>
        <v>0</v>
      </c>
      <c r="F195" s="79">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row>
    <row r="196" spans="1:16" ht="36" hidden="1" x14ac:dyDescent="0.25">
      <c r="A196" s="88">
        <v>4311</v>
      </c>
      <c r="B196" s="110" t="s">
        <v>117</v>
      </c>
      <c r="C196" s="87">
        <f t="shared" si="27"/>
        <v>0</v>
      </c>
      <c r="D196" s="43">
        <v>0</v>
      </c>
      <c r="E196" s="40"/>
      <c r="F196" s="39">
        <f t="shared" si="31"/>
        <v>0</v>
      </c>
      <c r="G196" s="43">
        <v>0</v>
      </c>
      <c r="H196" s="42"/>
      <c r="I196" s="39">
        <f t="shared" si="32"/>
        <v>0</v>
      </c>
      <c r="J196" s="43"/>
      <c r="K196" s="42"/>
      <c r="L196" s="39">
        <f t="shared" si="33"/>
        <v>0</v>
      </c>
      <c r="M196" s="41"/>
      <c r="N196" s="40"/>
      <c r="O196" s="39">
        <f t="shared" si="34"/>
        <v>0</v>
      </c>
      <c r="P196" s="38"/>
    </row>
    <row r="197" spans="1:16" s="6" customFormat="1" x14ac:dyDescent="0.25">
      <c r="A197" s="260"/>
      <c r="B197" s="259" t="s">
        <v>116</v>
      </c>
      <c r="C197" s="499">
        <f t="shared" si="27"/>
        <v>716450</v>
      </c>
      <c r="D197" s="500">
        <f>SUM(D198,D233,D271)</f>
        <v>731391</v>
      </c>
      <c r="E197" s="175">
        <f>SUM(E198,E233,E271)</f>
        <v>-14941</v>
      </c>
      <c r="F197" s="174">
        <f t="shared" si="31"/>
        <v>716450</v>
      </c>
      <c r="G197" s="500">
        <f>SUM(G198,G233,G271)</f>
        <v>0</v>
      </c>
      <c r="H197" s="501">
        <f>SUM(H198,H233,H271)</f>
        <v>0</v>
      </c>
      <c r="I197" s="174">
        <f t="shared" si="32"/>
        <v>0</v>
      </c>
      <c r="J197" s="500">
        <f>SUM(J198,J233,J271)</f>
        <v>0</v>
      </c>
      <c r="K197" s="501">
        <f>SUM(K198,K233,K271)</f>
        <v>0</v>
      </c>
      <c r="L197" s="174">
        <f t="shared" si="33"/>
        <v>0</v>
      </c>
      <c r="M197" s="176">
        <f>SUM(M198,M233,M271)</f>
        <v>0</v>
      </c>
      <c r="N197" s="175">
        <f>SUM(N198,N233,N271)</f>
        <v>0</v>
      </c>
      <c r="O197" s="174">
        <f t="shared" si="34"/>
        <v>0</v>
      </c>
      <c r="P197" s="173"/>
    </row>
    <row r="198" spans="1:16" x14ac:dyDescent="0.25">
      <c r="A198" s="163">
        <v>5000</v>
      </c>
      <c r="B198" s="163" t="s">
        <v>115</v>
      </c>
      <c r="C198" s="492">
        <f>F198+I198+L198+O198</f>
        <v>716450</v>
      </c>
      <c r="D198" s="160">
        <f>D199+D207</f>
        <v>731391</v>
      </c>
      <c r="E198" s="157">
        <f>E199+E207</f>
        <v>-14941</v>
      </c>
      <c r="F198" s="156">
        <f t="shared" si="31"/>
        <v>716450</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row>
    <row r="199" spans="1:16" hidden="1" x14ac:dyDescent="0.25">
      <c r="A199" s="109">
        <v>5100</v>
      </c>
      <c r="B199" s="108" t="s">
        <v>114</v>
      </c>
      <c r="C199" s="473">
        <f t="shared" si="27"/>
        <v>0</v>
      </c>
      <c r="D199" s="150">
        <f>D200+D201+D204+D205+D206</f>
        <v>0</v>
      </c>
      <c r="E199" s="68">
        <f>E200+E201+E204+E205+E206</f>
        <v>0</v>
      </c>
      <c r="F199" s="67">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row>
    <row r="200" spans="1:16" hidden="1" x14ac:dyDescent="0.25">
      <c r="A200" s="118">
        <v>5110</v>
      </c>
      <c r="B200" s="117" t="s">
        <v>113</v>
      </c>
      <c r="C200" s="477">
        <f t="shared" si="27"/>
        <v>0</v>
      </c>
      <c r="D200" s="83">
        <v>0</v>
      </c>
      <c r="E200" s="80"/>
      <c r="F200" s="79">
        <f t="shared" si="31"/>
        <v>0</v>
      </c>
      <c r="G200" s="83">
        <v>0</v>
      </c>
      <c r="H200" s="82"/>
      <c r="I200" s="79">
        <f t="shared" si="32"/>
        <v>0</v>
      </c>
      <c r="J200" s="83"/>
      <c r="K200" s="82"/>
      <c r="L200" s="79">
        <f t="shared" si="33"/>
        <v>0</v>
      </c>
      <c r="M200" s="81"/>
      <c r="N200" s="80"/>
      <c r="O200" s="79">
        <f t="shared" si="34"/>
        <v>0</v>
      </c>
      <c r="P200" s="78"/>
    </row>
    <row r="201" spans="1:16" ht="24" hidden="1" x14ac:dyDescent="0.25">
      <c r="A201" s="111">
        <v>5120</v>
      </c>
      <c r="B201" s="110" t="s">
        <v>112</v>
      </c>
      <c r="C201" s="87">
        <f t="shared" si="27"/>
        <v>0</v>
      </c>
      <c r="D201" s="115">
        <f>D202+D203</f>
        <v>0</v>
      </c>
      <c r="E201" s="112">
        <f>E202+E203</f>
        <v>0</v>
      </c>
      <c r="F201" s="39">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row>
    <row r="202" spans="1:16" hidden="1" x14ac:dyDescent="0.25">
      <c r="A202" s="88">
        <v>5121</v>
      </c>
      <c r="B202" s="110" t="s">
        <v>111</v>
      </c>
      <c r="C202" s="87">
        <f t="shared" si="27"/>
        <v>0</v>
      </c>
      <c r="D202" s="43">
        <v>0</v>
      </c>
      <c r="E202" s="40"/>
      <c r="F202" s="39">
        <f t="shared" si="31"/>
        <v>0</v>
      </c>
      <c r="G202" s="43">
        <v>0</v>
      </c>
      <c r="H202" s="42"/>
      <c r="I202" s="39">
        <f t="shared" si="32"/>
        <v>0</v>
      </c>
      <c r="J202" s="43"/>
      <c r="K202" s="42"/>
      <c r="L202" s="39">
        <f t="shared" si="33"/>
        <v>0</v>
      </c>
      <c r="M202" s="41"/>
      <c r="N202" s="40"/>
      <c r="O202" s="39">
        <f t="shared" si="34"/>
        <v>0</v>
      </c>
      <c r="P202" s="38"/>
    </row>
    <row r="203" spans="1:16" ht="24" hidden="1" x14ac:dyDescent="0.25">
      <c r="A203" s="88">
        <v>5129</v>
      </c>
      <c r="B203" s="110" t="s">
        <v>110</v>
      </c>
      <c r="C203" s="87">
        <f t="shared" si="27"/>
        <v>0</v>
      </c>
      <c r="D203" s="43">
        <v>0</v>
      </c>
      <c r="E203" s="40"/>
      <c r="F203" s="39">
        <f t="shared" si="31"/>
        <v>0</v>
      </c>
      <c r="G203" s="43">
        <v>0</v>
      </c>
      <c r="H203" s="42"/>
      <c r="I203" s="39">
        <f t="shared" si="32"/>
        <v>0</v>
      </c>
      <c r="J203" s="43"/>
      <c r="K203" s="42"/>
      <c r="L203" s="39">
        <f t="shared" si="33"/>
        <v>0</v>
      </c>
      <c r="M203" s="41"/>
      <c r="N203" s="40"/>
      <c r="O203" s="39">
        <f t="shared" si="34"/>
        <v>0</v>
      </c>
      <c r="P203" s="38"/>
    </row>
    <row r="204" spans="1:16" hidden="1" x14ac:dyDescent="0.25">
      <c r="A204" s="111">
        <v>5130</v>
      </c>
      <c r="B204" s="110" t="s">
        <v>109</v>
      </c>
      <c r="C204" s="87">
        <f t="shared" si="27"/>
        <v>0</v>
      </c>
      <c r="D204" s="43">
        <v>0</v>
      </c>
      <c r="E204" s="40"/>
      <c r="F204" s="39">
        <f t="shared" si="31"/>
        <v>0</v>
      </c>
      <c r="G204" s="43">
        <v>0</v>
      </c>
      <c r="H204" s="42"/>
      <c r="I204" s="39">
        <f t="shared" si="32"/>
        <v>0</v>
      </c>
      <c r="J204" s="43"/>
      <c r="K204" s="42"/>
      <c r="L204" s="39">
        <f t="shared" si="33"/>
        <v>0</v>
      </c>
      <c r="M204" s="41"/>
      <c r="N204" s="40"/>
      <c r="O204" s="39">
        <f t="shared" si="34"/>
        <v>0</v>
      </c>
      <c r="P204" s="38"/>
    </row>
    <row r="205" spans="1:16" hidden="1" x14ac:dyDescent="0.25">
      <c r="A205" s="111">
        <v>5140</v>
      </c>
      <c r="B205" s="110" t="s">
        <v>108</v>
      </c>
      <c r="C205" s="87">
        <f t="shared" si="27"/>
        <v>0</v>
      </c>
      <c r="D205" s="43">
        <v>0</v>
      </c>
      <c r="E205" s="40"/>
      <c r="F205" s="39">
        <f t="shared" si="31"/>
        <v>0</v>
      </c>
      <c r="G205" s="43">
        <v>0</v>
      </c>
      <c r="H205" s="42"/>
      <c r="I205" s="39">
        <f t="shared" si="32"/>
        <v>0</v>
      </c>
      <c r="J205" s="43"/>
      <c r="K205" s="42"/>
      <c r="L205" s="39">
        <f t="shared" si="33"/>
        <v>0</v>
      </c>
      <c r="M205" s="41"/>
      <c r="N205" s="40"/>
      <c r="O205" s="39">
        <f t="shared" si="34"/>
        <v>0</v>
      </c>
      <c r="P205" s="38"/>
    </row>
    <row r="206" spans="1:16" ht="24" hidden="1" x14ac:dyDescent="0.25">
      <c r="A206" s="111">
        <v>5170</v>
      </c>
      <c r="B206" s="110" t="s">
        <v>107</v>
      </c>
      <c r="C206" s="87">
        <f t="shared" si="27"/>
        <v>0</v>
      </c>
      <c r="D206" s="43">
        <v>0</v>
      </c>
      <c r="E206" s="40"/>
      <c r="F206" s="39">
        <f t="shared" si="31"/>
        <v>0</v>
      </c>
      <c r="G206" s="43">
        <v>0</v>
      </c>
      <c r="H206" s="42"/>
      <c r="I206" s="39">
        <f t="shared" si="32"/>
        <v>0</v>
      </c>
      <c r="J206" s="43"/>
      <c r="K206" s="42"/>
      <c r="L206" s="39">
        <f t="shared" si="33"/>
        <v>0</v>
      </c>
      <c r="M206" s="41"/>
      <c r="N206" s="40"/>
      <c r="O206" s="39">
        <f t="shared" si="34"/>
        <v>0</v>
      </c>
      <c r="P206" s="38"/>
    </row>
    <row r="207" spans="1:16" x14ac:dyDescent="0.25">
      <c r="A207" s="109">
        <v>5200</v>
      </c>
      <c r="B207" s="108" t="s">
        <v>106</v>
      </c>
      <c r="C207" s="473">
        <f t="shared" si="27"/>
        <v>716450</v>
      </c>
      <c r="D207" s="121">
        <f>D208+D218+D219+D228+D229+D230+D232</f>
        <v>731391</v>
      </c>
      <c r="E207" s="123">
        <f>E208+E218+E219+E228+E229+E230+E232</f>
        <v>-14941</v>
      </c>
      <c r="F207" s="119">
        <f t="shared" si="31"/>
        <v>716450</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row>
    <row r="208" spans="1:16" hidden="1" x14ac:dyDescent="0.25">
      <c r="A208" s="169">
        <v>5210</v>
      </c>
      <c r="B208" s="96" t="s">
        <v>105</v>
      </c>
      <c r="C208" s="484">
        <f t="shared" si="27"/>
        <v>0</v>
      </c>
      <c r="D208" s="94">
        <f>SUM(D209:D217)</f>
        <v>0</v>
      </c>
      <c r="E208" s="91">
        <f>SUM(E209:E217)</f>
        <v>0</v>
      </c>
      <c r="F208" s="90">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row>
    <row r="209" spans="1:16" hidden="1" x14ac:dyDescent="0.25">
      <c r="A209" s="145">
        <v>5211</v>
      </c>
      <c r="B209" s="117" t="s">
        <v>104</v>
      </c>
      <c r="C209" s="87">
        <f t="shared" si="27"/>
        <v>0</v>
      </c>
      <c r="D209" s="83">
        <v>0</v>
      </c>
      <c r="E209" s="80"/>
      <c r="F209" s="79">
        <f t="shared" si="31"/>
        <v>0</v>
      </c>
      <c r="G209" s="83">
        <v>0</v>
      </c>
      <c r="H209" s="82"/>
      <c r="I209" s="79">
        <f t="shared" si="32"/>
        <v>0</v>
      </c>
      <c r="J209" s="83"/>
      <c r="K209" s="82"/>
      <c r="L209" s="79">
        <f t="shared" si="33"/>
        <v>0</v>
      </c>
      <c r="M209" s="81"/>
      <c r="N209" s="80"/>
      <c r="O209" s="79">
        <f t="shared" si="34"/>
        <v>0</v>
      </c>
      <c r="P209" s="78"/>
    </row>
    <row r="210" spans="1:16" hidden="1" x14ac:dyDescent="0.25">
      <c r="A210" s="88">
        <v>5212</v>
      </c>
      <c r="B210" s="110" t="s">
        <v>103</v>
      </c>
      <c r="C210" s="87">
        <f t="shared" si="27"/>
        <v>0</v>
      </c>
      <c r="D210" s="43">
        <v>0</v>
      </c>
      <c r="E210" s="40"/>
      <c r="F210" s="39">
        <f t="shared" si="31"/>
        <v>0</v>
      </c>
      <c r="G210" s="43">
        <v>0</v>
      </c>
      <c r="H210" s="42"/>
      <c r="I210" s="39">
        <f t="shared" si="32"/>
        <v>0</v>
      </c>
      <c r="J210" s="43"/>
      <c r="K210" s="42"/>
      <c r="L210" s="39">
        <f t="shared" si="33"/>
        <v>0</v>
      </c>
      <c r="M210" s="41"/>
      <c r="N210" s="40"/>
      <c r="O210" s="39">
        <f t="shared" si="34"/>
        <v>0</v>
      </c>
      <c r="P210" s="38"/>
    </row>
    <row r="211" spans="1:16" hidden="1" x14ac:dyDescent="0.25">
      <c r="A211" s="88">
        <v>5213</v>
      </c>
      <c r="B211" s="110" t="s">
        <v>102</v>
      </c>
      <c r="C211" s="87">
        <f t="shared" si="27"/>
        <v>0</v>
      </c>
      <c r="D211" s="43">
        <v>0</v>
      </c>
      <c r="E211" s="40"/>
      <c r="F211" s="39">
        <f t="shared" si="31"/>
        <v>0</v>
      </c>
      <c r="G211" s="43">
        <v>0</v>
      </c>
      <c r="H211" s="42"/>
      <c r="I211" s="39">
        <f t="shared" si="32"/>
        <v>0</v>
      </c>
      <c r="J211" s="43"/>
      <c r="K211" s="42"/>
      <c r="L211" s="39">
        <f t="shared" si="33"/>
        <v>0</v>
      </c>
      <c r="M211" s="41"/>
      <c r="N211" s="40"/>
      <c r="O211" s="39">
        <f t="shared" si="34"/>
        <v>0</v>
      </c>
      <c r="P211" s="38"/>
    </row>
    <row r="212" spans="1:16" hidden="1" x14ac:dyDescent="0.25">
      <c r="A212" s="88">
        <v>5214</v>
      </c>
      <c r="B212" s="110" t="s">
        <v>101</v>
      </c>
      <c r="C212" s="87">
        <f t="shared" si="27"/>
        <v>0</v>
      </c>
      <c r="D212" s="43">
        <v>0</v>
      </c>
      <c r="E212" s="40"/>
      <c r="F212" s="39">
        <f t="shared" si="31"/>
        <v>0</v>
      </c>
      <c r="G212" s="43">
        <v>0</v>
      </c>
      <c r="H212" s="42"/>
      <c r="I212" s="39">
        <f t="shared" si="32"/>
        <v>0</v>
      </c>
      <c r="J212" s="43"/>
      <c r="K212" s="42"/>
      <c r="L212" s="39">
        <f t="shared" si="33"/>
        <v>0</v>
      </c>
      <c r="M212" s="41"/>
      <c r="N212" s="40"/>
      <c r="O212" s="39">
        <f t="shared" si="34"/>
        <v>0</v>
      </c>
      <c r="P212" s="38"/>
    </row>
    <row r="213" spans="1:16" hidden="1" x14ac:dyDescent="0.25">
      <c r="A213" s="88">
        <v>5215</v>
      </c>
      <c r="B213" s="110" t="s">
        <v>100</v>
      </c>
      <c r="C213" s="87">
        <f t="shared" si="27"/>
        <v>0</v>
      </c>
      <c r="D213" s="43">
        <v>0</v>
      </c>
      <c r="E213" s="40"/>
      <c r="F213" s="39">
        <f t="shared" si="31"/>
        <v>0</v>
      </c>
      <c r="G213" s="43">
        <v>0</v>
      </c>
      <c r="H213" s="42"/>
      <c r="I213" s="39">
        <f t="shared" si="32"/>
        <v>0</v>
      </c>
      <c r="J213" s="43"/>
      <c r="K213" s="42"/>
      <c r="L213" s="39">
        <f t="shared" si="33"/>
        <v>0</v>
      </c>
      <c r="M213" s="41"/>
      <c r="N213" s="40"/>
      <c r="O213" s="39">
        <f t="shared" si="34"/>
        <v>0</v>
      </c>
      <c r="P213" s="38"/>
    </row>
    <row r="214" spans="1:16" hidden="1" x14ac:dyDescent="0.25">
      <c r="A214" s="88">
        <v>5216</v>
      </c>
      <c r="B214" s="110" t="s">
        <v>99</v>
      </c>
      <c r="C214" s="87">
        <f t="shared" si="27"/>
        <v>0</v>
      </c>
      <c r="D214" s="43">
        <v>0</v>
      </c>
      <c r="E214" s="40"/>
      <c r="F214" s="39">
        <f t="shared" si="31"/>
        <v>0</v>
      </c>
      <c r="G214" s="43">
        <v>0</v>
      </c>
      <c r="H214" s="42"/>
      <c r="I214" s="39">
        <f t="shared" si="32"/>
        <v>0</v>
      </c>
      <c r="J214" s="43"/>
      <c r="K214" s="42"/>
      <c r="L214" s="39">
        <f t="shared" si="33"/>
        <v>0</v>
      </c>
      <c r="M214" s="41"/>
      <c r="N214" s="40"/>
      <c r="O214" s="39">
        <f t="shared" si="34"/>
        <v>0</v>
      </c>
      <c r="P214" s="38"/>
    </row>
    <row r="215" spans="1:16" hidden="1" x14ac:dyDescent="0.25">
      <c r="A215" s="88">
        <v>5217</v>
      </c>
      <c r="B215" s="110" t="s">
        <v>98</v>
      </c>
      <c r="C215" s="87">
        <f t="shared" si="27"/>
        <v>0</v>
      </c>
      <c r="D215" s="43">
        <v>0</v>
      </c>
      <c r="E215" s="40"/>
      <c r="F215" s="39">
        <f t="shared" si="31"/>
        <v>0</v>
      </c>
      <c r="G215" s="43">
        <v>0</v>
      </c>
      <c r="H215" s="42"/>
      <c r="I215" s="39">
        <f t="shared" si="32"/>
        <v>0</v>
      </c>
      <c r="J215" s="43"/>
      <c r="K215" s="42"/>
      <c r="L215" s="39">
        <f t="shared" si="33"/>
        <v>0</v>
      </c>
      <c r="M215" s="41"/>
      <c r="N215" s="40"/>
      <c r="O215" s="39">
        <f t="shared" si="34"/>
        <v>0</v>
      </c>
      <c r="P215" s="38"/>
    </row>
    <row r="216" spans="1:16" hidden="1" x14ac:dyDescent="0.25">
      <c r="A216" s="88">
        <v>5218</v>
      </c>
      <c r="B216" s="110" t="s">
        <v>97</v>
      </c>
      <c r="C216" s="87">
        <f t="shared" si="27"/>
        <v>0</v>
      </c>
      <c r="D216" s="43">
        <v>0</v>
      </c>
      <c r="E216" s="40"/>
      <c r="F216" s="39">
        <f t="shared" si="31"/>
        <v>0</v>
      </c>
      <c r="G216" s="43">
        <v>0</v>
      </c>
      <c r="H216" s="42"/>
      <c r="I216" s="39">
        <f t="shared" si="32"/>
        <v>0</v>
      </c>
      <c r="J216" s="43"/>
      <c r="K216" s="42"/>
      <c r="L216" s="39">
        <f t="shared" si="33"/>
        <v>0</v>
      </c>
      <c r="M216" s="41"/>
      <c r="N216" s="40"/>
      <c r="O216" s="39">
        <f t="shared" si="34"/>
        <v>0</v>
      </c>
      <c r="P216" s="38"/>
    </row>
    <row r="217" spans="1:16" hidden="1" x14ac:dyDescent="0.25">
      <c r="A217" s="88">
        <v>5219</v>
      </c>
      <c r="B217" s="110" t="s">
        <v>96</v>
      </c>
      <c r="C217" s="87">
        <f t="shared" si="27"/>
        <v>0</v>
      </c>
      <c r="D217" s="43">
        <v>0</v>
      </c>
      <c r="E217" s="40"/>
      <c r="F217" s="39">
        <f t="shared" si="31"/>
        <v>0</v>
      </c>
      <c r="G217" s="43">
        <v>0</v>
      </c>
      <c r="H217" s="42"/>
      <c r="I217" s="39">
        <f t="shared" si="32"/>
        <v>0</v>
      </c>
      <c r="J217" s="43"/>
      <c r="K217" s="42"/>
      <c r="L217" s="39">
        <f t="shared" si="33"/>
        <v>0</v>
      </c>
      <c r="M217" s="41"/>
      <c r="N217" s="40"/>
      <c r="O217" s="39">
        <f t="shared" si="34"/>
        <v>0</v>
      </c>
      <c r="P217" s="38"/>
    </row>
    <row r="218" spans="1:16" hidden="1" x14ac:dyDescent="0.25">
      <c r="A218" s="111">
        <v>5220</v>
      </c>
      <c r="B218" s="110" t="s">
        <v>95</v>
      </c>
      <c r="C218" s="87">
        <f t="shared" si="27"/>
        <v>0</v>
      </c>
      <c r="D218" s="43">
        <v>0</v>
      </c>
      <c r="E218" s="40"/>
      <c r="F218" s="39">
        <f t="shared" si="31"/>
        <v>0</v>
      </c>
      <c r="G218" s="43">
        <v>0</v>
      </c>
      <c r="H218" s="42"/>
      <c r="I218" s="39">
        <f t="shared" si="32"/>
        <v>0</v>
      </c>
      <c r="J218" s="43"/>
      <c r="K218" s="42"/>
      <c r="L218" s="39">
        <f t="shared" si="33"/>
        <v>0</v>
      </c>
      <c r="M218" s="41"/>
      <c r="N218" s="40"/>
      <c r="O218" s="39">
        <f t="shared" si="34"/>
        <v>0</v>
      </c>
      <c r="P218" s="38"/>
    </row>
    <row r="219" spans="1:16" hidden="1" x14ac:dyDescent="0.25">
      <c r="A219" s="111">
        <v>5230</v>
      </c>
      <c r="B219" s="110" t="s">
        <v>94</v>
      </c>
      <c r="C219" s="87">
        <f t="shared" si="27"/>
        <v>0</v>
      </c>
      <c r="D219" s="115">
        <f>SUM(D220:D227)</f>
        <v>0</v>
      </c>
      <c r="E219" s="112">
        <f>SUM(E220:E227)</f>
        <v>0</v>
      </c>
      <c r="F219" s="39">
        <f t="shared" si="31"/>
        <v>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row>
    <row r="220" spans="1:16" hidden="1" x14ac:dyDescent="0.25">
      <c r="A220" s="88">
        <v>5231</v>
      </c>
      <c r="B220" s="110" t="s">
        <v>93</v>
      </c>
      <c r="C220" s="87">
        <f t="shared" si="27"/>
        <v>0</v>
      </c>
      <c r="D220" s="43">
        <v>0</v>
      </c>
      <c r="E220" s="40"/>
      <c r="F220" s="39">
        <f t="shared" si="31"/>
        <v>0</v>
      </c>
      <c r="G220" s="43">
        <v>0</v>
      </c>
      <c r="H220" s="42"/>
      <c r="I220" s="39">
        <f t="shared" si="32"/>
        <v>0</v>
      </c>
      <c r="J220" s="43"/>
      <c r="K220" s="42"/>
      <c r="L220" s="39">
        <f t="shared" si="33"/>
        <v>0</v>
      </c>
      <c r="M220" s="41"/>
      <c r="N220" s="40"/>
      <c r="O220" s="39">
        <f t="shared" si="34"/>
        <v>0</v>
      </c>
      <c r="P220" s="38"/>
    </row>
    <row r="221" spans="1:16" hidden="1" x14ac:dyDescent="0.25">
      <c r="A221" s="88">
        <v>5232</v>
      </c>
      <c r="B221" s="110" t="s">
        <v>92</v>
      </c>
      <c r="C221" s="87">
        <f t="shared" si="27"/>
        <v>0</v>
      </c>
      <c r="D221" s="43">
        <v>0</v>
      </c>
      <c r="E221" s="40"/>
      <c r="F221" s="39">
        <f t="shared" si="31"/>
        <v>0</v>
      </c>
      <c r="G221" s="43">
        <v>0</v>
      </c>
      <c r="H221" s="42"/>
      <c r="I221" s="39">
        <f t="shared" si="32"/>
        <v>0</v>
      </c>
      <c r="J221" s="43"/>
      <c r="K221" s="42"/>
      <c r="L221" s="39">
        <f t="shared" si="33"/>
        <v>0</v>
      </c>
      <c r="M221" s="41"/>
      <c r="N221" s="40"/>
      <c r="O221" s="39">
        <f t="shared" si="34"/>
        <v>0</v>
      </c>
      <c r="P221" s="38"/>
    </row>
    <row r="222" spans="1:16" hidden="1" x14ac:dyDescent="0.25">
      <c r="A222" s="88">
        <v>5233</v>
      </c>
      <c r="B222" s="110" t="s">
        <v>91</v>
      </c>
      <c r="C222" s="87">
        <f t="shared" si="27"/>
        <v>0</v>
      </c>
      <c r="D222" s="43">
        <v>0</v>
      </c>
      <c r="E222" s="40"/>
      <c r="F222" s="39">
        <f t="shared" si="31"/>
        <v>0</v>
      </c>
      <c r="G222" s="43">
        <v>0</v>
      </c>
      <c r="H222" s="42"/>
      <c r="I222" s="39">
        <f t="shared" si="32"/>
        <v>0</v>
      </c>
      <c r="J222" s="43"/>
      <c r="K222" s="42"/>
      <c r="L222" s="39">
        <f t="shared" si="33"/>
        <v>0</v>
      </c>
      <c r="M222" s="41"/>
      <c r="N222" s="40"/>
      <c r="O222" s="39">
        <f t="shared" si="34"/>
        <v>0</v>
      </c>
      <c r="P222" s="38"/>
    </row>
    <row r="223" spans="1:16" hidden="1" x14ac:dyDescent="0.25">
      <c r="A223" s="88">
        <v>5234</v>
      </c>
      <c r="B223" s="110" t="s">
        <v>90</v>
      </c>
      <c r="C223" s="87">
        <f t="shared" si="27"/>
        <v>0</v>
      </c>
      <c r="D223" s="43">
        <v>0</v>
      </c>
      <c r="E223" s="40"/>
      <c r="F223" s="39">
        <f t="shared" si="31"/>
        <v>0</v>
      </c>
      <c r="G223" s="43">
        <v>0</v>
      </c>
      <c r="H223" s="42"/>
      <c r="I223" s="39">
        <f t="shared" si="32"/>
        <v>0</v>
      </c>
      <c r="J223" s="43"/>
      <c r="K223" s="42"/>
      <c r="L223" s="39">
        <f t="shared" si="33"/>
        <v>0</v>
      </c>
      <c r="M223" s="41"/>
      <c r="N223" s="40"/>
      <c r="O223" s="39">
        <f t="shared" si="34"/>
        <v>0</v>
      </c>
      <c r="P223" s="38"/>
    </row>
    <row r="224" spans="1:16" hidden="1" x14ac:dyDescent="0.25">
      <c r="A224" s="88">
        <v>5236</v>
      </c>
      <c r="B224" s="110" t="s">
        <v>89</v>
      </c>
      <c r="C224" s="87">
        <f t="shared" si="27"/>
        <v>0</v>
      </c>
      <c r="D224" s="43">
        <v>0</v>
      </c>
      <c r="E224" s="40"/>
      <c r="F224" s="39">
        <f t="shared" si="31"/>
        <v>0</v>
      </c>
      <c r="G224" s="43">
        <v>0</v>
      </c>
      <c r="H224" s="42"/>
      <c r="I224" s="39">
        <f t="shared" si="32"/>
        <v>0</v>
      </c>
      <c r="J224" s="43"/>
      <c r="K224" s="42"/>
      <c r="L224" s="39">
        <f t="shared" si="33"/>
        <v>0</v>
      </c>
      <c r="M224" s="41"/>
      <c r="N224" s="40"/>
      <c r="O224" s="39">
        <f t="shared" si="34"/>
        <v>0</v>
      </c>
      <c r="P224" s="38"/>
    </row>
    <row r="225" spans="1:16" hidden="1" x14ac:dyDescent="0.25">
      <c r="A225" s="88">
        <v>5237</v>
      </c>
      <c r="B225" s="110" t="s">
        <v>88</v>
      </c>
      <c r="C225" s="87">
        <f t="shared" si="27"/>
        <v>0</v>
      </c>
      <c r="D225" s="43">
        <v>0</v>
      </c>
      <c r="E225" s="40"/>
      <c r="F225" s="39">
        <f t="shared" si="31"/>
        <v>0</v>
      </c>
      <c r="G225" s="43">
        <v>0</v>
      </c>
      <c r="H225" s="42"/>
      <c r="I225" s="39">
        <f t="shared" si="32"/>
        <v>0</v>
      </c>
      <c r="J225" s="43"/>
      <c r="K225" s="42"/>
      <c r="L225" s="39">
        <f t="shared" si="33"/>
        <v>0</v>
      </c>
      <c r="M225" s="41"/>
      <c r="N225" s="40"/>
      <c r="O225" s="39">
        <f t="shared" si="34"/>
        <v>0</v>
      </c>
      <c r="P225" s="38"/>
    </row>
    <row r="226" spans="1:16" hidden="1" x14ac:dyDescent="0.25">
      <c r="A226" s="88">
        <v>5238</v>
      </c>
      <c r="B226" s="110" t="s">
        <v>87</v>
      </c>
      <c r="C226" s="87">
        <f t="shared" si="27"/>
        <v>0</v>
      </c>
      <c r="D226" s="43">
        <v>0</v>
      </c>
      <c r="E226" s="40"/>
      <c r="F226" s="39">
        <f t="shared" si="31"/>
        <v>0</v>
      </c>
      <c r="G226" s="43">
        <v>0</v>
      </c>
      <c r="H226" s="42"/>
      <c r="I226" s="39">
        <f t="shared" si="32"/>
        <v>0</v>
      </c>
      <c r="J226" s="43"/>
      <c r="K226" s="42"/>
      <c r="L226" s="39">
        <f t="shared" si="33"/>
        <v>0</v>
      </c>
      <c r="M226" s="41"/>
      <c r="N226" s="40"/>
      <c r="O226" s="39">
        <f t="shared" si="34"/>
        <v>0</v>
      </c>
      <c r="P226" s="38"/>
    </row>
    <row r="227" spans="1:16" hidden="1" x14ac:dyDescent="0.25">
      <c r="A227" s="88">
        <v>5239</v>
      </c>
      <c r="B227" s="110" t="s">
        <v>86</v>
      </c>
      <c r="C227" s="87">
        <f t="shared" si="27"/>
        <v>0</v>
      </c>
      <c r="D227" s="43">
        <v>0</v>
      </c>
      <c r="E227" s="40"/>
      <c r="F227" s="39">
        <f t="shared" si="31"/>
        <v>0</v>
      </c>
      <c r="G227" s="43"/>
      <c r="H227" s="42"/>
      <c r="I227" s="39">
        <f t="shared" si="32"/>
        <v>0</v>
      </c>
      <c r="J227" s="43"/>
      <c r="K227" s="42"/>
      <c r="L227" s="39">
        <f t="shared" si="33"/>
        <v>0</v>
      </c>
      <c r="M227" s="41"/>
      <c r="N227" s="40"/>
      <c r="O227" s="39">
        <f t="shared" si="34"/>
        <v>0</v>
      </c>
      <c r="P227" s="38"/>
    </row>
    <row r="228" spans="1:16" ht="24" x14ac:dyDescent="0.25">
      <c r="A228" s="111">
        <v>5240</v>
      </c>
      <c r="B228" s="110" t="s">
        <v>85</v>
      </c>
      <c r="C228" s="87">
        <f t="shared" si="27"/>
        <v>12515</v>
      </c>
      <c r="D228" s="43">
        <v>12515</v>
      </c>
      <c r="E228" s="40"/>
      <c r="F228" s="39">
        <f t="shared" si="31"/>
        <v>12515</v>
      </c>
      <c r="G228" s="43"/>
      <c r="H228" s="42"/>
      <c r="I228" s="39">
        <f t="shared" si="32"/>
        <v>0</v>
      </c>
      <c r="J228" s="43"/>
      <c r="K228" s="42"/>
      <c r="L228" s="39">
        <f t="shared" si="33"/>
        <v>0</v>
      </c>
      <c r="M228" s="41"/>
      <c r="N228" s="40"/>
      <c r="O228" s="39">
        <f t="shared" si="34"/>
        <v>0</v>
      </c>
      <c r="P228" s="38"/>
    </row>
    <row r="229" spans="1:16" x14ac:dyDescent="0.25">
      <c r="A229" s="111">
        <v>5250</v>
      </c>
      <c r="B229" s="110" t="s">
        <v>84</v>
      </c>
      <c r="C229" s="87">
        <f t="shared" si="27"/>
        <v>703935</v>
      </c>
      <c r="D229" s="43">
        <v>718876</v>
      </c>
      <c r="E229" s="40">
        <f>-14941</f>
        <v>-14941</v>
      </c>
      <c r="F229" s="39">
        <f t="shared" si="31"/>
        <v>703935</v>
      </c>
      <c r="G229" s="43"/>
      <c r="H229" s="42"/>
      <c r="I229" s="39">
        <f t="shared" si="32"/>
        <v>0</v>
      </c>
      <c r="J229" s="43"/>
      <c r="K229" s="42"/>
      <c r="L229" s="39">
        <f t="shared" si="33"/>
        <v>0</v>
      </c>
      <c r="M229" s="41"/>
      <c r="N229" s="40"/>
      <c r="O229" s="39">
        <f t="shared" si="34"/>
        <v>0</v>
      </c>
      <c r="P229" s="38"/>
    </row>
    <row r="230" spans="1:16" hidden="1" x14ac:dyDescent="0.25">
      <c r="A230" s="111">
        <v>5260</v>
      </c>
      <c r="B230" s="110" t="s">
        <v>83</v>
      </c>
      <c r="C230" s="87">
        <f t="shared" si="27"/>
        <v>0</v>
      </c>
      <c r="D230" s="115">
        <f>SUM(D231)</f>
        <v>0</v>
      </c>
      <c r="E230" s="112">
        <f>SUM(E231)</f>
        <v>0</v>
      </c>
      <c r="F230" s="39">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row>
    <row r="231" spans="1:16" hidden="1" x14ac:dyDescent="0.25">
      <c r="A231" s="88">
        <v>5269</v>
      </c>
      <c r="B231" s="110" t="s">
        <v>82</v>
      </c>
      <c r="C231" s="87">
        <f t="shared" si="27"/>
        <v>0</v>
      </c>
      <c r="D231" s="43">
        <v>0</v>
      </c>
      <c r="E231" s="40"/>
      <c r="F231" s="39">
        <f t="shared" si="31"/>
        <v>0</v>
      </c>
      <c r="G231" s="43">
        <v>0</v>
      </c>
      <c r="H231" s="42"/>
      <c r="I231" s="39">
        <f t="shared" si="32"/>
        <v>0</v>
      </c>
      <c r="J231" s="43"/>
      <c r="K231" s="42"/>
      <c r="L231" s="39">
        <f t="shared" si="33"/>
        <v>0</v>
      </c>
      <c r="M231" s="41"/>
      <c r="N231" s="40"/>
      <c r="O231" s="39">
        <f t="shared" si="34"/>
        <v>0</v>
      </c>
      <c r="P231" s="38"/>
    </row>
    <row r="232" spans="1:16" ht="24" hidden="1" x14ac:dyDescent="0.25">
      <c r="A232" s="169">
        <v>5270</v>
      </c>
      <c r="B232" s="96" t="s">
        <v>81</v>
      </c>
      <c r="C232" s="168">
        <f t="shared" si="27"/>
        <v>0</v>
      </c>
      <c r="D232" s="167">
        <v>0</v>
      </c>
      <c r="E232" s="164"/>
      <c r="F232" s="90">
        <f t="shared" si="31"/>
        <v>0</v>
      </c>
      <c r="G232" s="167">
        <v>0</v>
      </c>
      <c r="H232" s="166"/>
      <c r="I232" s="90">
        <f t="shared" si="32"/>
        <v>0</v>
      </c>
      <c r="J232" s="167"/>
      <c r="K232" s="166"/>
      <c r="L232" s="90">
        <f t="shared" si="33"/>
        <v>0</v>
      </c>
      <c r="M232" s="165"/>
      <c r="N232" s="164"/>
      <c r="O232" s="90">
        <f t="shared" si="34"/>
        <v>0</v>
      </c>
      <c r="P232" s="89"/>
    </row>
    <row r="233" spans="1:16" hidden="1" x14ac:dyDescent="0.25">
      <c r="A233" s="163">
        <v>6000</v>
      </c>
      <c r="B233" s="163" t="s">
        <v>80</v>
      </c>
      <c r="C233" s="492">
        <f t="shared" si="27"/>
        <v>0</v>
      </c>
      <c r="D233" s="160">
        <f>D234+D254+D261</f>
        <v>0</v>
      </c>
      <c r="E233" s="157">
        <f>E234+E254+E261</f>
        <v>0</v>
      </c>
      <c r="F233" s="156">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row>
    <row r="234" spans="1:16" hidden="1" x14ac:dyDescent="0.25">
      <c r="A234" s="154">
        <v>6200</v>
      </c>
      <c r="B234" s="153" t="s">
        <v>79</v>
      </c>
      <c r="C234" s="498">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row>
    <row r="235" spans="1:16" ht="24" hidden="1" x14ac:dyDescent="0.25">
      <c r="A235" s="118">
        <v>6220</v>
      </c>
      <c r="B235" s="117" t="s">
        <v>78</v>
      </c>
      <c r="C235" s="477">
        <f t="shared" si="27"/>
        <v>0</v>
      </c>
      <c r="D235" s="83">
        <v>0</v>
      </c>
      <c r="E235" s="80"/>
      <c r="F235" s="79">
        <f t="shared" si="31"/>
        <v>0</v>
      </c>
      <c r="G235" s="83">
        <v>0</v>
      </c>
      <c r="H235" s="82"/>
      <c r="I235" s="79">
        <f t="shared" si="32"/>
        <v>0</v>
      </c>
      <c r="J235" s="83"/>
      <c r="K235" s="82"/>
      <c r="L235" s="79">
        <f t="shared" si="33"/>
        <v>0</v>
      </c>
      <c r="M235" s="81"/>
      <c r="N235" s="80"/>
      <c r="O235" s="79">
        <f t="shared" si="34"/>
        <v>0</v>
      </c>
      <c r="P235" s="78"/>
    </row>
    <row r="236" spans="1:16" hidden="1" x14ac:dyDescent="0.25">
      <c r="A236" s="111">
        <v>6230</v>
      </c>
      <c r="B236" s="110" t="s">
        <v>77</v>
      </c>
      <c r="C236" s="87">
        <f t="shared" si="27"/>
        <v>0</v>
      </c>
      <c r="D236" s="115">
        <f>SUM(D237)</f>
        <v>0</v>
      </c>
      <c r="E236" s="112">
        <f>SUM(E237)</f>
        <v>0</v>
      </c>
      <c r="F236" s="39">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row>
    <row r="237" spans="1:16" hidden="1" x14ac:dyDescent="0.25">
      <c r="A237" s="88">
        <v>6239</v>
      </c>
      <c r="B237" s="117" t="s">
        <v>76</v>
      </c>
      <c r="C237" s="87">
        <f t="shared" si="27"/>
        <v>0</v>
      </c>
      <c r="D237" s="43">
        <v>0</v>
      </c>
      <c r="E237" s="40"/>
      <c r="F237" s="39">
        <f t="shared" si="31"/>
        <v>0</v>
      </c>
      <c r="G237" s="43">
        <v>0</v>
      </c>
      <c r="H237" s="42"/>
      <c r="I237" s="39">
        <f t="shared" si="32"/>
        <v>0</v>
      </c>
      <c r="J237" s="43"/>
      <c r="K237" s="42"/>
      <c r="L237" s="39">
        <f t="shared" si="33"/>
        <v>0</v>
      </c>
      <c r="M237" s="41"/>
      <c r="N237" s="40"/>
      <c r="O237" s="39">
        <f t="shared" si="34"/>
        <v>0</v>
      </c>
      <c r="P237" s="38"/>
    </row>
    <row r="238" spans="1:16" ht="24" hidden="1" x14ac:dyDescent="0.25">
      <c r="A238" s="111">
        <v>6240</v>
      </c>
      <c r="B238" s="110" t="s">
        <v>75</v>
      </c>
      <c r="C238" s="87">
        <f t="shared" si="27"/>
        <v>0</v>
      </c>
      <c r="D238" s="115">
        <f>SUM(D239:D240)</f>
        <v>0</v>
      </c>
      <c r="E238" s="112">
        <f>SUM(E239:E240)</f>
        <v>0</v>
      </c>
      <c r="F238" s="39">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row>
    <row r="239" spans="1:16" hidden="1" x14ac:dyDescent="0.25">
      <c r="A239" s="88">
        <v>6241</v>
      </c>
      <c r="B239" s="110" t="s">
        <v>74</v>
      </c>
      <c r="C239" s="87">
        <f t="shared" si="27"/>
        <v>0</v>
      </c>
      <c r="D239" s="43">
        <v>0</v>
      </c>
      <c r="E239" s="40"/>
      <c r="F239" s="39">
        <f t="shared" si="31"/>
        <v>0</v>
      </c>
      <c r="G239" s="43">
        <v>0</v>
      </c>
      <c r="H239" s="42"/>
      <c r="I239" s="39">
        <f t="shared" si="32"/>
        <v>0</v>
      </c>
      <c r="J239" s="43"/>
      <c r="K239" s="42"/>
      <c r="L239" s="39">
        <f t="shared" si="33"/>
        <v>0</v>
      </c>
      <c r="M239" s="41"/>
      <c r="N239" s="40"/>
      <c r="O239" s="39">
        <f t="shared" si="34"/>
        <v>0</v>
      </c>
      <c r="P239" s="38"/>
    </row>
    <row r="240" spans="1:16" hidden="1" x14ac:dyDescent="0.25">
      <c r="A240" s="88">
        <v>6242</v>
      </c>
      <c r="B240" s="110" t="s">
        <v>73</v>
      </c>
      <c r="C240" s="87">
        <f t="shared" si="27"/>
        <v>0</v>
      </c>
      <c r="D240" s="43">
        <v>0</v>
      </c>
      <c r="E240" s="40"/>
      <c r="F240" s="39">
        <f t="shared" si="31"/>
        <v>0</v>
      </c>
      <c r="G240" s="43">
        <v>0</v>
      </c>
      <c r="H240" s="42"/>
      <c r="I240" s="39">
        <f t="shared" si="32"/>
        <v>0</v>
      </c>
      <c r="J240" s="43"/>
      <c r="K240" s="42"/>
      <c r="L240" s="39">
        <f t="shared" si="33"/>
        <v>0</v>
      </c>
      <c r="M240" s="41"/>
      <c r="N240" s="40"/>
      <c r="O240" s="39">
        <f t="shared" si="34"/>
        <v>0</v>
      </c>
      <c r="P240" s="38"/>
    </row>
    <row r="241" spans="1:16" ht="24" hidden="1" x14ac:dyDescent="0.25">
      <c r="A241" s="111">
        <v>6250</v>
      </c>
      <c r="B241" s="110" t="s">
        <v>72</v>
      </c>
      <c r="C241" s="87">
        <f t="shared" si="27"/>
        <v>0</v>
      </c>
      <c r="D241" s="115">
        <f>SUM(D242:D246)</f>
        <v>0</v>
      </c>
      <c r="E241" s="112">
        <f>SUM(E242:E246)</f>
        <v>0</v>
      </c>
      <c r="F241" s="39">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row>
    <row r="242" spans="1:16" hidden="1" x14ac:dyDescent="0.25">
      <c r="A242" s="88">
        <v>6252</v>
      </c>
      <c r="B242" s="110" t="s">
        <v>71</v>
      </c>
      <c r="C242" s="87">
        <f t="shared" si="27"/>
        <v>0</v>
      </c>
      <c r="D242" s="43">
        <v>0</v>
      </c>
      <c r="E242" s="40"/>
      <c r="F242" s="39">
        <f t="shared" si="31"/>
        <v>0</v>
      </c>
      <c r="G242" s="43">
        <v>0</v>
      </c>
      <c r="H242" s="42"/>
      <c r="I242" s="39">
        <f t="shared" si="32"/>
        <v>0</v>
      </c>
      <c r="J242" s="43"/>
      <c r="K242" s="42"/>
      <c r="L242" s="39">
        <f t="shared" si="33"/>
        <v>0</v>
      </c>
      <c r="M242" s="41"/>
      <c r="N242" s="40"/>
      <c r="O242" s="39">
        <f t="shared" si="34"/>
        <v>0</v>
      </c>
      <c r="P242" s="38"/>
    </row>
    <row r="243" spans="1:16" hidden="1" x14ac:dyDescent="0.25">
      <c r="A243" s="88">
        <v>6253</v>
      </c>
      <c r="B243" s="110" t="s">
        <v>70</v>
      </c>
      <c r="C243" s="87">
        <f t="shared" si="27"/>
        <v>0</v>
      </c>
      <c r="D243" s="43">
        <v>0</v>
      </c>
      <c r="E243" s="40"/>
      <c r="F243" s="39">
        <f t="shared" si="31"/>
        <v>0</v>
      </c>
      <c r="G243" s="43">
        <v>0</v>
      </c>
      <c r="H243" s="42"/>
      <c r="I243" s="39">
        <f t="shared" si="32"/>
        <v>0</v>
      </c>
      <c r="J243" s="43"/>
      <c r="K243" s="42"/>
      <c r="L243" s="39">
        <f t="shared" si="33"/>
        <v>0</v>
      </c>
      <c r="M243" s="41"/>
      <c r="N243" s="40"/>
      <c r="O243" s="39">
        <f t="shared" si="34"/>
        <v>0</v>
      </c>
      <c r="P243" s="38"/>
    </row>
    <row r="244" spans="1:16" ht="24" hidden="1" x14ac:dyDescent="0.25">
      <c r="A244" s="88">
        <v>6254</v>
      </c>
      <c r="B244" s="110" t="s">
        <v>69</v>
      </c>
      <c r="C244" s="87">
        <f t="shared" si="27"/>
        <v>0</v>
      </c>
      <c r="D244" s="43">
        <v>0</v>
      </c>
      <c r="E244" s="40"/>
      <c r="F244" s="39">
        <f t="shared" si="31"/>
        <v>0</v>
      </c>
      <c r="G244" s="43">
        <v>0</v>
      </c>
      <c r="H244" s="42"/>
      <c r="I244" s="39">
        <f t="shared" si="32"/>
        <v>0</v>
      </c>
      <c r="J244" s="43"/>
      <c r="K244" s="42"/>
      <c r="L244" s="39">
        <f t="shared" si="33"/>
        <v>0</v>
      </c>
      <c r="M244" s="41"/>
      <c r="N244" s="40"/>
      <c r="O244" s="39">
        <f t="shared" si="34"/>
        <v>0</v>
      </c>
      <c r="P244" s="38"/>
    </row>
    <row r="245" spans="1:16" ht="24" hidden="1" x14ac:dyDescent="0.25">
      <c r="A245" s="88">
        <v>6255</v>
      </c>
      <c r="B245" s="110" t="s">
        <v>68</v>
      </c>
      <c r="C245" s="87">
        <f t="shared" si="27"/>
        <v>0</v>
      </c>
      <c r="D245" s="43">
        <v>0</v>
      </c>
      <c r="E245" s="40"/>
      <c r="F245" s="39">
        <f t="shared" si="31"/>
        <v>0</v>
      </c>
      <c r="G245" s="43">
        <v>0</v>
      </c>
      <c r="H245" s="42"/>
      <c r="I245" s="39">
        <f t="shared" si="32"/>
        <v>0</v>
      </c>
      <c r="J245" s="43"/>
      <c r="K245" s="42"/>
      <c r="L245" s="39">
        <f t="shared" si="33"/>
        <v>0</v>
      </c>
      <c r="M245" s="41"/>
      <c r="N245" s="40"/>
      <c r="O245" s="39">
        <f t="shared" si="34"/>
        <v>0</v>
      </c>
      <c r="P245" s="38"/>
    </row>
    <row r="246" spans="1:16" hidden="1" x14ac:dyDescent="0.25">
      <c r="A246" s="88">
        <v>6259</v>
      </c>
      <c r="B246" s="110" t="s">
        <v>67</v>
      </c>
      <c r="C246" s="87">
        <f t="shared" si="27"/>
        <v>0</v>
      </c>
      <c r="D246" s="43">
        <v>0</v>
      </c>
      <c r="E246" s="40"/>
      <c r="F246" s="39">
        <f t="shared" si="31"/>
        <v>0</v>
      </c>
      <c r="G246" s="43">
        <v>0</v>
      </c>
      <c r="H246" s="42"/>
      <c r="I246" s="39">
        <f t="shared" si="32"/>
        <v>0</v>
      </c>
      <c r="J246" s="43"/>
      <c r="K246" s="42"/>
      <c r="L246" s="39">
        <f t="shared" si="33"/>
        <v>0</v>
      </c>
      <c r="M246" s="41"/>
      <c r="N246" s="40"/>
      <c r="O246" s="39">
        <f t="shared" si="34"/>
        <v>0</v>
      </c>
      <c r="P246" s="38"/>
    </row>
    <row r="247" spans="1:16" ht="24" hidden="1" x14ac:dyDescent="0.25">
      <c r="A247" s="111">
        <v>6260</v>
      </c>
      <c r="B247" s="110" t="s">
        <v>66</v>
      </c>
      <c r="C247" s="87">
        <f t="shared" si="27"/>
        <v>0</v>
      </c>
      <c r="D247" s="43">
        <v>0</v>
      </c>
      <c r="E247" s="40"/>
      <c r="F247" s="39">
        <f t="shared" ref="F247:F299" si="38">D247+E247</f>
        <v>0</v>
      </c>
      <c r="G247" s="43">
        <v>0</v>
      </c>
      <c r="H247" s="42"/>
      <c r="I247" s="39">
        <f t="shared" ref="I247:I299" si="39">G247+H247</f>
        <v>0</v>
      </c>
      <c r="J247" s="43"/>
      <c r="K247" s="42"/>
      <c r="L247" s="39">
        <f t="shared" ref="L247:L299" si="40">J247+K247</f>
        <v>0</v>
      </c>
      <c r="M247" s="41"/>
      <c r="N247" s="40"/>
      <c r="O247" s="39">
        <f t="shared" ref="O247:O276" si="41">M247+N247</f>
        <v>0</v>
      </c>
      <c r="P247" s="38"/>
    </row>
    <row r="248" spans="1:16" hidden="1" x14ac:dyDescent="0.25">
      <c r="A248" s="111">
        <v>6270</v>
      </c>
      <c r="B248" s="110" t="s">
        <v>65</v>
      </c>
      <c r="C248" s="87">
        <f t="shared" si="27"/>
        <v>0</v>
      </c>
      <c r="D248" s="43">
        <v>0</v>
      </c>
      <c r="E248" s="40"/>
      <c r="F248" s="39">
        <f t="shared" si="38"/>
        <v>0</v>
      </c>
      <c r="G248" s="43">
        <v>0</v>
      </c>
      <c r="H248" s="42"/>
      <c r="I248" s="39">
        <f t="shared" si="39"/>
        <v>0</v>
      </c>
      <c r="J248" s="43"/>
      <c r="K248" s="42"/>
      <c r="L248" s="39">
        <f t="shared" si="40"/>
        <v>0</v>
      </c>
      <c r="M248" s="41"/>
      <c r="N248" s="40"/>
      <c r="O248" s="39">
        <f t="shared" si="41"/>
        <v>0</v>
      </c>
      <c r="P248" s="38"/>
    </row>
    <row r="249" spans="1:16" hidden="1" x14ac:dyDescent="0.25">
      <c r="A249" s="118">
        <v>6290</v>
      </c>
      <c r="B249" s="117" t="s">
        <v>64</v>
      </c>
      <c r="C249" s="87">
        <f t="shared" si="27"/>
        <v>0</v>
      </c>
      <c r="D249" s="140">
        <f>SUM(D250:D253)</f>
        <v>0</v>
      </c>
      <c r="E249" s="141">
        <f>SUM(E250:E253)</f>
        <v>0</v>
      </c>
      <c r="F249" s="79">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row>
    <row r="250" spans="1:16" hidden="1" x14ac:dyDescent="0.25">
      <c r="A250" s="88">
        <v>6291</v>
      </c>
      <c r="B250" s="110" t="s">
        <v>63</v>
      </c>
      <c r="C250" s="87">
        <f t="shared" si="27"/>
        <v>0</v>
      </c>
      <c r="D250" s="43">
        <v>0</v>
      </c>
      <c r="E250" s="40"/>
      <c r="F250" s="39">
        <f t="shared" si="38"/>
        <v>0</v>
      </c>
      <c r="G250" s="43">
        <v>0</v>
      </c>
      <c r="H250" s="42"/>
      <c r="I250" s="39">
        <f t="shared" si="39"/>
        <v>0</v>
      </c>
      <c r="J250" s="43"/>
      <c r="K250" s="42"/>
      <c r="L250" s="39">
        <f t="shared" si="40"/>
        <v>0</v>
      </c>
      <c r="M250" s="41"/>
      <c r="N250" s="40"/>
      <c r="O250" s="39">
        <f t="shared" si="41"/>
        <v>0</v>
      </c>
      <c r="P250" s="38"/>
    </row>
    <row r="251" spans="1:16" hidden="1" x14ac:dyDescent="0.25">
      <c r="A251" s="88">
        <v>6292</v>
      </c>
      <c r="B251" s="110" t="s">
        <v>62</v>
      </c>
      <c r="C251" s="87">
        <f t="shared" si="27"/>
        <v>0</v>
      </c>
      <c r="D251" s="43">
        <v>0</v>
      </c>
      <c r="E251" s="40"/>
      <c r="F251" s="39">
        <f t="shared" si="38"/>
        <v>0</v>
      </c>
      <c r="G251" s="43">
        <v>0</v>
      </c>
      <c r="H251" s="42"/>
      <c r="I251" s="39">
        <f t="shared" si="39"/>
        <v>0</v>
      </c>
      <c r="J251" s="43"/>
      <c r="K251" s="42"/>
      <c r="L251" s="39">
        <f t="shared" si="40"/>
        <v>0</v>
      </c>
      <c r="M251" s="41"/>
      <c r="N251" s="40"/>
      <c r="O251" s="39">
        <f t="shared" si="41"/>
        <v>0</v>
      </c>
      <c r="P251" s="38"/>
    </row>
    <row r="252" spans="1:16" ht="72" hidden="1" x14ac:dyDescent="0.25">
      <c r="A252" s="88">
        <v>6296</v>
      </c>
      <c r="B252" s="110" t="s">
        <v>61</v>
      </c>
      <c r="C252" s="87">
        <f t="shared" si="27"/>
        <v>0</v>
      </c>
      <c r="D252" s="43">
        <v>0</v>
      </c>
      <c r="E252" s="40"/>
      <c r="F252" s="39">
        <f t="shared" si="38"/>
        <v>0</v>
      </c>
      <c r="G252" s="43">
        <v>0</v>
      </c>
      <c r="H252" s="42"/>
      <c r="I252" s="39">
        <f t="shared" si="39"/>
        <v>0</v>
      </c>
      <c r="J252" s="43"/>
      <c r="K252" s="42"/>
      <c r="L252" s="39">
        <f t="shared" si="40"/>
        <v>0</v>
      </c>
      <c r="M252" s="41"/>
      <c r="N252" s="40"/>
      <c r="O252" s="39">
        <f t="shared" si="41"/>
        <v>0</v>
      </c>
      <c r="P252" s="38"/>
    </row>
    <row r="253" spans="1:16" ht="36" hidden="1" x14ac:dyDescent="0.25">
      <c r="A253" s="88">
        <v>6299</v>
      </c>
      <c r="B253" s="110" t="s">
        <v>60</v>
      </c>
      <c r="C253" s="87">
        <f t="shared" si="27"/>
        <v>0</v>
      </c>
      <c r="D253" s="43">
        <v>0</v>
      </c>
      <c r="E253" s="40"/>
      <c r="F253" s="39">
        <f t="shared" si="38"/>
        <v>0</v>
      </c>
      <c r="G253" s="43">
        <v>0</v>
      </c>
      <c r="H253" s="42"/>
      <c r="I253" s="39">
        <f t="shared" si="39"/>
        <v>0</v>
      </c>
      <c r="J253" s="43"/>
      <c r="K253" s="42"/>
      <c r="L253" s="39">
        <f t="shared" si="40"/>
        <v>0</v>
      </c>
      <c r="M253" s="41"/>
      <c r="N253" s="40"/>
      <c r="O253" s="39">
        <f t="shared" si="41"/>
        <v>0</v>
      </c>
      <c r="P253" s="38"/>
    </row>
    <row r="254" spans="1:16" hidden="1" x14ac:dyDescent="0.25">
      <c r="A254" s="109">
        <v>6300</v>
      </c>
      <c r="B254" s="108" t="s">
        <v>59</v>
      </c>
      <c r="C254" s="473">
        <f t="shared" si="27"/>
        <v>0</v>
      </c>
      <c r="D254" s="121">
        <f>SUM(D255,D259,D260)</f>
        <v>0</v>
      </c>
      <c r="E254" s="123">
        <f>SUM(E255,E259,E260)</f>
        <v>0</v>
      </c>
      <c r="F254" s="119">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row>
    <row r="255" spans="1:16" ht="24" hidden="1" x14ac:dyDescent="0.25">
      <c r="A255" s="118">
        <v>6320</v>
      </c>
      <c r="B255" s="117" t="s">
        <v>58</v>
      </c>
      <c r="C255" s="497">
        <f t="shared" si="27"/>
        <v>0</v>
      </c>
      <c r="D255" s="140">
        <f>SUM(D256:D258)</f>
        <v>0</v>
      </c>
      <c r="E255" s="141">
        <f>SUM(E256:E258)</f>
        <v>0</v>
      </c>
      <c r="F255" s="79">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row>
    <row r="256" spans="1:16" hidden="1" x14ac:dyDescent="0.25">
      <c r="A256" s="88">
        <v>6322</v>
      </c>
      <c r="B256" s="110" t="s">
        <v>57</v>
      </c>
      <c r="C256" s="87">
        <f t="shared" si="27"/>
        <v>0</v>
      </c>
      <c r="D256" s="43">
        <v>0</v>
      </c>
      <c r="E256" s="40"/>
      <c r="F256" s="39">
        <f t="shared" si="38"/>
        <v>0</v>
      </c>
      <c r="G256" s="43">
        <v>0</v>
      </c>
      <c r="H256" s="42"/>
      <c r="I256" s="39">
        <f t="shared" si="39"/>
        <v>0</v>
      </c>
      <c r="J256" s="43"/>
      <c r="K256" s="42"/>
      <c r="L256" s="39">
        <f t="shared" si="40"/>
        <v>0</v>
      </c>
      <c r="M256" s="41"/>
      <c r="N256" s="40"/>
      <c r="O256" s="39">
        <f t="shared" si="41"/>
        <v>0</v>
      </c>
      <c r="P256" s="38"/>
    </row>
    <row r="257" spans="1:16" ht="24" hidden="1" x14ac:dyDescent="0.25">
      <c r="A257" s="88">
        <v>6323</v>
      </c>
      <c r="B257" s="110" t="s">
        <v>56</v>
      </c>
      <c r="C257" s="87">
        <f t="shared" si="27"/>
        <v>0</v>
      </c>
      <c r="D257" s="43">
        <v>0</v>
      </c>
      <c r="E257" s="40"/>
      <c r="F257" s="39">
        <f t="shared" si="38"/>
        <v>0</v>
      </c>
      <c r="G257" s="43">
        <v>0</v>
      </c>
      <c r="H257" s="42"/>
      <c r="I257" s="39">
        <f t="shared" si="39"/>
        <v>0</v>
      </c>
      <c r="J257" s="43"/>
      <c r="K257" s="42"/>
      <c r="L257" s="39">
        <f t="shared" si="40"/>
        <v>0</v>
      </c>
      <c r="M257" s="41"/>
      <c r="N257" s="40"/>
      <c r="O257" s="39">
        <f t="shared" si="41"/>
        <v>0</v>
      </c>
      <c r="P257" s="38"/>
    </row>
    <row r="258" spans="1:16" ht="24" hidden="1" x14ac:dyDescent="0.25">
      <c r="A258" s="145">
        <v>6324</v>
      </c>
      <c r="B258" s="117" t="s">
        <v>55</v>
      </c>
      <c r="C258" s="87">
        <f t="shared" si="27"/>
        <v>0</v>
      </c>
      <c r="D258" s="83">
        <v>0</v>
      </c>
      <c r="E258" s="80"/>
      <c r="F258" s="79">
        <f t="shared" si="38"/>
        <v>0</v>
      </c>
      <c r="G258" s="83">
        <v>0</v>
      </c>
      <c r="H258" s="82"/>
      <c r="I258" s="79">
        <f t="shared" si="39"/>
        <v>0</v>
      </c>
      <c r="J258" s="83"/>
      <c r="K258" s="82"/>
      <c r="L258" s="79">
        <f t="shared" si="40"/>
        <v>0</v>
      </c>
      <c r="M258" s="81"/>
      <c r="N258" s="80"/>
      <c r="O258" s="79">
        <f t="shared" si="41"/>
        <v>0</v>
      </c>
      <c r="P258" s="78"/>
    </row>
    <row r="259" spans="1:16" hidden="1" x14ac:dyDescent="0.25">
      <c r="A259" s="144">
        <v>6330</v>
      </c>
      <c r="B259" s="143" t="s">
        <v>54</v>
      </c>
      <c r="C259" s="87">
        <f t="shared" ref="C259:C286" si="51">F259+I259+L259+O259</f>
        <v>0</v>
      </c>
      <c r="D259" s="33">
        <v>0</v>
      </c>
      <c r="E259" s="30"/>
      <c r="F259" s="29">
        <f t="shared" si="38"/>
        <v>0</v>
      </c>
      <c r="G259" s="33">
        <v>0</v>
      </c>
      <c r="H259" s="32"/>
      <c r="I259" s="29">
        <f t="shared" si="39"/>
        <v>0</v>
      </c>
      <c r="J259" s="33"/>
      <c r="K259" s="32"/>
      <c r="L259" s="29">
        <f t="shared" si="40"/>
        <v>0</v>
      </c>
      <c r="M259" s="31"/>
      <c r="N259" s="30"/>
      <c r="O259" s="29">
        <f t="shared" si="41"/>
        <v>0</v>
      </c>
      <c r="P259" s="28"/>
    </row>
    <row r="260" spans="1:16" hidden="1" x14ac:dyDescent="0.25">
      <c r="A260" s="111">
        <v>6360</v>
      </c>
      <c r="B260" s="110" t="s">
        <v>53</v>
      </c>
      <c r="C260" s="87">
        <f t="shared" si="51"/>
        <v>0</v>
      </c>
      <c r="D260" s="43">
        <v>0</v>
      </c>
      <c r="E260" s="40"/>
      <c r="F260" s="39">
        <f t="shared" si="38"/>
        <v>0</v>
      </c>
      <c r="G260" s="43">
        <v>0</v>
      </c>
      <c r="H260" s="42"/>
      <c r="I260" s="39">
        <f t="shared" si="39"/>
        <v>0</v>
      </c>
      <c r="J260" s="43"/>
      <c r="K260" s="42"/>
      <c r="L260" s="39">
        <f t="shared" si="40"/>
        <v>0</v>
      </c>
      <c r="M260" s="41"/>
      <c r="N260" s="40"/>
      <c r="O260" s="39">
        <f t="shared" si="41"/>
        <v>0</v>
      </c>
      <c r="P260" s="38"/>
    </row>
    <row r="261" spans="1:16" ht="24" hidden="1" x14ac:dyDescent="0.25">
      <c r="A261" s="109">
        <v>6400</v>
      </c>
      <c r="B261" s="108" t="s">
        <v>52</v>
      </c>
      <c r="C261" s="473">
        <f t="shared" si="51"/>
        <v>0</v>
      </c>
      <c r="D261" s="105">
        <f>SUM(D262,D266)</f>
        <v>0</v>
      </c>
      <c r="E261" s="102">
        <f>SUM(E262,E266)</f>
        <v>0</v>
      </c>
      <c r="F261" s="101">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row>
    <row r="262" spans="1:16" ht="24" hidden="1" x14ac:dyDescent="0.25">
      <c r="A262" s="118">
        <v>6410</v>
      </c>
      <c r="B262" s="117" t="s">
        <v>51</v>
      </c>
      <c r="C262" s="477">
        <f t="shared" si="51"/>
        <v>0</v>
      </c>
      <c r="D262" s="140">
        <f>SUM(D263:D265)</f>
        <v>0</v>
      </c>
      <c r="E262" s="141">
        <f>SUM(E263:E265)</f>
        <v>0</v>
      </c>
      <c r="F262" s="79">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row>
    <row r="263" spans="1:16" hidden="1" x14ac:dyDescent="0.25">
      <c r="A263" s="88">
        <v>6411</v>
      </c>
      <c r="B263" s="47" t="s">
        <v>50</v>
      </c>
      <c r="C263" s="87">
        <f t="shared" si="51"/>
        <v>0</v>
      </c>
      <c r="D263" s="43">
        <v>0</v>
      </c>
      <c r="E263" s="40"/>
      <c r="F263" s="39">
        <f t="shared" si="38"/>
        <v>0</v>
      </c>
      <c r="G263" s="43">
        <v>0</v>
      </c>
      <c r="H263" s="42"/>
      <c r="I263" s="39">
        <f t="shared" si="39"/>
        <v>0</v>
      </c>
      <c r="J263" s="43"/>
      <c r="K263" s="42"/>
      <c r="L263" s="39">
        <f t="shared" si="40"/>
        <v>0</v>
      </c>
      <c r="M263" s="41"/>
      <c r="N263" s="40"/>
      <c r="O263" s="39">
        <f t="shared" si="41"/>
        <v>0</v>
      </c>
      <c r="P263" s="38"/>
    </row>
    <row r="264" spans="1:16" ht="36" hidden="1" x14ac:dyDescent="0.25">
      <c r="A264" s="88">
        <v>6412</v>
      </c>
      <c r="B264" s="110" t="s">
        <v>49</v>
      </c>
      <c r="C264" s="87">
        <f t="shared" si="51"/>
        <v>0</v>
      </c>
      <c r="D264" s="43">
        <v>0</v>
      </c>
      <c r="E264" s="40"/>
      <c r="F264" s="39">
        <f t="shared" si="38"/>
        <v>0</v>
      </c>
      <c r="G264" s="43">
        <v>0</v>
      </c>
      <c r="H264" s="42"/>
      <c r="I264" s="39">
        <f t="shared" si="39"/>
        <v>0</v>
      </c>
      <c r="J264" s="43"/>
      <c r="K264" s="42"/>
      <c r="L264" s="39">
        <f t="shared" si="40"/>
        <v>0</v>
      </c>
      <c r="M264" s="41"/>
      <c r="N264" s="40"/>
      <c r="O264" s="39">
        <f t="shared" si="41"/>
        <v>0</v>
      </c>
      <c r="P264" s="38"/>
    </row>
    <row r="265" spans="1:16" ht="36" hidden="1" x14ac:dyDescent="0.25">
      <c r="A265" s="88">
        <v>6419</v>
      </c>
      <c r="B265" s="110" t="s">
        <v>48</v>
      </c>
      <c r="C265" s="87">
        <f t="shared" si="51"/>
        <v>0</v>
      </c>
      <c r="D265" s="43">
        <v>0</v>
      </c>
      <c r="E265" s="40"/>
      <c r="F265" s="39">
        <f t="shared" si="38"/>
        <v>0</v>
      </c>
      <c r="G265" s="43">
        <v>0</v>
      </c>
      <c r="H265" s="42"/>
      <c r="I265" s="39">
        <f t="shared" si="39"/>
        <v>0</v>
      </c>
      <c r="J265" s="43"/>
      <c r="K265" s="42"/>
      <c r="L265" s="39">
        <f t="shared" si="40"/>
        <v>0</v>
      </c>
      <c r="M265" s="41"/>
      <c r="N265" s="40"/>
      <c r="O265" s="39">
        <f t="shared" si="41"/>
        <v>0</v>
      </c>
      <c r="P265" s="38"/>
    </row>
    <row r="266" spans="1:16" ht="36" hidden="1" x14ac:dyDescent="0.25">
      <c r="A266" s="111">
        <v>6420</v>
      </c>
      <c r="B266" s="110" t="s">
        <v>47</v>
      </c>
      <c r="C266" s="87">
        <f t="shared" si="51"/>
        <v>0</v>
      </c>
      <c r="D266" s="115">
        <f>SUM(D267:D270)</f>
        <v>0</v>
      </c>
      <c r="E266" s="112">
        <f>SUM(E267:E270)</f>
        <v>0</v>
      </c>
      <c r="F266" s="39">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row>
    <row r="267" spans="1:16" hidden="1" x14ac:dyDescent="0.25">
      <c r="A267" s="88">
        <v>6421</v>
      </c>
      <c r="B267" s="110" t="s">
        <v>46</v>
      </c>
      <c r="C267" s="87">
        <f t="shared" si="51"/>
        <v>0</v>
      </c>
      <c r="D267" s="43">
        <v>0</v>
      </c>
      <c r="E267" s="40"/>
      <c r="F267" s="39">
        <f t="shared" si="38"/>
        <v>0</v>
      </c>
      <c r="G267" s="43">
        <v>0</v>
      </c>
      <c r="H267" s="42"/>
      <c r="I267" s="39">
        <f t="shared" si="39"/>
        <v>0</v>
      </c>
      <c r="J267" s="43"/>
      <c r="K267" s="42"/>
      <c r="L267" s="39">
        <f t="shared" si="40"/>
        <v>0</v>
      </c>
      <c r="M267" s="41"/>
      <c r="N267" s="40"/>
      <c r="O267" s="39">
        <f t="shared" si="41"/>
        <v>0</v>
      </c>
      <c r="P267" s="38"/>
    </row>
    <row r="268" spans="1:16" hidden="1" x14ac:dyDescent="0.25">
      <c r="A268" s="88">
        <v>6422</v>
      </c>
      <c r="B268" s="110" t="s">
        <v>45</v>
      </c>
      <c r="C268" s="87">
        <f t="shared" si="51"/>
        <v>0</v>
      </c>
      <c r="D268" s="43">
        <v>0</v>
      </c>
      <c r="E268" s="40"/>
      <c r="F268" s="39">
        <f t="shared" si="38"/>
        <v>0</v>
      </c>
      <c r="G268" s="43">
        <v>0</v>
      </c>
      <c r="H268" s="42"/>
      <c r="I268" s="39">
        <f t="shared" si="39"/>
        <v>0</v>
      </c>
      <c r="J268" s="43"/>
      <c r="K268" s="42"/>
      <c r="L268" s="39">
        <f t="shared" si="40"/>
        <v>0</v>
      </c>
      <c r="M268" s="41"/>
      <c r="N268" s="40"/>
      <c r="O268" s="39">
        <f t="shared" si="41"/>
        <v>0</v>
      </c>
      <c r="P268" s="38"/>
    </row>
    <row r="269" spans="1:16" hidden="1" x14ac:dyDescent="0.25">
      <c r="A269" s="88">
        <v>6423</v>
      </c>
      <c r="B269" s="110" t="s">
        <v>44</v>
      </c>
      <c r="C269" s="87">
        <f t="shared" si="51"/>
        <v>0</v>
      </c>
      <c r="D269" s="43">
        <v>0</v>
      </c>
      <c r="E269" s="40"/>
      <c r="F269" s="39">
        <f t="shared" si="38"/>
        <v>0</v>
      </c>
      <c r="G269" s="43">
        <v>0</v>
      </c>
      <c r="H269" s="42"/>
      <c r="I269" s="39">
        <f t="shared" si="39"/>
        <v>0</v>
      </c>
      <c r="J269" s="43"/>
      <c r="K269" s="42"/>
      <c r="L269" s="39">
        <f t="shared" si="40"/>
        <v>0</v>
      </c>
      <c r="M269" s="41"/>
      <c r="N269" s="40"/>
      <c r="O269" s="39">
        <f t="shared" si="41"/>
        <v>0</v>
      </c>
      <c r="P269" s="38"/>
    </row>
    <row r="270" spans="1:16" ht="24" hidden="1" x14ac:dyDescent="0.25">
      <c r="A270" s="88">
        <v>6424</v>
      </c>
      <c r="B270" s="110" t="s">
        <v>43</v>
      </c>
      <c r="C270" s="87">
        <f t="shared" si="51"/>
        <v>0</v>
      </c>
      <c r="D270" s="43">
        <v>0</v>
      </c>
      <c r="E270" s="40"/>
      <c r="F270" s="39">
        <f t="shared" si="38"/>
        <v>0</v>
      </c>
      <c r="G270" s="43">
        <v>0</v>
      </c>
      <c r="H270" s="42"/>
      <c r="I270" s="39">
        <f t="shared" si="39"/>
        <v>0</v>
      </c>
      <c r="J270" s="43"/>
      <c r="K270" s="42"/>
      <c r="L270" s="39">
        <f t="shared" si="40"/>
        <v>0</v>
      </c>
      <c r="M270" s="41"/>
      <c r="N270" s="40"/>
      <c r="O270" s="39">
        <f t="shared" si="41"/>
        <v>0</v>
      </c>
      <c r="P270" s="38"/>
    </row>
    <row r="271" spans="1:16" ht="36" hidden="1" x14ac:dyDescent="0.25">
      <c r="A271" s="135">
        <v>7000</v>
      </c>
      <c r="B271" s="135" t="s">
        <v>42</v>
      </c>
      <c r="C271" s="502">
        <f t="shared" si="51"/>
        <v>0</v>
      </c>
      <c r="D271" s="131">
        <f>SUM(D272,D282)</f>
        <v>0</v>
      </c>
      <c r="E271" s="133">
        <f>SUM(E272,E282)</f>
        <v>0</v>
      </c>
      <c r="F271" s="129">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row>
    <row r="272" spans="1:16" hidden="1" x14ac:dyDescent="0.25">
      <c r="A272" s="109">
        <v>7200</v>
      </c>
      <c r="B272" s="108" t="s">
        <v>41</v>
      </c>
      <c r="C272" s="473">
        <f t="shared" si="51"/>
        <v>0</v>
      </c>
      <c r="D272" s="121">
        <f>SUM(D273,D274,D277,D278,D281)</f>
        <v>0</v>
      </c>
      <c r="E272" s="123">
        <f>SUM(E273,E274,E277,E278,E281)</f>
        <v>0</v>
      </c>
      <c r="F272" s="119">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row>
    <row r="273" spans="1:16" ht="24" hidden="1" x14ac:dyDescent="0.25">
      <c r="A273" s="118">
        <v>7210</v>
      </c>
      <c r="B273" s="117" t="s">
        <v>40</v>
      </c>
      <c r="C273" s="477">
        <f t="shared" si="51"/>
        <v>0</v>
      </c>
      <c r="D273" s="83">
        <v>0</v>
      </c>
      <c r="E273" s="80"/>
      <c r="F273" s="79">
        <f t="shared" si="38"/>
        <v>0</v>
      </c>
      <c r="G273" s="83">
        <v>0</v>
      </c>
      <c r="H273" s="82"/>
      <c r="I273" s="79">
        <f t="shared" si="39"/>
        <v>0</v>
      </c>
      <c r="J273" s="83"/>
      <c r="K273" s="82"/>
      <c r="L273" s="79">
        <f t="shared" si="40"/>
        <v>0</v>
      </c>
      <c r="M273" s="81"/>
      <c r="N273" s="80"/>
      <c r="O273" s="79">
        <f t="shared" si="41"/>
        <v>0</v>
      </c>
      <c r="P273" s="78"/>
    </row>
    <row r="274" spans="1:16" s="116" customFormat="1" ht="24" hidden="1" x14ac:dyDescent="0.25">
      <c r="A274" s="111">
        <v>7220</v>
      </c>
      <c r="B274" s="110" t="s">
        <v>39</v>
      </c>
      <c r="C274" s="87">
        <f t="shared" si="51"/>
        <v>0</v>
      </c>
      <c r="D274" s="115">
        <f>SUM(D275:D276)</f>
        <v>0</v>
      </c>
      <c r="E274" s="112">
        <f>SUM(E275:E276)</f>
        <v>0</v>
      </c>
      <c r="F274" s="39">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row>
    <row r="275" spans="1:16" s="116" customFormat="1" ht="36" hidden="1" x14ac:dyDescent="0.25">
      <c r="A275" s="88">
        <v>7221</v>
      </c>
      <c r="B275" s="110" t="s">
        <v>38</v>
      </c>
      <c r="C275" s="87">
        <f t="shared" si="51"/>
        <v>0</v>
      </c>
      <c r="D275" s="43">
        <v>0</v>
      </c>
      <c r="E275" s="40"/>
      <c r="F275" s="39">
        <f t="shared" si="38"/>
        <v>0</v>
      </c>
      <c r="G275" s="43">
        <v>0</v>
      </c>
      <c r="H275" s="42"/>
      <c r="I275" s="39">
        <f t="shared" si="39"/>
        <v>0</v>
      </c>
      <c r="J275" s="43"/>
      <c r="K275" s="42"/>
      <c r="L275" s="39">
        <f t="shared" si="40"/>
        <v>0</v>
      </c>
      <c r="M275" s="41"/>
      <c r="N275" s="40"/>
      <c r="O275" s="39">
        <f t="shared" si="41"/>
        <v>0</v>
      </c>
      <c r="P275" s="38"/>
    </row>
    <row r="276" spans="1:16" s="116" customFormat="1" ht="36" hidden="1" x14ac:dyDescent="0.25">
      <c r="A276" s="88">
        <v>7222</v>
      </c>
      <c r="B276" s="110" t="s">
        <v>37</v>
      </c>
      <c r="C276" s="87">
        <f t="shared" si="51"/>
        <v>0</v>
      </c>
      <c r="D276" s="43">
        <v>0</v>
      </c>
      <c r="E276" s="40"/>
      <c r="F276" s="39">
        <f t="shared" si="38"/>
        <v>0</v>
      </c>
      <c r="G276" s="43">
        <v>0</v>
      </c>
      <c r="H276" s="42"/>
      <c r="I276" s="39">
        <f t="shared" si="39"/>
        <v>0</v>
      </c>
      <c r="J276" s="43"/>
      <c r="K276" s="42"/>
      <c r="L276" s="39">
        <f t="shared" si="40"/>
        <v>0</v>
      </c>
      <c r="M276" s="41"/>
      <c r="N276" s="40"/>
      <c r="O276" s="39">
        <f t="shared" si="41"/>
        <v>0</v>
      </c>
      <c r="P276" s="38"/>
    </row>
    <row r="277" spans="1:16" s="116" customFormat="1" ht="24" hidden="1" x14ac:dyDescent="0.25">
      <c r="A277" s="111">
        <v>7230</v>
      </c>
      <c r="B277" s="110" t="s">
        <v>36</v>
      </c>
      <c r="C277" s="87">
        <f t="shared" si="51"/>
        <v>0</v>
      </c>
      <c r="D277" s="43">
        <v>0</v>
      </c>
      <c r="E277" s="40"/>
      <c r="F277" s="39">
        <f t="shared" si="38"/>
        <v>0</v>
      </c>
      <c r="G277" s="43">
        <v>0</v>
      </c>
      <c r="H277" s="42"/>
      <c r="I277" s="39">
        <f t="shared" si="39"/>
        <v>0</v>
      </c>
      <c r="J277" s="43"/>
      <c r="K277" s="42"/>
      <c r="L277" s="39">
        <f t="shared" si="40"/>
        <v>0</v>
      </c>
      <c r="M277" s="41"/>
      <c r="N277" s="40"/>
      <c r="O277" s="39">
        <f>M277+N277</f>
        <v>0</v>
      </c>
      <c r="P277" s="38"/>
    </row>
    <row r="278" spans="1:16" ht="24" hidden="1" x14ac:dyDescent="0.25">
      <c r="A278" s="111">
        <v>7240</v>
      </c>
      <c r="B278" s="110" t="s">
        <v>35</v>
      </c>
      <c r="C278" s="87">
        <f t="shared" si="51"/>
        <v>0</v>
      </c>
      <c r="D278" s="115">
        <f>SUM(D279:D280)</f>
        <v>0</v>
      </c>
      <c r="E278" s="112">
        <f>SUM(E279:E280)</f>
        <v>0</v>
      </c>
      <c r="F278" s="39">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row>
    <row r="279" spans="1:16" ht="48" hidden="1" x14ac:dyDescent="0.25">
      <c r="A279" s="88">
        <v>7245</v>
      </c>
      <c r="B279" s="110" t="s">
        <v>34</v>
      </c>
      <c r="C279" s="87">
        <f t="shared" si="51"/>
        <v>0</v>
      </c>
      <c r="D279" s="43">
        <v>0</v>
      </c>
      <c r="E279" s="40"/>
      <c r="F279" s="39">
        <f t="shared" si="38"/>
        <v>0</v>
      </c>
      <c r="G279" s="43">
        <v>0</v>
      </c>
      <c r="H279" s="42"/>
      <c r="I279" s="39">
        <f t="shared" si="39"/>
        <v>0</v>
      </c>
      <c r="J279" s="43"/>
      <c r="K279" s="42"/>
      <c r="L279" s="39">
        <f t="shared" si="40"/>
        <v>0</v>
      </c>
      <c r="M279" s="41"/>
      <c r="N279" s="40"/>
      <c r="O279" s="39">
        <f t="shared" ref="O279:O282" si="58">M279+N279</f>
        <v>0</v>
      </c>
      <c r="P279" s="38"/>
    </row>
    <row r="280" spans="1:16" ht="84" hidden="1" x14ac:dyDescent="0.25">
      <c r="A280" s="88">
        <v>7246</v>
      </c>
      <c r="B280" s="110" t="s">
        <v>33</v>
      </c>
      <c r="C280" s="87">
        <f t="shared" si="51"/>
        <v>0</v>
      </c>
      <c r="D280" s="43">
        <v>0</v>
      </c>
      <c r="E280" s="40"/>
      <c r="F280" s="39">
        <f t="shared" si="38"/>
        <v>0</v>
      </c>
      <c r="G280" s="43">
        <v>0</v>
      </c>
      <c r="H280" s="42"/>
      <c r="I280" s="39">
        <f t="shared" si="39"/>
        <v>0</v>
      </c>
      <c r="J280" s="43"/>
      <c r="K280" s="42"/>
      <c r="L280" s="39">
        <f t="shared" si="40"/>
        <v>0</v>
      </c>
      <c r="M280" s="41"/>
      <c r="N280" s="40"/>
      <c r="O280" s="39">
        <f t="shared" si="58"/>
        <v>0</v>
      </c>
      <c r="P280" s="38"/>
    </row>
    <row r="281" spans="1:16" ht="24" hidden="1" x14ac:dyDescent="0.25">
      <c r="A281" s="111">
        <v>7260</v>
      </c>
      <c r="B281" s="110" t="s">
        <v>32</v>
      </c>
      <c r="C281" s="87">
        <f t="shared" si="51"/>
        <v>0</v>
      </c>
      <c r="D281" s="83">
        <v>0</v>
      </c>
      <c r="E281" s="80"/>
      <c r="F281" s="79">
        <f t="shared" si="38"/>
        <v>0</v>
      </c>
      <c r="G281" s="83">
        <v>0</v>
      </c>
      <c r="H281" s="82"/>
      <c r="I281" s="79">
        <f t="shared" si="39"/>
        <v>0</v>
      </c>
      <c r="J281" s="83"/>
      <c r="K281" s="82"/>
      <c r="L281" s="79">
        <f t="shared" si="40"/>
        <v>0</v>
      </c>
      <c r="M281" s="81"/>
      <c r="N281" s="80"/>
      <c r="O281" s="79">
        <f t="shared" si="58"/>
        <v>0</v>
      </c>
      <c r="P281" s="78"/>
    </row>
    <row r="282" spans="1:16" hidden="1" x14ac:dyDescent="0.25">
      <c r="A282" s="109">
        <v>7700</v>
      </c>
      <c r="B282" s="108" t="s">
        <v>31</v>
      </c>
      <c r="C282" s="168">
        <f t="shared" si="51"/>
        <v>0</v>
      </c>
      <c r="D282" s="105">
        <f>D283</f>
        <v>0</v>
      </c>
      <c r="E282" s="102">
        <f>SUM(E283)</f>
        <v>0</v>
      </c>
      <c r="F282" s="101">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row>
    <row r="283" spans="1:16" hidden="1" x14ac:dyDescent="0.25">
      <c r="A283" s="99">
        <v>7720</v>
      </c>
      <c r="B283" s="98" t="s">
        <v>30</v>
      </c>
      <c r="C283" s="97">
        <f t="shared" si="51"/>
        <v>0</v>
      </c>
      <c r="D283" s="53">
        <v>0</v>
      </c>
      <c r="E283" s="50"/>
      <c r="F283" s="49">
        <f t="shared" si="38"/>
        <v>0</v>
      </c>
      <c r="G283" s="53">
        <v>0</v>
      </c>
      <c r="H283" s="52"/>
      <c r="I283" s="49">
        <f t="shared" si="39"/>
        <v>0</v>
      </c>
      <c r="J283" s="53"/>
      <c r="K283" s="52"/>
      <c r="L283" s="49">
        <f t="shared" si="40"/>
        <v>0</v>
      </c>
      <c r="M283" s="51"/>
      <c r="N283" s="50"/>
      <c r="O283" s="49">
        <f>M283+N283</f>
        <v>0</v>
      </c>
      <c r="P283" s="48"/>
    </row>
    <row r="284" spans="1:16" hidden="1" x14ac:dyDescent="0.25">
      <c r="A284" s="57"/>
      <c r="B284" s="96" t="s">
        <v>29</v>
      </c>
      <c r="C284" s="477">
        <f t="shared" si="51"/>
        <v>0</v>
      </c>
      <c r="D284" s="94">
        <f>SUM(D285:D286)</f>
        <v>0</v>
      </c>
      <c r="E284" s="91">
        <f>SUM(E285:E286)</f>
        <v>0</v>
      </c>
      <c r="F284" s="90">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row>
    <row r="285" spans="1:16" hidden="1" x14ac:dyDescent="0.25">
      <c r="A285" s="47" t="s">
        <v>28</v>
      </c>
      <c r="B285" s="88" t="s">
        <v>27</v>
      </c>
      <c r="C285" s="87">
        <f t="shared" si="51"/>
        <v>0</v>
      </c>
      <c r="D285" s="43"/>
      <c r="E285" s="40"/>
      <c r="F285" s="39">
        <f t="shared" si="38"/>
        <v>0</v>
      </c>
      <c r="G285" s="43"/>
      <c r="H285" s="42"/>
      <c r="I285" s="39">
        <f t="shared" si="39"/>
        <v>0</v>
      </c>
      <c r="J285" s="43"/>
      <c r="K285" s="42"/>
      <c r="L285" s="39">
        <f t="shared" si="40"/>
        <v>0</v>
      </c>
      <c r="M285" s="41"/>
      <c r="N285" s="40"/>
      <c r="O285" s="39">
        <f t="shared" si="59"/>
        <v>0</v>
      </c>
      <c r="P285" s="38"/>
    </row>
    <row r="286" spans="1:16" hidden="1" x14ac:dyDescent="0.25">
      <c r="A286" s="47" t="s">
        <v>26</v>
      </c>
      <c r="B286" s="86" t="s">
        <v>25</v>
      </c>
      <c r="C286" s="477">
        <f t="shared" si="51"/>
        <v>0</v>
      </c>
      <c r="D286" s="83"/>
      <c r="E286" s="80"/>
      <c r="F286" s="79">
        <f t="shared" si="38"/>
        <v>0</v>
      </c>
      <c r="G286" s="83"/>
      <c r="H286" s="82"/>
      <c r="I286" s="79">
        <f t="shared" si="39"/>
        <v>0</v>
      </c>
      <c r="J286" s="83"/>
      <c r="K286" s="82"/>
      <c r="L286" s="79">
        <f t="shared" si="40"/>
        <v>0</v>
      </c>
      <c r="M286" s="81"/>
      <c r="N286" s="80"/>
      <c r="O286" s="79">
        <f t="shared" si="59"/>
        <v>0</v>
      </c>
      <c r="P286" s="78"/>
    </row>
    <row r="287" spans="1:16" x14ac:dyDescent="0.25">
      <c r="A287" s="77"/>
      <c r="B287" s="77" t="s">
        <v>24</v>
      </c>
      <c r="C287" s="498">
        <f>SUM(C284,C271,C233,C198,C190,C176,C78,C56)</f>
        <v>779703</v>
      </c>
      <c r="D287" s="150">
        <f t="shared" ref="D287" si="60">SUM(D284,D271,D233,D198,D190,D176,D78,D56)</f>
        <v>787644</v>
      </c>
      <c r="E287" s="68">
        <f>SUM(E284,E271,E233,E198,E190,E176,E78,E56)</f>
        <v>-7941</v>
      </c>
      <c r="F287" s="67">
        <f t="shared" si="38"/>
        <v>779703</v>
      </c>
      <c r="G287" s="150">
        <f t="shared" ref="G287" si="61">SUM(G284,G271,G233,G198,G190,G176,G78,G56)</f>
        <v>0</v>
      </c>
      <c r="H287" s="149">
        <f>SUM(H284,H271,H233,H198,H190,H176,H78,H56)</f>
        <v>0</v>
      </c>
      <c r="I287" s="67">
        <f t="shared" si="39"/>
        <v>0</v>
      </c>
      <c r="J287" s="150">
        <f>SUM(J284,J271,J233,J198,J190,J176,J78,J56)</f>
        <v>0</v>
      </c>
      <c r="K287" s="149">
        <f>SUM(K284,K271,K233,K198,K190,K176,K78,K56)</f>
        <v>0</v>
      </c>
      <c r="L287" s="67">
        <f t="shared" si="40"/>
        <v>0</v>
      </c>
      <c r="M287" s="69">
        <f>SUM(M284,M271,M233,M198,M190,M176,M78,M56)</f>
        <v>0</v>
      </c>
      <c r="N287" s="68">
        <f>SUM(N284,N271,N233,N198,N190,N176,N78,N56)</f>
        <v>0</v>
      </c>
      <c r="O287" s="67">
        <f t="shared" si="59"/>
        <v>0</v>
      </c>
      <c r="P287" s="66"/>
    </row>
    <row r="288" spans="1:16" hidden="1" x14ac:dyDescent="0.25">
      <c r="A288" s="65" t="s">
        <v>23</v>
      </c>
      <c r="B288" s="64"/>
      <c r="C288" s="503">
        <f t="shared" ref="C288" si="62">F288+I288+L288+O288</f>
        <v>0</v>
      </c>
      <c r="D288" s="61">
        <f>SUM(D28,D29,D45)-D54</f>
        <v>0</v>
      </c>
      <c r="E288" s="58">
        <f>SUM(E28,E29,E45)-E54</f>
        <v>0</v>
      </c>
      <c r="F288" s="15">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row>
    <row r="289" spans="1:17" s="6" customFormat="1" hidden="1" x14ac:dyDescent="0.25">
      <c r="A289" s="65" t="s">
        <v>22</v>
      </c>
      <c r="B289" s="64"/>
      <c r="C289" s="503">
        <f>SUM(C290,C291)-C298+C299</f>
        <v>0</v>
      </c>
      <c r="D289" s="61">
        <f t="shared" ref="D289" si="63">SUM(D290,D291)-D298+D299</f>
        <v>0</v>
      </c>
      <c r="E289" s="58">
        <f>SUM(E290,E291)-E298+E299</f>
        <v>0</v>
      </c>
      <c r="F289" s="15">
        <f t="shared" si="38"/>
        <v>0</v>
      </c>
      <c r="G289" s="61">
        <f t="shared" ref="G289" si="64">SUM(G290,G291)-G298+G299</f>
        <v>0</v>
      </c>
      <c r="H289" s="60">
        <f>SUM(H290,H291)-H298+H299</f>
        <v>0</v>
      </c>
      <c r="I289" s="15">
        <f t="shared" si="39"/>
        <v>0</v>
      </c>
      <c r="J289" s="61">
        <f>SUM(J290,J291)-J298+J299</f>
        <v>0</v>
      </c>
      <c r="K289" s="60">
        <f>SUM(K290,K291)-K298+K299</f>
        <v>0</v>
      </c>
      <c r="L289" s="15">
        <f t="shared" si="40"/>
        <v>0</v>
      </c>
      <c r="M289" s="59">
        <f>SUM(M290,M291)-M298+M299</f>
        <v>0</v>
      </c>
      <c r="N289" s="58">
        <f>SUM(N290,N291)-N298+N299</f>
        <v>0</v>
      </c>
      <c r="O289" s="15">
        <f t="shared" si="59"/>
        <v>0</v>
      </c>
      <c r="P289" s="14"/>
    </row>
    <row r="290" spans="1:17" s="6" customFormat="1" hidden="1" x14ac:dyDescent="0.25">
      <c r="A290" s="63" t="s">
        <v>21</v>
      </c>
      <c r="B290" s="63" t="s">
        <v>20</v>
      </c>
      <c r="C290" s="503">
        <f>C25-C284</f>
        <v>0</v>
      </c>
      <c r="D290" s="61">
        <f t="shared" ref="D290" si="65">D25-D284</f>
        <v>0</v>
      </c>
      <c r="E290" s="58">
        <f>E25-E284</f>
        <v>0</v>
      </c>
      <c r="F290" s="15">
        <f t="shared" si="38"/>
        <v>0</v>
      </c>
      <c r="G290" s="61">
        <f t="shared" ref="G290" si="66">G25-G284</f>
        <v>0</v>
      </c>
      <c r="H290" s="60">
        <f>H25-H284</f>
        <v>0</v>
      </c>
      <c r="I290" s="15">
        <f t="shared" si="39"/>
        <v>0</v>
      </c>
      <c r="J290" s="61">
        <f>J25-J284</f>
        <v>0</v>
      </c>
      <c r="K290" s="60">
        <f>K25-K284</f>
        <v>0</v>
      </c>
      <c r="L290" s="15">
        <f t="shared" si="40"/>
        <v>0</v>
      </c>
      <c r="M290" s="59">
        <f>M25-M284</f>
        <v>0</v>
      </c>
      <c r="N290" s="58">
        <f>N25-N284</f>
        <v>0</v>
      </c>
      <c r="O290" s="15">
        <f t="shared" si="59"/>
        <v>0</v>
      </c>
      <c r="P290" s="14"/>
    </row>
    <row r="291" spans="1:17" s="6" customFormat="1" hidden="1" x14ac:dyDescent="0.25">
      <c r="A291" s="25" t="s">
        <v>19</v>
      </c>
      <c r="B291" s="25" t="s">
        <v>18</v>
      </c>
      <c r="C291" s="503">
        <f>SUM(C292,C294,C296)-SUM(C293,C295,C297)</f>
        <v>0</v>
      </c>
      <c r="D291" s="61">
        <f t="shared" ref="D291:E291" si="67">SUM(D292,D294,D296)-SUM(D293,D295,D297)</f>
        <v>0</v>
      </c>
      <c r="E291" s="58">
        <f t="shared" si="67"/>
        <v>0</v>
      </c>
      <c r="F291" s="15">
        <f t="shared" si="38"/>
        <v>0</v>
      </c>
      <c r="G291" s="61">
        <f t="shared" ref="G291:H291" si="68">SUM(G292,G294,G296)-SUM(G293,G295,G297)</f>
        <v>0</v>
      </c>
      <c r="H291" s="60">
        <f t="shared" si="68"/>
        <v>0</v>
      </c>
      <c r="I291" s="15">
        <f t="shared" si="39"/>
        <v>0</v>
      </c>
      <c r="J291" s="61">
        <f t="shared" ref="J291:K291" si="69">SUM(J292,J294,J296)-SUM(J293,J295,J297)</f>
        <v>0</v>
      </c>
      <c r="K291" s="60">
        <f t="shared" si="69"/>
        <v>0</v>
      </c>
      <c r="L291" s="15">
        <f t="shared" si="40"/>
        <v>0</v>
      </c>
      <c r="M291" s="59">
        <f t="shared" ref="M291:N291" si="70">SUM(M292,M294,M296)-SUM(M293,M295,M297)</f>
        <v>0</v>
      </c>
      <c r="N291" s="58">
        <f t="shared" si="70"/>
        <v>0</v>
      </c>
      <c r="O291" s="15">
        <f t="shared" si="59"/>
        <v>0</v>
      </c>
      <c r="P291" s="14"/>
    </row>
    <row r="292" spans="1:17" s="6" customFormat="1" hidden="1" x14ac:dyDescent="0.25">
      <c r="A292" s="57" t="s">
        <v>17</v>
      </c>
      <c r="B292" s="56" t="s">
        <v>16</v>
      </c>
      <c r="C292" s="97">
        <f t="shared" ref="C292:C299" si="71">F292+I292+L292+O292</f>
        <v>0</v>
      </c>
      <c r="D292" s="53"/>
      <c r="E292" s="50"/>
      <c r="F292" s="49">
        <f t="shared" si="38"/>
        <v>0</v>
      </c>
      <c r="G292" s="53"/>
      <c r="H292" s="52"/>
      <c r="I292" s="49">
        <f t="shared" si="39"/>
        <v>0</v>
      </c>
      <c r="J292" s="53"/>
      <c r="K292" s="52"/>
      <c r="L292" s="49">
        <f t="shared" si="40"/>
        <v>0</v>
      </c>
      <c r="M292" s="51"/>
      <c r="N292" s="50"/>
      <c r="O292" s="49">
        <f t="shared" si="59"/>
        <v>0</v>
      </c>
      <c r="P292" s="48"/>
    </row>
    <row r="293" spans="1:17" hidden="1" x14ac:dyDescent="0.25">
      <c r="A293" s="47" t="s">
        <v>15</v>
      </c>
      <c r="B293" s="46" t="s">
        <v>14</v>
      </c>
      <c r="C293" s="87">
        <f t="shared" si="71"/>
        <v>0</v>
      </c>
      <c r="D293" s="43"/>
      <c r="E293" s="40"/>
      <c r="F293" s="39">
        <f t="shared" si="38"/>
        <v>0</v>
      </c>
      <c r="G293" s="43"/>
      <c r="H293" s="42"/>
      <c r="I293" s="39">
        <f t="shared" si="39"/>
        <v>0</v>
      </c>
      <c r="J293" s="43"/>
      <c r="K293" s="42"/>
      <c r="L293" s="39">
        <f t="shared" si="40"/>
        <v>0</v>
      </c>
      <c r="M293" s="41"/>
      <c r="N293" s="40"/>
      <c r="O293" s="39">
        <f t="shared" si="59"/>
        <v>0</v>
      </c>
      <c r="P293" s="38"/>
    </row>
    <row r="294" spans="1:17" hidden="1" x14ac:dyDescent="0.25">
      <c r="A294" s="47" t="s">
        <v>13</v>
      </c>
      <c r="B294" s="46" t="s">
        <v>12</v>
      </c>
      <c r="C294" s="87">
        <f t="shared" si="71"/>
        <v>0</v>
      </c>
      <c r="D294" s="43"/>
      <c r="E294" s="40"/>
      <c r="F294" s="39">
        <f t="shared" si="38"/>
        <v>0</v>
      </c>
      <c r="G294" s="43"/>
      <c r="H294" s="42"/>
      <c r="I294" s="39">
        <f t="shared" si="39"/>
        <v>0</v>
      </c>
      <c r="J294" s="43"/>
      <c r="K294" s="42"/>
      <c r="L294" s="39">
        <f t="shared" si="40"/>
        <v>0</v>
      </c>
      <c r="M294" s="41"/>
      <c r="N294" s="40"/>
      <c r="O294" s="39">
        <f t="shared" si="59"/>
        <v>0</v>
      </c>
      <c r="P294" s="38"/>
    </row>
    <row r="295" spans="1:17" hidden="1" x14ac:dyDescent="0.25">
      <c r="A295" s="47" t="s">
        <v>11</v>
      </c>
      <c r="B295" s="46" t="s">
        <v>10</v>
      </c>
      <c r="C295" s="87">
        <f t="shared" si="71"/>
        <v>0</v>
      </c>
      <c r="D295" s="43"/>
      <c r="E295" s="40"/>
      <c r="F295" s="39">
        <f t="shared" si="38"/>
        <v>0</v>
      </c>
      <c r="G295" s="43"/>
      <c r="H295" s="42"/>
      <c r="I295" s="39">
        <f t="shared" si="39"/>
        <v>0</v>
      </c>
      <c r="J295" s="43"/>
      <c r="K295" s="42"/>
      <c r="L295" s="39">
        <f t="shared" si="40"/>
        <v>0</v>
      </c>
      <c r="M295" s="41"/>
      <c r="N295" s="40"/>
      <c r="O295" s="39">
        <f t="shared" si="59"/>
        <v>0</v>
      </c>
      <c r="P295" s="38"/>
    </row>
    <row r="296" spans="1:17" hidden="1" x14ac:dyDescent="0.25">
      <c r="A296" s="47" t="s">
        <v>9</v>
      </c>
      <c r="B296" s="46" t="s">
        <v>8</v>
      </c>
      <c r="C296" s="87">
        <f t="shared" si="71"/>
        <v>0</v>
      </c>
      <c r="D296" s="43"/>
      <c r="E296" s="40"/>
      <c r="F296" s="39">
        <f t="shared" si="38"/>
        <v>0</v>
      </c>
      <c r="G296" s="43"/>
      <c r="H296" s="42"/>
      <c r="I296" s="39">
        <f t="shared" si="39"/>
        <v>0</v>
      </c>
      <c r="J296" s="43"/>
      <c r="K296" s="42"/>
      <c r="L296" s="39">
        <f t="shared" si="40"/>
        <v>0</v>
      </c>
      <c r="M296" s="41"/>
      <c r="N296" s="40"/>
      <c r="O296" s="39">
        <f t="shared" si="59"/>
        <v>0</v>
      </c>
      <c r="P296" s="38"/>
    </row>
    <row r="297" spans="1:17" hidden="1" x14ac:dyDescent="0.25">
      <c r="A297" s="37" t="s">
        <v>7</v>
      </c>
      <c r="B297" s="36" t="s">
        <v>6</v>
      </c>
      <c r="C297" s="497">
        <f t="shared" si="71"/>
        <v>0</v>
      </c>
      <c r="D297" s="33"/>
      <c r="E297" s="30"/>
      <c r="F297" s="29">
        <f t="shared" si="38"/>
        <v>0</v>
      </c>
      <c r="G297" s="33"/>
      <c r="H297" s="32"/>
      <c r="I297" s="29">
        <f t="shared" si="39"/>
        <v>0</v>
      </c>
      <c r="J297" s="33"/>
      <c r="K297" s="32"/>
      <c r="L297" s="29">
        <f t="shared" si="40"/>
        <v>0</v>
      </c>
      <c r="M297" s="31"/>
      <c r="N297" s="30"/>
      <c r="O297" s="29">
        <f t="shared" si="59"/>
        <v>0</v>
      </c>
      <c r="P297" s="28"/>
    </row>
    <row r="298" spans="1:17" hidden="1" x14ac:dyDescent="0.25">
      <c r="A298" s="25" t="s">
        <v>5</v>
      </c>
      <c r="B298" s="25" t="s">
        <v>4</v>
      </c>
      <c r="C298" s="503">
        <f t="shared" si="71"/>
        <v>0</v>
      </c>
      <c r="D298" s="19"/>
      <c r="E298" s="16"/>
      <c r="F298" s="15">
        <f t="shared" si="38"/>
        <v>0</v>
      </c>
      <c r="G298" s="19"/>
      <c r="H298" s="18"/>
      <c r="I298" s="15">
        <f t="shared" si="39"/>
        <v>0</v>
      </c>
      <c r="J298" s="19"/>
      <c r="K298" s="18"/>
      <c r="L298" s="15">
        <f t="shared" si="40"/>
        <v>0</v>
      </c>
      <c r="M298" s="17"/>
      <c r="N298" s="16"/>
      <c r="O298" s="15">
        <f t="shared" si="59"/>
        <v>0</v>
      </c>
      <c r="P298" s="14"/>
    </row>
    <row r="299" spans="1:17" s="6" customFormat="1" ht="36" hidden="1" x14ac:dyDescent="0.25">
      <c r="A299" s="25" t="s">
        <v>3</v>
      </c>
      <c r="B299" s="24" t="s">
        <v>2</v>
      </c>
      <c r="C299" s="504">
        <f t="shared" si="71"/>
        <v>0</v>
      </c>
      <c r="D299" s="22"/>
      <c r="E299" s="21"/>
      <c r="F299" s="393">
        <f t="shared" si="38"/>
        <v>0</v>
      </c>
      <c r="G299" s="19"/>
      <c r="H299" s="18"/>
      <c r="I299" s="15">
        <f t="shared" si="39"/>
        <v>0</v>
      </c>
      <c r="J299" s="19"/>
      <c r="K299" s="18"/>
      <c r="L299" s="15">
        <f t="shared" si="40"/>
        <v>0</v>
      </c>
      <c r="M299" s="17"/>
      <c r="N299" s="16"/>
      <c r="O299" s="15">
        <f t="shared" si="59"/>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Qg7cCrDL+p6mfUmD9Z0Cu3o3d8ChsUuJ9A3EnIjE26MkURzYyFAbQdUBH3eRc8lWHD2I/gFshdMDReJsMT+tvA==" saltValue="aVfyJcYJ71YrNZEm5X1aag==" spinCount="100000" sheet="1" objects="1" scenarios="1" formatCells="0" formatColumns="0" formatRows="0"/>
  <autoFilter ref="A22:P300">
    <filterColumn colId="2">
      <filters blank="1">
        <filter val="12 515"/>
        <filter val="378"/>
        <filter val="62 245"/>
        <filter val="63 253"/>
        <filter val="630"/>
        <filter val="703 935"/>
        <filter val="716 450"/>
        <filter val="779 703"/>
      </filters>
    </filterColumn>
  </autoFilter>
  <mergeCells count="31">
    <mergeCell ref="A3:P3"/>
    <mergeCell ref="H20:H21"/>
    <mergeCell ref="I20:I21"/>
    <mergeCell ref="J20:J21"/>
    <mergeCell ref="K20:K21"/>
    <mergeCell ref="L20:L21"/>
    <mergeCell ref="M20:M21"/>
    <mergeCell ref="C18:P18"/>
    <mergeCell ref="A19:A21"/>
    <mergeCell ref="B19:B21"/>
    <mergeCell ref="C19:O19"/>
    <mergeCell ref="P19:P21"/>
    <mergeCell ref="C20:C21"/>
    <mergeCell ref="D20:D21"/>
    <mergeCell ref="E20:E21"/>
    <mergeCell ref="F20:F21"/>
    <mergeCell ref="G20:G21"/>
    <mergeCell ref="C11:P11"/>
    <mergeCell ref="C13:P13"/>
    <mergeCell ref="C14:P14"/>
    <mergeCell ref="C15:P15"/>
    <mergeCell ref="C16:P16"/>
    <mergeCell ref="C17:P17"/>
    <mergeCell ref="N20:N21"/>
    <mergeCell ref="O20:O21"/>
    <mergeCell ref="C10:P10"/>
    <mergeCell ref="A4:P4"/>
    <mergeCell ref="C6:P6"/>
    <mergeCell ref="C7:P7"/>
    <mergeCell ref="C8:P8"/>
    <mergeCell ref="C9:P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11.pielikums Jūrmalas pilsētas domes 
2016.gada 15.septembra saistošajiem noteikumiem Nr.30
(protokols Nr.13, 11.punkts)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15" sqref="R15"/>
    </sheetView>
  </sheetViews>
  <sheetFormatPr defaultRowHeight="12" outlineLevelCol="1" x14ac:dyDescent="0.25"/>
  <cols>
    <col min="1" max="1" width="10.85546875" style="2" customWidth="1"/>
    <col min="2" max="2" width="31"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536</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537</v>
      </c>
      <c r="D9" s="861"/>
      <c r="E9" s="861"/>
      <c r="F9" s="861"/>
      <c r="G9" s="861"/>
      <c r="H9" s="861"/>
      <c r="I9" s="861"/>
      <c r="J9" s="861"/>
      <c r="K9" s="861"/>
      <c r="L9" s="861"/>
      <c r="M9" s="861"/>
      <c r="N9" s="861"/>
      <c r="O9" s="861"/>
      <c r="P9" s="882"/>
      <c r="Q9" s="377"/>
    </row>
    <row r="10" spans="1:17" ht="24" customHeight="1" x14ac:dyDescent="0.25">
      <c r="A10" s="359" t="s">
        <v>322</v>
      </c>
      <c r="B10" s="358"/>
      <c r="C10" s="864" t="s">
        <v>505</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366</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4">
        <v>3</v>
      </c>
      <c r="D22" s="350">
        <v>4</v>
      </c>
      <c r="E22" s="348">
        <v>5</v>
      </c>
      <c r="F22" s="352">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204"/>
      <c r="D23" s="342"/>
      <c r="E23" s="340"/>
      <c r="F23" s="344"/>
      <c r="G23" s="342"/>
      <c r="H23" s="343"/>
      <c r="I23" s="339"/>
      <c r="J23" s="342"/>
      <c r="K23" s="341"/>
      <c r="L23" s="339"/>
      <c r="M23" s="341"/>
      <c r="N23" s="340"/>
      <c r="O23" s="339"/>
      <c r="P23" s="338"/>
    </row>
    <row r="24" spans="1:17" s="6" customFormat="1" ht="12.75" thickBot="1" x14ac:dyDescent="0.3">
      <c r="A24" s="223"/>
      <c r="B24" s="337" t="s">
        <v>290</v>
      </c>
      <c r="C24" s="462">
        <f>F24+I24+L24+O24</f>
        <v>146280</v>
      </c>
      <c r="D24" s="334">
        <f>SUM(D25,D28,D29,D45,D46)</f>
        <v>147711</v>
      </c>
      <c r="E24" s="331">
        <f>SUM(E25,E28,E29,E45,E46)</f>
        <v>-1431</v>
      </c>
      <c r="F24" s="335">
        <f t="shared" ref="F24:F29" si="0">D24+E24</f>
        <v>146280</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463">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464">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468">
        <f>F27+I27+L27+O27</f>
        <v>0</v>
      </c>
      <c r="D27" s="316"/>
      <c r="E27" s="313"/>
      <c r="F27" s="317">
        <f t="shared" si="0"/>
        <v>0</v>
      </c>
      <c r="G27" s="316"/>
      <c r="H27" s="315"/>
      <c r="I27" s="312">
        <f>G27+H27</f>
        <v>0</v>
      </c>
      <c r="J27" s="316">
        <f>11641-11641</f>
        <v>0</v>
      </c>
      <c r="K27" s="315"/>
      <c r="L27" s="312">
        <f>J27+K27</f>
        <v>0</v>
      </c>
      <c r="M27" s="314"/>
      <c r="N27" s="313"/>
      <c r="O27" s="312">
        <f>M27+N27</f>
        <v>0</v>
      </c>
      <c r="P27" s="38"/>
    </row>
    <row r="28" spans="1:17" s="6" customFormat="1" ht="25.5" thickTop="1" thickBot="1" x14ac:dyDescent="0.3">
      <c r="A28" s="311">
        <v>19300</v>
      </c>
      <c r="B28" s="311" t="s">
        <v>286</v>
      </c>
      <c r="C28" s="469">
        <f>SUM(F28,I28)</f>
        <v>146280</v>
      </c>
      <c r="D28" s="307">
        <v>147711</v>
      </c>
      <c r="E28" s="309">
        <f>-4411+3000-20</f>
        <v>-1431</v>
      </c>
      <c r="F28" s="308">
        <f t="shared" si="0"/>
        <v>146280</v>
      </c>
      <c r="G28" s="307"/>
      <c r="H28" s="306"/>
      <c r="I28" s="305">
        <f>G28+H28</f>
        <v>0</v>
      </c>
      <c r="J28" s="304" t="s">
        <v>262</v>
      </c>
      <c r="K28" s="303" t="s">
        <v>262</v>
      </c>
      <c r="L28" s="300" t="s">
        <v>262</v>
      </c>
      <c r="M28" s="302" t="s">
        <v>262</v>
      </c>
      <c r="N28" s="301" t="s">
        <v>262</v>
      </c>
      <c r="O28" s="300" t="s">
        <v>262</v>
      </c>
      <c r="P28" s="299"/>
    </row>
    <row r="29" spans="1:17" s="6" customFormat="1" ht="31.5" hidden="1" customHeight="1" thickTop="1" x14ac:dyDescent="0.25">
      <c r="A29" s="109"/>
      <c r="B29" s="109" t="s">
        <v>284</v>
      </c>
      <c r="C29" s="473">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24.75" hidden="1" thickTop="1" x14ac:dyDescent="0.25">
      <c r="A30" s="109">
        <v>21300</v>
      </c>
      <c r="B30" s="109" t="s">
        <v>283</v>
      </c>
      <c r="C30" s="473">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12.75" hidden="1" thickTop="1" x14ac:dyDescent="0.25">
      <c r="A31" s="280">
        <v>21350</v>
      </c>
      <c r="B31" s="109" t="s">
        <v>282</v>
      </c>
      <c r="C31" s="473">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477">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87">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87">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24.75" hidden="1" thickTop="1" x14ac:dyDescent="0.25">
      <c r="A35" s="280">
        <v>21370</v>
      </c>
      <c r="B35" s="109" t="s">
        <v>278</v>
      </c>
      <c r="C35" s="473">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97">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473">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477">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87">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473">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477">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87">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87">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12.75" hidden="1" thickTop="1" x14ac:dyDescent="0.25">
      <c r="A44" s="88">
        <v>21399</v>
      </c>
      <c r="B44" s="110" t="s">
        <v>269</v>
      </c>
      <c r="C44" s="87">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34.5" hidden="1" customHeight="1" x14ac:dyDescent="0.25">
      <c r="A45" s="280">
        <v>21420</v>
      </c>
      <c r="B45" s="109" t="s">
        <v>268</v>
      </c>
      <c r="C45" s="47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47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75" hidden="1" thickTop="1" x14ac:dyDescent="0.25">
      <c r="A47" s="88">
        <v>21499</v>
      </c>
      <c r="B47" s="110" t="s">
        <v>266</v>
      </c>
      <c r="C47" s="482">
        <f>F47+I47+L47</f>
        <v>0</v>
      </c>
      <c r="D47" s="194"/>
      <c r="E47" s="191"/>
      <c r="F47" s="195">
        <f>D47+E47</f>
        <v>0</v>
      </c>
      <c r="G47" s="264"/>
      <c r="H47" s="193"/>
      <c r="I47" s="190">
        <f>G47+H47</f>
        <v>0</v>
      </c>
      <c r="J47" s="194"/>
      <c r="K47" s="193"/>
      <c r="L47" s="190">
        <f>J47+K47</f>
        <v>0</v>
      </c>
      <c r="M47" s="263" t="s">
        <v>262</v>
      </c>
      <c r="N47" s="262" t="s">
        <v>262</v>
      </c>
      <c r="O47" s="261" t="s">
        <v>262</v>
      </c>
      <c r="P47" s="48"/>
    </row>
    <row r="48" spans="1:16" ht="12.75" hidden="1" thickTop="1" x14ac:dyDescent="0.25">
      <c r="A48" s="260">
        <v>23000</v>
      </c>
      <c r="B48" s="259" t="s">
        <v>265</v>
      </c>
      <c r="C48" s="47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483">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483">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484"/>
      <c r="D51" s="242"/>
      <c r="E51" s="244"/>
      <c r="F51" s="243"/>
      <c r="G51" s="242"/>
      <c r="H51" s="241"/>
      <c r="I51" s="240"/>
      <c r="J51" s="239"/>
      <c r="K51" s="238"/>
      <c r="L51" s="235"/>
      <c r="M51" s="237"/>
      <c r="N51" s="236"/>
      <c r="O51" s="235"/>
      <c r="P51" s="89"/>
    </row>
    <row r="52" spans="1:16" s="6" customFormat="1" x14ac:dyDescent="0.25">
      <c r="A52" s="234"/>
      <c r="B52" s="233" t="s">
        <v>261</v>
      </c>
      <c r="C52" s="486"/>
      <c r="D52" s="230"/>
      <c r="E52" s="227"/>
      <c r="F52" s="231"/>
      <c r="G52" s="230"/>
      <c r="H52" s="229"/>
      <c r="I52" s="226"/>
      <c r="J52" s="230"/>
      <c r="K52" s="229"/>
      <c r="L52" s="226"/>
      <c r="M52" s="228"/>
      <c r="N52" s="227"/>
      <c r="O52" s="226"/>
      <c r="P52" s="225"/>
    </row>
    <row r="53" spans="1:16" s="6" customFormat="1" ht="12.75" thickBot="1" x14ac:dyDescent="0.3">
      <c r="A53" s="224"/>
      <c r="B53" s="223" t="s">
        <v>260</v>
      </c>
      <c r="C53" s="489">
        <f t="shared" ref="C53:C116" si="4">F53+I53+L53+O53</f>
        <v>146280</v>
      </c>
      <c r="D53" s="220">
        <f>SUM(D54,D284)</f>
        <v>147711</v>
      </c>
      <c r="E53" s="217">
        <f>SUM(E54,E284)</f>
        <v>-1431</v>
      </c>
      <c r="F53" s="221">
        <f t="shared" ref="F53:F117" si="5">D53+E53</f>
        <v>146280</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490">
        <f t="shared" si="4"/>
        <v>146280</v>
      </c>
      <c r="D54" s="210">
        <f>SUM(D55,D197)</f>
        <v>147711</v>
      </c>
      <c r="E54" s="207">
        <f>SUM(E55,E197)</f>
        <v>-1431</v>
      </c>
      <c r="F54" s="211">
        <f t="shared" si="5"/>
        <v>146280</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491">
        <f t="shared" si="4"/>
        <v>8873</v>
      </c>
      <c r="D55" s="179">
        <f>SUM(D56,D78,D176,D190)</f>
        <v>5873</v>
      </c>
      <c r="E55" s="181">
        <f>SUM(E56,E78,E176,E190)</f>
        <v>3000</v>
      </c>
      <c r="F55" s="180">
        <f t="shared" si="5"/>
        <v>8873</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49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473">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484">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477">
        <f t="shared" si="4"/>
        <v>0</v>
      </c>
      <c r="D59" s="83">
        <v>0</v>
      </c>
      <c r="E59" s="80"/>
      <c r="F59" s="84">
        <f t="shared" si="5"/>
        <v>0</v>
      </c>
      <c r="G59" s="83"/>
      <c r="H59" s="82"/>
      <c r="I59" s="79">
        <f t="shared" si="6"/>
        <v>0</v>
      </c>
      <c r="J59" s="83">
        <v>0</v>
      </c>
      <c r="K59" s="82"/>
      <c r="L59" s="79">
        <f t="shared" si="7"/>
        <v>0</v>
      </c>
      <c r="M59" s="81"/>
      <c r="N59" s="80"/>
      <c r="O59" s="79">
        <f t="shared" si="8"/>
        <v>0</v>
      </c>
      <c r="P59" s="78"/>
    </row>
    <row r="60" spans="1:16" hidden="1" x14ac:dyDescent="0.25">
      <c r="A60" s="88">
        <v>1119</v>
      </c>
      <c r="B60" s="110" t="s">
        <v>253</v>
      </c>
      <c r="C60" s="87">
        <f t="shared" si="4"/>
        <v>0</v>
      </c>
      <c r="D60" s="43">
        <v>0</v>
      </c>
      <c r="E60" s="40"/>
      <c r="F60" s="44">
        <f t="shared" si="5"/>
        <v>0</v>
      </c>
      <c r="G60" s="43"/>
      <c r="H60" s="42"/>
      <c r="I60" s="39">
        <f t="shared" si="6"/>
        <v>0</v>
      </c>
      <c r="J60" s="43">
        <v>0</v>
      </c>
      <c r="K60" s="42"/>
      <c r="L60" s="39">
        <f t="shared" si="7"/>
        <v>0</v>
      </c>
      <c r="M60" s="41"/>
      <c r="N60" s="40"/>
      <c r="O60" s="39">
        <f t="shared" si="8"/>
        <v>0</v>
      </c>
      <c r="P60" s="38"/>
    </row>
    <row r="61" spans="1:16" hidden="1" x14ac:dyDescent="0.25">
      <c r="A61" s="111">
        <v>1140</v>
      </c>
      <c r="B61" s="110" t="s">
        <v>252</v>
      </c>
      <c r="C61" s="87">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87">
        <f t="shared" si="4"/>
        <v>0</v>
      </c>
      <c r="D62" s="43">
        <v>0</v>
      </c>
      <c r="E62" s="40"/>
      <c r="F62" s="44">
        <f t="shared" si="5"/>
        <v>0</v>
      </c>
      <c r="G62" s="43"/>
      <c r="H62" s="42"/>
      <c r="I62" s="39">
        <f t="shared" si="6"/>
        <v>0</v>
      </c>
      <c r="J62" s="43">
        <v>0</v>
      </c>
      <c r="K62" s="42"/>
      <c r="L62" s="39">
        <f t="shared" si="7"/>
        <v>0</v>
      </c>
      <c r="M62" s="41"/>
      <c r="N62" s="40"/>
      <c r="O62" s="39">
        <f t="shared" si="8"/>
        <v>0</v>
      </c>
      <c r="P62" s="38"/>
    </row>
    <row r="63" spans="1:16" ht="24" hidden="1" x14ac:dyDescent="0.25">
      <c r="A63" s="88">
        <v>1142</v>
      </c>
      <c r="B63" s="110" t="s">
        <v>250</v>
      </c>
      <c r="C63" s="87">
        <f t="shared" si="4"/>
        <v>0</v>
      </c>
      <c r="D63" s="43">
        <v>0</v>
      </c>
      <c r="E63" s="40"/>
      <c r="F63" s="44">
        <f t="shared" si="5"/>
        <v>0</v>
      </c>
      <c r="G63" s="43"/>
      <c r="H63" s="42"/>
      <c r="I63" s="39">
        <f t="shared" si="6"/>
        <v>0</v>
      </c>
      <c r="J63" s="43">
        <v>0</v>
      </c>
      <c r="K63" s="42"/>
      <c r="L63" s="39">
        <f t="shared" si="7"/>
        <v>0</v>
      </c>
      <c r="M63" s="41"/>
      <c r="N63" s="40"/>
      <c r="O63" s="39">
        <f t="shared" si="8"/>
        <v>0</v>
      </c>
      <c r="P63" s="38"/>
    </row>
    <row r="64" spans="1:16" ht="24" hidden="1" x14ac:dyDescent="0.25">
      <c r="A64" s="88">
        <v>1145</v>
      </c>
      <c r="B64" s="110" t="s">
        <v>249</v>
      </c>
      <c r="C64" s="87">
        <f t="shared" si="4"/>
        <v>0</v>
      </c>
      <c r="D64" s="43">
        <v>0</v>
      </c>
      <c r="E64" s="40"/>
      <c r="F64" s="44">
        <f t="shared" si="5"/>
        <v>0</v>
      </c>
      <c r="G64" s="43"/>
      <c r="H64" s="42"/>
      <c r="I64" s="39">
        <f t="shared" si="6"/>
        <v>0</v>
      </c>
      <c r="J64" s="43">
        <v>0</v>
      </c>
      <c r="K64" s="42"/>
      <c r="L64" s="39">
        <f t="shared" si="7"/>
        <v>0</v>
      </c>
      <c r="M64" s="41"/>
      <c r="N64" s="40"/>
      <c r="O64" s="39">
        <f t="shared" si="8"/>
        <v>0</v>
      </c>
      <c r="P64" s="38"/>
    </row>
    <row r="65" spans="1:16" ht="24" hidden="1" x14ac:dyDescent="0.25">
      <c r="A65" s="88">
        <v>1146</v>
      </c>
      <c r="B65" s="110" t="s">
        <v>248</v>
      </c>
      <c r="C65" s="87">
        <f t="shared" si="4"/>
        <v>0</v>
      </c>
      <c r="D65" s="43">
        <v>0</v>
      </c>
      <c r="E65" s="40"/>
      <c r="F65" s="44">
        <f t="shared" si="5"/>
        <v>0</v>
      </c>
      <c r="G65" s="43"/>
      <c r="H65" s="42"/>
      <c r="I65" s="39">
        <f t="shared" si="6"/>
        <v>0</v>
      </c>
      <c r="J65" s="43">
        <v>0</v>
      </c>
      <c r="K65" s="42"/>
      <c r="L65" s="39">
        <f t="shared" si="7"/>
        <v>0</v>
      </c>
      <c r="M65" s="41"/>
      <c r="N65" s="40"/>
      <c r="O65" s="39">
        <f t="shared" si="8"/>
        <v>0</v>
      </c>
      <c r="P65" s="38"/>
    </row>
    <row r="66" spans="1:16" hidden="1" x14ac:dyDescent="0.25">
      <c r="A66" s="88">
        <v>1147</v>
      </c>
      <c r="B66" s="110" t="s">
        <v>247</v>
      </c>
      <c r="C66" s="87">
        <f t="shared" si="4"/>
        <v>0</v>
      </c>
      <c r="D66" s="43">
        <v>0</v>
      </c>
      <c r="E66" s="40"/>
      <c r="F66" s="44">
        <f t="shared" si="5"/>
        <v>0</v>
      </c>
      <c r="G66" s="43"/>
      <c r="H66" s="42"/>
      <c r="I66" s="39">
        <f t="shared" si="6"/>
        <v>0</v>
      </c>
      <c r="J66" s="43">
        <v>0</v>
      </c>
      <c r="K66" s="42"/>
      <c r="L66" s="39">
        <f t="shared" si="7"/>
        <v>0</v>
      </c>
      <c r="M66" s="41"/>
      <c r="N66" s="40"/>
      <c r="O66" s="39">
        <f t="shared" si="8"/>
        <v>0</v>
      </c>
      <c r="P66" s="38"/>
    </row>
    <row r="67" spans="1:16" hidden="1" x14ac:dyDescent="0.25">
      <c r="A67" s="88">
        <v>1148</v>
      </c>
      <c r="B67" s="110" t="s">
        <v>246</v>
      </c>
      <c r="C67" s="87">
        <f t="shared" si="4"/>
        <v>0</v>
      </c>
      <c r="D67" s="43">
        <v>0</v>
      </c>
      <c r="E67" s="40"/>
      <c r="F67" s="44">
        <f t="shared" si="5"/>
        <v>0</v>
      </c>
      <c r="G67" s="43"/>
      <c r="H67" s="42"/>
      <c r="I67" s="39">
        <f t="shared" si="6"/>
        <v>0</v>
      </c>
      <c r="J67" s="43">
        <v>0</v>
      </c>
      <c r="K67" s="42"/>
      <c r="L67" s="39">
        <f t="shared" si="7"/>
        <v>0</v>
      </c>
      <c r="M67" s="41"/>
      <c r="N67" s="40"/>
      <c r="O67" s="39">
        <f t="shared" si="8"/>
        <v>0</v>
      </c>
      <c r="P67" s="38"/>
    </row>
    <row r="68" spans="1:16" ht="24" hidden="1" x14ac:dyDescent="0.25">
      <c r="A68" s="88">
        <v>1149</v>
      </c>
      <c r="B68" s="110" t="s">
        <v>245</v>
      </c>
      <c r="C68" s="87">
        <f t="shared" si="4"/>
        <v>0</v>
      </c>
      <c r="D68" s="43">
        <v>0</v>
      </c>
      <c r="E68" s="40"/>
      <c r="F68" s="44">
        <f t="shared" si="5"/>
        <v>0</v>
      </c>
      <c r="G68" s="43"/>
      <c r="H68" s="42"/>
      <c r="I68" s="39">
        <f t="shared" si="6"/>
        <v>0</v>
      </c>
      <c r="J68" s="43">
        <v>0</v>
      </c>
      <c r="K68" s="42"/>
      <c r="L68" s="39">
        <f t="shared" si="7"/>
        <v>0</v>
      </c>
      <c r="M68" s="41"/>
      <c r="N68" s="40"/>
      <c r="O68" s="39">
        <f t="shared" si="8"/>
        <v>0</v>
      </c>
      <c r="P68" s="38"/>
    </row>
    <row r="69" spans="1:16" ht="36" hidden="1" x14ac:dyDescent="0.25">
      <c r="A69" s="169">
        <v>1150</v>
      </c>
      <c r="B69" s="96" t="s">
        <v>244</v>
      </c>
      <c r="C69" s="87">
        <f t="shared" si="4"/>
        <v>0</v>
      </c>
      <c r="D69" s="167">
        <v>0</v>
      </c>
      <c r="E69" s="164"/>
      <c r="F69" s="95">
        <f t="shared" si="5"/>
        <v>0</v>
      </c>
      <c r="G69" s="167"/>
      <c r="H69" s="166"/>
      <c r="I69" s="90">
        <f t="shared" si="6"/>
        <v>0</v>
      </c>
      <c r="J69" s="167">
        <v>0</v>
      </c>
      <c r="K69" s="166"/>
      <c r="L69" s="90">
        <f t="shared" si="7"/>
        <v>0</v>
      </c>
      <c r="M69" s="165"/>
      <c r="N69" s="164"/>
      <c r="O69" s="90">
        <f t="shared" si="8"/>
        <v>0</v>
      </c>
      <c r="P69" s="89"/>
    </row>
    <row r="70" spans="1:16" ht="36" hidden="1" x14ac:dyDescent="0.25">
      <c r="A70" s="109">
        <v>1200</v>
      </c>
      <c r="B70" s="108" t="s">
        <v>243</v>
      </c>
      <c r="C70" s="473">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477">
        <f t="shared" si="4"/>
        <v>0</v>
      </c>
      <c r="D71" s="83">
        <v>0</v>
      </c>
      <c r="E71" s="80"/>
      <c r="F71" s="84">
        <f t="shared" si="5"/>
        <v>0</v>
      </c>
      <c r="G71" s="83"/>
      <c r="H71" s="82"/>
      <c r="I71" s="79">
        <f t="shared" si="6"/>
        <v>0</v>
      </c>
      <c r="J71" s="83">
        <v>0</v>
      </c>
      <c r="K71" s="82"/>
      <c r="L71" s="79">
        <f t="shared" si="7"/>
        <v>0</v>
      </c>
      <c r="M71" s="81"/>
      <c r="N71" s="80"/>
      <c r="O71" s="79">
        <f t="shared" si="8"/>
        <v>0</v>
      </c>
      <c r="P71" s="78"/>
    </row>
    <row r="72" spans="1:16" ht="24" hidden="1" x14ac:dyDescent="0.25">
      <c r="A72" s="111">
        <v>1220</v>
      </c>
      <c r="B72" s="110" t="s">
        <v>241</v>
      </c>
      <c r="C72" s="87">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48" hidden="1" x14ac:dyDescent="0.25">
      <c r="A73" s="88">
        <v>1221</v>
      </c>
      <c r="B73" s="110" t="s">
        <v>240</v>
      </c>
      <c r="C73" s="87">
        <f t="shared" si="4"/>
        <v>0</v>
      </c>
      <c r="D73" s="43">
        <v>0</v>
      </c>
      <c r="E73" s="40"/>
      <c r="F73" s="44">
        <f t="shared" si="5"/>
        <v>0</v>
      </c>
      <c r="G73" s="43"/>
      <c r="H73" s="42"/>
      <c r="I73" s="39">
        <f t="shared" si="6"/>
        <v>0</v>
      </c>
      <c r="J73" s="43">
        <v>0</v>
      </c>
      <c r="K73" s="42"/>
      <c r="L73" s="39">
        <f t="shared" si="7"/>
        <v>0</v>
      </c>
      <c r="M73" s="41"/>
      <c r="N73" s="40"/>
      <c r="O73" s="39">
        <f t="shared" si="8"/>
        <v>0</v>
      </c>
      <c r="P73" s="38"/>
    </row>
    <row r="74" spans="1:16" hidden="1" x14ac:dyDescent="0.25">
      <c r="A74" s="88">
        <v>1223</v>
      </c>
      <c r="B74" s="110" t="s">
        <v>239</v>
      </c>
      <c r="C74" s="87">
        <f t="shared" si="4"/>
        <v>0</v>
      </c>
      <c r="D74" s="43">
        <v>0</v>
      </c>
      <c r="E74" s="40"/>
      <c r="F74" s="44">
        <f t="shared" si="5"/>
        <v>0</v>
      </c>
      <c r="G74" s="43"/>
      <c r="H74" s="42"/>
      <c r="I74" s="39">
        <f t="shared" si="6"/>
        <v>0</v>
      </c>
      <c r="J74" s="43">
        <v>0</v>
      </c>
      <c r="K74" s="42"/>
      <c r="L74" s="39">
        <f t="shared" si="7"/>
        <v>0</v>
      </c>
      <c r="M74" s="41"/>
      <c r="N74" s="40"/>
      <c r="O74" s="39">
        <f t="shared" si="8"/>
        <v>0</v>
      </c>
      <c r="P74" s="38"/>
    </row>
    <row r="75" spans="1:16" hidden="1" x14ac:dyDescent="0.25">
      <c r="A75" s="88">
        <v>1225</v>
      </c>
      <c r="B75" s="110" t="s">
        <v>238</v>
      </c>
      <c r="C75" s="87">
        <f t="shared" si="4"/>
        <v>0</v>
      </c>
      <c r="D75" s="43">
        <v>0</v>
      </c>
      <c r="E75" s="40"/>
      <c r="F75" s="44">
        <f t="shared" si="5"/>
        <v>0</v>
      </c>
      <c r="G75" s="43"/>
      <c r="H75" s="42"/>
      <c r="I75" s="39">
        <f t="shared" si="6"/>
        <v>0</v>
      </c>
      <c r="J75" s="43">
        <v>0</v>
      </c>
      <c r="K75" s="42"/>
      <c r="L75" s="39">
        <f t="shared" si="7"/>
        <v>0</v>
      </c>
      <c r="M75" s="41"/>
      <c r="N75" s="40"/>
      <c r="O75" s="39">
        <f t="shared" si="8"/>
        <v>0</v>
      </c>
      <c r="P75" s="38"/>
    </row>
    <row r="76" spans="1:16" ht="24" hidden="1" x14ac:dyDescent="0.25">
      <c r="A76" s="88">
        <v>1227</v>
      </c>
      <c r="B76" s="110" t="s">
        <v>237</v>
      </c>
      <c r="C76" s="87">
        <f t="shared" si="4"/>
        <v>0</v>
      </c>
      <c r="D76" s="43">
        <v>0</v>
      </c>
      <c r="E76" s="40"/>
      <c r="F76" s="44">
        <f t="shared" si="5"/>
        <v>0</v>
      </c>
      <c r="G76" s="43"/>
      <c r="H76" s="42"/>
      <c r="I76" s="39">
        <f t="shared" si="6"/>
        <v>0</v>
      </c>
      <c r="J76" s="43">
        <v>0</v>
      </c>
      <c r="K76" s="42"/>
      <c r="L76" s="39">
        <f t="shared" si="7"/>
        <v>0</v>
      </c>
      <c r="M76" s="41"/>
      <c r="N76" s="40"/>
      <c r="O76" s="39">
        <f t="shared" si="8"/>
        <v>0</v>
      </c>
      <c r="P76" s="38"/>
    </row>
    <row r="77" spans="1:16" ht="48" hidden="1" x14ac:dyDescent="0.25">
      <c r="A77" s="88">
        <v>1228</v>
      </c>
      <c r="B77" s="110" t="s">
        <v>236</v>
      </c>
      <c r="C77" s="87">
        <f t="shared" si="4"/>
        <v>0</v>
      </c>
      <c r="D77" s="43">
        <v>0</v>
      </c>
      <c r="E77" s="40"/>
      <c r="F77" s="44">
        <f t="shared" si="5"/>
        <v>0</v>
      </c>
      <c r="G77" s="43"/>
      <c r="H77" s="42"/>
      <c r="I77" s="39">
        <f t="shared" si="6"/>
        <v>0</v>
      </c>
      <c r="J77" s="43">
        <v>0</v>
      </c>
      <c r="K77" s="42"/>
      <c r="L77" s="39">
        <f t="shared" si="7"/>
        <v>0</v>
      </c>
      <c r="M77" s="41"/>
      <c r="N77" s="40"/>
      <c r="O77" s="39">
        <f t="shared" si="8"/>
        <v>0</v>
      </c>
      <c r="P77" s="38"/>
    </row>
    <row r="78" spans="1:16" x14ac:dyDescent="0.25">
      <c r="A78" s="163">
        <v>2000</v>
      </c>
      <c r="B78" s="163" t="s">
        <v>235</v>
      </c>
      <c r="C78" s="492">
        <f t="shared" si="4"/>
        <v>8873</v>
      </c>
      <c r="D78" s="160">
        <f>SUM(D79,D86,D133,D167,D168,D175)</f>
        <v>5873</v>
      </c>
      <c r="E78" s="157">
        <f>SUM(E79,E86,E133,E167,E168,E175)</f>
        <v>3000</v>
      </c>
      <c r="F78" s="161">
        <f t="shared" si="5"/>
        <v>8873</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473">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477">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87">
        <f t="shared" si="4"/>
        <v>0</v>
      </c>
      <c r="D81" s="43">
        <v>0</v>
      </c>
      <c r="E81" s="40"/>
      <c r="F81" s="44">
        <f t="shared" si="5"/>
        <v>0</v>
      </c>
      <c r="G81" s="43"/>
      <c r="H81" s="42"/>
      <c r="I81" s="39">
        <f t="shared" si="6"/>
        <v>0</v>
      </c>
      <c r="J81" s="43">
        <v>0</v>
      </c>
      <c r="K81" s="42"/>
      <c r="L81" s="39">
        <f t="shared" si="7"/>
        <v>0</v>
      </c>
      <c r="M81" s="41"/>
      <c r="N81" s="40"/>
      <c r="O81" s="39">
        <f t="shared" si="8"/>
        <v>0</v>
      </c>
      <c r="P81" s="38"/>
    </row>
    <row r="82" spans="1:16" ht="24" hidden="1" x14ac:dyDescent="0.25">
      <c r="A82" s="88">
        <v>2112</v>
      </c>
      <c r="B82" s="110" t="s">
        <v>230</v>
      </c>
      <c r="C82" s="87">
        <f t="shared" si="4"/>
        <v>0</v>
      </c>
      <c r="D82" s="43">
        <v>0</v>
      </c>
      <c r="E82" s="40"/>
      <c r="F82" s="44">
        <f t="shared" si="5"/>
        <v>0</v>
      </c>
      <c r="G82" s="43"/>
      <c r="H82" s="42"/>
      <c r="I82" s="39">
        <f t="shared" si="6"/>
        <v>0</v>
      </c>
      <c r="J82" s="43">
        <v>0</v>
      </c>
      <c r="K82" s="42"/>
      <c r="L82" s="39">
        <f t="shared" si="7"/>
        <v>0</v>
      </c>
      <c r="M82" s="41"/>
      <c r="N82" s="40"/>
      <c r="O82" s="39">
        <f t="shared" si="8"/>
        <v>0</v>
      </c>
      <c r="P82" s="38"/>
    </row>
    <row r="83" spans="1:16" ht="24" hidden="1" x14ac:dyDescent="0.25">
      <c r="A83" s="111">
        <v>2120</v>
      </c>
      <c r="B83" s="110" t="s">
        <v>232</v>
      </c>
      <c r="C83" s="87">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87">
        <f t="shared" si="4"/>
        <v>0</v>
      </c>
      <c r="D84" s="43">
        <v>0</v>
      </c>
      <c r="E84" s="40"/>
      <c r="F84" s="44">
        <f t="shared" si="5"/>
        <v>0</v>
      </c>
      <c r="G84" s="43"/>
      <c r="H84" s="42"/>
      <c r="I84" s="39">
        <f t="shared" si="6"/>
        <v>0</v>
      </c>
      <c r="J84" s="43">
        <v>0</v>
      </c>
      <c r="K84" s="42"/>
      <c r="L84" s="39">
        <f t="shared" si="7"/>
        <v>0</v>
      </c>
      <c r="M84" s="41"/>
      <c r="N84" s="40"/>
      <c r="O84" s="39">
        <f t="shared" si="8"/>
        <v>0</v>
      </c>
      <c r="P84" s="38"/>
    </row>
    <row r="85" spans="1:16" ht="24" hidden="1" x14ac:dyDescent="0.25">
      <c r="A85" s="88">
        <v>2122</v>
      </c>
      <c r="B85" s="110" t="s">
        <v>230</v>
      </c>
      <c r="C85" s="87">
        <f t="shared" si="4"/>
        <v>0</v>
      </c>
      <c r="D85" s="43">
        <v>0</v>
      </c>
      <c r="E85" s="40"/>
      <c r="F85" s="44">
        <f t="shared" si="5"/>
        <v>0</v>
      </c>
      <c r="G85" s="43"/>
      <c r="H85" s="42"/>
      <c r="I85" s="39">
        <f t="shared" si="6"/>
        <v>0</v>
      </c>
      <c r="J85" s="43">
        <v>0</v>
      </c>
      <c r="K85" s="42"/>
      <c r="L85" s="39">
        <f t="shared" si="7"/>
        <v>0</v>
      </c>
      <c r="M85" s="41"/>
      <c r="N85" s="40"/>
      <c r="O85" s="39">
        <f t="shared" si="8"/>
        <v>0</v>
      </c>
      <c r="P85" s="38"/>
    </row>
    <row r="86" spans="1:16" x14ac:dyDescent="0.25">
      <c r="A86" s="109">
        <v>2200</v>
      </c>
      <c r="B86" s="108" t="s">
        <v>229</v>
      </c>
      <c r="C86" s="168">
        <f t="shared" si="4"/>
        <v>8873</v>
      </c>
      <c r="D86" s="121">
        <f>SUM(D87,D92,D98,D106,D115,D119,D125,D131)</f>
        <v>5873</v>
      </c>
      <c r="E86" s="123">
        <f>SUM(E87,E92,E98,E106,E115,E119,E125,E131)</f>
        <v>3000</v>
      </c>
      <c r="F86" s="122">
        <f t="shared" si="5"/>
        <v>8873</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idden="1" x14ac:dyDescent="0.25">
      <c r="A87" s="169">
        <v>2210</v>
      </c>
      <c r="B87" s="96" t="s">
        <v>228</v>
      </c>
      <c r="C87" s="484">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87">
        <f t="shared" si="4"/>
        <v>0</v>
      </c>
      <c r="D88" s="83">
        <v>0</v>
      </c>
      <c r="E88" s="80"/>
      <c r="F88" s="84">
        <f t="shared" si="5"/>
        <v>0</v>
      </c>
      <c r="G88" s="83"/>
      <c r="H88" s="82"/>
      <c r="I88" s="79">
        <f t="shared" si="6"/>
        <v>0</v>
      </c>
      <c r="J88" s="83">
        <v>0</v>
      </c>
      <c r="K88" s="82"/>
      <c r="L88" s="79">
        <f t="shared" si="7"/>
        <v>0</v>
      </c>
      <c r="M88" s="81"/>
      <c r="N88" s="80"/>
      <c r="O88" s="79">
        <f t="shared" si="8"/>
        <v>0</v>
      </c>
      <c r="P88" s="78"/>
    </row>
    <row r="89" spans="1:16" ht="36" hidden="1" x14ac:dyDescent="0.25">
      <c r="A89" s="88">
        <v>2212</v>
      </c>
      <c r="B89" s="110" t="s">
        <v>226</v>
      </c>
      <c r="C89" s="87">
        <f t="shared" si="4"/>
        <v>0</v>
      </c>
      <c r="D89" s="43">
        <v>0</v>
      </c>
      <c r="E89" s="40"/>
      <c r="F89" s="44">
        <f t="shared" si="5"/>
        <v>0</v>
      </c>
      <c r="G89" s="43"/>
      <c r="H89" s="42"/>
      <c r="I89" s="39">
        <f t="shared" si="6"/>
        <v>0</v>
      </c>
      <c r="J89" s="43">
        <v>0</v>
      </c>
      <c r="K89" s="42"/>
      <c r="L89" s="39">
        <f t="shared" si="7"/>
        <v>0</v>
      </c>
      <c r="M89" s="41"/>
      <c r="N89" s="40"/>
      <c r="O89" s="39">
        <f t="shared" si="8"/>
        <v>0</v>
      </c>
      <c r="P89" s="38"/>
    </row>
    <row r="90" spans="1:16" ht="24" hidden="1" x14ac:dyDescent="0.25">
      <c r="A90" s="88">
        <v>2214</v>
      </c>
      <c r="B90" s="110" t="s">
        <v>225</v>
      </c>
      <c r="C90" s="87">
        <f t="shared" si="4"/>
        <v>0</v>
      </c>
      <c r="D90" s="43">
        <v>0</v>
      </c>
      <c r="E90" s="40"/>
      <c r="F90" s="44">
        <f t="shared" si="5"/>
        <v>0</v>
      </c>
      <c r="G90" s="43"/>
      <c r="H90" s="42"/>
      <c r="I90" s="39">
        <f t="shared" si="6"/>
        <v>0</v>
      </c>
      <c r="J90" s="43">
        <v>0</v>
      </c>
      <c r="K90" s="42"/>
      <c r="L90" s="39">
        <f t="shared" si="7"/>
        <v>0</v>
      </c>
      <c r="M90" s="41"/>
      <c r="N90" s="40"/>
      <c r="O90" s="39">
        <f t="shared" si="8"/>
        <v>0</v>
      </c>
      <c r="P90" s="38"/>
    </row>
    <row r="91" spans="1:16" hidden="1" x14ac:dyDescent="0.25">
      <c r="A91" s="88">
        <v>2219</v>
      </c>
      <c r="B91" s="110" t="s">
        <v>224</v>
      </c>
      <c r="C91" s="87">
        <f t="shared" si="4"/>
        <v>0</v>
      </c>
      <c r="D91" s="43">
        <v>0</v>
      </c>
      <c r="E91" s="40"/>
      <c r="F91" s="44">
        <f t="shared" si="5"/>
        <v>0</v>
      </c>
      <c r="G91" s="43"/>
      <c r="H91" s="42"/>
      <c r="I91" s="39">
        <f t="shared" si="6"/>
        <v>0</v>
      </c>
      <c r="J91" s="43">
        <v>0</v>
      </c>
      <c r="K91" s="42"/>
      <c r="L91" s="39">
        <f t="shared" si="7"/>
        <v>0</v>
      </c>
      <c r="M91" s="41"/>
      <c r="N91" s="40"/>
      <c r="O91" s="39">
        <f t="shared" si="8"/>
        <v>0</v>
      </c>
      <c r="P91" s="38"/>
    </row>
    <row r="92" spans="1:16" ht="24" hidden="1" x14ac:dyDescent="0.25">
      <c r="A92" s="111">
        <v>2220</v>
      </c>
      <c r="B92" s="110" t="s">
        <v>223</v>
      </c>
      <c r="C92" s="87">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87">
        <f t="shared" si="4"/>
        <v>0</v>
      </c>
      <c r="D93" s="43">
        <v>0</v>
      </c>
      <c r="E93" s="40"/>
      <c r="F93" s="44">
        <f t="shared" si="5"/>
        <v>0</v>
      </c>
      <c r="G93" s="43"/>
      <c r="H93" s="42"/>
      <c r="I93" s="39">
        <f t="shared" si="6"/>
        <v>0</v>
      </c>
      <c r="J93" s="43">
        <v>0</v>
      </c>
      <c r="K93" s="42"/>
      <c r="L93" s="39">
        <f t="shared" si="7"/>
        <v>0</v>
      </c>
      <c r="M93" s="41"/>
      <c r="N93" s="40"/>
      <c r="O93" s="39">
        <f t="shared" si="8"/>
        <v>0</v>
      </c>
      <c r="P93" s="38"/>
    </row>
    <row r="94" spans="1:16" hidden="1" x14ac:dyDescent="0.25">
      <c r="A94" s="88">
        <v>2222</v>
      </c>
      <c r="B94" s="110" t="s">
        <v>221</v>
      </c>
      <c r="C94" s="87">
        <f t="shared" si="4"/>
        <v>0</v>
      </c>
      <c r="D94" s="43">
        <v>0</v>
      </c>
      <c r="E94" s="40"/>
      <c r="F94" s="44">
        <f t="shared" si="5"/>
        <v>0</v>
      </c>
      <c r="G94" s="43"/>
      <c r="H94" s="42"/>
      <c r="I94" s="39">
        <f t="shared" si="6"/>
        <v>0</v>
      </c>
      <c r="J94" s="43">
        <v>0</v>
      </c>
      <c r="K94" s="42"/>
      <c r="L94" s="39">
        <f t="shared" si="7"/>
        <v>0</v>
      </c>
      <c r="M94" s="41"/>
      <c r="N94" s="40"/>
      <c r="O94" s="39">
        <f t="shared" si="8"/>
        <v>0</v>
      </c>
      <c r="P94" s="38"/>
    </row>
    <row r="95" spans="1:16" hidden="1" x14ac:dyDescent="0.25">
      <c r="A95" s="88">
        <v>2223</v>
      </c>
      <c r="B95" s="110" t="s">
        <v>220</v>
      </c>
      <c r="C95" s="87">
        <f t="shared" si="4"/>
        <v>0</v>
      </c>
      <c r="D95" s="43">
        <v>0</v>
      </c>
      <c r="E95" s="40"/>
      <c r="F95" s="44">
        <f t="shared" si="5"/>
        <v>0</v>
      </c>
      <c r="G95" s="43"/>
      <c r="H95" s="42"/>
      <c r="I95" s="39">
        <f t="shared" si="6"/>
        <v>0</v>
      </c>
      <c r="J95" s="43">
        <v>0</v>
      </c>
      <c r="K95" s="42"/>
      <c r="L95" s="39">
        <f t="shared" si="7"/>
        <v>0</v>
      </c>
      <c r="M95" s="41"/>
      <c r="N95" s="40"/>
      <c r="O95" s="39">
        <f t="shared" si="8"/>
        <v>0</v>
      </c>
      <c r="P95" s="38"/>
    </row>
    <row r="96" spans="1:16" ht="48" hidden="1" x14ac:dyDescent="0.25">
      <c r="A96" s="88">
        <v>2224</v>
      </c>
      <c r="B96" s="110" t="s">
        <v>219</v>
      </c>
      <c r="C96" s="87">
        <f t="shared" si="4"/>
        <v>0</v>
      </c>
      <c r="D96" s="43">
        <v>0</v>
      </c>
      <c r="E96" s="40"/>
      <c r="F96" s="44">
        <f t="shared" si="5"/>
        <v>0</v>
      </c>
      <c r="G96" s="43"/>
      <c r="H96" s="42"/>
      <c r="I96" s="39">
        <f t="shared" si="6"/>
        <v>0</v>
      </c>
      <c r="J96" s="43">
        <v>0</v>
      </c>
      <c r="K96" s="42"/>
      <c r="L96" s="39">
        <f t="shared" si="7"/>
        <v>0</v>
      </c>
      <c r="M96" s="41"/>
      <c r="N96" s="40"/>
      <c r="O96" s="39">
        <f t="shared" si="8"/>
        <v>0</v>
      </c>
      <c r="P96" s="38"/>
    </row>
    <row r="97" spans="1:16" ht="24" hidden="1" x14ac:dyDescent="0.25">
      <c r="A97" s="88">
        <v>2229</v>
      </c>
      <c r="B97" s="110" t="s">
        <v>218</v>
      </c>
      <c r="C97" s="87">
        <f t="shared" si="4"/>
        <v>0</v>
      </c>
      <c r="D97" s="43">
        <v>0</v>
      </c>
      <c r="E97" s="40"/>
      <c r="F97" s="44">
        <f t="shared" si="5"/>
        <v>0</v>
      </c>
      <c r="G97" s="43"/>
      <c r="H97" s="42"/>
      <c r="I97" s="39">
        <f t="shared" si="6"/>
        <v>0</v>
      </c>
      <c r="J97" s="43">
        <v>0</v>
      </c>
      <c r="K97" s="42"/>
      <c r="L97" s="39">
        <f t="shared" si="7"/>
        <v>0</v>
      </c>
      <c r="M97" s="41"/>
      <c r="N97" s="40"/>
      <c r="O97" s="39">
        <f t="shared" si="8"/>
        <v>0</v>
      </c>
      <c r="P97" s="38"/>
    </row>
    <row r="98" spans="1:16" ht="36" hidden="1" x14ac:dyDescent="0.25">
      <c r="A98" s="111">
        <v>2230</v>
      </c>
      <c r="B98" s="110" t="s">
        <v>217</v>
      </c>
      <c r="C98" s="87">
        <f t="shared" si="4"/>
        <v>0</v>
      </c>
      <c r="D98" s="115">
        <f>SUM(D99:D105)</f>
        <v>0</v>
      </c>
      <c r="E98" s="112">
        <f>SUM(E99:E105)</f>
        <v>0</v>
      </c>
      <c r="F98" s="44">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87">
        <f t="shared" si="4"/>
        <v>0</v>
      </c>
      <c r="D99" s="43">
        <v>0</v>
      </c>
      <c r="E99" s="40"/>
      <c r="F99" s="44">
        <f t="shared" si="5"/>
        <v>0</v>
      </c>
      <c r="G99" s="43"/>
      <c r="H99" s="42"/>
      <c r="I99" s="39">
        <f t="shared" si="6"/>
        <v>0</v>
      </c>
      <c r="J99" s="43">
        <v>0</v>
      </c>
      <c r="K99" s="42"/>
      <c r="L99" s="39">
        <f t="shared" si="7"/>
        <v>0</v>
      </c>
      <c r="M99" s="41"/>
      <c r="N99" s="40"/>
      <c r="O99" s="39">
        <f t="shared" si="8"/>
        <v>0</v>
      </c>
      <c r="P99" s="38"/>
    </row>
    <row r="100" spans="1:16" ht="24" hidden="1" x14ac:dyDescent="0.25">
      <c r="A100" s="88">
        <v>2232</v>
      </c>
      <c r="B100" s="110" t="s">
        <v>215</v>
      </c>
      <c r="C100" s="87">
        <f t="shared" si="4"/>
        <v>0</v>
      </c>
      <c r="D100" s="43">
        <v>0</v>
      </c>
      <c r="E100" s="40"/>
      <c r="F100" s="44">
        <f t="shared" si="5"/>
        <v>0</v>
      </c>
      <c r="G100" s="43"/>
      <c r="H100" s="42"/>
      <c r="I100" s="39">
        <f t="shared" si="6"/>
        <v>0</v>
      </c>
      <c r="J100" s="43">
        <v>0</v>
      </c>
      <c r="K100" s="42"/>
      <c r="L100" s="39">
        <f t="shared" si="7"/>
        <v>0</v>
      </c>
      <c r="M100" s="41"/>
      <c r="N100" s="40"/>
      <c r="O100" s="39">
        <f t="shared" si="8"/>
        <v>0</v>
      </c>
      <c r="P100" s="38"/>
    </row>
    <row r="101" spans="1:16" hidden="1" x14ac:dyDescent="0.25">
      <c r="A101" s="145">
        <v>2233</v>
      </c>
      <c r="B101" s="117" t="s">
        <v>214</v>
      </c>
      <c r="C101" s="87">
        <f t="shared" si="4"/>
        <v>0</v>
      </c>
      <c r="D101" s="83">
        <v>0</v>
      </c>
      <c r="E101" s="80"/>
      <c r="F101" s="84">
        <f t="shared" si="5"/>
        <v>0</v>
      </c>
      <c r="G101" s="83"/>
      <c r="H101" s="82"/>
      <c r="I101" s="79">
        <f t="shared" si="6"/>
        <v>0</v>
      </c>
      <c r="J101" s="83">
        <v>0</v>
      </c>
      <c r="K101" s="82"/>
      <c r="L101" s="79">
        <f t="shared" si="7"/>
        <v>0</v>
      </c>
      <c r="M101" s="81"/>
      <c r="N101" s="80"/>
      <c r="O101" s="79">
        <f t="shared" si="8"/>
        <v>0</v>
      </c>
      <c r="P101" s="78"/>
    </row>
    <row r="102" spans="1:16" ht="24" hidden="1" x14ac:dyDescent="0.25">
      <c r="A102" s="88">
        <v>2234</v>
      </c>
      <c r="B102" s="110" t="s">
        <v>213</v>
      </c>
      <c r="C102" s="87">
        <f t="shared" si="4"/>
        <v>0</v>
      </c>
      <c r="D102" s="43">
        <v>0</v>
      </c>
      <c r="E102" s="40"/>
      <c r="F102" s="44">
        <f t="shared" si="5"/>
        <v>0</v>
      </c>
      <c r="G102" s="43"/>
      <c r="H102" s="42"/>
      <c r="I102" s="39">
        <f t="shared" si="6"/>
        <v>0</v>
      </c>
      <c r="J102" s="43">
        <v>0</v>
      </c>
      <c r="K102" s="42"/>
      <c r="L102" s="39">
        <f t="shared" si="7"/>
        <v>0</v>
      </c>
      <c r="M102" s="41"/>
      <c r="N102" s="40"/>
      <c r="O102" s="39">
        <f t="shared" si="8"/>
        <v>0</v>
      </c>
      <c r="P102" s="38"/>
    </row>
    <row r="103" spans="1:16" ht="24" hidden="1" x14ac:dyDescent="0.25">
      <c r="A103" s="88">
        <v>2235</v>
      </c>
      <c r="B103" s="110" t="s">
        <v>212</v>
      </c>
      <c r="C103" s="87">
        <f t="shared" si="4"/>
        <v>0</v>
      </c>
      <c r="D103" s="43">
        <v>0</v>
      </c>
      <c r="E103" s="40"/>
      <c r="F103" s="44">
        <f t="shared" si="5"/>
        <v>0</v>
      </c>
      <c r="G103" s="43"/>
      <c r="H103" s="42"/>
      <c r="I103" s="39">
        <f t="shared" si="6"/>
        <v>0</v>
      </c>
      <c r="J103" s="43">
        <v>0</v>
      </c>
      <c r="K103" s="42"/>
      <c r="L103" s="39">
        <f t="shared" si="7"/>
        <v>0</v>
      </c>
      <c r="M103" s="41"/>
      <c r="N103" s="40"/>
      <c r="O103" s="39">
        <f t="shared" si="8"/>
        <v>0</v>
      </c>
      <c r="P103" s="38"/>
    </row>
    <row r="104" spans="1:16" hidden="1" x14ac:dyDescent="0.25">
      <c r="A104" s="88">
        <v>2236</v>
      </c>
      <c r="B104" s="110" t="s">
        <v>211</v>
      </c>
      <c r="C104" s="87">
        <f t="shared" si="4"/>
        <v>0</v>
      </c>
      <c r="D104" s="43">
        <v>0</v>
      </c>
      <c r="E104" s="40"/>
      <c r="F104" s="44">
        <f t="shared" si="5"/>
        <v>0</v>
      </c>
      <c r="G104" s="43"/>
      <c r="H104" s="42"/>
      <c r="I104" s="39">
        <f t="shared" si="6"/>
        <v>0</v>
      </c>
      <c r="J104" s="43">
        <v>0</v>
      </c>
      <c r="K104" s="42"/>
      <c r="L104" s="39">
        <f t="shared" si="7"/>
        <v>0</v>
      </c>
      <c r="M104" s="41"/>
      <c r="N104" s="40"/>
      <c r="O104" s="39">
        <f t="shared" si="8"/>
        <v>0</v>
      </c>
      <c r="P104" s="38"/>
    </row>
    <row r="105" spans="1:16" hidden="1" x14ac:dyDescent="0.25">
      <c r="A105" s="88">
        <v>2239</v>
      </c>
      <c r="B105" s="110" t="s">
        <v>210</v>
      </c>
      <c r="C105" s="87">
        <f t="shared" si="4"/>
        <v>0</v>
      </c>
      <c r="D105" s="43">
        <v>0</v>
      </c>
      <c r="E105" s="40"/>
      <c r="F105" s="44">
        <f t="shared" si="5"/>
        <v>0</v>
      </c>
      <c r="G105" s="43"/>
      <c r="H105" s="42"/>
      <c r="I105" s="39">
        <f t="shared" si="6"/>
        <v>0</v>
      </c>
      <c r="J105" s="43">
        <v>0</v>
      </c>
      <c r="K105" s="42"/>
      <c r="L105" s="39">
        <f t="shared" si="7"/>
        <v>0</v>
      </c>
      <c r="M105" s="41"/>
      <c r="N105" s="40"/>
      <c r="O105" s="39">
        <f t="shared" si="8"/>
        <v>0</v>
      </c>
      <c r="P105" s="38"/>
    </row>
    <row r="106" spans="1:16" ht="24" x14ac:dyDescent="0.25">
      <c r="A106" s="111">
        <v>2240</v>
      </c>
      <c r="B106" s="110" t="s">
        <v>209</v>
      </c>
      <c r="C106" s="87">
        <f t="shared" si="4"/>
        <v>8767</v>
      </c>
      <c r="D106" s="115">
        <f>SUM(D107:D114)</f>
        <v>5767</v>
      </c>
      <c r="E106" s="112">
        <f>SUM(E107:E114)</f>
        <v>3000</v>
      </c>
      <c r="F106" s="44">
        <f t="shared" si="5"/>
        <v>8767</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x14ac:dyDescent="0.25">
      <c r="A107" s="88">
        <v>2241</v>
      </c>
      <c r="B107" s="110" t="s">
        <v>208</v>
      </c>
      <c r="C107" s="87">
        <f t="shared" si="4"/>
        <v>8767</v>
      </c>
      <c r="D107" s="43">
        <f>5000+767</f>
        <v>5767</v>
      </c>
      <c r="E107" s="40">
        <v>3000</v>
      </c>
      <c r="F107" s="44">
        <f t="shared" si="5"/>
        <v>8767</v>
      </c>
      <c r="G107" s="43"/>
      <c r="H107" s="42"/>
      <c r="I107" s="39">
        <f t="shared" si="6"/>
        <v>0</v>
      </c>
      <c r="J107" s="43">
        <v>0</v>
      </c>
      <c r="K107" s="42"/>
      <c r="L107" s="39">
        <f t="shared" si="7"/>
        <v>0</v>
      </c>
      <c r="M107" s="41"/>
      <c r="N107" s="40"/>
      <c r="O107" s="39">
        <f t="shared" si="8"/>
        <v>0</v>
      </c>
      <c r="P107" s="38"/>
    </row>
    <row r="108" spans="1:16" hidden="1" x14ac:dyDescent="0.25">
      <c r="A108" s="88">
        <v>2242</v>
      </c>
      <c r="B108" s="110" t="s">
        <v>207</v>
      </c>
      <c r="C108" s="87">
        <f t="shared" si="4"/>
        <v>0</v>
      </c>
      <c r="D108" s="43">
        <v>0</v>
      </c>
      <c r="E108" s="40"/>
      <c r="F108" s="44">
        <f t="shared" si="5"/>
        <v>0</v>
      </c>
      <c r="G108" s="43"/>
      <c r="H108" s="42"/>
      <c r="I108" s="39">
        <f t="shared" si="6"/>
        <v>0</v>
      </c>
      <c r="J108" s="43">
        <v>0</v>
      </c>
      <c r="K108" s="42"/>
      <c r="L108" s="39">
        <f t="shared" si="7"/>
        <v>0</v>
      </c>
      <c r="M108" s="41"/>
      <c r="N108" s="40"/>
      <c r="O108" s="39">
        <f t="shared" si="8"/>
        <v>0</v>
      </c>
      <c r="P108" s="38"/>
    </row>
    <row r="109" spans="1:16" ht="24" hidden="1" x14ac:dyDescent="0.25">
      <c r="A109" s="88">
        <v>2243</v>
      </c>
      <c r="B109" s="110" t="s">
        <v>206</v>
      </c>
      <c r="C109" s="87">
        <f t="shared" si="4"/>
        <v>0</v>
      </c>
      <c r="D109" s="43">
        <v>0</v>
      </c>
      <c r="E109" s="40"/>
      <c r="F109" s="44">
        <f t="shared" si="5"/>
        <v>0</v>
      </c>
      <c r="G109" s="43"/>
      <c r="H109" s="42"/>
      <c r="I109" s="39">
        <f t="shared" si="6"/>
        <v>0</v>
      </c>
      <c r="J109" s="43">
        <v>0</v>
      </c>
      <c r="K109" s="42"/>
      <c r="L109" s="39">
        <f t="shared" si="7"/>
        <v>0</v>
      </c>
      <c r="M109" s="41"/>
      <c r="N109" s="40"/>
      <c r="O109" s="39">
        <f t="shared" si="8"/>
        <v>0</v>
      </c>
      <c r="P109" s="38"/>
    </row>
    <row r="110" spans="1:16" hidden="1" x14ac:dyDescent="0.25">
      <c r="A110" s="88">
        <v>2244</v>
      </c>
      <c r="B110" s="110" t="s">
        <v>205</v>
      </c>
      <c r="C110" s="87">
        <f t="shared" si="4"/>
        <v>0</v>
      </c>
      <c r="D110" s="43">
        <v>0</v>
      </c>
      <c r="E110" s="40"/>
      <c r="F110" s="44">
        <f t="shared" si="5"/>
        <v>0</v>
      </c>
      <c r="G110" s="43"/>
      <c r="H110" s="42"/>
      <c r="I110" s="39">
        <f t="shared" si="6"/>
        <v>0</v>
      </c>
      <c r="J110" s="43">
        <v>0</v>
      </c>
      <c r="K110" s="42"/>
      <c r="L110" s="39">
        <f t="shared" si="7"/>
        <v>0</v>
      </c>
      <c r="M110" s="41"/>
      <c r="N110" s="40"/>
      <c r="O110" s="39">
        <f t="shared" si="8"/>
        <v>0</v>
      </c>
      <c r="P110" s="38"/>
    </row>
    <row r="111" spans="1:16" ht="24" hidden="1" x14ac:dyDescent="0.25">
      <c r="A111" s="88">
        <v>2246</v>
      </c>
      <c r="B111" s="110" t="s">
        <v>204</v>
      </c>
      <c r="C111" s="87">
        <f t="shared" si="4"/>
        <v>0</v>
      </c>
      <c r="D111" s="43">
        <v>0</v>
      </c>
      <c r="E111" s="40"/>
      <c r="F111" s="44">
        <f t="shared" si="5"/>
        <v>0</v>
      </c>
      <c r="G111" s="43"/>
      <c r="H111" s="42"/>
      <c r="I111" s="39">
        <f t="shared" si="6"/>
        <v>0</v>
      </c>
      <c r="J111" s="43">
        <v>0</v>
      </c>
      <c r="K111" s="42"/>
      <c r="L111" s="39">
        <f t="shared" si="7"/>
        <v>0</v>
      </c>
      <c r="M111" s="41"/>
      <c r="N111" s="40"/>
      <c r="O111" s="39">
        <f t="shared" si="8"/>
        <v>0</v>
      </c>
      <c r="P111" s="38"/>
    </row>
    <row r="112" spans="1:16" hidden="1" x14ac:dyDescent="0.25">
      <c r="A112" s="88">
        <v>2247</v>
      </c>
      <c r="B112" s="110" t="s">
        <v>203</v>
      </c>
      <c r="C112" s="87">
        <f t="shared" si="4"/>
        <v>0</v>
      </c>
      <c r="D112" s="43">
        <v>0</v>
      </c>
      <c r="E112" s="40"/>
      <c r="F112" s="44">
        <f t="shared" si="5"/>
        <v>0</v>
      </c>
      <c r="G112" s="43"/>
      <c r="H112" s="42"/>
      <c r="I112" s="39">
        <f t="shared" si="6"/>
        <v>0</v>
      </c>
      <c r="J112" s="43">
        <v>0</v>
      </c>
      <c r="K112" s="42"/>
      <c r="L112" s="39">
        <f t="shared" si="7"/>
        <v>0</v>
      </c>
      <c r="M112" s="41"/>
      <c r="N112" s="40"/>
      <c r="O112" s="39">
        <f t="shared" si="8"/>
        <v>0</v>
      </c>
      <c r="P112" s="38"/>
    </row>
    <row r="113" spans="1:16" ht="24" hidden="1" x14ac:dyDescent="0.25">
      <c r="A113" s="88">
        <v>2248</v>
      </c>
      <c r="B113" s="110" t="s">
        <v>202</v>
      </c>
      <c r="C113" s="87">
        <f t="shared" si="4"/>
        <v>0</v>
      </c>
      <c r="D113" s="43">
        <v>0</v>
      </c>
      <c r="E113" s="40"/>
      <c r="F113" s="44">
        <f t="shared" si="5"/>
        <v>0</v>
      </c>
      <c r="G113" s="43"/>
      <c r="H113" s="42"/>
      <c r="I113" s="39">
        <f t="shared" si="6"/>
        <v>0</v>
      </c>
      <c r="J113" s="43">
        <v>0</v>
      </c>
      <c r="K113" s="42"/>
      <c r="L113" s="39">
        <f t="shared" si="7"/>
        <v>0</v>
      </c>
      <c r="M113" s="41"/>
      <c r="N113" s="40"/>
      <c r="O113" s="39">
        <f t="shared" si="8"/>
        <v>0</v>
      </c>
      <c r="P113" s="38"/>
    </row>
    <row r="114" spans="1:16" ht="24" hidden="1" x14ac:dyDescent="0.25">
      <c r="A114" s="88">
        <v>2249</v>
      </c>
      <c r="B114" s="110" t="s">
        <v>201</v>
      </c>
      <c r="C114" s="87">
        <f t="shared" si="4"/>
        <v>0</v>
      </c>
      <c r="D114" s="43">
        <v>0</v>
      </c>
      <c r="E114" s="40"/>
      <c r="F114" s="44">
        <f t="shared" si="5"/>
        <v>0</v>
      </c>
      <c r="G114" s="43"/>
      <c r="H114" s="42"/>
      <c r="I114" s="39">
        <f t="shared" si="6"/>
        <v>0</v>
      </c>
      <c r="J114" s="43">
        <v>0</v>
      </c>
      <c r="K114" s="42"/>
      <c r="L114" s="39">
        <f t="shared" si="7"/>
        <v>0</v>
      </c>
      <c r="M114" s="41"/>
      <c r="N114" s="40"/>
      <c r="O114" s="39">
        <f t="shared" si="8"/>
        <v>0</v>
      </c>
      <c r="P114" s="38"/>
    </row>
    <row r="115" spans="1:16" hidden="1" x14ac:dyDescent="0.25">
      <c r="A115" s="111">
        <v>2250</v>
      </c>
      <c r="B115" s="110" t="s">
        <v>200</v>
      </c>
      <c r="C115" s="87">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87">
        <f t="shared" si="4"/>
        <v>0</v>
      </c>
      <c r="D116" s="43">
        <v>0</v>
      </c>
      <c r="E116" s="40"/>
      <c r="F116" s="44">
        <f t="shared" si="5"/>
        <v>0</v>
      </c>
      <c r="G116" s="43"/>
      <c r="H116" s="42"/>
      <c r="I116" s="39">
        <f t="shared" si="6"/>
        <v>0</v>
      </c>
      <c r="J116" s="43">
        <v>0</v>
      </c>
      <c r="K116" s="42"/>
      <c r="L116" s="39">
        <f t="shared" si="7"/>
        <v>0</v>
      </c>
      <c r="M116" s="41"/>
      <c r="N116" s="40"/>
      <c r="O116" s="39">
        <f t="shared" si="8"/>
        <v>0</v>
      </c>
      <c r="P116" s="38"/>
    </row>
    <row r="117" spans="1:16" ht="24" hidden="1" x14ac:dyDescent="0.25">
      <c r="A117" s="88">
        <v>2252</v>
      </c>
      <c r="B117" s="110" t="s">
        <v>198</v>
      </c>
      <c r="C117" s="87">
        <f t="shared" ref="C117:C181" si="9">F117+I117+L117+O117</f>
        <v>0</v>
      </c>
      <c r="D117" s="43">
        <v>0</v>
      </c>
      <c r="E117" s="40"/>
      <c r="F117" s="44">
        <f t="shared" si="5"/>
        <v>0</v>
      </c>
      <c r="G117" s="43"/>
      <c r="H117" s="42"/>
      <c r="I117" s="39">
        <f t="shared" si="6"/>
        <v>0</v>
      </c>
      <c r="J117" s="43">
        <v>0</v>
      </c>
      <c r="K117" s="42"/>
      <c r="L117" s="39">
        <f t="shared" si="7"/>
        <v>0</v>
      </c>
      <c r="M117" s="41"/>
      <c r="N117" s="40"/>
      <c r="O117" s="39">
        <f t="shared" si="8"/>
        <v>0</v>
      </c>
      <c r="P117" s="38"/>
    </row>
    <row r="118" spans="1:16" ht="24" hidden="1" x14ac:dyDescent="0.25">
      <c r="A118" s="88">
        <v>2259</v>
      </c>
      <c r="B118" s="110" t="s">
        <v>197</v>
      </c>
      <c r="C118" s="87">
        <f t="shared" si="9"/>
        <v>0</v>
      </c>
      <c r="D118" s="43">
        <v>0</v>
      </c>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row>
    <row r="119" spans="1:16" hidden="1" x14ac:dyDescent="0.25">
      <c r="A119" s="111">
        <v>2260</v>
      </c>
      <c r="B119" s="110" t="s">
        <v>196</v>
      </c>
      <c r="C119" s="87">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87">
        <f t="shared" si="9"/>
        <v>0</v>
      </c>
      <c r="D120" s="43">
        <v>0</v>
      </c>
      <c r="E120" s="40"/>
      <c r="F120" s="44">
        <f t="shared" si="10"/>
        <v>0</v>
      </c>
      <c r="G120" s="43"/>
      <c r="H120" s="42"/>
      <c r="I120" s="39">
        <f t="shared" si="11"/>
        <v>0</v>
      </c>
      <c r="J120" s="43">
        <v>0</v>
      </c>
      <c r="K120" s="42"/>
      <c r="L120" s="39">
        <f t="shared" si="12"/>
        <v>0</v>
      </c>
      <c r="M120" s="41"/>
      <c r="N120" s="40"/>
      <c r="O120" s="39">
        <f t="shared" si="13"/>
        <v>0</v>
      </c>
      <c r="P120" s="38"/>
    </row>
    <row r="121" spans="1:16" hidden="1" x14ac:dyDescent="0.25">
      <c r="A121" s="88">
        <v>2262</v>
      </c>
      <c r="B121" s="110" t="s">
        <v>194</v>
      </c>
      <c r="C121" s="87">
        <f t="shared" si="9"/>
        <v>0</v>
      </c>
      <c r="D121" s="43">
        <v>0</v>
      </c>
      <c r="E121" s="40"/>
      <c r="F121" s="44">
        <f t="shared" si="10"/>
        <v>0</v>
      </c>
      <c r="G121" s="43"/>
      <c r="H121" s="42"/>
      <c r="I121" s="39">
        <f t="shared" si="11"/>
        <v>0</v>
      </c>
      <c r="J121" s="43">
        <v>0</v>
      </c>
      <c r="K121" s="42"/>
      <c r="L121" s="39">
        <f t="shared" si="12"/>
        <v>0</v>
      </c>
      <c r="M121" s="41"/>
      <c r="N121" s="40"/>
      <c r="O121" s="39">
        <f t="shared" si="13"/>
        <v>0</v>
      </c>
      <c r="P121" s="38"/>
    </row>
    <row r="122" spans="1:16" hidden="1" x14ac:dyDescent="0.25">
      <c r="A122" s="88">
        <v>2263</v>
      </c>
      <c r="B122" s="110" t="s">
        <v>193</v>
      </c>
      <c r="C122" s="87">
        <f t="shared" si="9"/>
        <v>0</v>
      </c>
      <c r="D122" s="43">
        <v>0</v>
      </c>
      <c r="E122" s="40"/>
      <c r="F122" s="44">
        <f t="shared" si="10"/>
        <v>0</v>
      </c>
      <c r="G122" s="43"/>
      <c r="H122" s="42"/>
      <c r="I122" s="39">
        <f t="shared" si="11"/>
        <v>0</v>
      </c>
      <c r="J122" s="43">
        <v>0</v>
      </c>
      <c r="K122" s="42"/>
      <c r="L122" s="39">
        <f t="shared" si="12"/>
        <v>0</v>
      </c>
      <c r="M122" s="41"/>
      <c r="N122" s="40"/>
      <c r="O122" s="39">
        <f t="shared" si="13"/>
        <v>0</v>
      </c>
      <c r="P122" s="38"/>
    </row>
    <row r="123" spans="1:16" ht="24" hidden="1" x14ac:dyDescent="0.25">
      <c r="A123" s="88">
        <v>2264</v>
      </c>
      <c r="B123" s="110" t="s">
        <v>192</v>
      </c>
      <c r="C123" s="87">
        <f t="shared" si="9"/>
        <v>0</v>
      </c>
      <c r="D123" s="43">
        <v>0</v>
      </c>
      <c r="E123" s="40"/>
      <c r="F123" s="44">
        <f t="shared" si="10"/>
        <v>0</v>
      </c>
      <c r="G123" s="43"/>
      <c r="H123" s="42"/>
      <c r="I123" s="39">
        <f t="shared" si="11"/>
        <v>0</v>
      </c>
      <c r="J123" s="43">
        <v>0</v>
      </c>
      <c r="K123" s="42"/>
      <c r="L123" s="39">
        <f t="shared" si="12"/>
        <v>0</v>
      </c>
      <c r="M123" s="41"/>
      <c r="N123" s="40"/>
      <c r="O123" s="39">
        <f t="shared" si="13"/>
        <v>0</v>
      </c>
      <c r="P123" s="38"/>
    </row>
    <row r="124" spans="1:16" hidden="1" x14ac:dyDescent="0.25">
      <c r="A124" s="88">
        <v>2269</v>
      </c>
      <c r="B124" s="110" t="s">
        <v>191</v>
      </c>
      <c r="C124" s="87">
        <f t="shared" si="9"/>
        <v>0</v>
      </c>
      <c r="D124" s="43">
        <v>0</v>
      </c>
      <c r="E124" s="40"/>
      <c r="F124" s="44">
        <f t="shared" si="10"/>
        <v>0</v>
      </c>
      <c r="G124" s="43"/>
      <c r="H124" s="42"/>
      <c r="I124" s="39">
        <f t="shared" si="11"/>
        <v>0</v>
      </c>
      <c r="J124" s="43">
        <v>0</v>
      </c>
      <c r="K124" s="42"/>
      <c r="L124" s="39">
        <f t="shared" si="12"/>
        <v>0</v>
      </c>
      <c r="M124" s="41"/>
      <c r="N124" s="40"/>
      <c r="O124" s="39">
        <f t="shared" si="13"/>
        <v>0</v>
      </c>
      <c r="P124" s="38"/>
    </row>
    <row r="125" spans="1:16" x14ac:dyDescent="0.25">
      <c r="A125" s="111">
        <v>2270</v>
      </c>
      <c r="B125" s="110" t="s">
        <v>190</v>
      </c>
      <c r="C125" s="87">
        <f t="shared" si="9"/>
        <v>106</v>
      </c>
      <c r="D125" s="115">
        <f>SUM(D126:D130)</f>
        <v>106</v>
      </c>
      <c r="E125" s="112">
        <f>SUM(E126:E130)</f>
        <v>0</v>
      </c>
      <c r="F125" s="44">
        <f t="shared" si="10"/>
        <v>106</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87">
        <f t="shared" si="9"/>
        <v>0</v>
      </c>
      <c r="D126" s="43">
        <v>0</v>
      </c>
      <c r="E126" s="40"/>
      <c r="F126" s="44">
        <f t="shared" si="10"/>
        <v>0</v>
      </c>
      <c r="G126" s="43"/>
      <c r="H126" s="42"/>
      <c r="I126" s="39">
        <f t="shared" si="11"/>
        <v>0</v>
      </c>
      <c r="J126" s="43">
        <v>0</v>
      </c>
      <c r="K126" s="42"/>
      <c r="L126" s="39">
        <f t="shared" si="12"/>
        <v>0</v>
      </c>
      <c r="M126" s="41"/>
      <c r="N126" s="40"/>
      <c r="O126" s="39">
        <f t="shared" si="13"/>
        <v>0</v>
      </c>
      <c r="P126" s="38"/>
    </row>
    <row r="127" spans="1:16" ht="24" hidden="1" x14ac:dyDescent="0.25">
      <c r="A127" s="88">
        <v>2275</v>
      </c>
      <c r="B127" s="110" t="s">
        <v>188</v>
      </c>
      <c r="C127" s="87">
        <f t="shared" si="9"/>
        <v>0</v>
      </c>
      <c r="D127" s="43">
        <v>0</v>
      </c>
      <c r="E127" s="40"/>
      <c r="F127" s="44">
        <f t="shared" si="10"/>
        <v>0</v>
      </c>
      <c r="G127" s="43"/>
      <c r="H127" s="42"/>
      <c r="I127" s="39">
        <f t="shared" si="11"/>
        <v>0</v>
      </c>
      <c r="J127" s="43">
        <v>0</v>
      </c>
      <c r="K127" s="42"/>
      <c r="L127" s="39">
        <f t="shared" si="12"/>
        <v>0</v>
      </c>
      <c r="M127" s="41"/>
      <c r="N127" s="40"/>
      <c r="O127" s="39">
        <f t="shared" si="13"/>
        <v>0</v>
      </c>
      <c r="P127" s="38"/>
    </row>
    <row r="128" spans="1:16" ht="24" hidden="1" x14ac:dyDescent="0.25">
      <c r="A128" s="88">
        <v>2276</v>
      </c>
      <c r="B128" s="110" t="s">
        <v>187</v>
      </c>
      <c r="C128" s="87">
        <f t="shared" si="9"/>
        <v>0</v>
      </c>
      <c r="D128" s="43">
        <v>0</v>
      </c>
      <c r="E128" s="40"/>
      <c r="F128" s="44">
        <f t="shared" si="10"/>
        <v>0</v>
      </c>
      <c r="G128" s="43"/>
      <c r="H128" s="42"/>
      <c r="I128" s="39">
        <f t="shared" si="11"/>
        <v>0</v>
      </c>
      <c r="J128" s="43">
        <v>0</v>
      </c>
      <c r="K128" s="42"/>
      <c r="L128" s="39">
        <f t="shared" si="12"/>
        <v>0</v>
      </c>
      <c r="M128" s="41"/>
      <c r="N128" s="40"/>
      <c r="O128" s="39">
        <f t="shared" si="13"/>
        <v>0</v>
      </c>
      <c r="P128" s="38"/>
    </row>
    <row r="129" spans="1:16" ht="24" hidden="1" x14ac:dyDescent="0.25">
      <c r="A129" s="88">
        <v>2278</v>
      </c>
      <c r="B129" s="110" t="s">
        <v>186</v>
      </c>
      <c r="C129" s="87">
        <f t="shared" si="9"/>
        <v>0</v>
      </c>
      <c r="D129" s="43">
        <v>0</v>
      </c>
      <c r="E129" s="40"/>
      <c r="F129" s="44">
        <f t="shared" si="10"/>
        <v>0</v>
      </c>
      <c r="G129" s="43"/>
      <c r="H129" s="42"/>
      <c r="I129" s="39">
        <f t="shared" si="11"/>
        <v>0</v>
      </c>
      <c r="J129" s="43">
        <v>0</v>
      </c>
      <c r="K129" s="42"/>
      <c r="L129" s="39">
        <f t="shared" si="12"/>
        <v>0</v>
      </c>
      <c r="M129" s="41"/>
      <c r="N129" s="40"/>
      <c r="O129" s="39">
        <f t="shared" si="13"/>
        <v>0</v>
      </c>
      <c r="P129" s="38"/>
    </row>
    <row r="130" spans="1:16" ht="24" x14ac:dyDescent="0.25">
      <c r="A130" s="88">
        <v>2279</v>
      </c>
      <c r="B130" s="110" t="s">
        <v>185</v>
      </c>
      <c r="C130" s="87">
        <f t="shared" si="9"/>
        <v>106</v>
      </c>
      <c r="D130" s="43">
        <v>106</v>
      </c>
      <c r="E130" s="40"/>
      <c r="F130" s="44">
        <f t="shared" si="10"/>
        <v>106</v>
      </c>
      <c r="G130" s="43"/>
      <c r="H130" s="42"/>
      <c r="I130" s="39">
        <f t="shared" si="11"/>
        <v>0</v>
      </c>
      <c r="J130" s="43">
        <v>0</v>
      </c>
      <c r="K130" s="42"/>
      <c r="L130" s="39">
        <f t="shared" si="12"/>
        <v>0</v>
      </c>
      <c r="M130" s="41"/>
      <c r="N130" s="40"/>
      <c r="O130" s="39">
        <f t="shared" si="13"/>
        <v>0</v>
      </c>
      <c r="P130" s="38"/>
    </row>
    <row r="131" spans="1:16" ht="24" hidden="1" x14ac:dyDescent="0.25">
      <c r="A131" s="118">
        <v>2280</v>
      </c>
      <c r="B131" s="117" t="s">
        <v>184</v>
      </c>
      <c r="C131" s="87">
        <f t="shared" si="9"/>
        <v>0</v>
      </c>
      <c r="D131" s="140">
        <f>SUM(D132)</f>
        <v>0</v>
      </c>
      <c r="E131" s="141">
        <f t="shared" ref="E131:N131" si="14">SUM(E132)</f>
        <v>0</v>
      </c>
      <c r="F131" s="84">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87">
        <f t="shared" si="9"/>
        <v>0</v>
      </c>
      <c r="D132" s="43">
        <v>0</v>
      </c>
      <c r="E132" s="40"/>
      <c r="F132" s="44">
        <f t="shared" si="10"/>
        <v>0</v>
      </c>
      <c r="G132" s="43"/>
      <c r="H132" s="42"/>
      <c r="I132" s="39">
        <f t="shared" si="11"/>
        <v>0</v>
      </c>
      <c r="J132" s="43">
        <v>0</v>
      </c>
      <c r="K132" s="42"/>
      <c r="L132" s="39">
        <f t="shared" si="12"/>
        <v>0</v>
      </c>
      <c r="M132" s="41"/>
      <c r="N132" s="40"/>
      <c r="O132" s="39">
        <f t="shared" si="13"/>
        <v>0</v>
      </c>
      <c r="P132" s="38"/>
    </row>
    <row r="133" spans="1:16" ht="36" hidden="1" x14ac:dyDescent="0.25">
      <c r="A133" s="109">
        <v>2300</v>
      </c>
      <c r="B133" s="108" t="s">
        <v>182</v>
      </c>
      <c r="C133" s="473">
        <f t="shared" si="9"/>
        <v>0</v>
      </c>
      <c r="D133" s="121">
        <f>SUM(D134,D139,D143,D144,D147,D154,D162,D163,D166)</f>
        <v>0</v>
      </c>
      <c r="E133" s="123">
        <f>SUM(E134,E139,E143,E144,E147,E154,E162,E163,E166)</f>
        <v>0</v>
      </c>
      <c r="F133" s="122">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477">
        <f t="shared" si="9"/>
        <v>0</v>
      </c>
      <c r="D134" s="201">
        <f>SUM(D135:D138)</f>
        <v>0</v>
      </c>
      <c r="E134" s="139">
        <f>SUM(E135:E138)</f>
        <v>0</v>
      </c>
      <c r="F134" s="84">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87">
        <f t="shared" si="9"/>
        <v>0</v>
      </c>
      <c r="D135" s="43">
        <v>0</v>
      </c>
      <c r="E135" s="40"/>
      <c r="F135" s="44">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87">
        <f t="shared" si="9"/>
        <v>0</v>
      </c>
      <c r="D136" s="43">
        <v>0</v>
      </c>
      <c r="E136" s="40"/>
      <c r="F136" s="44">
        <f t="shared" si="10"/>
        <v>0</v>
      </c>
      <c r="G136" s="43"/>
      <c r="H136" s="42"/>
      <c r="I136" s="39">
        <f t="shared" si="11"/>
        <v>0</v>
      </c>
      <c r="J136" s="43">
        <v>0</v>
      </c>
      <c r="K136" s="42"/>
      <c r="L136" s="39">
        <f t="shared" si="12"/>
        <v>0</v>
      </c>
      <c r="M136" s="41"/>
      <c r="N136" s="40"/>
      <c r="O136" s="39">
        <f t="shared" si="13"/>
        <v>0</v>
      </c>
      <c r="P136" s="38"/>
    </row>
    <row r="137" spans="1:16" hidden="1" x14ac:dyDescent="0.25">
      <c r="A137" s="88">
        <v>2313</v>
      </c>
      <c r="B137" s="110" t="s">
        <v>178</v>
      </c>
      <c r="C137" s="87">
        <f t="shared" si="9"/>
        <v>0</v>
      </c>
      <c r="D137" s="43">
        <v>0</v>
      </c>
      <c r="E137" s="40"/>
      <c r="F137" s="44">
        <f t="shared" si="10"/>
        <v>0</v>
      </c>
      <c r="G137" s="43"/>
      <c r="H137" s="42"/>
      <c r="I137" s="39">
        <f t="shared" si="11"/>
        <v>0</v>
      </c>
      <c r="J137" s="43">
        <v>0</v>
      </c>
      <c r="K137" s="42"/>
      <c r="L137" s="39">
        <f t="shared" si="12"/>
        <v>0</v>
      </c>
      <c r="M137" s="41"/>
      <c r="N137" s="40"/>
      <c r="O137" s="39">
        <f t="shared" si="13"/>
        <v>0</v>
      </c>
      <c r="P137" s="38"/>
    </row>
    <row r="138" spans="1:16" ht="24" hidden="1" x14ac:dyDescent="0.25">
      <c r="A138" s="88">
        <v>2314</v>
      </c>
      <c r="B138" s="110" t="s">
        <v>177</v>
      </c>
      <c r="C138" s="87">
        <f t="shared" si="9"/>
        <v>0</v>
      </c>
      <c r="D138" s="43">
        <v>0</v>
      </c>
      <c r="E138" s="40"/>
      <c r="F138" s="44">
        <f t="shared" si="10"/>
        <v>0</v>
      </c>
      <c r="G138" s="43"/>
      <c r="H138" s="42"/>
      <c r="I138" s="39">
        <f t="shared" si="11"/>
        <v>0</v>
      </c>
      <c r="J138" s="43"/>
      <c r="K138" s="42"/>
      <c r="L138" s="39">
        <f t="shared" si="12"/>
        <v>0</v>
      </c>
      <c r="M138" s="41"/>
      <c r="N138" s="40"/>
      <c r="O138" s="39">
        <f t="shared" si="13"/>
        <v>0</v>
      </c>
      <c r="P138" s="38"/>
    </row>
    <row r="139" spans="1:16" hidden="1" x14ac:dyDescent="0.25">
      <c r="A139" s="111">
        <v>2320</v>
      </c>
      <c r="B139" s="110" t="s">
        <v>176</v>
      </c>
      <c r="C139" s="87">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87">
        <f t="shared" si="9"/>
        <v>0</v>
      </c>
      <c r="D140" s="43">
        <v>0</v>
      </c>
      <c r="E140" s="40"/>
      <c r="F140" s="44">
        <f t="shared" si="10"/>
        <v>0</v>
      </c>
      <c r="G140" s="43"/>
      <c r="H140" s="42"/>
      <c r="I140" s="39">
        <f t="shared" si="11"/>
        <v>0</v>
      </c>
      <c r="J140" s="43">
        <v>0</v>
      </c>
      <c r="K140" s="42"/>
      <c r="L140" s="39">
        <f t="shared" si="12"/>
        <v>0</v>
      </c>
      <c r="M140" s="41"/>
      <c r="N140" s="40"/>
      <c r="O140" s="39">
        <f t="shared" si="13"/>
        <v>0</v>
      </c>
      <c r="P140" s="38"/>
    </row>
    <row r="141" spans="1:16" hidden="1" x14ac:dyDescent="0.25">
      <c r="A141" s="88">
        <v>2322</v>
      </c>
      <c r="B141" s="110" t="s">
        <v>174</v>
      </c>
      <c r="C141" s="87">
        <f t="shared" si="9"/>
        <v>0</v>
      </c>
      <c r="D141" s="43">
        <v>0</v>
      </c>
      <c r="E141" s="40"/>
      <c r="F141" s="44">
        <f t="shared" si="10"/>
        <v>0</v>
      </c>
      <c r="G141" s="43"/>
      <c r="H141" s="42"/>
      <c r="I141" s="39">
        <f t="shared" si="11"/>
        <v>0</v>
      </c>
      <c r="J141" s="43">
        <v>0</v>
      </c>
      <c r="K141" s="42"/>
      <c r="L141" s="39">
        <f t="shared" si="12"/>
        <v>0</v>
      </c>
      <c r="M141" s="41"/>
      <c r="N141" s="40"/>
      <c r="O141" s="39">
        <f t="shared" si="13"/>
        <v>0</v>
      </c>
      <c r="P141" s="38"/>
    </row>
    <row r="142" spans="1:16" hidden="1" x14ac:dyDescent="0.25">
      <c r="A142" s="88">
        <v>2329</v>
      </c>
      <c r="B142" s="110" t="s">
        <v>173</v>
      </c>
      <c r="C142" s="87">
        <f t="shared" si="9"/>
        <v>0</v>
      </c>
      <c r="D142" s="43">
        <v>0</v>
      </c>
      <c r="E142" s="40"/>
      <c r="F142" s="44">
        <f t="shared" si="10"/>
        <v>0</v>
      </c>
      <c r="G142" s="43"/>
      <c r="H142" s="42"/>
      <c r="I142" s="39">
        <f t="shared" si="11"/>
        <v>0</v>
      </c>
      <c r="J142" s="43">
        <v>0</v>
      </c>
      <c r="K142" s="42"/>
      <c r="L142" s="39">
        <f t="shared" si="12"/>
        <v>0</v>
      </c>
      <c r="M142" s="41"/>
      <c r="N142" s="40"/>
      <c r="O142" s="39">
        <f t="shared" si="13"/>
        <v>0</v>
      </c>
      <c r="P142" s="38"/>
    </row>
    <row r="143" spans="1:16" hidden="1" x14ac:dyDescent="0.25">
      <c r="A143" s="111">
        <v>2330</v>
      </c>
      <c r="B143" s="110" t="s">
        <v>172</v>
      </c>
      <c r="C143" s="87">
        <f t="shared" si="9"/>
        <v>0</v>
      </c>
      <c r="D143" s="43">
        <v>0</v>
      </c>
      <c r="E143" s="40"/>
      <c r="F143" s="44">
        <f t="shared" si="10"/>
        <v>0</v>
      </c>
      <c r="G143" s="43"/>
      <c r="H143" s="42"/>
      <c r="I143" s="39">
        <f t="shared" si="11"/>
        <v>0</v>
      </c>
      <c r="J143" s="43">
        <v>0</v>
      </c>
      <c r="K143" s="42"/>
      <c r="L143" s="39">
        <f t="shared" si="12"/>
        <v>0</v>
      </c>
      <c r="M143" s="41"/>
      <c r="N143" s="40"/>
      <c r="O143" s="39">
        <f t="shared" si="13"/>
        <v>0</v>
      </c>
      <c r="P143" s="38"/>
    </row>
    <row r="144" spans="1:16" ht="36" hidden="1" x14ac:dyDescent="0.25">
      <c r="A144" s="111">
        <v>2340</v>
      </c>
      <c r="B144" s="110" t="s">
        <v>171</v>
      </c>
      <c r="C144" s="87">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87">
        <f t="shared" si="9"/>
        <v>0</v>
      </c>
      <c r="D145" s="43">
        <v>0</v>
      </c>
      <c r="E145" s="40"/>
      <c r="F145" s="44">
        <f t="shared" si="10"/>
        <v>0</v>
      </c>
      <c r="G145" s="43"/>
      <c r="H145" s="42"/>
      <c r="I145" s="39">
        <f t="shared" si="11"/>
        <v>0</v>
      </c>
      <c r="J145" s="43">
        <v>0</v>
      </c>
      <c r="K145" s="42"/>
      <c r="L145" s="39">
        <f t="shared" si="12"/>
        <v>0</v>
      </c>
      <c r="M145" s="41"/>
      <c r="N145" s="40"/>
      <c r="O145" s="39">
        <f t="shared" si="13"/>
        <v>0</v>
      </c>
      <c r="P145" s="38"/>
    </row>
    <row r="146" spans="1:16" ht="24" hidden="1" x14ac:dyDescent="0.25">
      <c r="A146" s="88">
        <v>2344</v>
      </c>
      <c r="B146" s="110" t="s">
        <v>169</v>
      </c>
      <c r="C146" s="87">
        <f t="shared" si="9"/>
        <v>0</v>
      </c>
      <c r="D146" s="43">
        <v>0</v>
      </c>
      <c r="E146" s="40"/>
      <c r="F146" s="44">
        <f t="shared" si="10"/>
        <v>0</v>
      </c>
      <c r="G146" s="43"/>
      <c r="H146" s="42"/>
      <c r="I146" s="39">
        <f t="shared" si="11"/>
        <v>0</v>
      </c>
      <c r="J146" s="43">
        <v>0</v>
      </c>
      <c r="K146" s="42"/>
      <c r="L146" s="39">
        <f t="shared" si="12"/>
        <v>0</v>
      </c>
      <c r="M146" s="41"/>
      <c r="N146" s="40"/>
      <c r="O146" s="39">
        <f t="shared" si="13"/>
        <v>0</v>
      </c>
      <c r="P146" s="38"/>
    </row>
    <row r="147" spans="1:16" ht="24" hidden="1" x14ac:dyDescent="0.25">
      <c r="A147" s="169">
        <v>2350</v>
      </c>
      <c r="B147" s="96" t="s">
        <v>168</v>
      </c>
      <c r="C147" s="87">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87">
        <f t="shared" si="9"/>
        <v>0</v>
      </c>
      <c r="D148" s="83">
        <v>0</v>
      </c>
      <c r="E148" s="80"/>
      <c r="F148" s="84">
        <f t="shared" si="10"/>
        <v>0</v>
      </c>
      <c r="G148" s="83"/>
      <c r="H148" s="82"/>
      <c r="I148" s="79">
        <f t="shared" si="11"/>
        <v>0</v>
      </c>
      <c r="J148" s="83">
        <v>0</v>
      </c>
      <c r="K148" s="82"/>
      <c r="L148" s="79">
        <f t="shared" si="12"/>
        <v>0</v>
      </c>
      <c r="M148" s="81"/>
      <c r="N148" s="80"/>
      <c r="O148" s="79">
        <f t="shared" si="13"/>
        <v>0</v>
      </c>
      <c r="P148" s="78"/>
    </row>
    <row r="149" spans="1:16" hidden="1" x14ac:dyDescent="0.25">
      <c r="A149" s="88">
        <v>2352</v>
      </c>
      <c r="B149" s="110" t="s">
        <v>166</v>
      </c>
      <c r="C149" s="87">
        <f t="shared" si="9"/>
        <v>0</v>
      </c>
      <c r="D149" s="43">
        <v>0</v>
      </c>
      <c r="E149" s="40"/>
      <c r="F149" s="44">
        <f t="shared" si="10"/>
        <v>0</v>
      </c>
      <c r="G149" s="43"/>
      <c r="H149" s="42"/>
      <c r="I149" s="39">
        <f t="shared" si="11"/>
        <v>0</v>
      </c>
      <c r="J149" s="43">
        <v>0</v>
      </c>
      <c r="K149" s="42"/>
      <c r="L149" s="39">
        <f t="shared" si="12"/>
        <v>0</v>
      </c>
      <c r="M149" s="41"/>
      <c r="N149" s="40"/>
      <c r="O149" s="39">
        <f t="shared" si="13"/>
        <v>0</v>
      </c>
      <c r="P149" s="38"/>
    </row>
    <row r="150" spans="1:16" ht="24" hidden="1" x14ac:dyDescent="0.25">
      <c r="A150" s="88">
        <v>2353</v>
      </c>
      <c r="B150" s="110" t="s">
        <v>165</v>
      </c>
      <c r="C150" s="87">
        <f t="shared" si="9"/>
        <v>0</v>
      </c>
      <c r="D150" s="43">
        <v>0</v>
      </c>
      <c r="E150" s="40"/>
      <c r="F150" s="44">
        <f t="shared" si="10"/>
        <v>0</v>
      </c>
      <c r="G150" s="43"/>
      <c r="H150" s="42"/>
      <c r="I150" s="39">
        <f t="shared" si="11"/>
        <v>0</v>
      </c>
      <c r="J150" s="43">
        <v>0</v>
      </c>
      <c r="K150" s="42"/>
      <c r="L150" s="39">
        <f t="shared" si="12"/>
        <v>0</v>
      </c>
      <c r="M150" s="41"/>
      <c r="N150" s="40"/>
      <c r="O150" s="39">
        <f t="shared" si="13"/>
        <v>0</v>
      </c>
      <c r="P150" s="38"/>
    </row>
    <row r="151" spans="1:16" ht="24" hidden="1" x14ac:dyDescent="0.25">
      <c r="A151" s="88">
        <v>2354</v>
      </c>
      <c r="B151" s="110" t="s">
        <v>164</v>
      </c>
      <c r="C151" s="87">
        <f t="shared" si="9"/>
        <v>0</v>
      </c>
      <c r="D151" s="43">
        <v>0</v>
      </c>
      <c r="E151" s="40"/>
      <c r="F151" s="44">
        <f t="shared" si="10"/>
        <v>0</v>
      </c>
      <c r="G151" s="43"/>
      <c r="H151" s="42"/>
      <c r="I151" s="39">
        <f t="shared" si="11"/>
        <v>0</v>
      </c>
      <c r="J151" s="43">
        <v>0</v>
      </c>
      <c r="K151" s="42"/>
      <c r="L151" s="39">
        <f t="shared" si="12"/>
        <v>0</v>
      </c>
      <c r="M151" s="41"/>
      <c r="N151" s="40"/>
      <c r="O151" s="39">
        <f t="shared" si="13"/>
        <v>0</v>
      </c>
      <c r="P151" s="38"/>
    </row>
    <row r="152" spans="1:16" ht="24" hidden="1" x14ac:dyDescent="0.25">
      <c r="A152" s="88">
        <v>2355</v>
      </c>
      <c r="B152" s="110" t="s">
        <v>163</v>
      </c>
      <c r="C152" s="87">
        <f t="shared" si="9"/>
        <v>0</v>
      </c>
      <c r="D152" s="43">
        <v>0</v>
      </c>
      <c r="E152" s="40"/>
      <c r="F152" s="44">
        <f t="shared" si="10"/>
        <v>0</v>
      </c>
      <c r="G152" s="43"/>
      <c r="H152" s="42"/>
      <c r="I152" s="39">
        <f t="shared" si="11"/>
        <v>0</v>
      </c>
      <c r="J152" s="43">
        <v>0</v>
      </c>
      <c r="K152" s="42"/>
      <c r="L152" s="39">
        <f t="shared" si="12"/>
        <v>0</v>
      </c>
      <c r="M152" s="41"/>
      <c r="N152" s="40"/>
      <c r="O152" s="39">
        <f t="shared" si="13"/>
        <v>0</v>
      </c>
      <c r="P152" s="38"/>
    </row>
    <row r="153" spans="1:16" ht="24" hidden="1" x14ac:dyDescent="0.25">
      <c r="A153" s="88">
        <v>2359</v>
      </c>
      <c r="B153" s="110" t="s">
        <v>162</v>
      </c>
      <c r="C153" s="87">
        <f t="shared" si="9"/>
        <v>0</v>
      </c>
      <c r="D153" s="43">
        <v>0</v>
      </c>
      <c r="E153" s="40"/>
      <c r="F153" s="44">
        <f t="shared" si="10"/>
        <v>0</v>
      </c>
      <c r="G153" s="43"/>
      <c r="H153" s="42"/>
      <c r="I153" s="39">
        <f t="shared" si="11"/>
        <v>0</v>
      </c>
      <c r="J153" s="43">
        <v>0</v>
      </c>
      <c r="K153" s="42"/>
      <c r="L153" s="39">
        <f t="shared" si="12"/>
        <v>0</v>
      </c>
      <c r="M153" s="41"/>
      <c r="N153" s="40"/>
      <c r="O153" s="39">
        <f t="shared" si="13"/>
        <v>0</v>
      </c>
      <c r="P153" s="38"/>
    </row>
    <row r="154" spans="1:16" ht="24" hidden="1" x14ac:dyDescent="0.25">
      <c r="A154" s="111">
        <v>2360</v>
      </c>
      <c r="B154" s="110" t="s">
        <v>161</v>
      </c>
      <c r="C154" s="87">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87">
        <f t="shared" si="9"/>
        <v>0</v>
      </c>
      <c r="D155" s="43">
        <v>0</v>
      </c>
      <c r="E155" s="40"/>
      <c r="F155" s="44">
        <f t="shared" si="10"/>
        <v>0</v>
      </c>
      <c r="G155" s="43"/>
      <c r="H155" s="42"/>
      <c r="I155" s="39">
        <f t="shared" si="11"/>
        <v>0</v>
      </c>
      <c r="J155" s="43">
        <v>0</v>
      </c>
      <c r="K155" s="42"/>
      <c r="L155" s="39">
        <f t="shared" si="12"/>
        <v>0</v>
      </c>
      <c r="M155" s="41"/>
      <c r="N155" s="40"/>
      <c r="O155" s="39">
        <f t="shared" si="13"/>
        <v>0</v>
      </c>
      <c r="P155" s="38"/>
    </row>
    <row r="156" spans="1:16" ht="24" hidden="1" x14ac:dyDescent="0.25">
      <c r="A156" s="46">
        <v>2362</v>
      </c>
      <c r="B156" s="110" t="s">
        <v>159</v>
      </c>
      <c r="C156" s="87">
        <f t="shared" si="9"/>
        <v>0</v>
      </c>
      <c r="D156" s="43">
        <v>0</v>
      </c>
      <c r="E156" s="40"/>
      <c r="F156" s="44">
        <f t="shared" si="10"/>
        <v>0</v>
      </c>
      <c r="G156" s="43"/>
      <c r="H156" s="42"/>
      <c r="I156" s="39">
        <f t="shared" si="11"/>
        <v>0</v>
      </c>
      <c r="J156" s="43">
        <v>0</v>
      </c>
      <c r="K156" s="42"/>
      <c r="L156" s="39">
        <f t="shared" si="12"/>
        <v>0</v>
      </c>
      <c r="M156" s="41"/>
      <c r="N156" s="40"/>
      <c r="O156" s="39">
        <f t="shared" si="13"/>
        <v>0</v>
      </c>
      <c r="P156" s="38"/>
    </row>
    <row r="157" spans="1:16" hidden="1" x14ac:dyDescent="0.25">
      <c r="A157" s="46">
        <v>2363</v>
      </c>
      <c r="B157" s="110" t="s">
        <v>158</v>
      </c>
      <c r="C157" s="87">
        <f t="shared" si="9"/>
        <v>0</v>
      </c>
      <c r="D157" s="43">
        <v>0</v>
      </c>
      <c r="E157" s="40"/>
      <c r="F157" s="44">
        <f t="shared" si="10"/>
        <v>0</v>
      </c>
      <c r="G157" s="43"/>
      <c r="H157" s="42"/>
      <c r="I157" s="39">
        <f t="shared" si="11"/>
        <v>0</v>
      </c>
      <c r="J157" s="43">
        <v>0</v>
      </c>
      <c r="K157" s="42"/>
      <c r="L157" s="39">
        <f t="shared" si="12"/>
        <v>0</v>
      </c>
      <c r="M157" s="41"/>
      <c r="N157" s="40"/>
      <c r="O157" s="39">
        <f t="shared" si="13"/>
        <v>0</v>
      </c>
      <c r="P157" s="38"/>
    </row>
    <row r="158" spans="1:16" hidden="1" x14ac:dyDescent="0.25">
      <c r="A158" s="46">
        <v>2364</v>
      </c>
      <c r="B158" s="110" t="s">
        <v>156</v>
      </c>
      <c r="C158" s="87">
        <f t="shared" si="9"/>
        <v>0</v>
      </c>
      <c r="D158" s="43">
        <v>0</v>
      </c>
      <c r="E158" s="40"/>
      <c r="F158" s="44">
        <f t="shared" si="10"/>
        <v>0</v>
      </c>
      <c r="G158" s="43"/>
      <c r="H158" s="42"/>
      <c r="I158" s="39">
        <f t="shared" si="11"/>
        <v>0</v>
      </c>
      <c r="J158" s="43">
        <v>0</v>
      </c>
      <c r="K158" s="42"/>
      <c r="L158" s="39">
        <f t="shared" si="12"/>
        <v>0</v>
      </c>
      <c r="M158" s="41"/>
      <c r="N158" s="40"/>
      <c r="O158" s="39">
        <f t="shared" si="13"/>
        <v>0</v>
      </c>
      <c r="P158" s="38"/>
    </row>
    <row r="159" spans="1:16" hidden="1" x14ac:dyDescent="0.25">
      <c r="A159" s="46">
        <v>2365</v>
      </c>
      <c r="B159" s="110" t="s">
        <v>155</v>
      </c>
      <c r="C159" s="87">
        <f t="shared" si="9"/>
        <v>0</v>
      </c>
      <c r="D159" s="43">
        <v>0</v>
      </c>
      <c r="E159" s="40"/>
      <c r="F159" s="44">
        <f t="shared" si="10"/>
        <v>0</v>
      </c>
      <c r="G159" s="43"/>
      <c r="H159" s="42"/>
      <c r="I159" s="39">
        <f t="shared" si="11"/>
        <v>0</v>
      </c>
      <c r="J159" s="43">
        <v>0</v>
      </c>
      <c r="K159" s="42"/>
      <c r="L159" s="39">
        <f t="shared" si="12"/>
        <v>0</v>
      </c>
      <c r="M159" s="41"/>
      <c r="N159" s="40"/>
      <c r="O159" s="39">
        <f t="shared" si="13"/>
        <v>0</v>
      </c>
      <c r="P159" s="38"/>
    </row>
    <row r="160" spans="1:16" ht="36" hidden="1" x14ac:dyDescent="0.25">
      <c r="A160" s="46">
        <v>2366</v>
      </c>
      <c r="B160" s="110" t="s">
        <v>153</v>
      </c>
      <c r="C160" s="87">
        <f t="shared" si="9"/>
        <v>0</v>
      </c>
      <c r="D160" s="43">
        <v>0</v>
      </c>
      <c r="E160" s="40"/>
      <c r="F160" s="44">
        <f t="shared" si="10"/>
        <v>0</v>
      </c>
      <c r="G160" s="43"/>
      <c r="H160" s="42"/>
      <c r="I160" s="39">
        <f t="shared" si="11"/>
        <v>0</v>
      </c>
      <c r="J160" s="43">
        <v>0</v>
      </c>
      <c r="K160" s="42"/>
      <c r="L160" s="39">
        <f t="shared" si="12"/>
        <v>0</v>
      </c>
      <c r="M160" s="41"/>
      <c r="N160" s="40"/>
      <c r="O160" s="39">
        <f t="shared" si="13"/>
        <v>0</v>
      </c>
      <c r="P160" s="38"/>
    </row>
    <row r="161" spans="1:16" ht="48" hidden="1" x14ac:dyDescent="0.25">
      <c r="A161" s="46">
        <v>2369</v>
      </c>
      <c r="B161" s="110" t="s">
        <v>152</v>
      </c>
      <c r="C161" s="87">
        <f t="shared" si="9"/>
        <v>0</v>
      </c>
      <c r="D161" s="43">
        <v>0</v>
      </c>
      <c r="E161" s="40"/>
      <c r="F161" s="44">
        <f t="shared" si="10"/>
        <v>0</v>
      </c>
      <c r="G161" s="43"/>
      <c r="H161" s="42"/>
      <c r="I161" s="39">
        <f t="shared" si="11"/>
        <v>0</v>
      </c>
      <c r="J161" s="43">
        <v>0</v>
      </c>
      <c r="K161" s="42"/>
      <c r="L161" s="39">
        <f t="shared" si="12"/>
        <v>0</v>
      </c>
      <c r="M161" s="41"/>
      <c r="N161" s="40"/>
      <c r="O161" s="39">
        <f t="shared" si="13"/>
        <v>0</v>
      </c>
      <c r="P161" s="38"/>
    </row>
    <row r="162" spans="1:16" hidden="1" x14ac:dyDescent="0.25">
      <c r="A162" s="169">
        <v>2370</v>
      </c>
      <c r="B162" s="96" t="s">
        <v>151</v>
      </c>
      <c r="C162" s="87">
        <f t="shared" si="9"/>
        <v>0</v>
      </c>
      <c r="D162" s="167">
        <v>0</v>
      </c>
      <c r="E162" s="164"/>
      <c r="F162" s="95">
        <f t="shared" si="10"/>
        <v>0</v>
      </c>
      <c r="G162" s="167"/>
      <c r="H162" s="166"/>
      <c r="I162" s="90">
        <f t="shared" si="11"/>
        <v>0</v>
      </c>
      <c r="J162" s="167">
        <v>0</v>
      </c>
      <c r="K162" s="166"/>
      <c r="L162" s="90">
        <f t="shared" si="12"/>
        <v>0</v>
      </c>
      <c r="M162" s="165"/>
      <c r="N162" s="164"/>
      <c r="O162" s="90">
        <f t="shared" si="13"/>
        <v>0</v>
      </c>
      <c r="P162" s="89"/>
    </row>
    <row r="163" spans="1:16" hidden="1" x14ac:dyDescent="0.25">
      <c r="A163" s="169">
        <v>2380</v>
      </c>
      <c r="B163" s="96" t="s">
        <v>150</v>
      </c>
      <c r="C163" s="87">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87">
        <f t="shared" si="9"/>
        <v>0</v>
      </c>
      <c r="D164" s="83">
        <v>0</v>
      </c>
      <c r="E164" s="80"/>
      <c r="F164" s="84">
        <f t="shared" si="10"/>
        <v>0</v>
      </c>
      <c r="G164" s="83"/>
      <c r="H164" s="82"/>
      <c r="I164" s="79">
        <f t="shared" si="11"/>
        <v>0</v>
      </c>
      <c r="J164" s="83">
        <v>0</v>
      </c>
      <c r="K164" s="82"/>
      <c r="L164" s="79">
        <f t="shared" si="12"/>
        <v>0</v>
      </c>
      <c r="M164" s="81"/>
      <c r="N164" s="80"/>
      <c r="O164" s="79">
        <f t="shared" si="13"/>
        <v>0</v>
      </c>
      <c r="P164" s="78"/>
    </row>
    <row r="165" spans="1:16" ht="24" hidden="1" x14ac:dyDescent="0.25">
      <c r="A165" s="46">
        <v>2389</v>
      </c>
      <c r="B165" s="110" t="s">
        <v>148</v>
      </c>
      <c r="C165" s="87">
        <f t="shared" si="9"/>
        <v>0</v>
      </c>
      <c r="D165" s="43">
        <v>0</v>
      </c>
      <c r="E165" s="40"/>
      <c r="F165" s="44">
        <f t="shared" si="10"/>
        <v>0</v>
      </c>
      <c r="G165" s="43"/>
      <c r="H165" s="42"/>
      <c r="I165" s="39">
        <f t="shared" si="11"/>
        <v>0</v>
      </c>
      <c r="J165" s="43">
        <v>0</v>
      </c>
      <c r="K165" s="42"/>
      <c r="L165" s="39">
        <f t="shared" si="12"/>
        <v>0</v>
      </c>
      <c r="M165" s="41"/>
      <c r="N165" s="40"/>
      <c r="O165" s="39">
        <f t="shared" si="13"/>
        <v>0</v>
      </c>
      <c r="P165" s="38"/>
    </row>
    <row r="166" spans="1:16" hidden="1" x14ac:dyDescent="0.25">
      <c r="A166" s="169">
        <v>2390</v>
      </c>
      <c r="B166" s="96" t="s">
        <v>147</v>
      </c>
      <c r="C166" s="87">
        <f t="shared" si="9"/>
        <v>0</v>
      </c>
      <c r="D166" s="167">
        <v>0</v>
      </c>
      <c r="E166" s="164"/>
      <c r="F166" s="95">
        <f t="shared" si="10"/>
        <v>0</v>
      </c>
      <c r="G166" s="167"/>
      <c r="H166" s="166"/>
      <c r="I166" s="90">
        <f t="shared" si="11"/>
        <v>0</v>
      </c>
      <c r="J166" s="167">
        <v>0</v>
      </c>
      <c r="K166" s="166"/>
      <c r="L166" s="90">
        <f t="shared" si="12"/>
        <v>0</v>
      </c>
      <c r="M166" s="165"/>
      <c r="N166" s="164"/>
      <c r="O166" s="90">
        <f t="shared" si="13"/>
        <v>0</v>
      </c>
      <c r="P166" s="89"/>
    </row>
    <row r="167" spans="1:16" hidden="1" x14ac:dyDescent="0.25">
      <c r="A167" s="109">
        <v>2400</v>
      </c>
      <c r="B167" s="108" t="s">
        <v>146</v>
      </c>
      <c r="C167" s="473">
        <f t="shared" si="9"/>
        <v>0</v>
      </c>
      <c r="D167" s="199">
        <v>0</v>
      </c>
      <c r="E167" s="196"/>
      <c r="F167" s="122">
        <f t="shared" si="10"/>
        <v>0</v>
      </c>
      <c r="G167" s="199"/>
      <c r="H167" s="198"/>
      <c r="I167" s="119">
        <f t="shared" si="11"/>
        <v>0</v>
      </c>
      <c r="J167" s="199">
        <v>0</v>
      </c>
      <c r="K167" s="198"/>
      <c r="L167" s="119">
        <f t="shared" si="12"/>
        <v>0</v>
      </c>
      <c r="M167" s="197"/>
      <c r="N167" s="196"/>
      <c r="O167" s="119">
        <f t="shared" si="13"/>
        <v>0</v>
      </c>
      <c r="P167" s="171"/>
    </row>
    <row r="168" spans="1:16" ht="24" hidden="1" x14ac:dyDescent="0.25">
      <c r="A168" s="109">
        <v>2500</v>
      </c>
      <c r="B168" s="108" t="s">
        <v>145</v>
      </c>
      <c r="C168" s="473">
        <f t="shared" si="9"/>
        <v>0</v>
      </c>
      <c r="D168" s="121">
        <f>SUM(D169,D174)</f>
        <v>0</v>
      </c>
      <c r="E168" s="123">
        <f>SUM(E169,E174)</f>
        <v>0</v>
      </c>
      <c r="F168" s="122">
        <f t="shared" si="10"/>
        <v>0</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67">
        <f t="shared" si="13"/>
        <v>0</v>
      </c>
      <c r="P168" s="66"/>
    </row>
    <row r="169" spans="1:16" hidden="1" x14ac:dyDescent="0.25">
      <c r="A169" s="118">
        <v>2510</v>
      </c>
      <c r="B169" s="117" t="s">
        <v>144</v>
      </c>
      <c r="C169" s="477">
        <f t="shared" si="9"/>
        <v>0</v>
      </c>
      <c r="D169" s="140">
        <f>SUM(D170:D173)</f>
        <v>0</v>
      </c>
      <c r="E169" s="141">
        <f>SUM(E170:E173)</f>
        <v>0</v>
      </c>
      <c r="F169" s="84">
        <f t="shared" si="10"/>
        <v>0</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row>
    <row r="170" spans="1:16" ht="24" hidden="1" x14ac:dyDescent="0.25">
      <c r="A170" s="88">
        <v>2512</v>
      </c>
      <c r="B170" s="110" t="s">
        <v>143</v>
      </c>
      <c r="C170" s="87">
        <f t="shared" si="9"/>
        <v>0</v>
      </c>
      <c r="D170" s="43">
        <v>0</v>
      </c>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87">
        <f t="shared" si="9"/>
        <v>0</v>
      </c>
      <c r="D171" s="43">
        <v>0</v>
      </c>
      <c r="E171" s="40"/>
      <c r="F171" s="44">
        <f t="shared" si="10"/>
        <v>0</v>
      </c>
      <c r="G171" s="43"/>
      <c r="H171" s="42"/>
      <c r="I171" s="39">
        <f t="shared" si="11"/>
        <v>0</v>
      </c>
      <c r="J171" s="43">
        <v>0</v>
      </c>
      <c r="K171" s="42"/>
      <c r="L171" s="39">
        <f t="shared" si="12"/>
        <v>0</v>
      </c>
      <c r="M171" s="41"/>
      <c r="N171" s="40"/>
      <c r="O171" s="39">
        <f t="shared" si="13"/>
        <v>0</v>
      </c>
      <c r="P171" s="38"/>
    </row>
    <row r="172" spans="1:16" ht="24" hidden="1" x14ac:dyDescent="0.25">
      <c r="A172" s="88">
        <v>2515</v>
      </c>
      <c r="B172" s="110" t="s">
        <v>141</v>
      </c>
      <c r="C172" s="87">
        <f t="shared" si="9"/>
        <v>0</v>
      </c>
      <c r="D172" s="43">
        <v>0</v>
      </c>
      <c r="E172" s="40"/>
      <c r="F172" s="44">
        <f t="shared" si="10"/>
        <v>0</v>
      </c>
      <c r="G172" s="43"/>
      <c r="H172" s="42"/>
      <c r="I172" s="39">
        <f t="shared" si="11"/>
        <v>0</v>
      </c>
      <c r="J172" s="43">
        <v>0</v>
      </c>
      <c r="K172" s="42"/>
      <c r="L172" s="39">
        <f t="shared" si="12"/>
        <v>0</v>
      </c>
      <c r="M172" s="41"/>
      <c r="N172" s="40"/>
      <c r="O172" s="39">
        <f t="shared" si="13"/>
        <v>0</v>
      </c>
      <c r="P172" s="38"/>
    </row>
    <row r="173" spans="1:16" ht="24" hidden="1" x14ac:dyDescent="0.25">
      <c r="A173" s="88">
        <v>2519</v>
      </c>
      <c r="B173" s="110" t="s">
        <v>140</v>
      </c>
      <c r="C173" s="87">
        <f t="shared" si="9"/>
        <v>0</v>
      </c>
      <c r="D173" s="43">
        <v>0</v>
      </c>
      <c r="E173" s="40"/>
      <c r="F173" s="44">
        <f t="shared" si="10"/>
        <v>0</v>
      </c>
      <c r="G173" s="43"/>
      <c r="H173" s="42"/>
      <c r="I173" s="39">
        <f t="shared" si="11"/>
        <v>0</v>
      </c>
      <c r="J173" s="43">
        <v>0</v>
      </c>
      <c r="K173" s="42"/>
      <c r="L173" s="39">
        <f t="shared" si="12"/>
        <v>0</v>
      </c>
      <c r="M173" s="41"/>
      <c r="N173" s="40"/>
      <c r="O173" s="39">
        <f t="shared" si="13"/>
        <v>0</v>
      </c>
      <c r="P173" s="38"/>
    </row>
    <row r="174" spans="1:16" hidden="1" x14ac:dyDescent="0.25">
      <c r="A174" s="111">
        <v>2520</v>
      </c>
      <c r="B174" s="110" t="s">
        <v>139</v>
      </c>
      <c r="C174" s="87">
        <f t="shared" si="9"/>
        <v>0</v>
      </c>
      <c r="D174" s="43">
        <v>0</v>
      </c>
      <c r="E174" s="40"/>
      <c r="F174" s="44">
        <f t="shared" si="10"/>
        <v>0</v>
      </c>
      <c r="G174" s="43"/>
      <c r="H174" s="42"/>
      <c r="I174" s="39">
        <f t="shared" si="11"/>
        <v>0</v>
      </c>
      <c r="J174" s="43">
        <v>0</v>
      </c>
      <c r="K174" s="42"/>
      <c r="L174" s="39">
        <f t="shared" si="12"/>
        <v>0</v>
      </c>
      <c r="M174" s="41"/>
      <c r="N174" s="40"/>
      <c r="O174" s="39">
        <f t="shared" si="13"/>
        <v>0</v>
      </c>
      <c r="P174" s="38"/>
    </row>
    <row r="175" spans="1:16" s="189" customFormat="1" ht="36" hidden="1" x14ac:dyDescent="0.25">
      <c r="A175" s="183">
        <v>2800</v>
      </c>
      <c r="B175" s="117" t="s">
        <v>138</v>
      </c>
      <c r="C175" s="477">
        <f t="shared" si="9"/>
        <v>0</v>
      </c>
      <c r="D175" s="194">
        <v>0</v>
      </c>
      <c r="E175" s="191"/>
      <c r="F175" s="195">
        <f t="shared" si="10"/>
        <v>0</v>
      </c>
      <c r="G175" s="194"/>
      <c r="H175" s="193"/>
      <c r="I175" s="190">
        <f t="shared" si="11"/>
        <v>0</v>
      </c>
      <c r="J175" s="194">
        <v>0</v>
      </c>
      <c r="K175" s="193"/>
      <c r="L175" s="190">
        <f t="shared" si="12"/>
        <v>0</v>
      </c>
      <c r="M175" s="192"/>
      <c r="N175" s="191"/>
      <c r="O175" s="190">
        <f t="shared" si="13"/>
        <v>0</v>
      </c>
      <c r="P175" s="78"/>
    </row>
    <row r="176" spans="1:16" hidden="1" x14ac:dyDescent="0.25">
      <c r="A176" s="163">
        <v>3000</v>
      </c>
      <c r="B176" s="163" t="s">
        <v>137</v>
      </c>
      <c r="C176" s="49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473">
        <f t="shared" si="9"/>
        <v>0</v>
      </c>
      <c r="D177" s="121">
        <f>SUM(D178,D182)</f>
        <v>0</v>
      </c>
      <c r="E177" s="123">
        <f>SUM(E178,E182)</f>
        <v>0</v>
      </c>
      <c r="F177" s="122">
        <f t="shared" si="10"/>
        <v>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row>
    <row r="178" spans="1:16" ht="36" hidden="1" x14ac:dyDescent="0.25">
      <c r="A178" s="118">
        <v>3260</v>
      </c>
      <c r="B178" s="117" t="s">
        <v>135</v>
      </c>
      <c r="C178" s="477">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87">
        <f t="shared" si="9"/>
        <v>0</v>
      </c>
      <c r="D179" s="43">
        <v>0</v>
      </c>
      <c r="E179" s="40"/>
      <c r="F179" s="44">
        <f t="shared" si="10"/>
        <v>0</v>
      </c>
      <c r="G179" s="43"/>
      <c r="H179" s="42"/>
      <c r="I179" s="39">
        <f t="shared" si="11"/>
        <v>0</v>
      </c>
      <c r="J179" s="43">
        <v>0</v>
      </c>
      <c r="K179" s="42"/>
      <c r="L179" s="39">
        <f t="shared" si="12"/>
        <v>0</v>
      </c>
      <c r="M179" s="41"/>
      <c r="N179" s="40"/>
      <c r="O179" s="39">
        <f t="shared" si="13"/>
        <v>0</v>
      </c>
      <c r="P179" s="38"/>
    </row>
    <row r="180" spans="1:16" ht="36" hidden="1" x14ac:dyDescent="0.25">
      <c r="A180" s="88">
        <v>3262</v>
      </c>
      <c r="B180" s="110" t="s">
        <v>133</v>
      </c>
      <c r="C180" s="87">
        <f t="shared" si="9"/>
        <v>0</v>
      </c>
      <c r="D180" s="43">
        <v>0</v>
      </c>
      <c r="E180" s="40"/>
      <c r="F180" s="44">
        <f t="shared" si="10"/>
        <v>0</v>
      </c>
      <c r="G180" s="43"/>
      <c r="H180" s="42"/>
      <c r="I180" s="39">
        <f t="shared" si="11"/>
        <v>0</v>
      </c>
      <c r="J180" s="43">
        <v>0</v>
      </c>
      <c r="K180" s="42"/>
      <c r="L180" s="39">
        <f t="shared" si="12"/>
        <v>0</v>
      </c>
      <c r="M180" s="41"/>
      <c r="N180" s="40"/>
      <c r="O180" s="39">
        <f t="shared" si="13"/>
        <v>0</v>
      </c>
      <c r="P180" s="38"/>
    </row>
    <row r="181" spans="1:16" ht="24" hidden="1" x14ac:dyDescent="0.25">
      <c r="A181" s="88">
        <v>3263</v>
      </c>
      <c r="B181" s="110" t="s">
        <v>132</v>
      </c>
      <c r="C181" s="87">
        <f t="shared" si="9"/>
        <v>0</v>
      </c>
      <c r="D181" s="43">
        <v>0</v>
      </c>
      <c r="E181" s="40"/>
      <c r="F181" s="44">
        <f t="shared" si="10"/>
        <v>0</v>
      </c>
      <c r="G181" s="43"/>
      <c r="H181" s="42"/>
      <c r="I181" s="39">
        <f t="shared" si="11"/>
        <v>0</v>
      </c>
      <c r="J181" s="43">
        <v>0</v>
      </c>
      <c r="K181" s="42"/>
      <c r="L181" s="39">
        <f t="shared" si="12"/>
        <v>0</v>
      </c>
      <c r="M181" s="41"/>
      <c r="N181" s="40"/>
      <c r="O181" s="39">
        <f t="shared" si="13"/>
        <v>0</v>
      </c>
      <c r="P181" s="38"/>
    </row>
    <row r="182" spans="1:16" ht="84" hidden="1" x14ac:dyDescent="0.25">
      <c r="A182" s="118">
        <v>3290</v>
      </c>
      <c r="B182" s="117" t="s">
        <v>131</v>
      </c>
      <c r="C182" s="87">
        <f t="shared" ref="C182:C258" si="26">F182+I182+L182+O182</f>
        <v>0</v>
      </c>
      <c r="D182" s="140">
        <f>SUM(D183:D186)</f>
        <v>0</v>
      </c>
      <c r="E182" s="141">
        <f>SUM(E183:E186)</f>
        <v>0</v>
      </c>
      <c r="F182" s="84">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row>
    <row r="183" spans="1:16" ht="60" hidden="1" x14ac:dyDescent="0.25">
      <c r="A183" s="88">
        <v>3291</v>
      </c>
      <c r="B183" s="110" t="s">
        <v>130</v>
      </c>
      <c r="C183" s="87">
        <f t="shared" si="26"/>
        <v>0</v>
      </c>
      <c r="D183" s="43">
        <v>0</v>
      </c>
      <c r="E183" s="40"/>
      <c r="F183" s="44">
        <f t="shared" ref="F183:F246" si="30">D183+E183</f>
        <v>0</v>
      </c>
      <c r="G183" s="43"/>
      <c r="H183" s="42"/>
      <c r="I183" s="39">
        <f t="shared" ref="I183:I246" si="31">G183+H183</f>
        <v>0</v>
      </c>
      <c r="J183" s="43">
        <v>0</v>
      </c>
      <c r="K183" s="42"/>
      <c r="L183" s="39">
        <f t="shared" ref="L183:L246" si="32">J183+K183</f>
        <v>0</v>
      </c>
      <c r="M183" s="41"/>
      <c r="N183" s="40"/>
      <c r="O183" s="39">
        <f t="shared" ref="O183:O246" si="33">M183+N183</f>
        <v>0</v>
      </c>
      <c r="P183" s="38"/>
    </row>
    <row r="184" spans="1:16" ht="72" hidden="1" x14ac:dyDescent="0.25">
      <c r="A184" s="88">
        <v>3292</v>
      </c>
      <c r="B184" s="110" t="s">
        <v>129</v>
      </c>
      <c r="C184" s="87">
        <f t="shared" si="26"/>
        <v>0</v>
      </c>
      <c r="D184" s="43">
        <v>0</v>
      </c>
      <c r="E184" s="40"/>
      <c r="F184" s="44">
        <f t="shared" si="30"/>
        <v>0</v>
      </c>
      <c r="G184" s="43"/>
      <c r="H184" s="42"/>
      <c r="I184" s="39">
        <f t="shared" si="31"/>
        <v>0</v>
      </c>
      <c r="J184" s="43">
        <v>0</v>
      </c>
      <c r="K184" s="42"/>
      <c r="L184" s="39">
        <f t="shared" si="32"/>
        <v>0</v>
      </c>
      <c r="M184" s="41"/>
      <c r="N184" s="40"/>
      <c r="O184" s="39">
        <f t="shared" si="33"/>
        <v>0</v>
      </c>
      <c r="P184" s="38"/>
    </row>
    <row r="185" spans="1:16" ht="60" hidden="1" x14ac:dyDescent="0.25">
      <c r="A185" s="88">
        <v>3293</v>
      </c>
      <c r="B185" s="110" t="s">
        <v>128</v>
      </c>
      <c r="C185" s="87">
        <f t="shared" si="26"/>
        <v>0</v>
      </c>
      <c r="D185" s="43">
        <v>0</v>
      </c>
      <c r="E185" s="40"/>
      <c r="F185" s="44">
        <f t="shared" si="30"/>
        <v>0</v>
      </c>
      <c r="G185" s="43"/>
      <c r="H185" s="42"/>
      <c r="I185" s="39">
        <f t="shared" si="31"/>
        <v>0</v>
      </c>
      <c r="J185" s="43">
        <v>0</v>
      </c>
      <c r="K185" s="42"/>
      <c r="L185" s="39">
        <f t="shared" si="32"/>
        <v>0</v>
      </c>
      <c r="M185" s="41"/>
      <c r="N185" s="40"/>
      <c r="O185" s="39">
        <f t="shared" si="33"/>
        <v>0</v>
      </c>
      <c r="P185" s="38"/>
    </row>
    <row r="186" spans="1:16" ht="60" hidden="1" x14ac:dyDescent="0.25">
      <c r="A186" s="188">
        <v>3294</v>
      </c>
      <c r="B186" s="110" t="s">
        <v>127</v>
      </c>
      <c r="C186" s="497">
        <f t="shared" si="26"/>
        <v>0</v>
      </c>
      <c r="D186" s="33">
        <v>0</v>
      </c>
      <c r="E186" s="30"/>
      <c r="F186" s="34">
        <f t="shared" si="30"/>
        <v>0</v>
      </c>
      <c r="G186" s="33"/>
      <c r="H186" s="32"/>
      <c r="I186" s="29">
        <f t="shared" si="31"/>
        <v>0</v>
      </c>
      <c r="J186" s="33">
        <v>0</v>
      </c>
      <c r="K186" s="32"/>
      <c r="L186" s="29">
        <f t="shared" si="32"/>
        <v>0</v>
      </c>
      <c r="M186" s="31"/>
      <c r="N186" s="30"/>
      <c r="O186" s="29">
        <f t="shared" si="33"/>
        <v>0</v>
      </c>
      <c r="P186" s="28"/>
    </row>
    <row r="187" spans="1:16" ht="48" hidden="1" x14ac:dyDescent="0.25">
      <c r="A187" s="154">
        <v>3300</v>
      </c>
      <c r="B187" s="153" t="s">
        <v>126</v>
      </c>
      <c r="C187" s="498">
        <f t="shared" si="26"/>
        <v>0</v>
      </c>
      <c r="D187" s="150">
        <f>SUM(D188:D189)</f>
        <v>0</v>
      </c>
      <c r="E187" s="68">
        <f>SUM(E188:E189)</f>
        <v>0</v>
      </c>
      <c r="F187" s="151">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row>
    <row r="188" spans="1:16" ht="48" hidden="1" x14ac:dyDescent="0.25">
      <c r="A188" s="187">
        <v>3310</v>
      </c>
      <c r="B188" s="96" t="s">
        <v>125</v>
      </c>
      <c r="C188" s="484">
        <f t="shared" si="26"/>
        <v>0</v>
      </c>
      <c r="D188" s="167">
        <v>0</v>
      </c>
      <c r="E188" s="164"/>
      <c r="F188" s="95">
        <f t="shared" si="30"/>
        <v>0</v>
      </c>
      <c r="G188" s="167"/>
      <c r="H188" s="166"/>
      <c r="I188" s="90">
        <f t="shared" si="31"/>
        <v>0</v>
      </c>
      <c r="J188" s="167">
        <v>0</v>
      </c>
      <c r="K188" s="166"/>
      <c r="L188" s="90">
        <f t="shared" si="32"/>
        <v>0</v>
      </c>
      <c r="M188" s="165"/>
      <c r="N188" s="164"/>
      <c r="O188" s="90">
        <f t="shared" si="33"/>
        <v>0</v>
      </c>
      <c r="P188" s="89"/>
    </row>
    <row r="189" spans="1:16" ht="48" hidden="1" x14ac:dyDescent="0.25">
      <c r="A189" s="145">
        <v>3320</v>
      </c>
      <c r="B189" s="117" t="s">
        <v>124</v>
      </c>
      <c r="C189" s="477">
        <f t="shared" si="26"/>
        <v>0</v>
      </c>
      <c r="D189" s="83">
        <v>0</v>
      </c>
      <c r="E189" s="80"/>
      <c r="F189" s="84">
        <f t="shared" si="30"/>
        <v>0</v>
      </c>
      <c r="G189" s="83"/>
      <c r="H189" s="82"/>
      <c r="I189" s="79">
        <f t="shared" si="31"/>
        <v>0</v>
      </c>
      <c r="J189" s="83">
        <v>0</v>
      </c>
      <c r="K189" s="82"/>
      <c r="L189" s="79">
        <f t="shared" si="32"/>
        <v>0</v>
      </c>
      <c r="M189" s="81"/>
      <c r="N189" s="80"/>
      <c r="O189" s="79">
        <f t="shared" si="33"/>
        <v>0</v>
      </c>
      <c r="P189" s="78"/>
    </row>
    <row r="190" spans="1:16" hidden="1" x14ac:dyDescent="0.25">
      <c r="A190" s="186">
        <v>4000</v>
      </c>
      <c r="B190" s="163" t="s">
        <v>123</v>
      </c>
      <c r="C190" s="492">
        <f t="shared" si="26"/>
        <v>0</v>
      </c>
      <c r="D190" s="160">
        <f>SUM(D191,D194)</f>
        <v>0</v>
      </c>
      <c r="E190" s="157">
        <f>SUM(E191,E194)</f>
        <v>0</v>
      </c>
      <c r="F190" s="161">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row>
    <row r="191" spans="1:16" ht="24" hidden="1" x14ac:dyDescent="0.25">
      <c r="A191" s="185">
        <v>4200</v>
      </c>
      <c r="B191" s="108" t="s">
        <v>122</v>
      </c>
      <c r="C191" s="473">
        <f t="shared" si="26"/>
        <v>0</v>
      </c>
      <c r="D191" s="121">
        <f>SUM(D192,D193)</f>
        <v>0</v>
      </c>
      <c r="E191" s="123">
        <f>SUM(E192,E193)</f>
        <v>0</v>
      </c>
      <c r="F191" s="122">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row>
    <row r="192" spans="1:16" ht="36" hidden="1" x14ac:dyDescent="0.25">
      <c r="A192" s="118">
        <v>4240</v>
      </c>
      <c r="B192" s="117" t="s">
        <v>121</v>
      </c>
      <c r="C192" s="477">
        <f t="shared" si="26"/>
        <v>0</v>
      </c>
      <c r="D192" s="83">
        <v>0</v>
      </c>
      <c r="E192" s="80"/>
      <c r="F192" s="84">
        <f t="shared" si="30"/>
        <v>0</v>
      </c>
      <c r="G192" s="83"/>
      <c r="H192" s="82"/>
      <c r="I192" s="79">
        <f t="shared" si="31"/>
        <v>0</v>
      </c>
      <c r="J192" s="83">
        <v>0</v>
      </c>
      <c r="K192" s="82"/>
      <c r="L192" s="79">
        <f t="shared" si="32"/>
        <v>0</v>
      </c>
      <c r="M192" s="81"/>
      <c r="N192" s="80"/>
      <c r="O192" s="79">
        <f t="shared" si="33"/>
        <v>0</v>
      </c>
      <c r="P192" s="78"/>
    </row>
    <row r="193" spans="1:16" ht="24" hidden="1" x14ac:dyDescent="0.25">
      <c r="A193" s="111">
        <v>4250</v>
      </c>
      <c r="B193" s="110" t="s">
        <v>120</v>
      </c>
      <c r="C193" s="87">
        <f t="shared" si="26"/>
        <v>0</v>
      </c>
      <c r="D193" s="43">
        <v>0</v>
      </c>
      <c r="E193" s="40"/>
      <c r="F193" s="44">
        <f t="shared" si="30"/>
        <v>0</v>
      </c>
      <c r="G193" s="43"/>
      <c r="H193" s="42"/>
      <c r="I193" s="39">
        <f t="shared" si="31"/>
        <v>0</v>
      </c>
      <c r="J193" s="43">
        <v>0</v>
      </c>
      <c r="K193" s="42"/>
      <c r="L193" s="39">
        <f t="shared" si="32"/>
        <v>0</v>
      </c>
      <c r="M193" s="41"/>
      <c r="N193" s="40"/>
      <c r="O193" s="39">
        <f t="shared" si="33"/>
        <v>0</v>
      </c>
      <c r="P193" s="38"/>
    </row>
    <row r="194" spans="1:16" hidden="1" x14ac:dyDescent="0.25">
      <c r="A194" s="109">
        <v>4300</v>
      </c>
      <c r="B194" s="108" t="s">
        <v>119</v>
      </c>
      <c r="C194" s="473">
        <f t="shared" si="26"/>
        <v>0</v>
      </c>
      <c r="D194" s="121">
        <f>SUM(D195)</f>
        <v>0</v>
      </c>
      <c r="E194" s="123">
        <f>SUM(E195)</f>
        <v>0</v>
      </c>
      <c r="F194" s="122">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row>
    <row r="195" spans="1:16" ht="24" hidden="1" x14ac:dyDescent="0.25">
      <c r="A195" s="118">
        <v>4310</v>
      </c>
      <c r="B195" s="117" t="s">
        <v>118</v>
      </c>
      <c r="C195" s="477">
        <f t="shared" si="26"/>
        <v>0</v>
      </c>
      <c r="D195" s="140">
        <f>SUM(D196:D196)</f>
        <v>0</v>
      </c>
      <c r="E195" s="141">
        <f>SUM(E196:E196)</f>
        <v>0</v>
      </c>
      <c r="F195" s="84">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row>
    <row r="196" spans="1:16" ht="36" hidden="1" x14ac:dyDescent="0.25">
      <c r="A196" s="88">
        <v>4311</v>
      </c>
      <c r="B196" s="110" t="s">
        <v>117</v>
      </c>
      <c r="C196" s="87">
        <f t="shared" si="26"/>
        <v>0</v>
      </c>
      <c r="D196" s="43">
        <v>0</v>
      </c>
      <c r="E196" s="40"/>
      <c r="F196" s="44">
        <f t="shared" si="30"/>
        <v>0</v>
      </c>
      <c r="G196" s="43"/>
      <c r="H196" s="42"/>
      <c r="I196" s="39">
        <f t="shared" si="31"/>
        <v>0</v>
      </c>
      <c r="J196" s="43">
        <v>0</v>
      </c>
      <c r="K196" s="42"/>
      <c r="L196" s="39">
        <f t="shared" si="32"/>
        <v>0</v>
      </c>
      <c r="M196" s="41"/>
      <c r="N196" s="40"/>
      <c r="O196" s="39">
        <f t="shared" si="33"/>
        <v>0</v>
      </c>
      <c r="P196" s="38"/>
    </row>
    <row r="197" spans="1:16" s="6" customFormat="1" x14ac:dyDescent="0.25">
      <c r="A197" s="184"/>
      <c r="B197" s="183" t="s">
        <v>116</v>
      </c>
      <c r="C197" s="491">
        <f t="shared" si="26"/>
        <v>137407</v>
      </c>
      <c r="D197" s="179">
        <f>SUM(D198,D233,D271)</f>
        <v>141838</v>
      </c>
      <c r="E197" s="181">
        <f>SUM(E198,E233,E271)</f>
        <v>-4431</v>
      </c>
      <c r="F197" s="180">
        <f t="shared" si="30"/>
        <v>137407</v>
      </c>
      <c r="G197" s="179">
        <f>SUM(G198,G233,G271)</f>
        <v>0</v>
      </c>
      <c r="H197" s="178">
        <f>SUM(H198,H233,H271)</f>
        <v>0</v>
      </c>
      <c r="I197" s="177">
        <f t="shared" si="31"/>
        <v>0</v>
      </c>
      <c r="J197" s="179">
        <f>SUM(J198,J233,J271)</f>
        <v>0</v>
      </c>
      <c r="K197" s="178">
        <f>SUM(K198,K233,K271)</f>
        <v>0</v>
      </c>
      <c r="L197" s="177">
        <f t="shared" si="32"/>
        <v>0</v>
      </c>
      <c r="M197" s="176">
        <f>SUM(M198,M233,M271)</f>
        <v>0</v>
      </c>
      <c r="N197" s="175">
        <f>SUM(N198,N233,N271)</f>
        <v>0</v>
      </c>
      <c r="O197" s="174">
        <f t="shared" si="33"/>
        <v>0</v>
      </c>
      <c r="P197" s="173"/>
    </row>
    <row r="198" spans="1:16" x14ac:dyDescent="0.25">
      <c r="A198" s="163">
        <v>5000</v>
      </c>
      <c r="B198" s="163" t="s">
        <v>115</v>
      </c>
      <c r="C198" s="492">
        <f>F198+I198+L198+O198</f>
        <v>137407</v>
      </c>
      <c r="D198" s="160">
        <f>D199+D207</f>
        <v>141838</v>
      </c>
      <c r="E198" s="157">
        <f>E199+E207</f>
        <v>-4431</v>
      </c>
      <c r="F198" s="161">
        <f t="shared" si="30"/>
        <v>137407</v>
      </c>
      <c r="G198" s="160">
        <f>G199+G207</f>
        <v>0</v>
      </c>
      <c r="H198" s="159">
        <f>H199+H207</f>
        <v>0</v>
      </c>
      <c r="I198" s="156">
        <f t="shared" si="31"/>
        <v>0</v>
      </c>
      <c r="J198" s="160">
        <f>J199+J207</f>
        <v>0</v>
      </c>
      <c r="K198" s="159">
        <f>K199+K207</f>
        <v>0</v>
      </c>
      <c r="L198" s="156">
        <f t="shared" si="32"/>
        <v>0</v>
      </c>
      <c r="M198" s="158">
        <f>M199+M207</f>
        <v>0</v>
      </c>
      <c r="N198" s="157">
        <f>N199+N207</f>
        <v>0</v>
      </c>
      <c r="O198" s="156">
        <f t="shared" si="33"/>
        <v>0</v>
      </c>
      <c r="P198" s="155"/>
    </row>
    <row r="199" spans="1:16" hidden="1" x14ac:dyDescent="0.25">
      <c r="A199" s="109">
        <v>5100</v>
      </c>
      <c r="B199" s="108" t="s">
        <v>114</v>
      </c>
      <c r="C199" s="473">
        <f t="shared" si="26"/>
        <v>0</v>
      </c>
      <c r="D199" s="121">
        <f>D200+D201+D204+D205+D206</f>
        <v>0</v>
      </c>
      <c r="E199" s="123">
        <f>E200+E201+E204+E205+E206</f>
        <v>0</v>
      </c>
      <c r="F199" s="122">
        <f t="shared" si="30"/>
        <v>0</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row>
    <row r="200" spans="1:16" hidden="1" x14ac:dyDescent="0.25">
      <c r="A200" s="118">
        <v>5110</v>
      </c>
      <c r="B200" s="117" t="s">
        <v>113</v>
      </c>
      <c r="C200" s="477">
        <f t="shared" si="26"/>
        <v>0</v>
      </c>
      <c r="D200" s="83">
        <v>0</v>
      </c>
      <c r="E200" s="80"/>
      <c r="F200" s="84">
        <f t="shared" si="30"/>
        <v>0</v>
      </c>
      <c r="G200" s="83"/>
      <c r="H200" s="82"/>
      <c r="I200" s="79">
        <f t="shared" si="31"/>
        <v>0</v>
      </c>
      <c r="J200" s="83">
        <v>0</v>
      </c>
      <c r="K200" s="82"/>
      <c r="L200" s="79">
        <f t="shared" si="32"/>
        <v>0</v>
      </c>
      <c r="M200" s="81"/>
      <c r="N200" s="80"/>
      <c r="O200" s="79">
        <f t="shared" si="33"/>
        <v>0</v>
      </c>
      <c r="P200" s="78"/>
    </row>
    <row r="201" spans="1:16" ht="24" hidden="1" x14ac:dyDescent="0.25">
      <c r="A201" s="111">
        <v>5120</v>
      </c>
      <c r="B201" s="110" t="s">
        <v>112</v>
      </c>
      <c r="C201" s="87">
        <f t="shared" si="26"/>
        <v>0</v>
      </c>
      <c r="D201" s="115">
        <f>D202+D203</f>
        <v>0</v>
      </c>
      <c r="E201" s="112">
        <f>E202+E203</f>
        <v>0</v>
      </c>
      <c r="F201" s="44">
        <f t="shared" si="30"/>
        <v>0</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row>
    <row r="202" spans="1:16" hidden="1" x14ac:dyDescent="0.25">
      <c r="A202" s="88">
        <v>5121</v>
      </c>
      <c r="B202" s="110" t="s">
        <v>111</v>
      </c>
      <c r="C202" s="87">
        <f t="shared" si="26"/>
        <v>0</v>
      </c>
      <c r="D202" s="43">
        <v>0</v>
      </c>
      <c r="E202" s="40"/>
      <c r="F202" s="44">
        <f t="shared" si="30"/>
        <v>0</v>
      </c>
      <c r="G202" s="43"/>
      <c r="H202" s="42"/>
      <c r="I202" s="39">
        <f t="shared" si="31"/>
        <v>0</v>
      </c>
      <c r="J202" s="43">
        <v>0</v>
      </c>
      <c r="K202" s="42"/>
      <c r="L202" s="39">
        <f t="shared" si="32"/>
        <v>0</v>
      </c>
      <c r="M202" s="41"/>
      <c r="N202" s="40"/>
      <c r="O202" s="39">
        <f t="shared" si="33"/>
        <v>0</v>
      </c>
      <c r="P202" s="38"/>
    </row>
    <row r="203" spans="1:16" ht="24" hidden="1" x14ac:dyDescent="0.25">
      <c r="A203" s="88">
        <v>5129</v>
      </c>
      <c r="B203" s="110" t="s">
        <v>110</v>
      </c>
      <c r="C203" s="87">
        <f t="shared" si="26"/>
        <v>0</v>
      </c>
      <c r="D203" s="43">
        <v>0</v>
      </c>
      <c r="E203" s="40"/>
      <c r="F203" s="44">
        <f t="shared" si="30"/>
        <v>0</v>
      </c>
      <c r="G203" s="43"/>
      <c r="H203" s="42"/>
      <c r="I203" s="39">
        <f t="shared" si="31"/>
        <v>0</v>
      </c>
      <c r="J203" s="43">
        <v>0</v>
      </c>
      <c r="K203" s="42"/>
      <c r="L203" s="39">
        <f t="shared" si="32"/>
        <v>0</v>
      </c>
      <c r="M203" s="41"/>
      <c r="N203" s="40"/>
      <c r="O203" s="39">
        <f t="shared" si="33"/>
        <v>0</v>
      </c>
      <c r="P203" s="38"/>
    </row>
    <row r="204" spans="1:16" hidden="1" x14ac:dyDescent="0.25">
      <c r="A204" s="111">
        <v>5130</v>
      </c>
      <c r="B204" s="110" t="s">
        <v>109</v>
      </c>
      <c r="C204" s="87">
        <f t="shared" si="26"/>
        <v>0</v>
      </c>
      <c r="D204" s="43">
        <v>0</v>
      </c>
      <c r="E204" s="40"/>
      <c r="F204" s="44">
        <f t="shared" si="30"/>
        <v>0</v>
      </c>
      <c r="G204" s="43"/>
      <c r="H204" s="42"/>
      <c r="I204" s="39">
        <f t="shared" si="31"/>
        <v>0</v>
      </c>
      <c r="J204" s="43">
        <v>0</v>
      </c>
      <c r="K204" s="42"/>
      <c r="L204" s="39">
        <f t="shared" si="32"/>
        <v>0</v>
      </c>
      <c r="M204" s="41"/>
      <c r="N204" s="40"/>
      <c r="O204" s="39">
        <f t="shared" si="33"/>
        <v>0</v>
      </c>
      <c r="P204" s="38"/>
    </row>
    <row r="205" spans="1:16" hidden="1" x14ac:dyDescent="0.25">
      <c r="A205" s="111">
        <v>5140</v>
      </c>
      <c r="B205" s="110" t="s">
        <v>108</v>
      </c>
      <c r="C205" s="87">
        <f t="shared" si="26"/>
        <v>0</v>
      </c>
      <c r="D205" s="43">
        <v>0</v>
      </c>
      <c r="E205" s="40"/>
      <c r="F205" s="44">
        <f t="shared" si="30"/>
        <v>0</v>
      </c>
      <c r="G205" s="43"/>
      <c r="H205" s="42"/>
      <c r="I205" s="39">
        <f t="shared" si="31"/>
        <v>0</v>
      </c>
      <c r="J205" s="43">
        <v>0</v>
      </c>
      <c r="K205" s="42"/>
      <c r="L205" s="39">
        <f t="shared" si="32"/>
        <v>0</v>
      </c>
      <c r="M205" s="41"/>
      <c r="N205" s="40"/>
      <c r="O205" s="39">
        <f t="shared" si="33"/>
        <v>0</v>
      </c>
      <c r="P205" s="38"/>
    </row>
    <row r="206" spans="1:16" ht="24" hidden="1" x14ac:dyDescent="0.25">
      <c r="A206" s="111">
        <v>5170</v>
      </c>
      <c r="B206" s="110" t="s">
        <v>107</v>
      </c>
      <c r="C206" s="87">
        <f t="shared" si="26"/>
        <v>0</v>
      </c>
      <c r="D206" s="43">
        <v>0</v>
      </c>
      <c r="E206" s="40"/>
      <c r="F206" s="44">
        <f t="shared" si="30"/>
        <v>0</v>
      </c>
      <c r="G206" s="43"/>
      <c r="H206" s="42"/>
      <c r="I206" s="39">
        <f t="shared" si="31"/>
        <v>0</v>
      </c>
      <c r="J206" s="43">
        <v>0</v>
      </c>
      <c r="K206" s="42"/>
      <c r="L206" s="39">
        <f t="shared" si="32"/>
        <v>0</v>
      </c>
      <c r="M206" s="41"/>
      <c r="N206" s="40"/>
      <c r="O206" s="39">
        <f t="shared" si="33"/>
        <v>0</v>
      </c>
      <c r="P206" s="38"/>
    </row>
    <row r="207" spans="1:16" x14ac:dyDescent="0.25">
      <c r="A207" s="109">
        <v>5200</v>
      </c>
      <c r="B207" s="108" t="s">
        <v>106</v>
      </c>
      <c r="C207" s="473">
        <f t="shared" si="26"/>
        <v>137407</v>
      </c>
      <c r="D207" s="121">
        <f>D208+D218+D219+D228+D229+D230+D232</f>
        <v>141838</v>
      </c>
      <c r="E207" s="123">
        <f>E208+E218+E219+E228+E229+E230+E232</f>
        <v>-4431</v>
      </c>
      <c r="F207" s="122">
        <f t="shared" si="30"/>
        <v>137407</v>
      </c>
      <c r="G207" s="121">
        <f>G208+G218+G219+G228+G229+G230+G232</f>
        <v>0</v>
      </c>
      <c r="H207" s="120">
        <f>H208+H218+H219+H228+H229+H230+H232</f>
        <v>0</v>
      </c>
      <c r="I207" s="119">
        <f t="shared" si="31"/>
        <v>0</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row>
    <row r="208" spans="1:16" hidden="1" x14ac:dyDescent="0.25">
      <c r="A208" s="169">
        <v>5210</v>
      </c>
      <c r="B208" s="96" t="s">
        <v>105</v>
      </c>
      <c r="C208" s="484">
        <f t="shared" si="26"/>
        <v>0</v>
      </c>
      <c r="D208" s="94">
        <f>SUM(D209:D217)</f>
        <v>0</v>
      </c>
      <c r="E208" s="91">
        <f>SUM(E209:E217)</f>
        <v>0</v>
      </c>
      <c r="F208" s="95">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row>
    <row r="209" spans="1:16" hidden="1" x14ac:dyDescent="0.25">
      <c r="A209" s="145">
        <v>5211</v>
      </c>
      <c r="B209" s="117" t="s">
        <v>104</v>
      </c>
      <c r="C209" s="87">
        <f t="shared" si="26"/>
        <v>0</v>
      </c>
      <c r="D209" s="83">
        <v>0</v>
      </c>
      <c r="E209" s="80"/>
      <c r="F209" s="84">
        <f t="shared" si="30"/>
        <v>0</v>
      </c>
      <c r="G209" s="83"/>
      <c r="H209" s="82"/>
      <c r="I209" s="79">
        <f t="shared" si="31"/>
        <v>0</v>
      </c>
      <c r="J209" s="83">
        <v>0</v>
      </c>
      <c r="K209" s="82"/>
      <c r="L209" s="79">
        <f t="shared" si="32"/>
        <v>0</v>
      </c>
      <c r="M209" s="81"/>
      <c r="N209" s="80"/>
      <c r="O209" s="79">
        <f t="shared" si="33"/>
        <v>0</v>
      </c>
      <c r="P209" s="78"/>
    </row>
    <row r="210" spans="1:16" hidden="1" x14ac:dyDescent="0.25">
      <c r="A210" s="88">
        <v>5212</v>
      </c>
      <c r="B210" s="110" t="s">
        <v>103</v>
      </c>
      <c r="C210" s="87">
        <f t="shared" si="26"/>
        <v>0</v>
      </c>
      <c r="D210" s="43">
        <v>0</v>
      </c>
      <c r="E210" s="40"/>
      <c r="F210" s="44">
        <f t="shared" si="30"/>
        <v>0</v>
      </c>
      <c r="G210" s="43"/>
      <c r="H210" s="42"/>
      <c r="I210" s="39">
        <f t="shared" si="31"/>
        <v>0</v>
      </c>
      <c r="J210" s="43">
        <v>0</v>
      </c>
      <c r="K210" s="42"/>
      <c r="L210" s="39">
        <f t="shared" si="32"/>
        <v>0</v>
      </c>
      <c r="M210" s="41"/>
      <c r="N210" s="40"/>
      <c r="O210" s="39">
        <f t="shared" si="33"/>
        <v>0</v>
      </c>
      <c r="P210" s="38"/>
    </row>
    <row r="211" spans="1:16" hidden="1" x14ac:dyDescent="0.25">
      <c r="A211" s="88">
        <v>5213</v>
      </c>
      <c r="B211" s="110" t="s">
        <v>102</v>
      </c>
      <c r="C211" s="87">
        <f t="shared" si="26"/>
        <v>0</v>
      </c>
      <c r="D211" s="43">
        <v>0</v>
      </c>
      <c r="E211" s="40"/>
      <c r="F211" s="44">
        <f t="shared" si="30"/>
        <v>0</v>
      </c>
      <c r="G211" s="43"/>
      <c r="H211" s="42"/>
      <c r="I211" s="39">
        <f t="shared" si="31"/>
        <v>0</v>
      </c>
      <c r="J211" s="43">
        <v>0</v>
      </c>
      <c r="K211" s="42"/>
      <c r="L211" s="39">
        <f t="shared" si="32"/>
        <v>0</v>
      </c>
      <c r="M211" s="41"/>
      <c r="N211" s="40"/>
      <c r="O211" s="39">
        <f t="shared" si="33"/>
        <v>0</v>
      </c>
      <c r="P211" s="38"/>
    </row>
    <row r="212" spans="1:16" hidden="1" x14ac:dyDescent="0.25">
      <c r="A212" s="88">
        <v>5214</v>
      </c>
      <c r="B212" s="110" t="s">
        <v>101</v>
      </c>
      <c r="C212" s="87">
        <f t="shared" si="26"/>
        <v>0</v>
      </c>
      <c r="D212" s="43">
        <v>0</v>
      </c>
      <c r="E212" s="40"/>
      <c r="F212" s="44">
        <f t="shared" si="30"/>
        <v>0</v>
      </c>
      <c r="G212" s="43"/>
      <c r="H212" s="42"/>
      <c r="I212" s="39">
        <f t="shared" si="31"/>
        <v>0</v>
      </c>
      <c r="J212" s="43">
        <v>0</v>
      </c>
      <c r="K212" s="42"/>
      <c r="L212" s="39">
        <f t="shared" si="32"/>
        <v>0</v>
      </c>
      <c r="M212" s="41"/>
      <c r="N212" s="40"/>
      <c r="O212" s="39">
        <f t="shared" si="33"/>
        <v>0</v>
      </c>
      <c r="P212" s="38"/>
    </row>
    <row r="213" spans="1:16" hidden="1" x14ac:dyDescent="0.25">
      <c r="A213" s="88">
        <v>5215</v>
      </c>
      <c r="B213" s="110" t="s">
        <v>100</v>
      </c>
      <c r="C213" s="87">
        <f t="shared" si="26"/>
        <v>0</v>
      </c>
      <c r="D213" s="43">
        <v>0</v>
      </c>
      <c r="E213" s="40"/>
      <c r="F213" s="44">
        <f t="shared" si="30"/>
        <v>0</v>
      </c>
      <c r="G213" s="43"/>
      <c r="H213" s="42"/>
      <c r="I213" s="39">
        <f t="shared" si="31"/>
        <v>0</v>
      </c>
      <c r="J213" s="43">
        <v>0</v>
      </c>
      <c r="K213" s="42"/>
      <c r="L213" s="39">
        <f t="shared" si="32"/>
        <v>0</v>
      </c>
      <c r="M213" s="41"/>
      <c r="N213" s="40"/>
      <c r="O213" s="39">
        <f t="shared" si="33"/>
        <v>0</v>
      </c>
      <c r="P213" s="38"/>
    </row>
    <row r="214" spans="1:16" hidden="1" x14ac:dyDescent="0.25">
      <c r="A214" s="88">
        <v>5216</v>
      </c>
      <c r="B214" s="110" t="s">
        <v>99</v>
      </c>
      <c r="C214" s="87">
        <f t="shared" si="26"/>
        <v>0</v>
      </c>
      <c r="D214" s="43">
        <v>0</v>
      </c>
      <c r="E214" s="40"/>
      <c r="F214" s="44">
        <f t="shared" si="30"/>
        <v>0</v>
      </c>
      <c r="G214" s="43"/>
      <c r="H214" s="42"/>
      <c r="I214" s="39">
        <f t="shared" si="31"/>
        <v>0</v>
      </c>
      <c r="J214" s="43">
        <v>0</v>
      </c>
      <c r="K214" s="42"/>
      <c r="L214" s="39">
        <f t="shared" si="32"/>
        <v>0</v>
      </c>
      <c r="M214" s="41"/>
      <c r="N214" s="40"/>
      <c r="O214" s="39">
        <f t="shared" si="33"/>
        <v>0</v>
      </c>
      <c r="P214" s="38"/>
    </row>
    <row r="215" spans="1:16" hidden="1" x14ac:dyDescent="0.25">
      <c r="A215" s="88">
        <v>5217</v>
      </c>
      <c r="B215" s="110" t="s">
        <v>98</v>
      </c>
      <c r="C215" s="87">
        <f t="shared" si="26"/>
        <v>0</v>
      </c>
      <c r="D215" s="43">
        <v>0</v>
      </c>
      <c r="E215" s="40"/>
      <c r="F215" s="44">
        <f t="shared" si="30"/>
        <v>0</v>
      </c>
      <c r="G215" s="43"/>
      <c r="H215" s="42"/>
      <c r="I215" s="39">
        <f t="shared" si="31"/>
        <v>0</v>
      </c>
      <c r="J215" s="43">
        <v>0</v>
      </c>
      <c r="K215" s="42"/>
      <c r="L215" s="39">
        <f t="shared" si="32"/>
        <v>0</v>
      </c>
      <c r="M215" s="41"/>
      <c r="N215" s="40"/>
      <c r="O215" s="39">
        <f t="shared" si="33"/>
        <v>0</v>
      </c>
      <c r="P215" s="38"/>
    </row>
    <row r="216" spans="1:16" hidden="1" x14ac:dyDescent="0.25">
      <c r="A216" s="88">
        <v>5218</v>
      </c>
      <c r="B216" s="110" t="s">
        <v>97</v>
      </c>
      <c r="C216" s="87">
        <f t="shared" si="26"/>
        <v>0</v>
      </c>
      <c r="D216" s="43">
        <v>0</v>
      </c>
      <c r="E216" s="40"/>
      <c r="F216" s="44">
        <f t="shared" si="30"/>
        <v>0</v>
      </c>
      <c r="G216" s="43"/>
      <c r="H216" s="42"/>
      <c r="I216" s="39">
        <f t="shared" si="31"/>
        <v>0</v>
      </c>
      <c r="J216" s="43">
        <v>0</v>
      </c>
      <c r="K216" s="42"/>
      <c r="L216" s="39">
        <f t="shared" si="32"/>
        <v>0</v>
      </c>
      <c r="M216" s="41"/>
      <c r="N216" s="40"/>
      <c r="O216" s="39">
        <f t="shared" si="33"/>
        <v>0</v>
      </c>
      <c r="P216" s="38"/>
    </row>
    <row r="217" spans="1:16" hidden="1" x14ac:dyDescent="0.25">
      <c r="A217" s="88">
        <v>5219</v>
      </c>
      <c r="B217" s="110" t="s">
        <v>96</v>
      </c>
      <c r="C217" s="87">
        <f t="shared" si="26"/>
        <v>0</v>
      </c>
      <c r="D217" s="43">
        <v>0</v>
      </c>
      <c r="E217" s="40"/>
      <c r="F217" s="44">
        <f t="shared" si="30"/>
        <v>0</v>
      </c>
      <c r="G217" s="43"/>
      <c r="H217" s="42"/>
      <c r="I217" s="39">
        <f t="shared" si="31"/>
        <v>0</v>
      </c>
      <c r="J217" s="43">
        <v>0</v>
      </c>
      <c r="K217" s="42"/>
      <c r="L217" s="39">
        <f t="shared" si="32"/>
        <v>0</v>
      </c>
      <c r="M217" s="41"/>
      <c r="N217" s="40"/>
      <c r="O217" s="39">
        <f t="shared" si="33"/>
        <v>0</v>
      </c>
      <c r="P217" s="38"/>
    </row>
    <row r="218" spans="1:16" hidden="1" x14ac:dyDescent="0.25">
      <c r="A218" s="111">
        <v>5220</v>
      </c>
      <c r="B218" s="110" t="s">
        <v>95</v>
      </c>
      <c r="C218" s="87">
        <f t="shared" si="26"/>
        <v>0</v>
      </c>
      <c r="D218" s="43">
        <v>0</v>
      </c>
      <c r="E218" s="40"/>
      <c r="F218" s="44">
        <f t="shared" si="30"/>
        <v>0</v>
      </c>
      <c r="G218" s="43"/>
      <c r="H218" s="42"/>
      <c r="I218" s="39">
        <f t="shared" si="31"/>
        <v>0</v>
      </c>
      <c r="J218" s="43">
        <v>0</v>
      </c>
      <c r="K218" s="42"/>
      <c r="L218" s="39">
        <f t="shared" si="32"/>
        <v>0</v>
      </c>
      <c r="M218" s="41"/>
      <c r="N218" s="40"/>
      <c r="O218" s="39">
        <f t="shared" si="33"/>
        <v>0</v>
      </c>
      <c r="P218" s="38"/>
    </row>
    <row r="219" spans="1:16" hidden="1" x14ac:dyDescent="0.25">
      <c r="A219" s="111">
        <v>5230</v>
      </c>
      <c r="B219" s="110" t="s">
        <v>94</v>
      </c>
      <c r="C219" s="87">
        <f t="shared" si="26"/>
        <v>0</v>
      </c>
      <c r="D219" s="115">
        <f>SUM(D220:D227)</f>
        <v>0</v>
      </c>
      <c r="E219" s="112">
        <f>SUM(E220:E227)</f>
        <v>0</v>
      </c>
      <c r="F219" s="44">
        <f t="shared" si="30"/>
        <v>0</v>
      </c>
      <c r="G219" s="115">
        <f>SUM(G220:G227)</f>
        <v>0</v>
      </c>
      <c r="H219" s="114">
        <f>SUM(H220:H227)</f>
        <v>0</v>
      </c>
      <c r="I219" s="39">
        <f t="shared" si="31"/>
        <v>0</v>
      </c>
      <c r="J219" s="115">
        <f>SUM(J220:J227)</f>
        <v>0</v>
      </c>
      <c r="K219" s="114">
        <f>SUM(K220:K227)</f>
        <v>0</v>
      </c>
      <c r="L219" s="39">
        <f t="shared" si="32"/>
        <v>0</v>
      </c>
      <c r="M219" s="113">
        <f>SUM(M220:M227)</f>
        <v>0</v>
      </c>
      <c r="N219" s="112">
        <f>SUM(N220:N227)</f>
        <v>0</v>
      </c>
      <c r="O219" s="39">
        <f t="shared" si="33"/>
        <v>0</v>
      </c>
      <c r="P219" s="38"/>
    </row>
    <row r="220" spans="1:16" hidden="1" x14ac:dyDescent="0.25">
      <c r="A220" s="88">
        <v>5231</v>
      </c>
      <c r="B220" s="110" t="s">
        <v>93</v>
      </c>
      <c r="C220" s="87">
        <f t="shared" si="26"/>
        <v>0</v>
      </c>
      <c r="D220" s="43">
        <v>0</v>
      </c>
      <c r="E220" s="40"/>
      <c r="F220" s="44">
        <f t="shared" si="30"/>
        <v>0</v>
      </c>
      <c r="G220" s="43"/>
      <c r="H220" s="42"/>
      <c r="I220" s="39">
        <f t="shared" si="31"/>
        <v>0</v>
      </c>
      <c r="J220" s="43">
        <v>0</v>
      </c>
      <c r="K220" s="42"/>
      <c r="L220" s="39">
        <f t="shared" si="32"/>
        <v>0</v>
      </c>
      <c r="M220" s="41"/>
      <c r="N220" s="40"/>
      <c r="O220" s="39">
        <f t="shared" si="33"/>
        <v>0</v>
      </c>
      <c r="P220" s="38"/>
    </row>
    <row r="221" spans="1:16" hidden="1" x14ac:dyDescent="0.25">
      <c r="A221" s="88">
        <v>5232</v>
      </c>
      <c r="B221" s="110" t="s">
        <v>92</v>
      </c>
      <c r="C221" s="87">
        <f t="shared" si="26"/>
        <v>0</v>
      </c>
      <c r="D221" s="43">
        <v>0</v>
      </c>
      <c r="E221" s="40"/>
      <c r="F221" s="44">
        <f t="shared" si="30"/>
        <v>0</v>
      </c>
      <c r="G221" s="43"/>
      <c r="H221" s="42"/>
      <c r="I221" s="39">
        <f t="shared" si="31"/>
        <v>0</v>
      </c>
      <c r="J221" s="43">
        <v>0</v>
      </c>
      <c r="K221" s="42"/>
      <c r="L221" s="39">
        <f t="shared" si="32"/>
        <v>0</v>
      </c>
      <c r="M221" s="41"/>
      <c r="N221" s="40"/>
      <c r="O221" s="39">
        <f t="shared" si="33"/>
        <v>0</v>
      </c>
      <c r="P221" s="38"/>
    </row>
    <row r="222" spans="1:16" hidden="1" x14ac:dyDescent="0.25">
      <c r="A222" s="88">
        <v>5233</v>
      </c>
      <c r="B222" s="110" t="s">
        <v>91</v>
      </c>
      <c r="C222" s="87">
        <f t="shared" si="26"/>
        <v>0</v>
      </c>
      <c r="D222" s="43">
        <v>0</v>
      </c>
      <c r="E222" s="40"/>
      <c r="F222" s="44">
        <f t="shared" si="30"/>
        <v>0</v>
      </c>
      <c r="G222" s="43"/>
      <c r="H222" s="42"/>
      <c r="I222" s="39">
        <f t="shared" si="31"/>
        <v>0</v>
      </c>
      <c r="J222" s="43">
        <v>0</v>
      </c>
      <c r="K222" s="42"/>
      <c r="L222" s="39">
        <f t="shared" si="32"/>
        <v>0</v>
      </c>
      <c r="M222" s="41"/>
      <c r="N222" s="40"/>
      <c r="O222" s="39">
        <f t="shared" si="33"/>
        <v>0</v>
      </c>
      <c r="P222" s="38"/>
    </row>
    <row r="223" spans="1:16" hidden="1" x14ac:dyDescent="0.25">
      <c r="A223" s="88">
        <v>5234</v>
      </c>
      <c r="B223" s="110" t="s">
        <v>90</v>
      </c>
      <c r="C223" s="87">
        <f t="shared" si="26"/>
        <v>0</v>
      </c>
      <c r="D223" s="43">
        <v>0</v>
      </c>
      <c r="E223" s="40"/>
      <c r="F223" s="44">
        <f t="shared" si="30"/>
        <v>0</v>
      </c>
      <c r="G223" s="43"/>
      <c r="H223" s="42"/>
      <c r="I223" s="39">
        <f t="shared" si="31"/>
        <v>0</v>
      </c>
      <c r="J223" s="43">
        <v>0</v>
      </c>
      <c r="K223" s="42"/>
      <c r="L223" s="39">
        <f t="shared" si="32"/>
        <v>0</v>
      </c>
      <c r="M223" s="41"/>
      <c r="N223" s="40"/>
      <c r="O223" s="39">
        <f t="shared" si="33"/>
        <v>0</v>
      </c>
      <c r="P223" s="38"/>
    </row>
    <row r="224" spans="1:16" hidden="1" x14ac:dyDescent="0.25">
      <c r="A224" s="88">
        <v>5236</v>
      </c>
      <c r="B224" s="110" t="s">
        <v>89</v>
      </c>
      <c r="C224" s="87">
        <f t="shared" si="26"/>
        <v>0</v>
      </c>
      <c r="D224" s="43">
        <v>0</v>
      </c>
      <c r="E224" s="40"/>
      <c r="F224" s="44">
        <f t="shared" si="30"/>
        <v>0</v>
      </c>
      <c r="G224" s="43"/>
      <c r="H224" s="42"/>
      <c r="I224" s="39">
        <f t="shared" si="31"/>
        <v>0</v>
      </c>
      <c r="J224" s="43">
        <v>0</v>
      </c>
      <c r="K224" s="42"/>
      <c r="L224" s="39">
        <f t="shared" si="32"/>
        <v>0</v>
      </c>
      <c r="M224" s="41"/>
      <c r="N224" s="40"/>
      <c r="O224" s="39">
        <f t="shared" si="33"/>
        <v>0</v>
      </c>
      <c r="P224" s="38"/>
    </row>
    <row r="225" spans="1:16" hidden="1" x14ac:dyDescent="0.25">
      <c r="A225" s="88">
        <v>5237</v>
      </c>
      <c r="B225" s="110" t="s">
        <v>88</v>
      </c>
      <c r="C225" s="87">
        <f t="shared" si="26"/>
        <v>0</v>
      </c>
      <c r="D225" s="43">
        <v>0</v>
      </c>
      <c r="E225" s="40"/>
      <c r="F225" s="44">
        <f t="shared" si="30"/>
        <v>0</v>
      </c>
      <c r="G225" s="43"/>
      <c r="H225" s="42"/>
      <c r="I225" s="39">
        <f t="shared" si="31"/>
        <v>0</v>
      </c>
      <c r="J225" s="43">
        <v>0</v>
      </c>
      <c r="K225" s="42"/>
      <c r="L225" s="39">
        <f t="shared" si="32"/>
        <v>0</v>
      </c>
      <c r="M225" s="41"/>
      <c r="N225" s="40"/>
      <c r="O225" s="39">
        <f t="shared" si="33"/>
        <v>0</v>
      </c>
      <c r="P225" s="38"/>
    </row>
    <row r="226" spans="1:16" hidden="1" x14ac:dyDescent="0.25">
      <c r="A226" s="88">
        <v>5238</v>
      </c>
      <c r="B226" s="110" t="s">
        <v>87</v>
      </c>
      <c r="C226" s="87">
        <f t="shared" si="26"/>
        <v>0</v>
      </c>
      <c r="D226" s="43">
        <v>0</v>
      </c>
      <c r="E226" s="40"/>
      <c r="F226" s="44">
        <f t="shared" si="30"/>
        <v>0</v>
      </c>
      <c r="G226" s="43"/>
      <c r="H226" s="42"/>
      <c r="I226" s="39">
        <f t="shared" si="31"/>
        <v>0</v>
      </c>
      <c r="J226" s="43">
        <v>0</v>
      </c>
      <c r="K226" s="42"/>
      <c r="L226" s="39">
        <f t="shared" si="32"/>
        <v>0</v>
      </c>
      <c r="M226" s="41"/>
      <c r="N226" s="40"/>
      <c r="O226" s="39">
        <f t="shared" si="33"/>
        <v>0</v>
      </c>
      <c r="P226" s="38"/>
    </row>
    <row r="227" spans="1:16" ht="24" hidden="1" x14ac:dyDescent="0.25">
      <c r="A227" s="88">
        <v>5239</v>
      </c>
      <c r="B227" s="110" t="s">
        <v>86</v>
      </c>
      <c r="C227" s="87">
        <f t="shared" si="26"/>
        <v>0</v>
      </c>
      <c r="D227" s="43">
        <v>0</v>
      </c>
      <c r="E227" s="40"/>
      <c r="F227" s="44">
        <f t="shared" si="30"/>
        <v>0</v>
      </c>
      <c r="G227" s="43"/>
      <c r="H227" s="42"/>
      <c r="I227" s="39">
        <f t="shared" si="31"/>
        <v>0</v>
      </c>
      <c r="J227" s="43">
        <v>0</v>
      </c>
      <c r="K227" s="42"/>
      <c r="L227" s="39">
        <f t="shared" si="32"/>
        <v>0</v>
      </c>
      <c r="M227" s="41"/>
      <c r="N227" s="40"/>
      <c r="O227" s="39">
        <f t="shared" si="33"/>
        <v>0</v>
      </c>
      <c r="P227" s="38"/>
    </row>
    <row r="228" spans="1:16" ht="24" hidden="1" x14ac:dyDescent="0.25">
      <c r="A228" s="111">
        <v>5240</v>
      </c>
      <c r="B228" s="110" t="s">
        <v>85</v>
      </c>
      <c r="C228" s="87">
        <f t="shared" si="26"/>
        <v>0</v>
      </c>
      <c r="D228" s="43">
        <v>0</v>
      </c>
      <c r="E228" s="40"/>
      <c r="F228" s="44">
        <f t="shared" si="30"/>
        <v>0</v>
      </c>
      <c r="G228" s="43"/>
      <c r="H228" s="42"/>
      <c r="I228" s="39">
        <f t="shared" si="31"/>
        <v>0</v>
      </c>
      <c r="J228" s="43">
        <v>0</v>
      </c>
      <c r="K228" s="42"/>
      <c r="L228" s="39">
        <f t="shared" si="32"/>
        <v>0</v>
      </c>
      <c r="M228" s="41"/>
      <c r="N228" s="40"/>
      <c r="O228" s="39">
        <f t="shared" si="33"/>
        <v>0</v>
      </c>
      <c r="P228" s="38"/>
    </row>
    <row r="229" spans="1:16" x14ac:dyDescent="0.25">
      <c r="A229" s="111">
        <v>5250</v>
      </c>
      <c r="B229" s="110" t="s">
        <v>84</v>
      </c>
      <c r="C229" s="87">
        <f t="shared" si="26"/>
        <v>137407</v>
      </c>
      <c r="D229" s="43">
        <v>141838</v>
      </c>
      <c r="E229" s="40">
        <f>-4411-20</f>
        <v>-4431</v>
      </c>
      <c r="F229" s="44">
        <f t="shared" si="30"/>
        <v>137407</v>
      </c>
      <c r="G229" s="43"/>
      <c r="H229" s="42"/>
      <c r="I229" s="39">
        <f t="shared" si="31"/>
        <v>0</v>
      </c>
      <c r="J229" s="43">
        <v>0</v>
      </c>
      <c r="K229" s="42"/>
      <c r="L229" s="39">
        <f t="shared" si="32"/>
        <v>0</v>
      </c>
      <c r="M229" s="41"/>
      <c r="N229" s="40"/>
      <c r="O229" s="39">
        <f t="shared" si="33"/>
        <v>0</v>
      </c>
      <c r="P229" s="38"/>
    </row>
    <row r="230" spans="1:16" hidden="1" x14ac:dyDescent="0.25">
      <c r="A230" s="111">
        <v>5260</v>
      </c>
      <c r="B230" s="110" t="s">
        <v>83</v>
      </c>
      <c r="C230" s="87">
        <f t="shared" si="26"/>
        <v>0</v>
      </c>
      <c r="D230" s="115">
        <f>SUM(D231)</f>
        <v>0</v>
      </c>
      <c r="E230" s="112">
        <f>SUM(E231)</f>
        <v>0</v>
      </c>
      <c r="F230" s="44">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row>
    <row r="231" spans="1:16" ht="24" hidden="1" x14ac:dyDescent="0.25">
      <c r="A231" s="88">
        <v>5269</v>
      </c>
      <c r="B231" s="110" t="s">
        <v>82</v>
      </c>
      <c r="C231" s="87">
        <f t="shared" si="26"/>
        <v>0</v>
      </c>
      <c r="D231" s="43">
        <v>0</v>
      </c>
      <c r="E231" s="40"/>
      <c r="F231" s="44">
        <f t="shared" si="30"/>
        <v>0</v>
      </c>
      <c r="G231" s="43"/>
      <c r="H231" s="42"/>
      <c r="I231" s="39">
        <f t="shared" si="31"/>
        <v>0</v>
      </c>
      <c r="J231" s="43">
        <v>0</v>
      </c>
      <c r="K231" s="42"/>
      <c r="L231" s="39">
        <f t="shared" si="32"/>
        <v>0</v>
      </c>
      <c r="M231" s="41"/>
      <c r="N231" s="40"/>
      <c r="O231" s="39">
        <f t="shared" si="33"/>
        <v>0</v>
      </c>
      <c r="P231" s="38"/>
    </row>
    <row r="232" spans="1:16" ht="24" hidden="1" x14ac:dyDescent="0.25">
      <c r="A232" s="169">
        <v>5270</v>
      </c>
      <c r="B232" s="96" t="s">
        <v>81</v>
      </c>
      <c r="C232" s="168">
        <f t="shared" si="26"/>
        <v>0</v>
      </c>
      <c r="D232" s="167">
        <v>0</v>
      </c>
      <c r="E232" s="164"/>
      <c r="F232" s="95">
        <f t="shared" si="30"/>
        <v>0</v>
      </c>
      <c r="G232" s="167"/>
      <c r="H232" s="166"/>
      <c r="I232" s="90">
        <f t="shared" si="31"/>
        <v>0</v>
      </c>
      <c r="J232" s="167">
        <v>0</v>
      </c>
      <c r="K232" s="166"/>
      <c r="L232" s="90">
        <f t="shared" si="32"/>
        <v>0</v>
      </c>
      <c r="M232" s="165"/>
      <c r="N232" s="164"/>
      <c r="O232" s="90">
        <f t="shared" si="33"/>
        <v>0</v>
      </c>
      <c r="P232" s="89"/>
    </row>
    <row r="233" spans="1:16" hidden="1" x14ac:dyDescent="0.25">
      <c r="A233" s="163">
        <v>6000</v>
      </c>
      <c r="B233" s="163" t="s">
        <v>80</v>
      </c>
      <c r="C233" s="492">
        <f t="shared" si="26"/>
        <v>0</v>
      </c>
      <c r="D233" s="160">
        <f>D234+D254+D261</f>
        <v>0</v>
      </c>
      <c r="E233" s="157">
        <f>E234+E254+E261</f>
        <v>0</v>
      </c>
      <c r="F233" s="161">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row>
    <row r="234" spans="1:16" hidden="1" x14ac:dyDescent="0.25">
      <c r="A234" s="154">
        <v>6200</v>
      </c>
      <c r="B234" s="153" t="s">
        <v>79</v>
      </c>
      <c r="C234" s="498">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row>
    <row r="235" spans="1:16" ht="24" hidden="1" x14ac:dyDescent="0.25">
      <c r="A235" s="118">
        <v>6220</v>
      </c>
      <c r="B235" s="117" t="s">
        <v>78</v>
      </c>
      <c r="C235" s="477">
        <f t="shared" si="26"/>
        <v>0</v>
      </c>
      <c r="D235" s="83">
        <v>0</v>
      </c>
      <c r="E235" s="80"/>
      <c r="F235" s="84">
        <f t="shared" si="30"/>
        <v>0</v>
      </c>
      <c r="G235" s="83"/>
      <c r="H235" s="82"/>
      <c r="I235" s="79">
        <f t="shared" si="31"/>
        <v>0</v>
      </c>
      <c r="J235" s="83">
        <v>0</v>
      </c>
      <c r="K235" s="82"/>
      <c r="L235" s="79">
        <f t="shared" si="32"/>
        <v>0</v>
      </c>
      <c r="M235" s="81"/>
      <c r="N235" s="80"/>
      <c r="O235" s="79">
        <f t="shared" si="33"/>
        <v>0</v>
      </c>
      <c r="P235" s="78"/>
    </row>
    <row r="236" spans="1:16" hidden="1" x14ac:dyDescent="0.25">
      <c r="A236" s="111">
        <v>6230</v>
      </c>
      <c r="B236" s="110" t="s">
        <v>77</v>
      </c>
      <c r="C236" s="87">
        <f t="shared" si="26"/>
        <v>0</v>
      </c>
      <c r="D236" s="115">
        <f>SUM(D237)</f>
        <v>0</v>
      </c>
      <c r="E236" s="114">
        <f>SUM(E237)</f>
        <v>0</v>
      </c>
      <c r="F236" s="44">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row>
    <row r="237" spans="1:16" hidden="1" x14ac:dyDescent="0.25">
      <c r="A237" s="88">
        <v>6239</v>
      </c>
      <c r="B237" s="117" t="s">
        <v>76</v>
      </c>
      <c r="C237" s="87">
        <f t="shared" si="26"/>
        <v>0</v>
      </c>
      <c r="D237" s="43">
        <v>0</v>
      </c>
      <c r="E237" s="40"/>
      <c r="F237" s="44">
        <f t="shared" si="30"/>
        <v>0</v>
      </c>
      <c r="G237" s="43"/>
      <c r="H237" s="42"/>
      <c r="I237" s="39">
        <f t="shared" si="31"/>
        <v>0</v>
      </c>
      <c r="J237" s="43">
        <v>0</v>
      </c>
      <c r="K237" s="42"/>
      <c r="L237" s="39">
        <f t="shared" si="32"/>
        <v>0</v>
      </c>
      <c r="M237" s="41"/>
      <c r="N237" s="40"/>
      <c r="O237" s="39">
        <f t="shared" si="33"/>
        <v>0</v>
      </c>
      <c r="P237" s="38"/>
    </row>
    <row r="238" spans="1:16" ht="24" hidden="1" x14ac:dyDescent="0.25">
      <c r="A238" s="111">
        <v>6240</v>
      </c>
      <c r="B238" s="110" t="s">
        <v>75</v>
      </c>
      <c r="C238" s="87">
        <f t="shared" si="26"/>
        <v>0</v>
      </c>
      <c r="D238" s="115">
        <f>SUM(D239:D240)</f>
        <v>0</v>
      </c>
      <c r="E238" s="112">
        <f>SUM(E239:E240)</f>
        <v>0</v>
      </c>
      <c r="F238" s="44">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row>
    <row r="239" spans="1:16" hidden="1" x14ac:dyDescent="0.25">
      <c r="A239" s="88">
        <v>6241</v>
      </c>
      <c r="B239" s="110" t="s">
        <v>74</v>
      </c>
      <c r="C239" s="87">
        <f t="shared" si="26"/>
        <v>0</v>
      </c>
      <c r="D239" s="43">
        <v>0</v>
      </c>
      <c r="E239" s="40"/>
      <c r="F239" s="44">
        <f t="shared" si="30"/>
        <v>0</v>
      </c>
      <c r="G239" s="43"/>
      <c r="H239" s="42"/>
      <c r="I239" s="39">
        <f t="shared" si="31"/>
        <v>0</v>
      </c>
      <c r="J239" s="43">
        <v>0</v>
      </c>
      <c r="K239" s="42"/>
      <c r="L239" s="39">
        <f t="shared" si="32"/>
        <v>0</v>
      </c>
      <c r="M239" s="41"/>
      <c r="N239" s="40"/>
      <c r="O239" s="39">
        <f t="shared" si="33"/>
        <v>0</v>
      </c>
      <c r="P239" s="38"/>
    </row>
    <row r="240" spans="1:16" hidden="1" x14ac:dyDescent="0.25">
      <c r="A240" s="88">
        <v>6242</v>
      </c>
      <c r="B240" s="110" t="s">
        <v>73</v>
      </c>
      <c r="C240" s="87">
        <f t="shared" si="26"/>
        <v>0</v>
      </c>
      <c r="D240" s="43">
        <v>0</v>
      </c>
      <c r="E240" s="40"/>
      <c r="F240" s="44">
        <f t="shared" si="30"/>
        <v>0</v>
      </c>
      <c r="G240" s="43"/>
      <c r="H240" s="42"/>
      <c r="I240" s="39">
        <f t="shared" si="31"/>
        <v>0</v>
      </c>
      <c r="J240" s="43">
        <v>0</v>
      </c>
      <c r="K240" s="42"/>
      <c r="L240" s="39">
        <f t="shared" si="32"/>
        <v>0</v>
      </c>
      <c r="M240" s="41"/>
      <c r="N240" s="40"/>
      <c r="O240" s="39">
        <f t="shared" si="33"/>
        <v>0</v>
      </c>
      <c r="P240" s="38"/>
    </row>
    <row r="241" spans="1:16" ht="24" hidden="1" x14ac:dyDescent="0.25">
      <c r="A241" s="111">
        <v>6250</v>
      </c>
      <c r="B241" s="110" t="s">
        <v>72</v>
      </c>
      <c r="C241" s="87">
        <f t="shared" si="26"/>
        <v>0</v>
      </c>
      <c r="D241" s="115">
        <f>SUM(D242:D246)</f>
        <v>0</v>
      </c>
      <c r="E241" s="112">
        <f>SUM(E242:E246)</f>
        <v>0</v>
      </c>
      <c r="F241" s="44">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row>
    <row r="242" spans="1:16" hidden="1" x14ac:dyDescent="0.25">
      <c r="A242" s="88">
        <v>6252</v>
      </c>
      <c r="B242" s="110" t="s">
        <v>71</v>
      </c>
      <c r="C242" s="87">
        <f t="shared" si="26"/>
        <v>0</v>
      </c>
      <c r="D242" s="43">
        <v>0</v>
      </c>
      <c r="E242" s="40"/>
      <c r="F242" s="44">
        <f t="shared" si="30"/>
        <v>0</v>
      </c>
      <c r="G242" s="43"/>
      <c r="H242" s="42"/>
      <c r="I242" s="39">
        <f t="shared" si="31"/>
        <v>0</v>
      </c>
      <c r="J242" s="43">
        <v>0</v>
      </c>
      <c r="K242" s="42"/>
      <c r="L242" s="39">
        <f t="shared" si="32"/>
        <v>0</v>
      </c>
      <c r="M242" s="41"/>
      <c r="N242" s="40"/>
      <c r="O242" s="39">
        <f t="shared" si="33"/>
        <v>0</v>
      </c>
      <c r="P242" s="38"/>
    </row>
    <row r="243" spans="1:16" hidden="1" x14ac:dyDescent="0.25">
      <c r="A243" s="88">
        <v>6253</v>
      </c>
      <c r="B243" s="110" t="s">
        <v>70</v>
      </c>
      <c r="C243" s="87">
        <f t="shared" si="26"/>
        <v>0</v>
      </c>
      <c r="D243" s="43">
        <v>0</v>
      </c>
      <c r="E243" s="40"/>
      <c r="F243" s="44">
        <f t="shared" si="30"/>
        <v>0</v>
      </c>
      <c r="G243" s="43"/>
      <c r="H243" s="42"/>
      <c r="I243" s="39">
        <f t="shared" si="31"/>
        <v>0</v>
      </c>
      <c r="J243" s="43">
        <v>0</v>
      </c>
      <c r="K243" s="42"/>
      <c r="L243" s="39">
        <f t="shared" si="32"/>
        <v>0</v>
      </c>
      <c r="M243" s="41"/>
      <c r="N243" s="40"/>
      <c r="O243" s="39">
        <f t="shared" si="33"/>
        <v>0</v>
      </c>
      <c r="P243" s="38"/>
    </row>
    <row r="244" spans="1:16" ht="24" hidden="1" x14ac:dyDescent="0.25">
      <c r="A244" s="88">
        <v>6254</v>
      </c>
      <c r="B244" s="110" t="s">
        <v>69</v>
      </c>
      <c r="C244" s="87">
        <f t="shared" si="26"/>
        <v>0</v>
      </c>
      <c r="D244" s="43">
        <v>0</v>
      </c>
      <c r="E244" s="40"/>
      <c r="F244" s="44">
        <f t="shared" si="30"/>
        <v>0</v>
      </c>
      <c r="G244" s="43"/>
      <c r="H244" s="42"/>
      <c r="I244" s="39">
        <f t="shared" si="31"/>
        <v>0</v>
      </c>
      <c r="J244" s="43">
        <v>0</v>
      </c>
      <c r="K244" s="42"/>
      <c r="L244" s="39">
        <f t="shared" si="32"/>
        <v>0</v>
      </c>
      <c r="M244" s="41"/>
      <c r="N244" s="40"/>
      <c r="O244" s="39">
        <f t="shared" si="33"/>
        <v>0</v>
      </c>
      <c r="P244" s="38"/>
    </row>
    <row r="245" spans="1:16" ht="24" hidden="1" x14ac:dyDescent="0.25">
      <c r="A245" s="88">
        <v>6255</v>
      </c>
      <c r="B245" s="110" t="s">
        <v>68</v>
      </c>
      <c r="C245" s="87">
        <f t="shared" si="26"/>
        <v>0</v>
      </c>
      <c r="D245" s="43">
        <v>0</v>
      </c>
      <c r="E245" s="40"/>
      <c r="F245" s="44">
        <f t="shared" si="30"/>
        <v>0</v>
      </c>
      <c r="G245" s="43"/>
      <c r="H245" s="42"/>
      <c r="I245" s="39">
        <f t="shared" si="31"/>
        <v>0</v>
      </c>
      <c r="J245" s="43">
        <v>0</v>
      </c>
      <c r="K245" s="42"/>
      <c r="L245" s="39">
        <f t="shared" si="32"/>
        <v>0</v>
      </c>
      <c r="M245" s="41"/>
      <c r="N245" s="40"/>
      <c r="O245" s="39">
        <f t="shared" si="33"/>
        <v>0</v>
      </c>
      <c r="P245" s="38"/>
    </row>
    <row r="246" spans="1:16" hidden="1" x14ac:dyDescent="0.25">
      <c r="A246" s="88">
        <v>6259</v>
      </c>
      <c r="B246" s="110" t="s">
        <v>67</v>
      </c>
      <c r="C246" s="87">
        <f t="shared" si="26"/>
        <v>0</v>
      </c>
      <c r="D246" s="43">
        <v>0</v>
      </c>
      <c r="E246" s="40"/>
      <c r="F246" s="44">
        <f t="shared" si="30"/>
        <v>0</v>
      </c>
      <c r="G246" s="43"/>
      <c r="H246" s="42"/>
      <c r="I246" s="39">
        <f t="shared" si="31"/>
        <v>0</v>
      </c>
      <c r="J246" s="43">
        <v>0</v>
      </c>
      <c r="K246" s="42"/>
      <c r="L246" s="39">
        <f t="shared" si="32"/>
        <v>0</v>
      </c>
      <c r="M246" s="41"/>
      <c r="N246" s="40"/>
      <c r="O246" s="39">
        <f t="shared" si="33"/>
        <v>0</v>
      </c>
      <c r="P246" s="38"/>
    </row>
    <row r="247" spans="1:16" ht="24" hidden="1" x14ac:dyDescent="0.25">
      <c r="A247" s="111">
        <v>6260</v>
      </c>
      <c r="B247" s="110" t="s">
        <v>66</v>
      </c>
      <c r="C247" s="87">
        <f t="shared" si="26"/>
        <v>0</v>
      </c>
      <c r="D247" s="43">
        <v>0</v>
      </c>
      <c r="E247" s="40"/>
      <c r="F247" s="44">
        <f t="shared" ref="F247:F299" si="37">D247+E247</f>
        <v>0</v>
      </c>
      <c r="G247" s="43"/>
      <c r="H247" s="42"/>
      <c r="I247" s="39">
        <f t="shared" ref="I247:I299" si="38">G247+H247</f>
        <v>0</v>
      </c>
      <c r="J247" s="43">
        <v>0</v>
      </c>
      <c r="K247" s="42"/>
      <c r="L247" s="39">
        <f t="shared" ref="L247:L299" si="39">J247+K247</f>
        <v>0</v>
      </c>
      <c r="M247" s="41"/>
      <c r="N247" s="40"/>
      <c r="O247" s="39">
        <f t="shared" ref="O247:O276" si="40">M247+N247</f>
        <v>0</v>
      </c>
      <c r="P247" s="38"/>
    </row>
    <row r="248" spans="1:16" hidden="1" x14ac:dyDescent="0.25">
      <c r="A248" s="111">
        <v>6270</v>
      </c>
      <c r="B248" s="110" t="s">
        <v>65</v>
      </c>
      <c r="C248" s="87">
        <f t="shared" si="26"/>
        <v>0</v>
      </c>
      <c r="D248" s="43">
        <v>0</v>
      </c>
      <c r="E248" s="40"/>
      <c r="F248" s="44">
        <f t="shared" si="37"/>
        <v>0</v>
      </c>
      <c r="G248" s="43"/>
      <c r="H248" s="42"/>
      <c r="I248" s="39">
        <f t="shared" si="38"/>
        <v>0</v>
      </c>
      <c r="J248" s="43">
        <v>0</v>
      </c>
      <c r="K248" s="42"/>
      <c r="L248" s="39">
        <f t="shared" si="39"/>
        <v>0</v>
      </c>
      <c r="M248" s="41"/>
      <c r="N248" s="40"/>
      <c r="O248" s="39">
        <f t="shared" si="40"/>
        <v>0</v>
      </c>
      <c r="P248" s="38"/>
    </row>
    <row r="249" spans="1:16" hidden="1" x14ac:dyDescent="0.25">
      <c r="A249" s="118">
        <v>6290</v>
      </c>
      <c r="B249" s="117" t="s">
        <v>64</v>
      </c>
      <c r="C249" s="87">
        <f t="shared" si="26"/>
        <v>0</v>
      </c>
      <c r="D249" s="140">
        <f>SUM(D250:D253)</f>
        <v>0</v>
      </c>
      <c r="E249" s="141">
        <f>SUM(E250:E253)</f>
        <v>0</v>
      </c>
      <c r="F249" s="84">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row>
    <row r="250" spans="1:16" hidden="1" x14ac:dyDescent="0.25">
      <c r="A250" s="88">
        <v>6291</v>
      </c>
      <c r="B250" s="110" t="s">
        <v>63</v>
      </c>
      <c r="C250" s="87">
        <f t="shared" si="26"/>
        <v>0</v>
      </c>
      <c r="D250" s="43">
        <v>0</v>
      </c>
      <c r="E250" s="40"/>
      <c r="F250" s="44">
        <f t="shared" si="37"/>
        <v>0</v>
      </c>
      <c r="G250" s="43"/>
      <c r="H250" s="42"/>
      <c r="I250" s="39">
        <f t="shared" si="38"/>
        <v>0</v>
      </c>
      <c r="J250" s="43">
        <v>0</v>
      </c>
      <c r="K250" s="42"/>
      <c r="L250" s="39">
        <f t="shared" si="39"/>
        <v>0</v>
      </c>
      <c r="M250" s="41"/>
      <c r="N250" s="40"/>
      <c r="O250" s="39">
        <f t="shared" si="40"/>
        <v>0</v>
      </c>
      <c r="P250" s="38"/>
    </row>
    <row r="251" spans="1:16" hidden="1" x14ac:dyDescent="0.25">
      <c r="A251" s="88">
        <v>6292</v>
      </c>
      <c r="B251" s="110" t="s">
        <v>62</v>
      </c>
      <c r="C251" s="87">
        <f t="shared" si="26"/>
        <v>0</v>
      </c>
      <c r="D251" s="43">
        <v>0</v>
      </c>
      <c r="E251" s="40"/>
      <c r="F251" s="44">
        <f t="shared" si="37"/>
        <v>0</v>
      </c>
      <c r="G251" s="43"/>
      <c r="H251" s="42"/>
      <c r="I251" s="39">
        <f t="shared" si="38"/>
        <v>0</v>
      </c>
      <c r="J251" s="43">
        <v>0</v>
      </c>
      <c r="K251" s="42"/>
      <c r="L251" s="39">
        <f t="shared" si="39"/>
        <v>0</v>
      </c>
      <c r="M251" s="41"/>
      <c r="N251" s="40"/>
      <c r="O251" s="39">
        <f t="shared" si="40"/>
        <v>0</v>
      </c>
      <c r="P251" s="38"/>
    </row>
    <row r="252" spans="1:16" ht="72" hidden="1" x14ac:dyDescent="0.25">
      <c r="A252" s="88">
        <v>6296</v>
      </c>
      <c r="B252" s="110" t="s">
        <v>61</v>
      </c>
      <c r="C252" s="87">
        <f t="shared" si="26"/>
        <v>0</v>
      </c>
      <c r="D252" s="43">
        <v>0</v>
      </c>
      <c r="E252" s="40"/>
      <c r="F252" s="44">
        <f t="shared" si="37"/>
        <v>0</v>
      </c>
      <c r="G252" s="43"/>
      <c r="H252" s="42"/>
      <c r="I252" s="39">
        <f t="shared" si="38"/>
        <v>0</v>
      </c>
      <c r="J252" s="43">
        <v>0</v>
      </c>
      <c r="K252" s="42"/>
      <c r="L252" s="39">
        <f t="shared" si="39"/>
        <v>0</v>
      </c>
      <c r="M252" s="41"/>
      <c r="N252" s="40"/>
      <c r="O252" s="39">
        <f t="shared" si="40"/>
        <v>0</v>
      </c>
      <c r="P252" s="38"/>
    </row>
    <row r="253" spans="1:16" ht="36" hidden="1" x14ac:dyDescent="0.25">
      <c r="A253" s="88">
        <v>6299</v>
      </c>
      <c r="B253" s="110" t="s">
        <v>60</v>
      </c>
      <c r="C253" s="87">
        <f t="shared" si="26"/>
        <v>0</v>
      </c>
      <c r="D253" s="43">
        <v>0</v>
      </c>
      <c r="E253" s="40"/>
      <c r="F253" s="44">
        <f t="shared" si="37"/>
        <v>0</v>
      </c>
      <c r="G253" s="43"/>
      <c r="H253" s="42"/>
      <c r="I253" s="39">
        <f t="shared" si="38"/>
        <v>0</v>
      </c>
      <c r="J253" s="43">
        <v>0</v>
      </c>
      <c r="K253" s="42"/>
      <c r="L253" s="39">
        <f t="shared" si="39"/>
        <v>0</v>
      </c>
      <c r="M253" s="41"/>
      <c r="N253" s="40"/>
      <c r="O253" s="39">
        <f t="shared" si="40"/>
        <v>0</v>
      </c>
      <c r="P253" s="38"/>
    </row>
    <row r="254" spans="1:16" hidden="1" x14ac:dyDescent="0.25">
      <c r="A254" s="109">
        <v>6300</v>
      </c>
      <c r="B254" s="108" t="s">
        <v>59</v>
      </c>
      <c r="C254" s="473">
        <f t="shared" si="26"/>
        <v>0</v>
      </c>
      <c r="D254" s="121">
        <f>SUM(D255,D259,D260)</f>
        <v>0</v>
      </c>
      <c r="E254" s="123">
        <f>SUM(E255,E259,E260)</f>
        <v>0</v>
      </c>
      <c r="F254" s="122">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row>
    <row r="255" spans="1:16" ht="24" hidden="1" x14ac:dyDescent="0.25">
      <c r="A255" s="118">
        <v>6320</v>
      </c>
      <c r="B255" s="117" t="s">
        <v>58</v>
      </c>
      <c r="C255" s="497">
        <f t="shared" si="26"/>
        <v>0</v>
      </c>
      <c r="D255" s="140">
        <f>SUM(D256:D258)</f>
        <v>0</v>
      </c>
      <c r="E255" s="141">
        <f>SUM(E256:E258)</f>
        <v>0</v>
      </c>
      <c r="F255" s="84">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row>
    <row r="256" spans="1:16" hidden="1" x14ac:dyDescent="0.25">
      <c r="A256" s="88">
        <v>6322</v>
      </c>
      <c r="B256" s="110" t="s">
        <v>57</v>
      </c>
      <c r="C256" s="87">
        <f t="shared" si="26"/>
        <v>0</v>
      </c>
      <c r="D256" s="43">
        <v>0</v>
      </c>
      <c r="E256" s="40"/>
      <c r="F256" s="44">
        <f t="shared" si="37"/>
        <v>0</v>
      </c>
      <c r="G256" s="43"/>
      <c r="H256" s="42"/>
      <c r="I256" s="39">
        <f t="shared" si="38"/>
        <v>0</v>
      </c>
      <c r="J256" s="43">
        <v>0</v>
      </c>
      <c r="K256" s="42"/>
      <c r="L256" s="39">
        <f t="shared" si="39"/>
        <v>0</v>
      </c>
      <c r="M256" s="41"/>
      <c r="N256" s="40"/>
      <c r="O256" s="39">
        <f t="shared" si="40"/>
        <v>0</v>
      </c>
      <c r="P256" s="38"/>
    </row>
    <row r="257" spans="1:16" ht="24" hidden="1" x14ac:dyDescent="0.25">
      <c r="A257" s="88">
        <v>6323</v>
      </c>
      <c r="B257" s="110" t="s">
        <v>56</v>
      </c>
      <c r="C257" s="87">
        <f t="shared" si="26"/>
        <v>0</v>
      </c>
      <c r="D257" s="43">
        <v>0</v>
      </c>
      <c r="E257" s="40"/>
      <c r="F257" s="44">
        <f t="shared" si="37"/>
        <v>0</v>
      </c>
      <c r="G257" s="43"/>
      <c r="H257" s="42"/>
      <c r="I257" s="39">
        <f t="shared" si="38"/>
        <v>0</v>
      </c>
      <c r="J257" s="43">
        <v>0</v>
      </c>
      <c r="K257" s="42"/>
      <c r="L257" s="39">
        <f t="shared" si="39"/>
        <v>0</v>
      </c>
      <c r="M257" s="41"/>
      <c r="N257" s="40"/>
      <c r="O257" s="39">
        <f t="shared" si="40"/>
        <v>0</v>
      </c>
      <c r="P257" s="38"/>
    </row>
    <row r="258" spans="1:16" ht="24" hidden="1" x14ac:dyDescent="0.25">
      <c r="A258" s="145">
        <v>6324</v>
      </c>
      <c r="B258" s="117" t="s">
        <v>55</v>
      </c>
      <c r="C258" s="87">
        <f t="shared" si="26"/>
        <v>0</v>
      </c>
      <c r="D258" s="83">
        <v>0</v>
      </c>
      <c r="E258" s="80"/>
      <c r="F258" s="84">
        <f t="shared" si="37"/>
        <v>0</v>
      </c>
      <c r="G258" s="83"/>
      <c r="H258" s="82"/>
      <c r="I258" s="79">
        <f t="shared" si="38"/>
        <v>0</v>
      </c>
      <c r="J258" s="83">
        <v>0</v>
      </c>
      <c r="K258" s="82"/>
      <c r="L258" s="79">
        <f t="shared" si="39"/>
        <v>0</v>
      </c>
      <c r="M258" s="81"/>
      <c r="N258" s="80"/>
      <c r="O258" s="79">
        <f t="shared" si="40"/>
        <v>0</v>
      </c>
      <c r="P258" s="78"/>
    </row>
    <row r="259" spans="1:16" ht="24" hidden="1" x14ac:dyDescent="0.25">
      <c r="A259" s="144">
        <v>6330</v>
      </c>
      <c r="B259" s="143" t="s">
        <v>54</v>
      </c>
      <c r="C259" s="87">
        <f t="shared" ref="C259:C286" si="50">F259+I259+L259+O259</f>
        <v>0</v>
      </c>
      <c r="D259" s="33">
        <v>0</v>
      </c>
      <c r="E259" s="30"/>
      <c r="F259" s="34">
        <f t="shared" si="37"/>
        <v>0</v>
      </c>
      <c r="G259" s="33"/>
      <c r="H259" s="32"/>
      <c r="I259" s="29">
        <f t="shared" si="38"/>
        <v>0</v>
      </c>
      <c r="J259" s="33">
        <v>0</v>
      </c>
      <c r="K259" s="32"/>
      <c r="L259" s="29">
        <f t="shared" si="39"/>
        <v>0</v>
      </c>
      <c r="M259" s="31"/>
      <c r="N259" s="30"/>
      <c r="O259" s="29">
        <f t="shared" si="40"/>
        <v>0</v>
      </c>
      <c r="P259" s="28"/>
    </row>
    <row r="260" spans="1:16" hidden="1" x14ac:dyDescent="0.25">
      <c r="A260" s="111">
        <v>6360</v>
      </c>
      <c r="B260" s="110" t="s">
        <v>53</v>
      </c>
      <c r="C260" s="87">
        <f t="shared" si="50"/>
        <v>0</v>
      </c>
      <c r="D260" s="43">
        <v>0</v>
      </c>
      <c r="E260" s="40"/>
      <c r="F260" s="44">
        <f t="shared" si="37"/>
        <v>0</v>
      </c>
      <c r="G260" s="43"/>
      <c r="H260" s="42"/>
      <c r="I260" s="39">
        <f t="shared" si="38"/>
        <v>0</v>
      </c>
      <c r="J260" s="43">
        <v>0</v>
      </c>
      <c r="K260" s="42"/>
      <c r="L260" s="39">
        <f t="shared" si="39"/>
        <v>0</v>
      </c>
      <c r="M260" s="41"/>
      <c r="N260" s="40"/>
      <c r="O260" s="39">
        <f t="shared" si="40"/>
        <v>0</v>
      </c>
      <c r="P260" s="38"/>
    </row>
    <row r="261" spans="1:16" ht="24" hidden="1" x14ac:dyDescent="0.25">
      <c r="A261" s="109">
        <v>6400</v>
      </c>
      <c r="B261" s="108" t="s">
        <v>52</v>
      </c>
      <c r="C261" s="473">
        <f t="shared" si="50"/>
        <v>0</v>
      </c>
      <c r="D261" s="121">
        <f>SUM(D262,D266)</f>
        <v>0</v>
      </c>
      <c r="E261" s="123">
        <f>SUM(E262,E266)</f>
        <v>0</v>
      </c>
      <c r="F261" s="122">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row>
    <row r="262" spans="1:16" ht="24" hidden="1" x14ac:dyDescent="0.25">
      <c r="A262" s="118">
        <v>6410</v>
      </c>
      <c r="B262" s="117" t="s">
        <v>51</v>
      </c>
      <c r="C262" s="477">
        <f t="shared" si="50"/>
        <v>0</v>
      </c>
      <c r="D262" s="140">
        <f>SUM(D263:D265)</f>
        <v>0</v>
      </c>
      <c r="E262" s="141">
        <f>SUM(E263:E265)</f>
        <v>0</v>
      </c>
      <c r="F262" s="84">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row>
    <row r="263" spans="1:16" hidden="1" x14ac:dyDescent="0.25">
      <c r="A263" s="88">
        <v>6411</v>
      </c>
      <c r="B263" s="47" t="s">
        <v>50</v>
      </c>
      <c r="C263" s="87">
        <f t="shared" si="50"/>
        <v>0</v>
      </c>
      <c r="D263" s="43">
        <v>0</v>
      </c>
      <c r="E263" s="40"/>
      <c r="F263" s="44">
        <f t="shared" si="37"/>
        <v>0</v>
      </c>
      <c r="G263" s="43"/>
      <c r="H263" s="42"/>
      <c r="I263" s="39">
        <f t="shared" si="38"/>
        <v>0</v>
      </c>
      <c r="J263" s="43">
        <v>0</v>
      </c>
      <c r="K263" s="42"/>
      <c r="L263" s="39">
        <f t="shared" si="39"/>
        <v>0</v>
      </c>
      <c r="M263" s="41"/>
      <c r="N263" s="40"/>
      <c r="O263" s="39">
        <f t="shared" si="40"/>
        <v>0</v>
      </c>
      <c r="P263" s="38"/>
    </row>
    <row r="264" spans="1:16" ht="36" hidden="1" x14ac:dyDescent="0.25">
      <c r="A264" s="88">
        <v>6412</v>
      </c>
      <c r="B264" s="110" t="s">
        <v>49</v>
      </c>
      <c r="C264" s="87">
        <f t="shared" si="50"/>
        <v>0</v>
      </c>
      <c r="D264" s="43">
        <v>0</v>
      </c>
      <c r="E264" s="40"/>
      <c r="F264" s="44">
        <f t="shared" si="37"/>
        <v>0</v>
      </c>
      <c r="G264" s="43"/>
      <c r="H264" s="42"/>
      <c r="I264" s="39">
        <f t="shared" si="38"/>
        <v>0</v>
      </c>
      <c r="J264" s="43">
        <v>0</v>
      </c>
      <c r="K264" s="42"/>
      <c r="L264" s="39">
        <f t="shared" si="39"/>
        <v>0</v>
      </c>
      <c r="M264" s="41"/>
      <c r="N264" s="40"/>
      <c r="O264" s="39">
        <f t="shared" si="40"/>
        <v>0</v>
      </c>
      <c r="P264" s="38"/>
    </row>
    <row r="265" spans="1:16" ht="36" hidden="1" x14ac:dyDescent="0.25">
      <c r="A265" s="88">
        <v>6419</v>
      </c>
      <c r="B265" s="110" t="s">
        <v>48</v>
      </c>
      <c r="C265" s="87">
        <f t="shared" si="50"/>
        <v>0</v>
      </c>
      <c r="D265" s="43">
        <v>0</v>
      </c>
      <c r="E265" s="40"/>
      <c r="F265" s="44">
        <f t="shared" si="37"/>
        <v>0</v>
      </c>
      <c r="G265" s="43"/>
      <c r="H265" s="42"/>
      <c r="I265" s="39">
        <f t="shared" si="38"/>
        <v>0</v>
      </c>
      <c r="J265" s="43">
        <v>0</v>
      </c>
      <c r="K265" s="42"/>
      <c r="L265" s="39">
        <f t="shared" si="39"/>
        <v>0</v>
      </c>
      <c r="M265" s="41"/>
      <c r="N265" s="40"/>
      <c r="O265" s="39">
        <f t="shared" si="40"/>
        <v>0</v>
      </c>
      <c r="P265" s="38"/>
    </row>
    <row r="266" spans="1:16" ht="36" hidden="1" x14ac:dyDescent="0.25">
      <c r="A266" s="111">
        <v>6420</v>
      </c>
      <c r="B266" s="110" t="s">
        <v>47</v>
      </c>
      <c r="C266" s="87">
        <f t="shared" si="50"/>
        <v>0</v>
      </c>
      <c r="D266" s="115">
        <f>SUM(D267:D270)</f>
        <v>0</v>
      </c>
      <c r="E266" s="112">
        <f>SUM(E267:E270)</f>
        <v>0</v>
      </c>
      <c r="F266" s="44">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row>
    <row r="267" spans="1:16" hidden="1" x14ac:dyDescent="0.25">
      <c r="A267" s="88">
        <v>6421</v>
      </c>
      <c r="B267" s="110" t="s">
        <v>46</v>
      </c>
      <c r="C267" s="87">
        <f t="shared" si="50"/>
        <v>0</v>
      </c>
      <c r="D267" s="43">
        <v>0</v>
      </c>
      <c r="E267" s="40"/>
      <c r="F267" s="44">
        <f t="shared" si="37"/>
        <v>0</v>
      </c>
      <c r="G267" s="43"/>
      <c r="H267" s="42"/>
      <c r="I267" s="39">
        <f t="shared" si="38"/>
        <v>0</v>
      </c>
      <c r="J267" s="43">
        <v>0</v>
      </c>
      <c r="K267" s="42"/>
      <c r="L267" s="39">
        <f t="shared" si="39"/>
        <v>0</v>
      </c>
      <c r="M267" s="41"/>
      <c r="N267" s="40"/>
      <c r="O267" s="39">
        <f t="shared" si="40"/>
        <v>0</v>
      </c>
      <c r="P267" s="38"/>
    </row>
    <row r="268" spans="1:16" hidden="1" x14ac:dyDescent="0.25">
      <c r="A268" s="88">
        <v>6422</v>
      </c>
      <c r="B268" s="110" t="s">
        <v>45</v>
      </c>
      <c r="C268" s="87">
        <f t="shared" si="50"/>
        <v>0</v>
      </c>
      <c r="D268" s="43">
        <v>0</v>
      </c>
      <c r="E268" s="40"/>
      <c r="F268" s="44">
        <f t="shared" si="37"/>
        <v>0</v>
      </c>
      <c r="G268" s="43"/>
      <c r="H268" s="42"/>
      <c r="I268" s="39">
        <f t="shared" si="38"/>
        <v>0</v>
      </c>
      <c r="J268" s="43">
        <v>0</v>
      </c>
      <c r="K268" s="42"/>
      <c r="L268" s="39">
        <f t="shared" si="39"/>
        <v>0</v>
      </c>
      <c r="M268" s="41"/>
      <c r="N268" s="40"/>
      <c r="O268" s="39">
        <f t="shared" si="40"/>
        <v>0</v>
      </c>
      <c r="P268" s="38"/>
    </row>
    <row r="269" spans="1:16" hidden="1" x14ac:dyDescent="0.25">
      <c r="A269" s="88">
        <v>6423</v>
      </c>
      <c r="B269" s="110" t="s">
        <v>44</v>
      </c>
      <c r="C269" s="87">
        <f t="shared" si="50"/>
        <v>0</v>
      </c>
      <c r="D269" s="43">
        <v>0</v>
      </c>
      <c r="E269" s="40"/>
      <c r="F269" s="44">
        <f t="shared" si="37"/>
        <v>0</v>
      </c>
      <c r="G269" s="43"/>
      <c r="H269" s="42"/>
      <c r="I269" s="39">
        <f t="shared" si="38"/>
        <v>0</v>
      </c>
      <c r="J269" s="43">
        <v>0</v>
      </c>
      <c r="K269" s="42"/>
      <c r="L269" s="39">
        <f t="shared" si="39"/>
        <v>0</v>
      </c>
      <c r="M269" s="41"/>
      <c r="N269" s="40"/>
      <c r="O269" s="39">
        <f t="shared" si="40"/>
        <v>0</v>
      </c>
      <c r="P269" s="38"/>
    </row>
    <row r="270" spans="1:16" ht="24" hidden="1" x14ac:dyDescent="0.25">
      <c r="A270" s="88">
        <v>6424</v>
      </c>
      <c r="B270" s="110" t="s">
        <v>43</v>
      </c>
      <c r="C270" s="87">
        <f t="shared" si="50"/>
        <v>0</v>
      </c>
      <c r="D270" s="43">
        <v>0</v>
      </c>
      <c r="E270" s="40"/>
      <c r="F270" s="44">
        <f t="shared" si="37"/>
        <v>0</v>
      </c>
      <c r="G270" s="43"/>
      <c r="H270" s="42"/>
      <c r="I270" s="39">
        <f t="shared" si="38"/>
        <v>0</v>
      </c>
      <c r="J270" s="43">
        <v>0</v>
      </c>
      <c r="K270" s="42"/>
      <c r="L270" s="39">
        <f t="shared" si="39"/>
        <v>0</v>
      </c>
      <c r="M270" s="41"/>
      <c r="N270" s="40"/>
      <c r="O270" s="39">
        <f t="shared" si="40"/>
        <v>0</v>
      </c>
      <c r="P270" s="38"/>
    </row>
    <row r="271" spans="1:16" ht="36" hidden="1" x14ac:dyDescent="0.25">
      <c r="A271" s="135">
        <v>7000</v>
      </c>
      <c r="B271" s="135" t="s">
        <v>42</v>
      </c>
      <c r="C271" s="502">
        <f t="shared" si="50"/>
        <v>0</v>
      </c>
      <c r="D271" s="131">
        <f>SUM(D272,D282)</f>
        <v>0</v>
      </c>
      <c r="E271" s="133">
        <f>SUM(E272,E282)</f>
        <v>0</v>
      </c>
      <c r="F271" s="132">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row>
    <row r="272" spans="1:16" ht="24" hidden="1" x14ac:dyDescent="0.25">
      <c r="A272" s="109">
        <v>7200</v>
      </c>
      <c r="B272" s="108" t="s">
        <v>41</v>
      </c>
      <c r="C272" s="473">
        <f t="shared" si="50"/>
        <v>0</v>
      </c>
      <c r="D272" s="121">
        <f>SUM(D273,D274,D277,D278,D281)</f>
        <v>0</v>
      </c>
      <c r="E272" s="123">
        <f>SUM(E273,E274,E277,E278,E281)</f>
        <v>0</v>
      </c>
      <c r="F272" s="122">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row>
    <row r="273" spans="1:16" ht="24" hidden="1" x14ac:dyDescent="0.25">
      <c r="A273" s="118">
        <v>7210</v>
      </c>
      <c r="B273" s="117" t="s">
        <v>40</v>
      </c>
      <c r="C273" s="477">
        <f t="shared" si="50"/>
        <v>0</v>
      </c>
      <c r="D273" s="83">
        <v>0</v>
      </c>
      <c r="E273" s="80"/>
      <c r="F273" s="84">
        <f t="shared" si="37"/>
        <v>0</v>
      </c>
      <c r="G273" s="83"/>
      <c r="H273" s="82"/>
      <c r="I273" s="79">
        <f t="shared" si="38"/>
        <v>0</v>
      </c>
      <c r="J273" s="83">
        <v>0</v>
      </c>
      <c r="K273" s="82"/>
      <c r="L273" s="79">
        <f t="shared" si="39"/>
        <v>0</v>
      </c>
      <c r="M273" s="81"/>
      <c r="N273" s="80"/>
      <c r="O273" s="79">
        <f t="shared" si="40"/>
        <v>0</v>
      </c>
      <c r="P273" s="78"/>
    </row>
    <row r="274" spans="1:16" s="116" customFormat="1" ht="36" hidden="1" x14ac:dyDescent="0.25">
      <c r="A274" s="111">
        <v>7220</v>
      </c>
      <c r="B274" s="110" t="s">
        <v>39</v>
      </c>
      <c r="C274" s="87">
        <f t="shared" si="50"/>
        <v>0</v>
      </c>
      <c r="D274" s="115">
        <f>SUM(D275:D276)</f>
        <v>0</v>
      </c>
      <c r="E274" s="112">
        <f>SUM(E275:E276)</f>
        <v>0</v>
      </c>
      <c r="F274" s="44">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row>
    <row r="275" spans="1:16" s="116" customFormat="1" ht="36" hidden="1" x14ac:dyDescent="0.25">
      <c r="A275" s="88">
        <v>7221</v>
      </c>
      <c r="B275" s="110" t="s">
        <v>38</v>
      </c>
      <c r="C275" s="87">
        <f t="shared" si="50"/>
        <v>0</v>
      </c>
      <c r="D275" s="43">
        <v>0</v>
      </c>
      <c r="E275" s="40"/>
      <c r="F275" s="44">
        <f t="shared" si="37"/>
        <v>0</v>
      </c>
      <c r="G275" s="43"/>
      <c r="H275" s="42"/>
      <c r="I275" s="39">
        <f t="shared" si="38"/>
        <v>0</v>
      </c>
      <c r="J275" s="43">
        <v>0</v>
      </c>
      <c r="K275" s="42"/>
      <c r="L275" s="39">
        <f t="shared" si="39"/>
        <v>0</v>
      </c>
      <c r="M275" s="41"/>
      <c r="N275" s="40"/>
      <c r="O275" s="39">
        <f t="shared" si="40"/>
        <v>0</v>
      </c>
      <c r="P275" s="38"/>
    </row>
    <row r="276" spans="1:16" s="116" customFormat="1" ht="36" hidden="1" x14ac:dyDescent="0.25">
      <c r="A276" s="88">
        <v>7222</v>
      </c>
      <c r="B276" s="110" t="s">
        <v>37</v>
      </c>
      <c r="C276" s="87">
        <f t="shared" si="50"/>
        <v>0</v>
      </c>
      <c r="D276" s="43">
        <v>0</v>
      </c>
      <c r="E276" s="40"/>
      <c r="F276" s="44">
        <f t="shared" si="37"/>
        <v>0</v>
      </c>
      <c r="G276" s="43"/>
      <c r="H276" s="42"/>
      <c r="I276" s="39">
        <f t="shared" si="38"/>
        <v>0</v>
      </c>
      <c r="J276" s="43">
        <v>0</v>
      </c>
      <c r="K276" s="42"/>
      <c r="L276" s="39">
        <f t="shared" si="39"/>
        <v>0</v>
      </c>
      <c r="M276" s="41"/>
      <c r="N276" s="40"/>
      <c r="O276" s="39">
        <f t="shared" si="40"/>
        <v>0</v>
      </c>
      <c r="P276" s="38"/>
    </row>
    <row r="277" spans="1:16" s="116" customFormat="1" ht="24" hidden="1" x14ac:dyDescent="0.25">
      <c r="A277" s="111">
        <v>7230</v>
      </c>
      <c r="B277" s="110" t="s">
        <v>36</v>
      </c>
      <c r="C277" s="87">
        <f t="shared" si="50"/>
        <v>0</v>
      </c>
      <c r="D277" s="43">
        <v>0</v>
      </c>
      <c r="E277" s="40"/>
      <c r="F277" s="44">
        <f t="shared" si="37"/>
        <v>0</v>
      </c>
      <c r="G277" s="43"/>
      <c r="H277" s="42"/>
      <c r="I277" s="39">
        <f t="shared" si="38"/>
        <v>0</v>
      </c>
      <c r="J277" s="43">
        <v>0</v>
      </c>
      <c r="K277" s="42"/>
      <c r="L277" s="39">
        <f t="shared" si="39"/>
        <v>0</v>
      </c>
      <c r="M277" s="41"/>
      <c r="N277" s="40"/>
      <c r="O277" s="39">
        <f>M277+N277</f>
        <v>0</v>
      </c>
      <c r="P277" s="38"/>
    </row>
    <row r="278" spans="1:16" ht="24" hidden="1" x14ac:dyDescent="0.25">
      <c r="A278" s="111">
        <v>7240</v>
      </c>
      <c r="B278" s="110" t="s">
        <v>35</v>
      </c>
      <c r="C278" s="87">
        <f t="shared" si="50"/>
        <v>0</v>
      </c>
      <c r="D278" s="115">
        <f>SUM(D279:D280)</f>
        <v>0</v>
      </c>
      <c r="E278" s="112">
        <f>SUM(E279:E280)</f>
        <v>0</v>
      </c>
      <c r="F278" s="44">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row>
    <row r="279" spans="1:16" ht="48" hidden="1" x14ac:dyDescent="0.25">
      <c r="A279" s="88">
        <v>7245</v>
      </c>
      <c r="B279" s="110" t="s">
        <v>34</v>
      </c>
      <c r="C279" s="87">
        <f t="shared" si="50"/>
        <v>0</v>
      </c>
      <c r="D279" s="43">
        <v>0</v>
      </c>
      <c r="E279" s="40"/>
      <c r="F279" s="44">
        <f t="shared" si="37"/>
        <v>0</v>
      </c>
      <c r="G279" s="43"/>
      <c r="H279" s="42"/>
      <c r="I279" s="39">
        <f t="shared" si="38"/>
        <v>0</v>
      </c>
      <c r="J279" s="43">
        <v>0</v>
      </c>
      <c r="K279" s="42"/>
      <c r="L279" s="39">
        <f t="shared" si="39"/>
        <v>0</v>
      </c>
      <c r="M279" s="41"/>
      <c r="N279" s="40"/>
      <c r="O279" s="39">
        <f t="shared" ref="O279:O282" si="57">M279+N279</f>
        <v>0</v>
      </c>
      <c r="P279" s="38"/>
    </row>
    <row r="280" spans="1:16" ht="84" hidden="1" x14ac:dyDescent="0.25">
      <c r="A280" s="88">
        <v>7246</v>
      </c>
      <c r="B280" s="110" t="s">
        <v>33</v>
      </c>
      <c r="C280" s="87">
        <f t="shared" si="50"/>
        <v>0</v>
      </c>
      <c r="D280" s="43">
        <v>0</v>
      </c>
      <c r="E280" s="40"/>
      <c r="F280" s="44">
        <f t="shared" si="37"/>
        <v>0</v>
      </c>
      <c r="G280" s="43"/>
      <c r="H280" s="42"/>
      <c r="I280" s="39">
        <f t="shared" si="38"/>
        <v>0</v>
      </c>
      <c r="J280" s="43">
        <v>0</v>
      </c>
      <c r="K280" s="42"/>
      <c r="L280" s="39">
        <f t="shared" si="39"/>
        <v>0</v>
      </c>
      <c r="M280" s="41"/>
      <c r="N280" s="40"/>
      <c r="O280" s="39">
        <f t="shared" si="57"/>
        <v>0</v>
      </c>
      <c r="P280" s="38"/>
    </row>
    <row r="281" spans="1:16" ht="24" hidden="1" x14ac:dyDescent="0.25">
      <c r="A281" s="111">
        <v>7260</v>
      </c>
      <c r="B281" s="110" t="s">
        <v>32</v>
      </c>
      <c r="C281" s="87">
        <f t="shared" si="50"/>
        <v>0</v>
      </c>
      <c r="D281" s="83">
        <v>0</v>
      </c>
      <c r="E281" s="80"/>
      <c r="F281" s="84">
        <f t="shared" si="37"/>
        <v>0</v>
      </c>
      <c r="G281" s="83"/>
      <c r="H281" s="82"/>
      <c r="I281" s="79">
        <f t="shared" si="38"/>
        <v>0</v>
      </c>
      <c r="J281" s="83">
        <v>0</v>
      </c>
      <c r="K281" s="82"/>
      <c r="L281" s="79">
        <f t="shared" si="39"/>
        <v>0</v>
      </c>
      <c r="M281" s="81"/>
      <c r="N281" s="80"/>
      <c r="O281" s="79">
        <f t="shared" si="57"/>
        <v>0</v>
      </c>
      <c r="P281" s="78"/>
    </row>
    <row r="282" spans="1:16" hidden="1" x14ac:dyDescent="0.25">
      <c r="A282" s="109">
        <v>7700</v>
      </c>
      <c r="B282" s="108" t="s">
        <v>31</v>
      </c>
      <c r="C282" s="168">
        <f t="shared" si="50"/>
        <v>0</v>
      </c>
      <c r="D282" s="105">
        <f>D283</f>
        <v>0</v>
      </c>
      <c r="E282" s="102">
        <f>SUM(E283)</f>
        <v>0</v>
      </c>
      <c r="F282" s="106">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row>
    <row r="283" spans="1:16" hidden="1" x14ac:dyDescent="0.25">
      <c r="A283" s="99">
        <v>7720</v>
      </c>
      <c r="B283" s="98" t="s">
        <v>30</v>
      </c>
      <c r="C283" s="97">
        <f t="shared" si="50"/>
        <v>0</v>
      </c>
      <c r="D283" s="53">
        <v>0</v>
      </c>
      <c r="E283" s="50"/>
      <c r="F283" s="54">
        <f t="shared" si="37"/>
        <v>0</v>
      </c>
      <c r="G283" s="53"/>
      <c r="H283" s="52"/>
      <c r="I283" s="49">
        <f t="shared" si="38"/>
        <v>0</v>
      </c>
      <c r="J283" s="53">
        <v>0</v>
      </c>
      <c r="K283" s="52"/>
      <c r="L283" s="49">
        <f t="shared" si="39"/>
        <v>0</v>
      </c>
      <c r="M283" s="51"/>
      <c r="N283" s="50"/>
      <c r="O283" s="49">
        <f>M283+N283</f>
        <v>0</v>
      </c>
      <c r="P283" s="48"/>
    </row>
    <row r="284" spans="1:16" hidden="1" x14ac:dyDescent="0.25">
      <c r="A284" s="57"/>
      <c r="B284" s="96" t="s">
        <v>29</v>
      </c>
      <c r="C284" s="477">
        <f t="shared" si="50"/>
        <v>0</v>
      </c>
      <c r="D284" s="94">
        <f>SUM(D285:D286)</f>
        <v>0</v>
      </c>
      <c r="E284" s="91">
        <f>SUM(E285:E286)</f>
        <v>0</v>
      </c>
      <c r="F284" s="95">
        <f t="shared" si="37"/>
        <v>0</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row>
    <row r="285" spans="1:16" hidden="1" x14ac:dyDescent="0.25">
      <c r="A285" s="47" t="s">
        <v>28</v>
      </c>
      <c r="B285" s="88" t="s">
        <v>27</v>
      </c>
      <c r="C285" s="87">
        <f t="shared" si="50"/>
        <v>0</v>
      </c>
      <c r="D285" s="43"/>
      <c r="E285" s="40"/>
      <c r="F285" s="44">
        <f t="shared" si="37"/>
        <v>0</v>
      </c>
      <c r="G285" s="43"/>
      <c r="H285" s="42"/>
      <c r="I285" s="39">
        <f t="shared" si="38"/>
        <v>0</v>
      </c>
      <c r="J285" s="43">
        <f>25-25</f>
        <v>0</v>
      </c>
      <c r="K285" s="42"/>
      <c r="L285" s="39">
        <f t="shared" si="39"/>
        <v>0</v>
      </c>
      <c r="M285" s="41"/>
      <c r="N285" s="40"/>
      <c r="O285" s="39">
        <f t="shared" si="58"/>
        <v>0</v>
      </c>
      <c r="P285" s="38"/>
    </row>
    <row r="286" spans="1:16" hidden="1" x14ac:dyDescent="0.25">
      <c r="A286" s="47" t="s">
        <v>26</v>
      </c>
      <c r="B286" s="86" t="s">
        <v>25</v>
      </c>
      <c r="C286" s="477">
        <f t="shared" si="50"/>
        <v>0</v>
      </c>
      <c r="D286" s="83"/>
      <c r="E286" s="80"/>
      <c r="F286" s="84">
        <f t="shared" si="37"/>
        <v>0</v>
      </c>
      <c r="G286" s="83"/>
      <c r="H286" s="82"/>
      <c r="I286" s="79">
        <f t="shared" si="38"/>
        <v>0</v>
      </c>
      <c r="J286" s="83"/>
      <c r="K286" s="82"/>
      <c r="L286" s="79">
        <f t="shared" si="39"/>
        <v>0</v>
      </c>
      <c r="M286" s="81"/>
      <c r="N286" s="80"/>
      <c r="O286" s="79">
        <f t="shared" si="58"/>
        <v>0</v>
      </c>
      <c r="P286" s="78"/>
    </row>
    <row r="287" spans="1:16" x14ac:dyDescent="0.25">
      <c r="A287" s="77"/>
      <c r="B287" s="76" t="s">
        <v>24</v>
      </c>
      <c r="C287" s="505">
        <f>SUM(C284,C271,C233,C198,C190,C176,C78,C56)</f>
        <v>146280</v>
      </c>
      <c r="D287" s="72">
        <f>SUM(D284,D271,D233,D198,D190,D176,D78,D56)</f>
        <v>147711</v>
      </c>
      <c r="E287" s="74">
        <f>SUM(E284,E271,E233,E198,E190,E176,E78,E56)</f>
        <v>-1431</v>
      </c>
      <c r="F287" s="73">
        <f t="shared" si="37"/>
        <v>146280</v>
      </c>
      <c r="G287" s="72">
        <f>SUM(G284,G271,G233,G198,G190,G176,G78,G56)</f>
        <v>0</v>
      </c>
      <c r="H287" s="71">
        <f>SUM(H284,H271,H233,H198,H190,H176,H78,H56)</f>
        <v>0</v>
      </c>
      <c r="I287" s="70">
        <f t="shared" si="38"/>
        <v>0</v>
      </c>
      <c r="J287" s="72">
        <f t="shared" ref="J287" si="59">SUM(J284,J271,J233,J198,J190,J176,J78,J56)</f>
        <v>0</v>
      </c>
      <c r="K287" s="71">
        <f>SUM(K284,K271,K233,K198,K190,K176,K78,K56)</f>
        <v>0</v>
      </c>
      <c r="L287" s="70">
        <f t="shared" si="39"/>
        <v>0</v>
      </c>
      <c r="M287" s="69">
        <f>SUM(M284,M271,M233,M198,M190,M176,M78,M56)</f>
        <v>0</v>
      </c>
      <c r="N287" s="68">
        <f>SUM(N284,N271,N233,N198,N190,N176,N78,N56)</f>
        <v>0</v>
      </c>
      <c r="O287" s="67">
        <f t="shared" si="58"/>
        <v>0</v>
      </c>
      <c r="P287" s="66"/>
    </row>
    <row r="288" spans="1:16" hidden="1" x14ac:dyDescent="0.25">
      <c r="A288" s="65" t="s">
        <v>23</v>
      </c>
      <c r="B288" s="64"/>
      <c r="C288" s="503">
        <f t="shared" ref="C288" si="60">F288+I288+L288+O288</f>
        <v>0</v>
      </c>
      <c r="D288" s="61">
        <f>SUM(D28,D29,D45)-D54</f>
        <v>0</v>
      </c>
      <c r="E288" s="58">
        <f>SUM(E28,E29,E45)-E54</f>
        <v>0</v>
      </c>
      <c r="F288" s="26">
        <f t="shared" si="37"/>
        <v>0</v>
      </c>
      <c r="G288" s="61">
        <f>SUM(G28,G29,G45)-G54</f>
        <v>0</v>
      </c>
      <c r="H288" s="60">
        <f>SUM(H28,H29,H45)-H54</f>
        <v>0</v>
      </c>
      <c r="I288" s="15">
        <f t="shared" si="38"/>
        <v>0</v>
      </c>
      <c r="J288" s="61">
        <f>(J30+J46)-J54</f>
        <v>0</v>
      </c>
      <c r="K288" s="60">
        <f>(K30+K46)-K54</f>
        <v>0</v>
      </c>
      <c r="L288" s="15">
        <f t="shared" si="39"/>
        <v>0</v>
      </c>
      <c r="M288" s="59">
        <f>M48-M54</f>
        <v>0</v>
      </c>
      <c r="N288" s="58">
        <f>N48-N54</f>
        <v>0</v>
      </c>
      <c r="O288" s="15">
        <f t="shared" si="58"/>
        <v>0</v>
      </c>
      <c r="P288" s="14"/>
    </row>
    <row r="289" spans="1:17" s="6" customFormat="1" hidden="1" x14ac:dyDescent="0.25">
      <c r="A289" s="65" t="s">
        <v>22</v>
      </c>
      <c r="B289" s="64"/>
      <c r="C289" s="503">
        <f>SUM(C290,C291)-C298+C299</f>
        <v>0</v>
      </c>
      <c r="D289" s="61">
        <f>SUM(D290,D291)-D298+D299</f>
        <v>0</v>
      </c>
      <c r="E289" s="58">
        <f>SUM(E290,E291)-E298+E299</f>
        <v>0</v>
      </c>
      <c r="F289" s="26">
        <f t="shared" si="37"/>
        <v>0</v>
      </c>
      <c r="G289" s="61">
        <f>SUM(G290,G291)-G298+G299</f>
        <v>0</v>
      </c>
      <c r="H289" s="60">
        <f>SUM(H290,H291)-H298+H299</f>
        <v>0</v>
      </c>
      <c r="I289" s="15">
        <f t="shared" si="38"/>
        <v>0</v>
      </c>
      <c r="J289" s="61">
        <f t="shared" ref="J289" si="61">SUM(J290,J291)-J298+J299</f>
        <v>0</v>
      </c>
      <c r="K289" s="60">
        <f>SUM(K290,K291)-K298+K299</f>
        <v>0</v>
      </c>
      <c r="L289" s="15">
        <f t="shared" si="39"/>
        <v>0</v>
      </c>
      <c r="M289" s="59">
        <f>SUM(M290,M291)-M298+M299</f>
        <v>0</v>
      </c>
      <c r="N289" s="58">
        <f>SUM(N290,N291)-N298+N299</f>
        <v>0</v>
      </c>
      <c r="O289" s="15">
        <f t="shared" si="58"/>
        <v>0</v>
      </c>
      <c r="P289" s="14"/>
    </row>
    <row r="290" spans="1:17" s="6" customFormat="1" hidden="1" x14ac:dyDescent="0.25">
      <c r="A290" s="63" t="s">
        <v>21</v>
      </c>
      <c r="B290" s="63" t="s">
        <v>20</v>
      </c>
      <c r="C290" s="503">
        <f>C25-C284</f>
        <v>0</v>
      </c>
      <c r="D290" s="61">
        <f>D25-D284</f>
        <v>0</v>
      </c>
      <c r="E290" s="58">
        <f>E25-E284</f>
        <v>0</v>
      </c>
      <c r="F290" s="26">
        <f t="shared" si="37"/>
        <v>0</v>
      </c>
      <c r="G290" s="61">
        <f>G25-G284</f>
        <v>0</v>
      </c>
      <c r="H290" s="60">
        <f>H25-H284</f>
        <v>0</v>
      </c>
      <c r="I290" s="15">
        <f t="shared" si="38"/>
        <v>0</v>
      </c>
      <c r="J290" s="61">
        <f t="shared" ref="J290" si="62">J25-J284</f>
        <v>0</v>
      </c>
      <c r="K290" s="60">
        <f>K25-K284</f>
        <v>0</v>
      </c>
      <c r="L290" s="15">
        <f t="shared" si="39"/>
        <v>0</v>
      </c>
      <c r="M290" s="59">
        <f>M25-M284</f>
        <v>0</v>
      </c>
      <c r="N290" s="58">
        <f>N25-N284</f>
        <v>0</v>
      </c>
      <c r="O290" s="15">
        <f t="shared" si="58"/>
        <v>0</v>
      </c>
      <c r="P290" s="14"/>
    </row>
    <row r="291" spans="1:17" s="6" customFormat="1" hidden="1" x14ac:dyDescent="0.25">
      <c r="A291" s="25" t="s">
        <v>19</v>
      </c>
      <c r="B291" s="25" t="s">
        <v>18</v>
      </c>
      <c r="C291" s="503">
        <f>SUM(C292,C294,C296)-SUM(C293,C295,C297)</f>
        <v>0</v>
      </c>
      <c r="D291" s="61">
        <f>SUM(D292,D294,D296)-SUM(D293,D295,D297)</f>
        <v>0</v>
      </c>
      <c r="E291" s="58">
        <f t="shared" ref="E291" si="63">SUM(E292,E294,E296)-SUM(E293,E295,E297)</f>
        <v>0</v>
      </c>
      <c r="F291" s="26">
        <f t="shared" si="37"/>
        <v>0</v>
      </c>
      <c r="G291" s="61">
        <f t="shared" ref="G291:H291" si="64">SUM(G292,G294,G296)-SUM(G293,G295,G297)</f>
        <v>0</v>
      </c>
      <c r="H291" s="60">
        <f t="shared" si="64"/>
        <v>0</v>
      </c>
      <c r="I291" s="15">
        <f t="shared" si="38"/>
        <v>0</v>
      </c>
      <c r="J291" s="61">
        <f t="shared" ref="J291:K291" si="65">SUM(J292,J294,J296)-SUM(J293,J295,J297)</f>
        <v>0</v>
      </c>
      <c r="K291" s="60">
        <f t="shared" si="65"/>
        <v>0</v>
      </c>
      <c r="L291" s="15">
        <f t="shared" si="39"/>
        <v>0</v>
      </c>
      <c r="M291" s="59">
        <f t="shared" ref="M291:N291" si="66">SUM(M292,M294,M296)-SUM(M293,M295,M297)</f>
        <v>0</v>
      </c>
      <c r="N291" s="58">
        <f t="shared" si="66"/>
        <v>0</v>
      </c>
      <c r="O291" s="15">
        <f t="shared" si="58"/>
        <v>0</v>
      </c>
      <c r="P291" s="14"/>
    </row>
    <row r="292" spans="1:17" s="6" customFormat="1" hidden="1" x14ac:dyDescent="0.25">
      <c r="A292" s="57" t="s">
        <v>17</v>
      </c>
      <c r="B292" s="56" t="s">
        <v>16</v>
      </c>
      <c r="C292" s="97">
        <f t="shared" ref="C292:C299" si="67">F292+I292+L292+O292</f>
        <v>0</v>
      </c>
      <c r="D292" s="53"/>
      <c r="E292" s="50"/>
      <c r="F292" s="54">
        <f t="shared" si="37"/>
        <v>0</v>
      </c>
      <c r="G292" s="53"/>
      <c r="H292" s="52"/>
      <c r="I292" s="49">
        <f t="shared" si="38"/>
        <v>0</v>
      </c>
      <c r="J292" s="53"/>
      <c r="K292" s="52"/>
      <c r="L292" s="49">
        <f t="shared" si="39"/>
        <v>0</v>
      </c>
      <c r="M292" s="51"/>
      <c r="N292" s="50"/>
      <c r="O292" s="49">
        <f t="shared" si="58"/>
        <v>0</v>
      </c>
      <c r="P292" s="48"/>
    </row>
    <row r="293" spans="1:17" hidden="1" x14ac:dyDescent="0.25">
      <c r="A293" s="47" t="s">
        <v>15</v>
      </c>
      <c r="B293" s="46" t="s">
        <v>14</v>
      </c>
      <c r="C293" s="87">
        <f t="shared" si="67"/>
        <v>0</v>
      </c>
      <c r="D293" s="43"/>
      <c r="E293" s="40"/>
      <c r="F293" s="44">
        <f t="shared" si="37"/>
        <v>0</v>
      </c>
      <c r="G293" s="43"/>
      <c r="H293" s="42"/>
      <c r="I293" s="39">
        <f t="shared" si="38"/>
        <v>0</v>
      </c>
      <c r="J293" s="43"/>
      <c r="K293" s="42"/>
      <c r="L293" s="39">
        <f t="shared" si="39"/>
        <v>0</v>
      </c>
      <c r="M293" s="41"/>
      <c r="N293" s="40"/>
      <c r="O293" s="39">
        <f t="shared" si="58"/>
        <v>0</v>
      </c>
      <c r="P293" s="38"/>
    </row>
    <row r="294" spans="1:17" hidden="1" x14ac:dyDescent="0.25">
      <c r="A294" s="47" t="s">
        <v>13</v>
      </c>
      <c r="B294" s="46" t="s">
        <v>12</v>
      </c>
      <c r="C294" s="87">
        <f t="shared" si="67"/>
        <v>0</v>
      </c>
      <c r="D294" s="43"/>
      <c r="E294" s="40"/>
      <c r="F294" s="44">
        <f t="shared" si="37"/>
        <v>0</v>
      </c>
      <c r="G294" s="43"/>
      <c r="H294" s="42"/>
      <c r="I294" s="39">
        <f t="shared" si="38"/>
        <v>0</v>
      </c>
      <c r="J294" s="43"/>
      <c r="K294" s="42"/>
      <c r="L294" s="39">
        <f t="shared" si="39"/>
        <v>0</v>
      </c>
      <c r="M294" s="41"/>
      <c r="N294" s="40"/>
      <c r="O294" s="39">
        <f t="shared" si="58"/>
        <v>0</v>
      </c>
      <c r="P294" s="38"/>
    </row>
    <row r="295" spans="1:17" ht="24" hidden="1" x14ac:dyDescent="0.25">
      <c r="A295" s="47" t="s">
        <v>11</v>
      </c>
      <c r="B295" s="46" t="s">
        <v>10</v>
      </c>
      <c r="C295" s="87">
        <f t="shared" si="67"/>
        <v>0</v>
      </c>
      <c r="D295" s="43"/>
      <c r="E295" s="40"/>
      <c r="F295" s="44">
        <f t="shared" si="37"/>
        <v>0</v>
      </c>
      <c r="G295" s="43"/>
      <c r="H295" s="42"/>
      <c r="I295" s="39">
        <f t="shared" si="38"/>
        <v>0</v>
      </c>
      <c r="J295" s="43"/>
      <c r="K295" s="42"/>
      <c r="L295" s="39">
        <f t="shared" si="39"/>
        <v>0</v>
      </c>
      <c r="M295" s="41"/>
      <c r="N295" s="40"/>
      <c r="O295" s="39">
        <f t="shared" si="58"/>
        <v>0</v>
      </c>
      <c r="P295" s="38"/>
    </row>
    <row r="296" spans="1:17" hidden="1" x14ac:dyDescent="0.25">
      <c r="A296" s="47" t="s">
        <v>9</v>
      </c>
      <c r="B296" s="46" t="s">
        <v>8</v>
      </c>
      <c r="C296" s="87">
        <f t="shared" si="67"/>
        <v>0</v>
      </c>
      <c r="D296" s="43"/>
      <c r="E296" s="40"/>
      <c r="F296" s="44">
        <f t="shared" si="37"/>
        <v>0</v>
      </c>
      <c r="G296" s="43"/>
      <c r="H296" s="42"/>
      <c r="I296" s="39">
        <f t="shared" si="38"/>
        <v>0</v>
      </c>
      <c r="J296" s="43"/>
      <c r="K296" s="42"/>
      <c r="L296" s="39">
        <f t="shared" si="39"/>
        <v>0</v>
      </c>
      <c r="M296" s="41"/>
      <c r="N296" s="40"/>
      <c r="O296" s="39">
        <f t="shared" si="58"/>
        <v>0</v>
      </c>
      <c r="P296" s="38"/>
    </row>
    <row r="297" spans="1:17" hidden="1" x14ac:dyDescent="0.25">
      <c r="A297" s="37" t="s">
        <v>7</v>
      </c>
      <c r="B297" s="36" t="s">
        <v>6</v>
      </c>
      <c r="C297" s="497">
        <f t="shared" si="67"/>
        <v>0</v>
      </c>
      <c r="D297" s="33"/>
      <c r="E297" s="30"/>
      <c r="F297" s="34">
        <f t="shared" si="37"/>
        <v>0</v>
      </c>
      <c r="G297" s="33"/>
      <c r="H297" s="32"/>
      <c r="I297" s="29">
        <f t="shared" si="38"/>
        <v>0</v>
      </c>
      <c r="J297" s="33"/>
      <c r="K297" s="32"/>
      <c r="L297" s="29">
        <f t="shared" si="39"/>
        <v>0</v>
      </c>
      <c r="M297" s="31"/>
      <c r="N297" s="30"/>
      <c r="O297" s="29">
        <f t="shared" si="58"/>
        <v>0</v>
      </c>
      <c r="P297" s="28"/>
    </row>
    <row r="298" spans="1:17" hidden="1" x14ac:dyDescent="0.25">
      <c r="A298" s="25" t="s">
        <v>5</v>
      </c>
      <c r="B298" s="25" t="s">
        <v>4</v>
      </c>
      <c r="C298" s="503">
        <f t="shared" si="67"/>
        <v>0</v>
      </c>
      <c r="D298" s="19"/>
      <c r="E298" s="16"/>
      <c r="F298" s="26">
        <f t="shared" si="37"/>
        <v>0</v>
      </c>
      <c r="G298" s="19"/>
      <c r="H298" s="18"/>
      <c r="I298" s="15">
        <f t="shared" si="38"/>
        <v>0</v>
      </c>
      <c r="J298" s="19"/>
      <c r="K298" s="18"/>
      <c r="L298" s="15">
        <f t="shared" si="39"/>
        <v>0</v>
      </c>
      <c r="M298" s="17"/>
      <c r="N298" s="16"/>
      <c r="O298" s="15">
        <f t="shared" si="58"/>
        <v>0</v>
      </c>
      <c r="P298" s="14"/>
    </row>
    <row r="299" spans="1:17" s="6" customFormat="1" ht="36" hidden="1" x14ac:dyDescent="0.25">
      <c r="A299" s="25" t="s">
        <v>3</v>
      </c>
      <c r="B299" s="24" t="s">
        <v>2</v>
      </c>
      <c r="C299" s="504">
        <f t="shared" si="67"/>
        <v>0</v>
      </c>
      <c r="D299" s="22"/>
      <c r="E299" s="21"/>
      <c r="F299" s="20">
        <f t="shared" si="37"/>
        <v>0</v>
      </c>
      <c r="G299" s="19"/>
      <c r="H299" s="18"/>
      <c r="I299" s="15">
        <f t="shared" si="38"/>
        <v>0</v>
      </c>
      <c r="J299" s="19"/>
      <c r="K299" s="18"/>
      <c r="L299" s="15">
        <f t="shared" si="39"/>
        <v>0</v>
      </c>
      <c r="M299" s="17"/>
      <c r="N299" s="16"/>
      <c r="O299" s="15">
        <f t="shared" si="58"/>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AyBKpn5cnuVr1IT1GZAR1wLArRO3gq4UHXKZ9jpR9lgJ2Gbwt7JTbUqlULHuZ6GkZTSB9HenlXgLMpGiLoYRbA==" saltValue="8kdcWXeEDrYfD3zuUegHYA==" spinCount="100000" sheet="1" objects="1" scenarios="1" formatCells="0" formatColumns="0" formatRows="0"/>
  <autoFilter ref="A22:P300">
    <filterColumn colId="2">
      <filters blank="1">
        <filter val="106"/>
        <filter val="137 407"/>
        <filter val="146 280"/>
        <filter val="8 767"/>
        <filter val="8 873"/>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12.pielikums Jūrmalas pilsētas domes 
2016.gada 15.septembra saistošajiem noteikumiem Nr.30
(protokols Nr.13, 11.punkts)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5" sqref="S15"/>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539</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493</v>
      </c>
      <c r="D6" s="864"/>
      <c r="E6" s="864"/>
      <c r="F6" s="864"/>
      <c r="G6" s="864"/>
      <c r="H6" s="864"/>
      <c r="I6" s="864"/>
      <c r="J6" s="864"/>
      <c r="K6" s="864"/>
      <c r="L6" s="864"/>
      <c r="M6" s="864"/>
      <c r="N6" s="864"/>
      <c r="O6" s="864"/>
      <c r="P6" s="887"/>
      <c r="Q6" s="377"/>
    </row>
    <row r="7" spans="1:17" ht="12.75" x14ac:dyDescent="0.25">
      <c r="A7" s="364" t="s">
        <v>328</v>
      </c>
      <c r="B7" s="363"/>
      <c r="C7" s="864" t="s">
        <v>540</v>
      </c>
      <c r="D7" s="864"/>
      <c r="E7" s="864"/>
      <c r="F7" s="864"/>
      <c r="G7" s="864"/>
      <c r="H7" s="864"/>
      <c r="I7" s="864"/>
      <c r="J7" s="864"/>
      <c r="K7" s="864"/>
      <c r="L7" s="864"/>
      <c r="M7" s="864"/>
      <c r="N7" s="864"/>
      <c r="O7" s="864"/>
      <c r="P7" s="887"/>
      <c r="Q7" s="377"/>
    </row>
    <row r="8" spans="1:17" x14ac:dyDescent="0.25">
      <c r="A8" s="359" t="s">
        <v>326</v>
      </c>
      <c r="B8" s="358"/>
      <c r="C8" s="861" t="s">
        <v>541</v>
      </c>
      <c r="D8" s="861"/>
      <c r="E8" s="861"/>
      <c r="F8" s="861"/>
      <c r="G8" s="861"/>
      <c r="H8" s="861"/>
      <c r="I8" s="861"/>
      <c r="J8" s="861"/>
      <c r="K8" s="861"/>
      <c r="L8" s="861"/>
      <c r="M8" s="861"/>
      <c r="N8" s="861"/>
      <c r="O8" s="861"/>
      <c r="P8" s="882"/>
      <c r="Q8" s="377"/>
    </row>
    <row r="9" spans="1:17" x14ac:dyDescent="0.25">
      <c r="A9" s="359" t="s">
        <v>324</v>
      </c>
      <c r="B9" s="358"/>
      <c r="C9" s="861" t="s">
        <v>351</v>
      </c>
      <c r="D9" s="861"/>
      <c r="E9" s="861"/>
      <c r="F9" s="861"/>
      <c r="G9" s="861"/>
      <c r="H9" s="861"/>
      <c r="I9" s="861"/>
      <c r="J9" s="861"/>
      <c r="K9" s="861"/>
      <c r="L9" s="861"/>
      <c r="M9" s="861"/>
      <c r="N9" s="861"/>
      <c r="O9" s="861"/>
      <c r="P9" s="882"/>
      <c r="Q9" s="377"/>
    </row>
    <row r="10" spans="1:17" ht="23.25" customHeight="1" x14ac:dyDescent="0.25">
      <c r="A10" s="359" t="s">
        <v>322</v>
      </c>
      <c r="B10" s="358"/>
      <c r="C10" s="864" t="s">
        <v>542</v>
      </c>
      <c r="D10" s="864"/>
      <c r="E10" s="864"/>
      <c r="F10" s="864"/>
      <c r="G10" s="864"/>
      <c r="H10" s="864"/>
      <c r="I10" s="864"/>
      <c r="J10" s="864"/>
      <c r="K10" s="864"/>
      <c r="L10" s="864"/>
      <c r="M10" s="864"/>
      <c r="N10" s="864"/>
      <c r="O10" s="864"/>
      <c r="P10" s="887"/>
      <c r="Q10" s="377"/>
    </row>
    <row r="11" spans="1:17" x14ac:dyDescent="0.25">
      <c r="A11" s="359" t="s">
        <v>320</v>
      </c>
      <c r="B11" s="358"/>
      <c r="C11" s="864" t="s">
        <v>466</v>
      </c>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543</v>
      </c>
      <c r="D13" s="861"/>
      <c r="E13" s="861"/>
      <c r="F13" s="861"/>
      <c r="G13" s="861"/>
      <c r="H13" s="861"/>
      <c r="I13" s="861"/>
      <c r="J13" s="861"/>
      <c r="K13" s="861"/>
      <c r="L13" s="861"/>
      <c r="M13" s="861"/>
      <c r="N13" s="861"/>
      <c r="O13" s="861"/>
      <c r="P13" s="882"/>
      <c r="Q13" s="377"/>
    </row>
    <row r="14" spans="1:17" x14ac:dyDescent="0.25">
      <c r="A14" s="359"/>
      <c r="B14" s="358" t="s">
        <v>316</v>
      </c>
      <c r="C14" s="861" t="s">
        <v>544</v>
      </c>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t="s">
        <v>545</v>
      </c>
      <c r="D16" s="861"/>
      <c r="E16" s="861"/>
      <c r="F16" s="861"/>
      <c r="G16" s="861"/>
      <c r="H16" s="861"/>
      <c r="I16" s="861"/>
      <c r="J16" s="861"/>
      <c r="K16" s="861"/>
      <c r="L16" s="861"/>
      <c r="M16" s="861"/>
      <c r="N16" s="861"/>
      <c r="O16" s="861"/>
      <c r="P16" s="882"/>
      <c r="Q16" s="377"/>
    </row>
    <row r="17" spans="1:17" x14ac:dyDescent="0.25">
      <c r="A17" s="359"/>
      <c r="B17" s="358" t="s">
        <v>311</v>
      </c>
      <c r="C17" s="861" t="s">
        <v>546</v>
      </c>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1323936</v>
      </c>
      <c r="D24" s="334">
        <f>SUM(D25,D28,D29,D45,D46)</f>
        <v>609428</v>
      </c>
      <c r="E24" s="508">
        <f>SUM(E25,E28,E29,E45,E46)</f>
        <v>0</v>
      </c>
      <c r="F24" s="462">
        <f t="shared" ref="F24:F29" si="0">D24+E24</f>
        <v>609428</v>
      </c>
      <c r="G24" s="334">
        <f>SUM(G25,G28,G46)</f>
        <v>691562</v>
      </c>
      <c r="H24" s="333">
        <f>SUM(H25,H28,H46)</f>
        <v>0</v>
      </c>
      <c r="I24" s="330">
        <f>G24+H24</f>
        <v>691562</v>
      </c>
      <c r="J24" s="334">
        <f>SUM(J25,J30,J46)</f>
        <v>22946</v>
      </c>
      <c r="K24" s="333">
        <f>SUM(K25,K30,K46)</f>
        <v>0</v>
      </c>
      <c r="L24" s="330">
        <f>J24+K24</f>
        <v>22946</v>
      </c>
      <c r="M24" s="332">
        <f>SUM(M25,M48)</f>
        <v>0</v>
      </c>
      <c r="N24" s="331">
        <f>SUM(N25,N48)</f>
        <v>0</v>
      </c>
      <c r="O24" s="330">
        <f>M24+N24</f>
        <v>0</v>
      </c>
      <c r="P24" s="215"/>
    </row>
    <row r="25" spans="1:17" ht="12.75" thickTop="1" x14ac:dyDescent="0.25">
      <c r="A25" s="329"/>
      <c r="B25" s="328" t="s">
        <v>289</v>
      </c>
      <c r="C25" s="327">
        <f>F25+I25+L25+O25</f>
        <v>10601</v>
      </c>
      <c r="D25" s="325">
        <f>SUM(D26:D27)</f>
        <v>0</v>
      </c>
      <c r="E25" s="509">
        <f>SUM(E26:E27)</f>
        <v>0</v>
      </c>
      <c r="F25" s="463">
        <f t="shared" si="0"/>
        <v>0</v>
      </c>
      <c r="G25" s="325">
        <f>SUM(G26:G27)</f>
        <v>0</v>
      </c>
      <c r="H25" s="324">
        <f>SUM(H26:H27)</f>
        <v>0</v>
      </c>
      <c r="I25" s="321">
        <f>G25+H25</f>
        <v>0</v>
      </c>
      <c r="J25" s="325">
        <f>SUM(J26:J27)</f>
        <v>10601</v>
      </c>
      <c r="K25" s="324">
        <f>SUM(K26:K27)</f>
        <v>0</v>
      </c>
      <c r="L25" s="321">
        <f>J25+K25</f>
        <v>10601</v>
      </c>
      <c r="M25" s="323">
        <f>SUM(M26:M27)</f>
        <v>0</v>
      </c>
      <c r="N25" s="322">
        <f>SUM(N26:N27)</f>
        <v>0</v>
      </c>
      <c r="O25" s="321">
        <f>M25+N25</f>
        <v>0</v>
      </c>
      <c r="P25" s="320"/>
    </row>
    <row r="26" spans="1:17" hidden="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x14ac:dyDescent="0.25">
      <c r="A27" s="46"/>
      <c r="B27" s="88" t="s">
        <v>287</v>
      </c>
      <c r="C27" s="318">
        <f>F27+I27+L27+O27</f>
        <v>10601</v>
      </c>
      <c r="D27" s="316"/>
      <c r="E27" s="511"/>
      <c r="F27" s="468">
        <f t="shared" si="0"/>
        <v>0</v>
      </c>
      <c r="G27" s="316"/>
      <c r="H27" s="315"/>
      <c r="I27" s="312">
        <f>G27+H27</f>
        <v>0</v>
      </c>
      <c r="J27" s="316">
        <v>10601</v>
      </c>
      <c r="K27" s="315"/>
      <c r="L27" s="312">
        <f>J27+K27</f>
        <v>10601</v>
      </c>
      <c r="M27" s="314"/>
      <c r="N27" s="313"/>
      <c r="O27" s="312">
        <f>M27+N27</f>
        <v>0</v>
      </c>
      <c r="P27" s="38"/>
    </row>
    <row r="28" spans="1:17" s="6" customFormat="1" ht="24.75" thickBot="1" x14ac:dyDescent="0.3">
      <c r="A28" s="311">
        <v>19300</v>
      </c>
      <c r="B28" s="311" t="s">
        <v>286</v>
      </c>
      <c r="C28" s="310">
        <f>SUM(F28,I28)</f>
        <v>1300990</v>
      </c>
      <c r="D28" s="307">
        <v>609428</v>
      </c>
      <c r="E28" s="512"/>
      <c r="F28" s="469">
        <f t="shared" si="0"/>
        <v>609428</v>
      </c>
      <c r="G28" s="307">
        <v>691562</v>
      </c>
      <c r="H28" s="306"/>
      <c r="I28" s="305">
        <f>G28+H28</f>
        <v>691562</v>
      </c>
      <c r="J28" s="304" t="s">
        <v>262</v>
      </c>
      <c r="K28" s="303" t="s">
        <v>262</v>
      </c>
      <c r="L28" s="300" t="s">
        <v>262</v>
      </c>
      <c r="M28" s="302" t="s">
        <v>262</v>
      </c>
      <c r="N28" s="301" t="s">
        <v>262</v>
      </c>
      <c r="O28" s="300" t="s">
        <v>262</v>
      </c>
      <c r="P28" s="299"/>
    </row>
    <row r="29" spans="1:17" s="6" customFormat="1" ht="24.75" hidden="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36.75" thickTop="1" x14ac:dyDescent="0.25">
      <c r="A30" s="109">
        <v>21300</v>
      </c>
      <c r="B30" s="109" t="s">
        <v>283</v>
      </c>
      <c r="C30" s="124">
        <f t="shared" ref="C30:C44" si="1">L30</f>
        <v>12345</v>
      </c>
      <c r="D30" s="276" t="s">
        <v>262</v>
      </c>
      <c r="E30" s="515" t="s">
        <v>262</v>
      </c>
      <c r="F30" s="516" t="s">
        <v>262</v>
      </c>
      <c r="G30" s="276" t="s">
        <v>262</v>
      </c>
      <c r="H30" s="275" t="s">
        <v>262</v>
      </c>
      <c r="I30" s="266" t="s">
        <v>262</v>
      </c>
      <c r="J30" s="121">
        <f>SUM(J31,J35,J37,J40)</f>
        <v>12345</v>
      </c>
      <c r="K30" s="120">
        <f>SUM(K31,K35,K37,K40)</f>
        <v>0</v>
      </c>
      <c r="L30" s="119">
        <f t="shared" ref="L30:L44" si="2">J30+K30</f>
        <v>12345</v>
      </c>
      <c r="M30" s="268" t="s">
        <v>262</v>
      </c>
      <c r="N30" s="267" t="s">
        <v>262</v>
      </c>
      <c r="O30" s="266" t="s">
        <v>262</v>
      </c>
      <c r="P30" s="171"/>
    </row>
    <row r="31" spans="1:17" s="6" customFormat="1" ht="24" hidden="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idden="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idden="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 hidden="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36" hidden="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 hidden="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x14ac:dyDescent="0.25">
      <c r="A37" s="280">
        <v>21380</v>
      </c>
      <c r="B37" s="109" t="s">
        <v>276</v>
      </c>
      <c r="C37" s="124">
        <f t="shared" si="1"/>
        <v>9500</v>
      </c>
      <c r="D37" s="276" t="s">
        <v>262</v>
      </c>
      <c r="E37" s="515" t="s">
        <v>262</v>
      </c>
      <c r="F37" s="516" t="s">
        <v>262</v>
      </c>
      <c r="G37" s="276" t="s">
        <v>262</v>
      </c>
      <c r="H37" s="275" t="s">
        <v>262</v>
      </c>
      <c r="I37" s="266" t="s">
        <v>262</v>
      </c>
      <c r="J37" s="121">
        <f>SUM(J38:J39)</f>
        <v>9500</v>
      </c>
      <c r="K37" s="120">
        <f>SUM(K38:K39)</f>
        <v>0</v>
      </c>
      <c r="L37" s="119">
        <f t="shared" si="2"/>
        <v>9500</v>
      </c>
      <c r="M37" s="268" t="s">
        <v>262</v>
      </c>
      <c r="N37" s="267" t="s">
        <v>262</v>
      </c>
      <c r="O37" s="266" t="s">
        <v>262</v>
      </c>
      <c r="P37" s="171"/>
    </row>
    <row r="38" spans="1:16" x14ac:dyDescent="0.25">
      <c r="A38" s="145">
        <v>21381</v>
      </c>
      <c r="B38" s="117" t="s">
        <v>275</v>
      </c>
      <c r="C38" s="85">
        <f t="shared" si="1"/>
        <v>9500</v>
      </c>
      <c r="D38" s="291" t="s">
        <v>262</v>
      </c>
      <c r="E38" s="517" t="s">
        <v>262</v>
      </c>
      <c r="F38" s="518" t="s">
        <v>262</v>
      </c>
      <c r="G38" s="291" t="s">
        <v>262</v>
      </c>
      <c r="H38" s="290" t="s">
        <v>262</v>
      </c>
      <c r="I38" s="287" t="s">
        <v>262</v>
      </c>
      <c r="J38" s="83">
        <v>9500</v>
      </c>
      <c r="K38" s="82"/>
      <c r="L38" s="79">
        <f t="shared" si="2"/>
        <v>9500</v>
      </c>
      <c r="M38" s="289" t="s">
        <v>262</v>
      </c>
      <c r="N38" s="288" t="s">
        <v>262</v>
      </c>
      <c r="O38" s="287" t="s">
        <v>262</v>
      </c>
      <c r="P38" s="78"/>
    </row>
    <row r="39" spans="1:16" ht="24" hidden="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 x14ac:dyDescent="0.25">
      <c r="A40" s="280">
        <v>21390</v>
      </c>
      <c r="B40" s="109" t="s">
        <v>273</v>
      </c>
      <c r="C40" s="124">
        <f t="shared" si="1"/>
        <v>2845</v>
      </c>
      <c r="D40" s="276" t="s">
        <v>262</v>
      </c>
      <c r="E40" s="515" t="s">
        <v>262</v>
      </c>
      <c r="F40" s="516" t="s">
        <v>262</v>
      </c>
      <c r="G40" s="276" t="s">
        <v>262</v>
      </c>
      <c r="H40" s="275" t="s">
        <v>262</v>
      </c>
      <c r="I40" s="266" t="s">
        <v>262</v>
      </c>
      <c r="J40" s="121">
        <f>SUM(J41:J44)</f>
        <v>2845</v>
      </c>
      <c r="K40" s="120">
        <f>SUM(K41:K44)</f>
        <v>0</v>
      </c>
      <c r="L40" s="119">
        <f t="shared" si="2"/>
        <v>2845</v>
      </c>
      <c r="M40" s="268" t="s">
        <v>262</v>
      </c>
      <c r="N40" s="267" t="s">
        <v>262</v>
      </c>
      <c r="O40" s="266" t="s">
        <v>262</v>
      </c>
      <c r="P40" s="171"/>
    </row>
    <row r="41" spans="1:16" ht="24" hidden="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idden="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idden="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24" x14ac:dyDescent="0.25">
      <c r="A44" s="88">
        <v>21399</v>
      </c>
      <c r="B44" s="110" t="s">
        <v>269</v>
      </c>
      <c r="C44" s="45">
        <f t="shared" si="1"/>
        <v>2845</v>
      </c>
      <c r="D44" s="285" t="s">
        <v>262</v>
      </c>
      <c r="E44" s="519" t="s">
        <v>262</v>
      </c>
      <c r="F44" s="520" t="s">
        <v>262</v>
      </c>
      <c r="G44" s="285" t="s">
        <v>262</v>
      </c>
      <c r="H44" s="284" t="s">
        <v>262</v>
      </c>
      <c r="I44" s="281" t="s">
        <v>262</v>
      </c>
      <c r="J44" s="43">
        <v>2845</v>
      </c>
      <c r="K44" s="42"/>
      <c r="L44" s="39">
        <f t="shared" si="2"/>
        <v>2845</v>
      </c>
      <c r="M44" s="283" t="s">
        <v>262</v>
      </c>
      <c r="N44" s="282" t="s">
        <v>262</v>
      </c>
      <c r="O44" s="281" t="s">
        <v>262</v>
      </c>
      <c r="P44" s="38"/>
    </row>
    <row r="45" spans="1:16" s="6" customFormat="1" ht="24" hidden="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 hidden="1" x14ac:dyDescent="0.25">
      <c r="A46" s="274">
        <v>21490</v>
      </c>
      <c r="B46" s="154" t="s">
        <v>267</v>
      </c>
      <c r="C46" s="25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 hidden="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24" hidden="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 hidden="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 hidden="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4">F53+I53+L53+O53</f>
        <v>1323936</v>
      </c>
      <c r="D53" s="220">
        <f>SUM(D54,D284)</f>
        <v>609428</v>
      </c>
      <c r="E53" s="535">
        <f>SUM(E54,E284)</f>
        <v>0</v>
      </c>
      <c r="F53" s="489">
        <f t="shared" ref="F53:F117" si="5">D53+E53</f>
        <v>609428</v>
      </c>
      <c r="G53" s="220">
        <f>SUM(G54,G284)</f>
        <v>691562</v>
      </c>
      <c r="H53" s="219">
        <f>SUM(H54,H284)</f>
        <v>0</v>
      </c>
      <c r="I53" s="216">
        <f t="shared" ref="I53:I117" si="6">G53+H53</f>
        <v>691562</v>
      </c>
      <c r="J53" s="220">
        <f>SUM(J54,J284)</f>
        <v>22946</v>
      </c>
      <c r="K53" s="219">
        <f>SUM(K54,K284)</f>
        <v>0</v>
      </c>
      <c r="L53" s="216">
        <f t="shared" ref="L53:L117" si="7">J53+K53</f>
        <v>22946</v>
      </c>
      <c r="M53" s="218">
        <f>SUM(M54,M284)</f>
        <v>0</v>
      </c>
      <c r="N53" s="217">
        <f>SUM(N54,N284)</f>
        <v>0</v>
      </c>
      <c r="O53" s="216">
        <f t="shared" ref="O53:O117" si="8">M53+N53</f>
        <v>0</v>
      </c>
      <c r="P53" s="215"/>
    </row>
    <row r="54" spans="1:16" s="6" customFormat="1" ht="36.75" thickTop="1" x14ac:dyDescent="0.25">
      <c r="A54" s="214"/>
      <c r="B54" s="213" t="s">
        <v>259</v>
      </c>
      <c r="C54" s="212">
        <f t="shared" si="4"/>
        <v>1323936</v>
      </c>
      <c r="D54" s="210">
        <f>SUM(D55,D197)</f>
        <v>609428</v>
      </c>
      <c r="E54" s="536">
        <f>SUM(E55,E197)</f>
        <v>0</v>
      </c>
      <c r="F54" s="490">
        <f t="shared" si="5"/>
        <v>609428</v>
      </c>
      <c r="G54" s="210">
        <f>SUM(G55,G197)</f>
        <v>691562</v>
      </c>
      <c r="H54" s="209">
        <f>SUM(H55,H197)</f>
        <v>0</v>
      </c>
      <c r="I54" s="206">
        <f t="shared" si="6"/>
        <v>691562</v>
      </c>
      <c r="J54" s="210">
        <f>SUM(J55,J197)</f>
        <v>22946</v>
      </c>
      <c r="K54" s="209">
        <f>SUM(K55,K197)</f>
        <v>0</v>
      </c>
      <c r="L54" s="206">
        <f t="shared" si="7"/>
        <v>22946</v>
      </c>
      <c r="M54" s="208">
        <f>SUM(M55,M197)</f>
        <v>0</v>
      </c>
      <c r="N54" s="207">
        <f>SUM(N55,N197)</f>
        <v>0</v>
      </c>
      <c r="O54" s="206">
        <f t="shared" si="8"/>
        <v>0</v>
      </c>
      <c r="P54" s="205"/>
    </row>
    <row r="55" spans="1:16" s="6" customFormat="1" ht="24" x14ac:dyDescent="0.25">
      <c r="A55" s="204"/>
      <c r="B55" s="203" t="s">
        <v>258</v>
      </c>
      <c r="C55" s="182">
        <f t="shared" si="4"/>
        <v>1296748</v>
      </c>
      <c r="D55" s="179">
        <f>SUM(D56,D78,D176,D190)</f>
        <v>587599</v>
      </c>
      <c r="E55" s="537">
        <f>SUM(E56,E78,E176,E190)</f>
        <v>0</v>
      </c>
      <c r="F55" s="491">
        <f t="shared" si="5"/>
        <v>587599</v>
      </c>
      <c r="G55" s="179">
        <f>SUM(G56,G78,G176,G190)</f>
        <v>686203</v>
      </c>
      <c r="H55" s="178">
        <f>SUM(H56,H78,H176,H190)</f>
        <v>0</v>
      </c>
      <c r="I55" s="177">
        <f t="shared" si="6"/>
        <v>686203</v>
      </c>
      <c r="J55" s="179">
        <f>SUM(J56,J78,J176,J190)</f>
        <v>22946</v>
      </c>
      <c r="K55" s="178">
        <f>SUM(K56,K78,K176,K190)</f>
        <v>0</v>
      </c>
      <c r="L55" s="177">
        <f t="shared" si="7"/>
        <v>22946</v>
      </c>
      <c r="M55" s="13">
        <f>SUM(M56,M78,M176,M190)</f>
        <v>0</v>
      </c>
      <c r="N55" s="181">
        <f>SUM(N56,N78,N176,N190)</f>
        <v>0</v>
      </c>
      <c r="O55" s="177">
        <f t="shared" si="8"/>
        <v>0</v>
      </c>
      <c r="P55" s="202"/>
    </row>
    <row r="56" spans="1:16" s="6" customFormat="1" x14ac:dyDescent="0.25">
      <c r="A56" s="163">
        <v>1000</v>
      </c>
      <c r="B56" s="163" t="s">
        <v>257</v>
      </c>
      <c r="C56" s="162">
        <f t="shared" si="4"/>
        <v>1085859</v>
      </c>
      <c r="D56" s="160">
        <f>SUM(D57,D70)</f>
        <v>407656</v>
      </c>
      <c r="E56" s="539">
        <f>SUM(E57,E70)</f>
        <v>0</v>
      </c>
      <c r="F56" s="492">
        <f t="shared" si="5"/>
        <v>407656</v>
      </c>
      <c r="G56" s="160">
        <f>SUM(G57,G70)</f>
        <v>678203</v>
      </c>
      <c r="H56" s="159">
        <f>SUM(H57,H70)</f>
        <v>0</v>
      </c>
      <c r="I56" s="156">
        <f t="shared" si="6"/>
        <v>678203</v>
      </c>
      <c r="J56" s="160">
        <f>SUM(J57,J70)</f>
        <v>0</v>
      </c>
      <c r="K56" s="159">
        <f>SUM(K57,K70)</f>
        <v>0</v>
      </c>
      <c r="L56" s="156">
        <f t="shared" si="7"/>
        <v>0</v>
      </c>
      <c r="M56" s="158">
        <f>SUM(M57,M70)</f>
        <v>0</v>
      </c>
      <c r="N56" s="157">
        <f>SUM(N57,N70)</f>
        <v>0</v>
      </c>
      <c r="O56" s="156">
        <f t="shared" si="8"/>
        <v>0</v>
      </c>
      <c r="P56" s="155"/>
    </row>
    <row r="57" spans="1:16" x14ac:dyDescent="0.25">
      <c r="A57" s="109">
        <v>1100</v>
      </c>
      <c r="B57" s="108" t="s">
        <v>256</v>
      </c>
      <c r="C57" s="124">
        <f t="shared" si="4"/>
        <v>826389</v>
      </c>
      <c r="D57" s="121">
        <f>SUM(D58,D61,D69)</f>
        <v>281537</v>
      </c>
      <c r="E57" s="540">
        <f>SUM(E58,E61,E69)</f>
        <v>0</v>
      </c>
      <c r="F57" s="473">
        <f t="shared" si="5"/>
        <v>281537</v>
      </c>
      <c r="G57" s="121">
        <f>SUM(G58,G61,G69)</f>
        <v>544852</v>
      </c>
      <c r="H57" s="120">
        <f>SUM(H58,H61,H69)</f>
        <v>0</v>
      </c>
      <c r="I57" s="119">
        <f t="shared" si="6"/>
        <v>544852</v>
      </c>
      <c r="J57" s="121">
        <f>SUM(J58,J61,J69)</f>
        <v>0</v>
      </c>
      <c r="K57" s="120">
        <f>SUM(K58,K61,K69)</f>
        <v>0</v>
      </c>
      <c r="L57" s="119">
        <f t="shared" si="7"/>
        <v>0</v>
      </c>
      <c r="M57" s="69">
        <f>SUM(M58,M61,M69)</f>
        <v>0</v>
      </c>
      <c r="N57" s="68">
        <f>SUM(N58,N61,N69)</f>
        <v>0</v>
      </c>
      <c r="O57" s="67">
        <f t="shared" si="8"/>
        <v>0</v>
      </c>
      <c r="P57" s="66"/>
    </row>
    <row r="58" spans="1:16" x14ac:dyDescent="0.25">
      <c r="A58" s="169">
        <v>1110</v>
      </c>
      <c r="B58" s="96" t="s">
        <v>255</v>
      </c>
      <c r="C58" s="170">
        <f t="shared" si="4"/>
        <v>755060</v>
      </c>
      <c r="D58" s="94">
        <f>SUM(D59:D60)</f>
        <v>233687</v>
      </c>
      <c r="E58" s="541">
        <f>SUM(E59:E60)</f>
        <v>0</v>
      </c>
      <c r="F58" s="484">
        <f t="shared" si="5"/>
        <v>233687</v>
      </c>
      <c r="G58" s="94">
        <f>SUM(G59:G60)</f>
        <v>521373</v>
      </c>
      <c r="H58" s="93">
        <f>SUM(H59:H60)</f>
        <v>0</v>
      </c>
      <c r="I58" s="90">
        <f t="shared" si="6"/>
        <v>521373</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85">
        <f t="shared" si="4"/>
        <v>0</v>
      </c>
      <c r="D59" s="83"/>
      <c r="E59" s="80"/>
      <c r="F59" s="84">
        <f t="shared" si="5"/>
        <v>0</v>
      </c>
      <c r="G59" s="83"/>
      <c r="H59" s="82"/>
      <c r="I59" s="79">
        <f t="shared" si="6"/>
        <v>0</v>
      </c>
      <c r="J59" s="83"/>
      <c r="K59" s="82"/>
      <c r="L59" s="79">
        <f t="shared" si="7"/>
        <v>0</v>
      </c>
      <c r="M59" s="81"/>
      <c r="N59" s="80"/>
      <c r="O59" s="79">
        <f t="shared" si="8"/>
        <v>0</v>
      </c>
      <c r="P59" s="78"/>
    </row>
    <row r="60" spans="1:16" ht="24" x14ac:dyDescent="0.25">
      <c r="A60" s="88">
        <v>1119</v>
      </c>
      <c r="B60" s="110" t="s">
        <v>253</v>
      </c>
      <c r="C60" s="45">
        <f t="shared" si="4"/>
        <v>755060</v>
      </c>
      <c r="D60" s="43">
        <v>233687</v>
      </c>
      <c r="E60" s="543"/>
      <c r="F60" s="87">
        <f t="shared" si="5"/>
        <v>233687</v>
      </c>
      <c r="G60" s="43">
        <v>521373</v>
      </c>
      <c r="H60" s="42"/>
      <c r="I60" s="39">
        <f t="shared" si="6"/>
        <v>521373</v>
      </c>
      <c r="J60" s="43"/>
      <c r="K60" s="42"/>
      <c r="L60" s="39">
        <f t="shared" si="7"/>
        <v>0</v>
      </c>
      <c r="M60" s="41"/>
      <c r="N60" s="40"/>
      <c r="O60" s="39">
        <f t="shared" si="8"/>
        <v>0</v>
      </c>
      <c r="P60" s="38"/>
    </row>
    <row r="61" spans="1:16" ht="24" x14ac:dyDescent="0.25">
      <c r="A61" s="111">
        <v>1140</v>
      </c>
      <c r="B61" s="110" t="s">
        <v>252</v>
      </c>
      <c r="C61" s="45">
        <f t="shared" si="4"/>
        <v>67504</v>
      </c>
      <c r="D61" s="115">
        <f>SUM(D62:D68)</f>
        <v>44025</v>
      </c>
      <c r="E61" s="136">
        <f>SUM(E62:E68)</f>
        <v>0</v>
      </c>
      <c r="F61" s="87">
        <f>D61+E61</f>
        <v>44025</v>
      </c>
      <c r="G61" s="115">
        <f>SUM(G62:G68)</f>
        <v>23479</v>
      </c>
      <c r="H61" s="114">
        <f>SUM(H62:H68)</f>
        <v>0</v>
      </c>
      <c r="I61" s="39">
        <f t="shared" si="6"/>
        <v>23479</v>
      </c>
      <c r="J61" s="115">
        <f>SUM(J62:J68)</f>
        <v>0</v>
      </c>
      <c r="K61" s="114">
        <f>SUM(K62:K68)</f>
        <v>0</v>
      </c>
      <c r="L61" s="39">
        <f t="shared" si="7"/>
        <v>0</v>
      </c>
      <c r="M61" s="113">
        <f>SUM(M62:M68)</f>
        <v>0</v>
      </c>
      <c r="N61" s="112">
        <f>SUM(N62:N68)</f>
        <v>0</v>
      </c>
      <c r="O61" s="39">
        <f t="shared" si="8"/>
        <v>0</v>
      </c>
      <c r="P61" s="38"/>
    </row>
    <row r="62" spans="1:16" x14ac:dyDescent="0.25">
      <c r="A62" s="88">
        <v>1141</v>
      </c>
      <c r="B62" s="110" t="s">
        <v>251</v>
      </c>
      <c r="C62" s="45">
        <f t="shared" si="4"/>
        <v>7496</v>
      </c>
      <c r="D62" s="43">
        <v>7496</v>
      </c>
      <c r="E62" s="543"/>
      <c r="F62" s="87">
        <f t="shared" si="5"/>
        <v>7496</v>
      </c>
      <c r="G62" s="43"/>
      <c r="H62" s="42"/>
      <c r="I62" s="39">
        <f t="shared" si="6"/>
        <v>0</v>
      </c>
      <c r="J62" s="43"/>
      <c r="K62" s="42"/>
      <c r="L62" s="39">
        <f t="shared" si="7"/>
        <v>0</v>
      </c>
      <c r="M62" s="41"/>
      <c r="N62" s="40"/>
      <c r="O62" s="39">
        <f t="shared" si="8"/>
        <v>0</v>
      </c>
      <c r="P62" s="38"/>
    </row>
    <row r="63" spans="1:16" ht="24" x14ac:dyDescent="0.25">
      <c r="A63" s="88">
        <v>1142</v>
      </c>
      <c r="B63" s="110" t="s">
        <v>250</v>
      </c>
      <c r="C63" s="45">
        <f t="shared" si="4"/>
        <v>1844</v>
      </c>
      <c r="D63" s="43">
        <v>1844</v>
      </c>
      <c r="E63" s="543"/>
      <c r="F63" s="87">
        <f t="shared" si="5"/>
        <v>1844</v>
      </c>
      <c r="G63" s="43"/>
      <c r="H63" s="42"/>
      <c r="I63" s="39">
        <f t="shared" si="6"/>
        <v>0</v>
      </c>
      <c r="J63" s="43"/>
      <c r="K63" s="42"/>
      <c r="L63" s="39">
        <f t="shared" si="7"/>
        <v>0</v>
      </c>
      <c r="M63" s="41"/>
      <c r="N63" s="40"/>
      <c r="O63" s="39">
        <f t="shared" si="8"/>
        <v>0</v>
      </c>
      <c r="P63" s="38"/>
    </row>
    <row r="64" spans="1:16" ht="24" x14ac:dyDescent="0.25">
      <c r="A64" s="88">
        <v>1145</v>
      </c>
      <c r="B64" s="110" t="s">
        <v>249</v>
      </c>
      <c r="C64" s="45">
        <f t="shared" si="4"/>
        <v>1623</v>
      </c>
      <c r="D64" s="43"/>
      <c r="E64" s="543"/>
      <c r="F64" s="87">
        <f t="shared" si="5"/>
        <v>0</v>
      </c>
      <c r="G64" s="43">
        <v>1623</v>
      </c>
      <c r="H64" s="42"/>
      <c r="I64" s="39">
        <f t="shared" si="6"/>
        <v>1623</v>
      </c>
      <c r="J64" s="43"/>
      <c r="K64" s="42"/>
      <c r="L64" s="39">
        <f t="shared" si="7"/>
        <v>0</v>
      </c>
      <c r="M64" s="41"/>
      <c r="N64" s="40"/>
      <c r="O64" s="39">
        <f t="shared" si="8"/>
        <v>0</v>
      </c>
      <c r="P64" s="38"/>
    </row>
    <row r="65" spans="1:16" ht="24" hidden="1" x14ac:dyDescent="0.25">
      <c r="A65" s="88">
        <v>1146</v>
      </c>
      <c r="B65" s="110" t="s">
        <v>248</v>
      </c>
      <c r="C65" s="45">
        <f t="shared" si="4"/>
        <v>0</v>
      </c>
      <c r="D65" s="43"/>
      <c r="E65" s="40"/>
      <c r="F65" s="44">
        <f t="shared" si="5"/>
        <v>0</v>
      </c>
      <c r="G65" s="43"/>
      <c r="H65" s="42"/>
      <c r="I65" s="39">
        <f t="shared" si="6"/>
        <v>0</v>
      </c>
      <c r="J65" s="43"/>
      <c r="K65" s="42"/>
      <c r="L65" s="39">
        <f t="shared" si="7"/>
        <v>0</v>
      </c>
      <c r="M65" s="41"/>
      <c r="N65" s="40"/>
      <c r="O65" s="39">
        <f t="shared" si="8"/>
        <v>0</v>
      </c>
      <c r="P65" s="38"/>
    </row>
    <row r="66" spans="1:16" x14ac:dyDescent="0.25">
      <c r="A66" s="88">
        <v>1147</v>
      </c>
      <c r="B66" s="110" t="s">
        <v>247</v>
      </c>
      <c r="C66" s="45">
        <f t="shared" si="4"/>
        <v>2924</v>
      </c>
      <c r="D66" s="43">
        <v>2924</v>
      </c>
      <c r="E66" s="543"/>
      <c r="F66" s="87">
        <f t="shared" si="5"/>
        <v>2924</v>
      </c>
      <c r="G66" s="43"/>
      <c r="H66" s="42"/>
      <c r="I66" s="39">
        <f t="shared" si="6"/>
        <v>0</v>
      </c>
      <c r="J66" s="43"/>
      <c r="K66" s="42"/>
      <c r="L66" s="39">
        <f t="shared" si="7"/>
        <v>0</v>
      </c>
      <c r="M66" s="41"/>
      <c r="N66" s="40"/>
      <c r="O66" s="39">
        <f t="shared" si="8"/>
        <v>0</v>
      </c>
      <c r="P66" s="38"/>
    </row>
    <row r="67" spans="1:16" x14ac:dyDescent="0.25">
      <c r="A67" s="88">
        <v>1148</v>
      </c>
      <c r="B67" s="110" t="s">
        <v>246</v>
      </c>
      <c r="C67" s="45">
        <f t="shared" si="4"/>
        <v>30805</v>
      </c>
      <c r="D67" s="43">
        <v>30805</v>
      </c>
      <c r="E67" s="543"/>
      <c r="F67" s="87">
        <f t="shared" si="5"/>
        <v>30805</v>
      </c>
      <c r="G67" s="43"/>
      <c r="H67" s="42"/>
      <c r="I67" s="39">
        <f t="shared" si="6"/>
        <v>0</v>
      </c>
      <c r="J67" s="43"/>
      <c r="K67" s="42"/>
      <c r="L67" s="39">
        <f t="shared" si="7"/>
        <v>0</v>
      </c>
      <c r="M67" s="41"/>
      <c r="N67" s="40"/>
      <c r="O67" s="39">
        <f t="shared" si="8"/>
        <v>0</v>
      </c>
      <c r="P67" s="38"/>
    </row>
    <row r="68" spans="1:16" ht="36" x14ac:dyDescent="0.25">
      <c r="A68" s="88">
        <v>1149</v>
      </c>
      <c r="B68" s="110" t="s">
        <v>245</v>
      </c>
      <c r="C68" s="45">
        <f t="shared" si="4"/>
        <v>22812</v>
      </c>
      <c r="D68" s="43">
        <v>956</v>
      </c>
      <c r="E68" s="543"/>
      <c r="F68" s="87">
        <f t="shared" si="5"/>
        <v>956</v>
      </c>
      <c r="G68" s="43">
        <v>21856</v>
      </c>
      <c r="H68" s="42"/>
      <c r="I68" s="39">
        <f t="shared" si="6"/>
        <v>21856</v>
      </c>
      <c r="J68" s="43"/>
      <c r="K68" s="42"/>
      <c r="L68" s="39">
        <f t="shared" si="7"/>
        <v>0</v>
      </c>
      <c r="M68" s="41"/>
      <c r="N68" s="40"/>
      <c r="O68" s="39">
        <f t="shared" si="8"/>
        <v>0</v>
      </c>
      <c r="P68" s="38"/>
    </row>
    <row r="69" spans="1:16" ht="36" x14ac:dyDescent="0.25">
      <c r="A69" s="169">
        <v>1150</v>
      </c>
      <c r="B69" s="96" t="s">
        <v>244</v>
      </c>
      <c r="C69" s="45">
        <f t="shared" si="4"/>
        <v>3825</v>
      </c>
      <c r="D69" s="167">
        <v>3825</v>
      </c>
      <c r="E69" s="544"/>
      <c r="F69" s="484">
        <f t="shared" si="5"/>
        <v>3825</v>
      </c>
      <c r="G69" s="167"/>
      <c r="H69" s="166"/>
      <c r="I69" s="90">
        <f t="shared" si="6"/>
        <v>0</v>
      </c>
      <c r="J69" s="167"/>
      <c r="K69" s="166"/>
      <c r="L69" s="90">
        <f t="shared" si="7"/>
        <v>0</v>
      </c>
      <c r="M69" s="165"/>
      <c r="N69" s="164"/>
      <c r="O69" s="90">
        <f t="shared" si="8"/>
        <v>0</v>
      </c>
      <c r="P69" s="89"/>
    </row>
    <row r="70" spans="1:16" ht="36" x14ac:dyDescent="0.25">
      <c r="A70" s="109">
        <v>1200</v>
      </c>
      <c r="B70" s="108" t="s">
        <v>243</v>
      </c>
      <c r="C70" s="124">
        <f t="shared" si="4"/>
        <v>259470</v>
      </c>
      <c r="D70" s="121">
        <f>SUM(D71:D72)</f>
        <v>126119</v>
      </c>
      <c r="E70" s="540">
        <f>SUM(E71:E72)</f>
        <v>0</v>
      </c>
      <c r="F70" s="473">
        <f>D70+E70</f>
        <v>126119</v>
      </c>
      <c r="G70" s="121">
        <f>SUM(G71:G72)</f>
        <v>133351</v>
      </c>
      <c r="H70" s="120">
        <f>SUM(H71:H72)</f>
        <v>0</v>
      </c>
      <c r="I70" s="119">
        <f t="shared" si="6"/>
        <v>133351</v>
      </c>
      <c r="J70" s="121">
        <f>SUM(J71:J72)</f>
        <v>0</v>
      </c>
      <c r="K70" s="120">
        <f>SUM(K71:K72)</f>
        <v>0</v>
      </c>
      <c r="L70" s="119">
        <f t="shared" si="7"/>
        <v>0</v>
      </c>
      <c r="M70" s="172">
        <f>SUM(M71:M72)</f>
        <v>0</v>
      </c>
      <c r="N70" s="123">
        <f>SUM(N71:N72)</f>
        <v>0</v>
      </c>
      <c r="O70" s="119">
        <f t="shared" si="8"/>
        <v>0</v>
      </c>
      <c r="P70" s="171"/>
    </row>
    <row r="71" spans="1:16" ht="24" x14ac:dyDescent="0.25">
      <c r="A71" s="118">
        <v>1210</v>
      </c>
      <c r="B71" s="117" t="s">
        <v>242</v>
      </c>
      <c r="C71" s="85">
        <f t="shared" si="4"/>
        <v>203095</v>
      </c>
      <c r="D71" s="83">
        <v>73644</v>
      </c>
      <c r="E71" s="542"/>
      <c r="F71" s="477">
        <f t="shared" si="5"/>
        <v>73644</v>
      </c>
      <c r="G71" s="83">
        <v>129451</v>
      </c>
      <c r="H71" s="82"/>
      <c r="I71" s="79">
        <f t="shared" si="6"/>
        <v>129451</v>
      </c>
      <c r="J71" s="83"/>
      <c r="K71" s="82"/>
      <c r="L71" s="79">
        <f t="shared" si="7"/>
        <v>0</v>
      </c>
      <c r="M71" s="81"/>
      <c r="N71" s="80"/>
      <c r="O71" s="79">
        <f t="shared" si="8"/>
        <v>0</v>
      </c>
      <c r="P71" s="78"/>
    </row>
    <row r="72" spans="1:16" ht="24" x14ac:dyDescent="0.25">
      <c r="A72" s="111">
        <v>1220</v>
      </c>
      <c r="B72" s="110" t="s">
        <v>241</v>
      </c>
      <c r="C72" s="45">
        <f t="shared" si="4"/>
        <v>56375</v>
      </c>
      <c r="D72" s="115">
        <f>SUM(D73:D77)</f>
        <v>52475</v>
      </c>
      <c r="E72" s="136">
        <f>SUM(E73:E77)</f>
        <v>0</v>
      </c>
      <c r="F72" s="87">
        <f t="shared" si="5"/>
        <v>52475</v>
      </c>
      <c r="G72" s="115">
        <f>SUM(G73:G77)</f>
        <v>3900</v>
      </c>
      <c r="H72" s="114">
        <f>SUM(H73:H77)</f>
        <v>0</v>
      </c>
      <c r="I72" s="39">
        <f t="shared" si="6"/>
        <v>3900</v>
      </c>
      <c r="J72" s="115">
        <f>SUM(J73:J77)</f>
        <v>0</v>
      </c>
      <c r="K72" s="114">
        <f>SUM(K73:K77)</f>
        <v>0</v>
      </c>
      <c r="L72" s="39">
        <f t="shared" si="7"/>
        <v>0</v>
      </c>
      <c r="M72" s="113">
        <f>SUM(M73:M77)</f>
        <v>0</v>
      </c>
      <c r="N72" s="112">
        <f>SUM(N73:N77)</f>
        <v>0</v>
      </c>
      <c r="O72" s="39">
        <f t="shared" si="8"/>
        <v>0</v>
      </c>
      <c r="P72" s="38"/>
    </row>
    <row r="73" spans="1:16" ht="60" x14ac:dyDescent="0.25">
      <c r="A73" s="88">
        <v>1221</v>
      </c>
      <c r="B73" s="110" t="s">
        <v>240</v>
      </c>
      <c r="C73" s="45">
        <f t="shared" si="4"/>
        <v>34332</v>
      </c>
      <c r="D73" s="43">
        <v>30432</v>
      </c>
      <c r="E73" s="543"/>
      <c r="F73" s="87">
        <f t="shared" si="5"/>
        <v>30432</v>
      </c>
      <c r="G73" s="43">
        <v>3900</v>
      </c>
      <c r="H73" s="42"/>
      <c r="I73" s="39">
        <f t="shared" si="6"/>
        <v>3900</v>
      </c>
      <c r="J73" s="43"/>
      <c r="K73" s="42"/>
      <c r="L73" s="39">
        <f t="shared" si="7"/>
        <v>0</v>
      </c>
      <c r="M73" s="41"/>
      <c r="N73" s="40"/>
      <c r="O73" s="39">
        <f t="shared" si="8"/>
        <v>0</v>
      </c>
      <c r="P73" s="38"/>
    </row>
    <row r="74" spans="1:16" hidden="1" x14ac:dyDescent="0.25">
      <c r="A74" s="88">
        <v>1223</v>
      </c>
      <c r="B74" s="110" t="s">
        <v>239</v>
      </c>
      <c r="C74" s="45">
        <f t="shared" si="4"/>
        <v>0</v>
      </c>
      <c r="D74" s="43"/>
      <c r="E74" s="40"/>
      <c r="F74" s="44">
        <f t="shared" si="5"/>
        <v>0</v>
      </c>
      <c r="G74" s="43"/>
      <c r="H74" s="42"/>
      <c r="I74" s="39">
        <f t="shared" si="6"/>
        <v>0</v>
      </c>
      <c r="J74" s="43"/>
      <c r="K74" s="42"/>
      <c r="L74" s="39">
        <f t="shared" si="7"/>
        <v>0</v>
      </c>
      <c r="M74" s="41"/>
      <c r="N74" s="40"/>
      <c r="O74" s="39">
        <f t="shared" si="8"/>
        <v>0</v>
      </c>
      <c r="P74" s="38"/>
    </row>
    <row r="75" spans="1:16" hidden="1" x14ac:dyDescent="0.25">
      <c r="A75" s="88">
        <v>1225</v>
      </c>
      <c r="B75" s="110" t="s">
        <v>238</v>
      </c>
      <c r="C75" s="45">
        <f t="shared" si="4"/>
        <v>0</v>
      </c>
      <c r="D75" s="43"/>
      <c r="E75" s="40"/>
      <c r="F75" s="44">
        <f t="shared" si="5"/>
        <v>0</v>
      </c>
      <c r="G75" s="43"/>
      <c r="H75" s="42"/>
      <c r="I75" s="39">
        <f t="shared" si="6"/>
        <v>0</v>
      </c>
      <c r="J75" s="43"/>
      <c r="K75" s="42"/>
      <c r="L75" s="39">
        <f t="shared" si="7"/>
        <v>0</v>
      </c>
      <c r="M75" s="41"/>
      <c r="N75" s="40"/>
      <c r="O75" s="39">
        <f t="shared" si="8"/>
        <v>0</v>
      </c>
      <c r="P75" s="38"/>
    </row>
    <row r="76" spans="1:16" ht="36" x14ac:dyDescent="0.25">
      <c r="A76" s="88">
        <v>1227</v>
      </c>
      <c r="B76" s="110" t="s">
        <v>237</v>
      </c>
      <c r="C76" s="45">
        <f t="shared" si="4"/>
        <v>21343</v>
      </c>
      <c r="D76" s="43">
        <v>21343</v>
      </c>
      <c r="E76" s="543"/>
      <c r="F76" s="87">
        <f t="shared" si="5"/>
        <v>21343</v>
      </c>
      <c r="G76" s="43"/>
      <c r="H76" s="42"/>
      <c r="I76" s="39">
        <f t="shared" si="6"/>
        <v>0</v>
      </c>
      <c r="J76" s="43"/>
      <c r="K76" s="42"/>
      <c r="L76" s="39">
        <f t="shared" si="7"/>
        <v>0</v>
      </c>
      <c r="M76" s="41"/>
      <c r="N76" s="40"/>
      <c r="O76" s="39">
        <f t="shared" si="8"/>
        <v>0</v>
      </c>
      <c r="P76" s="38"/>
    </row>
    <row r="77" spans="1:16" ht="60" x14ac:dyDescent="0.25">
      <c r="A77" s="88">
        <v>1228</v>
      </c>
      <c r="B77" s="110" t="s">
        <v>236</v>
      </c>
      <c r="C77" s="45">
        <f t="shared" si="4"/>
        <v>700</v>
      </c>
      <c r="D77" s="43">
        <v>700</v>
      </c>
      <c r="E77" s="543"/>
      <c r="F77" s="87">
        <f t="shared" si="5"/>
        <v>700</v>
      </c>
      <c r="G77" s="43"/>
      <c r="H77" s="42"/>
      <c r="I77" s="39">
        <f t="shared" si="6"/>
        <v>0</v>
      </c>
      <c r="J77" s="43"/>
      <c r="K77" s="42"/>
      <c r="L77" s="39">
        <f t="shared" si="7"/>
        <v>0</v>
      </c>
      <c r="M77" s="41"/>
      <c r="N77" s="40"/>
      <c r="O77" s="39">
        <f t="shared" si="8"/>
        <v>0</v>
      </c>
      <c r="P77" s="38"/>
    </row>
    <row r="78" spans="1:16" x14ac:dyDescent="0.25">
      <c r="A78" s="163">
        <v>2000</v>
      </c>
      <c r="B78" s="163" t="s">
        <v>235</v>
      </c>
      <c r="C78" s="162">
        <f t="shared" si="4"/>
        <v>210889</v>
      </c>
      <c r="D78" s="160">
        <f>SUM(D79,D86,D133,D167,D168,D175)</f>
        <v>179943</v>
      </c>
      <c r="E78" s="539">
        <f>SUM(E79,E86,E133,E167,E168,E175)</f>
        <v>0</v>
      </c>
      <c r="F78" s="492">
        <f t="shared" si="5"/>
        <v>179943</v>
      </c>
      <c r="G78" s="160">
        <f>SUM(G79,G86,G133,G167,G168,G175)</f>
        <v>8000</v>
      </c>
      <c r="H78" s="159">
        <f>SUM(H79,H86,H133,H167,H168,H175)</f>
        <v>0</v>
      </c>
      <c r="I78" s="156">
        <f t="shared" si="6"/>
        <v>8000</v>
      </c>
      <c r="J78" s="160">
        <f>SUM(J79,J86,J133,J167,J168,J175)</f>
        <v>22946</v>
      </c>
      <c r="K78" s="159">
        <f>SUM(K79,K86,K133,K167,K168,K175)</f>
        <v>0</v>
      </c>
      <c r="L78" s="156">
        <f t="shared" si="7"/>
        <v>22946</v>
      </c>
      <c r="M78" s="158">
        <f>SUM(M79,M86,M133,M167,M168,M175)</f>
        <v>0</v>
      </c>
      <c r="N78" s="157">
        <f>SUM(N79,N86,N133,N167,N168,N175)</f>
        <v>0</v>
      </c>
      <c r="O78" s="156">
        <f t="shared" si="8"/>
        <v>0</v>
      </c>
      <c r="P78" s="155"/>
    </row>
    <row r="79" spans="1:16" ht="24" x14ac:dyDescent="0.25">
      <c r="A79" s="109">
        <v>2100</v>
      </c>
      <c r="B79" s="108" t="s">
        <v>234</v>
      </c>
      <c r="C79" s="124">
        <f t="shared" si="4"/>
        <v>234</v>
      </c>
      <c r="D79" s="121">
        <f>SUM(D80,D83)</f>
        <v>234</v>
      </c>
      <c r="E79" s="540">
        <f>SUM(E80,E83)</f>
        <v>0</v>
      </c>
      <c r="F79" s="473">
        <f t="shared" si="5"/>
        <v>234</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x14ac:dyDescent="0.25">
      <c r="A80" s="118">
        <v>2110</v>
      </c>
      <c r="B80" s="117" t="s">
        <v>233</v>
      </c>
      <c r="C80" s="85">
        <f t="shared" si="4"/>
        <v>234</v>
      </c>
      <c r="D80" s="140">
        <f>SUM(D81:D82)</f>
        <v>234</v>
      </c>
      <c r="E80" s="148">
        <f>SUM(E81:E82)</f>
        <v>0</v>
      </c>
      <c r="F80" s="477">
        <f t="shared" si="5"/>
        <v>234</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45">
        <f t="shared" si="4"/>
        <v>0</v>
      </c>
      <c r="D81" s="43"/>
      <c r="E81" s="40"/>
      <c r="F81" s="44">
        <f t="shared" si="5"/>
        <v>0</v>
      </c>
      <c r="G81" s="43"/>
      <c r="H81" s="42"/>
      <c r="I81" s="39">
        <f t="shared" si="6"/>
        <v>0</v>
      </c>
      <c r="J81" s="43"/>
      <c r="K81" s="42"/>
      <c r="L81" s="39">
        <f t="shared" si="7"/>
        <v>0</v>
      </c>
      <c r="M81" s="41"/>
      <c r="N81" s="40"/>
      <c r="O81" s="39">
        <f t="shared" si="8"/>
        <v>0</v>
      </c>
      <c r="P81" s="38"/>
    </row>
    <row r="82" spans="1:16" ht="24" x14ac:dyDescent="0.25">
      <c r="A82" s="88">
        <v>2112</v>
      </c>
      <c r="B82" s="110" t="s">
        <v>230</v>
      </c>
      <c r="C82" s="45">
        <f t="shared" si="4"/>
        <v>234</v>
      </c>
      <c r="D82" s="43">
        <v>234</v>
      </c>
      <c r="E82" s="543"/>
      <c r="F82" s="87">
        <f t="shared" si="5"/>
        <v>234</v>
      </c>
      <c r="G82" s="43"/>
      <c r="H82" s="42"/>
      <c r="I82" s="39">
        <f t="shared" si="6"/>
        <v>0</v>
      </c>
      <c r="J82" s="43"/>
      <c r="K82" s="42"/>
      <c r="L82" s="39">
        <f t="shared" si="7"/>
        <v>0</v>
      </c>
      <c r="M82" s="41"/>
      <c r="N82" s="40"/>
      <c r="O82" s="39">
        <f t="shared" si="8"/>
        <v>0</v>
      </c>
      <c r="P82" s="38"/>
    </row>
    <row r="83" spans="1:16" ht="24" hidden="1" x14ac:dyDescent="0.25">
      <c r="A83" s="111">
        <v>2120</v>
      </c>
      <c r="B83" s="110" t="s">
        <v>232</v>
      </c>
      <c r="C83" s="45">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45">
        <f t="shared" si="4"/>
        <v>0</v>
      </c>
      <c r="D84" s="43"/>
      <c r="E84" s="40"/>
      <c r="F84" s="44">
        <f t="shared" si="5"/>
        <v>0</v>
      </c>
      <c r="G84" s="43"/>
      <c r="H84" s="42"/>
      <c r="I84" s="39">
        <f t="shared" si="6"/>
        <v>0</v>
      </c>
      <c r="J84" s="43"/>
      <c r="K84" s="42"/>
      <c r="L84" s="39">
        <f t="shared" si="7"/>
        <v>0</v>
      </c>
      <c r="M84" s="41"/>
      <c r="N84" s="40"/>
      <c r="O84" s="39">
        <f t="shared" si="8"/>
        <v>0</v>
      </c>
      <c r="P84" s="38"/>
    </row>
    <row r="85" spans="1:16" ht="24" hidden="1" x14ac:dyDescent="0.25">
      <c r="A85" s="88">
        <v>2122</v>
      </c>
      <c r="B85" s="110" t="s">
        <v>230</v>
      </c>
      <c r="C85" s="45">
        <f t="shared" si="4"/>
        <v>0</v>
      </c>
      <c r="D85" s="43"/>
      <c r="E85" s="40"/>
      <c r="F85" s="44">
        <f t="shared" si="5"/>
        <v>0</v>
      </c>
      <c r="G85" s="43"/>
      <c r="H85" s="42"/>
      <c r="I85" s="39">
        <f t="shared" si="6"/>
        <v>0</v>
      </c>
      <c r="J85" s="43"/>
      <c r="K85" s="42"/>
      <c r="L85" s="39">
        <f t="shared" si="7"/>
        <v>0</v>
      </c>
      <c r="M85" s="41"/>
      <c r="N85" s="40"/>
      <c r="O85" s="39">
        <f t="shared" si="8"/>
        <v>0</v>
      </c>
      <c r="P85" s="38"/>
    </row>
    <row r="86" spans="1:16" x14ac:dyDescent="0.25">
      <c r="A86" s="109">
        <v>2200</v>
      </c>
      <c r="B86" s="108" t="s">
        <v>229</v>
      </c>
      <c r="C86" s="168">
        <f t="shared" si="4"/>
        <v>145358</v>
      </c>
      <c r="D86" s="121">
        <f>SUM(D87,D92,D98,D106,D115,D119,D125,D131)</f>
        <v>132515</v>
      </c>
      <c r="E86" s="540">
        <f>SUM(E87,E92,E98,E106,E115,E119,E125,E131)</f>
        <v>0</v>
      </c>
      <c r="F86" s="473">
        <f t="shared" si="5"/>
        <v>132515</v>
      </c>
      <c r="G86" s="121">
        <f>SUM(G87,G92,G98,G106,G115,G119,G125,G131)</f>
        <v>0</v>
      </c>
      <c r="H86" s="120">
        <f>SUM(H87,H92,H98,H106,H115,H119,H125,H131)</f>
        <v>0</v>
      </c>
      <c r="I86" s="119">
        <f t="shared" si="6"/>
        <v>0</v>
      </c>
      <c r="J86" s="121">
        <f>SUM(J87,J92,J98,J106,J115,J119,J125,J131)</f>
        <v>12843</v>
      </c>
      <c r="K86" s="120">
        <f>SUM(K87,K92,K98,K106,K115,K119,K125,K131)</f>
        <v>0</v>
      </c>
      <c r="L86" s="119">
        <f t="shared" si="7"/>
        <v>12843</v>
      </c>
      <c r="M86" s="103">
        <f>SUM(M87,M92,M98,M106,M115,M119,M125,M131)</f>
        <v>0</v>
      </c>
      <c r="N86" s="102">
        <f>SUM(N87,N92,N98,N106,N115,N119,N125,N131)</f>
        <v>0</v>
      </c>
      <c r="O86" s="101">
        <f t="shared" si="8"/>
        <v>0</v>
      </c>
      <c r="P86" s="100"/>
    </row>
    <row r="87" spans="1:16" ht="24" x14ac:dyDescent="0.25">
      <c r="A87" s="169">
        <v>2210</v>
      </c>
      <c r="B87" s="96" t="s">
        <v>228</v>
      </c>
      <c r="C87" s="170">
        <f t="shared" si="4"/>
        <v>2527</v>
      </c>
      <c r="D87" s="94">
        <f>SUM(D88:D91)</f>
        <v>2482</v>
      </c>
      <c r="E87" s="541">
        <f>SUM(E88:E91)</f>
        <v>0</v>
      </c>
      <c r="F87" s="484">
        <f t="shared" si="5"/>
        <v>2482</v>
      </c>
      <c r="G87" s="94">
        <f>SUM(G88:G91)</f>
        <v>0</v>
      </c>
      <c r="H87" s="93">
        <f>SUM(H88:H91)</f>
        <v>0</v>
      </c>
      <c r="I87" s="90">
        <f t="shared" si="6"/>
        <v>0</v>
      </c>
      <c r="J87" s="94">
        <f>SUM(J88:J91)</f>
        <v>45</v>
      </c>
      <c r="K87" s="93">
        <f>SUM(K88:K91)</f>
        <v>0</v>
      </c>
      <c r="L87" s="90">
        <f t="shared" si="7"/>
        <v>45</v>
      </c>
      <c r="M87" s="92">
        <f>SUM(M88:M91)</f>
        <v>0</v>
      </c>
      <c r="N87" s="91">
        <f>SUM(N88:N91)</f>
        <v>0</v>
      </c>
      <c r="O87" s="90">
        <f t="shared" si="8"/>
        <v>0</v>
      </c>
      <c r="P87" s="89"/>
    </row>
    <row r="88" spans="1:16" ht="24" hidden="1" x14ac:dyDescent="0.25">
      <c r="A88" s="145">
        <v>2211</v>
      </c>
      <c r="B88" s="117" t="s">
        <v>227</v>
      </c>
      <c r="C88" s="45">
        <f t="shared" si="4"/>
        <v>0</v>
      </c>
      <c r="D88" s="83"/>
      <c r="E88" s="80"/>
      <c r="F88" s="84">
        <f t="shared" si="5"/>
        <v>0</v>
      </c>
      <c r="G88" s="83"/>
      <c r="H88" s="82"/>
      <c r="I88" s="79">
        <f t="shared" si="6"/>
        <v>0</v>
      </c>
      <c r="J88" s="83"/>
      <c r="K88" s="82"/>
      <c r="L88" s="79">
        <f t="shared" si="7"/>
        <v>0</v>
      </c>
      <c r="M88" s="81"/>
      <c r="N88" s="80"/>
      <c r="O88" s="79">
        <f t="shared" si="8"/>
        <v>0</v>
      </c>
      <c r="P88" s="78"/>
    </row>
    <row r="89" spans="1:16" ht="36" x14ac:dyDescent="0.25">
      <c r="A89" s="88">
        <v>2212</v>
      </c>
      <c r="B89" s="110" t="s">
        <v>226</v>
      </c>
      <c r="C89" s="45">
        <f t="shared" si="4"/>
        <v>1906</v>
      </c>
      <c r="D89" s="43">
        <v>1906</v>
      </c>
      <c r="E89" s="543"/>
      <c r="F89" s="87">
        <f t="shared" si="5"/>
        <v>1906</v>
      </c>
      <c r="G89" s="43"/>
      <c r="H89" s="42"/>
      <c r="I89" s="39">
        <f t="shared" si="6"/>
        <v>0</v>
      </c>
      <c r="J89" s="43"/>
      <c r="K89" s="42"/>
      <c r="L89" s="39">
        <f t="shared" si="7"/>
        <v>0</v>
      </c>
      <c r="M89" s="41"/>
      <c r="N89" s="40"/>
      <c r="O89" s="39">
        <f t="shared" si="8"/>
        <v>0</v>
      </c>
      <c r="P89" s="38"/>
    </row>
    <row r="90" spans="1:16" ht="24" x14ac:dyDescent="0.25">
      <c r="A90" s="88">
        <v>2214</v>
      </c>
      <c r="B90" s="110" t="s">
        <v>225</v>
      </c>
      <c r="C90" s="45">
        <f t="shared" si="4"/>
        <v>576</v>
      </c>
      <c r="D90" s="43">
        <v>576</v>
      </c>
      <c r="E90" s="543"/>
      <c r="F90" s="87">
        <f t="shared" si="5"/>
        <v>576</v>
      </c>
      <c r="G90" s="43"/>
      <c r="H90" s="42"/>
      <c r="I90" s="39">
        <f t="shared" si="6"/>
        <v>0</v>
      </c>
      <c r="J90" s="43"/>
      <c r="K90" s="42"/>
      <c r="L90" s="39">
        <f t="shared" si="7"/>
        <v>0</v>
      </c>
      <c r="M90" s="41"/>
      <c r="N90" s="40"/>
      <c r="O90" s="39">
        <f t="shared" si="8"/>
        <v>0</v>
      </c>
      <c r="P90" s="38"/>
    </row>
    <row r="91" spans="1:16" x14ac:dyDescent="0.25">
      <c r="A91" s="88">
        <v>2219</v>
      </c>
      <c r="B91" s="110" t="s">
        <v>224</v>
      </c>
      <c r="C91" s="45">
        <f t="shared" si="4"/>
        <v>45</v>
      </c>
      <c r="D91" s="43"/>
      <c r="E91" s="543"/>
      <c r="F91" s="87">
        <f t="shared" si="5"/>
        <v>0</v>
      </c>
      <c r="G91" s="43"/>
      <c r="H91" s="42"/>
      <c r="I91" s="39">
        <f t="shared" si="6"/>
        <v>0</v>
      </c>
      <c r="J91" s="43">
        <v>45</v>
      </c>
      <c r="K91" s="42"/>
      <c r="L91" s="39">
        <f t="shared" si="7"/>
        <v>45</v>
      </c>
      <c r="M91" s="41"/>
      <c r="N91" s="40"/>
      <c r="O91" s="39">
        <f t="shared" si="8"/>
        <v>0</v>
      </c>
      <c r="P91" s="38"/>
    </row>
    <row r="92" spans="1:16" ht="24" x14ac:dyDescent="0.25">
      <c r="A92" s="111">
        <v>2220</v>
      </c>
      <c r="B92" s="110" t="s">
        <v>223</v>
      </c>
      <c r="C92" s="45">
        <f t="shared" si="4"/>
        <v>119718</v>
      </c>
      <c r="D92" s="115">
        <f>SUM(D93:D97)</f>
        <v>111419</v>
      </c>
      <c r="E92" s="136">
        <f>SUM(E93:E97)</f>
        <v>0</v>
      </c>
      <c r="F92" s="87">
        <f t="shared" si="5"/>
        <v>111419</v>
      </c>
      <c r="G92" s="115">
        <f>SUM(G93:G97)</f>
        <v>0</v>
      </c>
      <c r="H92" s="114">
        <f>SUM(H93:H97)</f>
        <v>0</v>
      </c>
      <c r="I92" s="39">
        <f t="shared" si="6"/>
        <v>0</v>
      </c>
      <c r="J92" s="115">
        <f>SUM(J93:J97)</f>
        <v>8299</v>
      </c>
      <c r="K92" s="114">
        <f>SUM(K93:K97)</f>
        <v>0</v>
      </c>
      <c r="L92" s="39">
        <f t="shared" si="7"/>
        <v>8299</v>
      </c>
      <c r="M92" s="113">
        <f>SUM(M93:M97)</f>
        <v>0</v>
      </c>
      <c r="N92" s="112">
        <f>SUM(N93:N97)</f>
        <v>0</v>
      </c>
      <c r="O92" s="39">
        <f t="shared" si="8"/>
        <v>0</v>
      </c>
      <c r="P92" s="38"/>
    </row>
    <row r="93" spans="1:16" x14ac:dyDescent="0.25">
      <c r="A93" s="88">
        <v>2221</v>
      </c>
      <c r="B93" s="110" t="s">
        <v>222</v>
      </c>
      <c r="C93" s="45">
        <f t="shared" si="4"/>
        <v>79102</v>
      </c>
      <c r="D93" s="43">
        <v>75424</v>
      </c>
      <c r="E93" s="543">
        <v>-200</v>
      </c>
      <c r="F93" s="87">
        <f t="shared" si="5"/>
        <v>75224</v>
      </c>
      <c r="G93" s="43"/>
      <c r="H93" s="42"/>
      <c r="I93" s="39">
        <f t="shared" si="6"/>
        <v>0</v>
      </c>
      <c r="J93" s="43">
        <v>3878</v>
      </c>
      <c r="K93" s="42"/>
      <c r="L93" s="39">
        <f t="shared" si="7"/>
        <v>3878</v>
      </c>
      <c r="M93" s="41"/>
      <c r="N93" s="40"/>
      <c r="O93" s="39">
        <f t="shared" si="8"/>
        <v>0</v>
      </c>
      <c r="P93" s="38" t="s">
        <v>547</v>
      </c>
    </row>
    <row r="94" spans="1:16" x14ac:dyDescent="0.25">
      <c r="A94" s="88">
        <v>2222</v>
      </c>
      <c r="B94" s="110" t="s">
        <v>221</v>
      </c>
      <c r="C94" s="45">
        <f t="shared" si="4"/>
        <v>11667</v>
      </c>
      <c r="D94" s="43">
        <v>10667</v>
      </c>
      <c r="E94" s="543"/>
      <c r="F94" s="87">
        <f t="shared" si="5"/>
        <v>10667</v>
      </c>
      <c r="G94" s="43"/>
      <c r="H94" s="42"/>
      <c r="I94" s="39">
        <f t="shared" si="6"/>
        <v>0</v>
      </c>
      <c r="J94" s="43">
        <v>1000</v>
      </c>
      <c r="K94" s="42"/>
      <c r="L94" s="39">
        <f t="shared" si="7"/>
        <v>1000</v>
      </c>
      <c r="M94" s="41"/>
      <c r="N94" s="40"/>
      <c r="O94" s="39">
        <f t="shared" si="8"/>
        <v>0</v>
      </c>
      <c r="P94" s="38"/>
    </row>
    <row r="95" spans="1:16" x14ac:dyDescent="0.25">
      <c r="A95" s="88">
        <v>2223</v>
      </c>
      <c r="B95" s="110" t="s">
        <v>220</v>
      </c>
      <c r="C95" s="45">
        <f t="shared" si="4"/>
        <v>27340</v>
      </c>
      <c r="D95" s="43">
        <v>24019</v>
      </c>
      <c r="E95" s="543"/>
      <c r="F95" s="87">
        <f t="shared" si="5"/>
        <v>24019</v>
      </c>
      <c r="G95" s="43"/>
      <c r="H95" s="42"/>
      <c r="I95" s="39">
        <f t="shared" si="6"/>
        <v>0</v>
      </c>
      <c r="J95" s="43">
        <v>3321</v>
      </c>
      <c r="K95" s="42"/>
      <c r="L95" s="39">
        <f t="shared" si="7"/>
        <v>3321</v>
      </c>
      <c r="M95" s="41"/>
      <c r="N95" s="40"/>
      <c r="O95" s="39">
        <f t="shared" si="8"/>
        <v>0</v>
      </c>
      <c r="P95" s="38"/>
    </row>
    <row r="96" spans="1:16" ht="48" x14ac:dyDescent="0.25">
      <c r="A96" s="88">
        <v>2224</v>
      </c>
      <c r="B96" s="110" t="s">
        <v>219</v>
      </c>
      <c r="C96" s="45">
        <f t="shared" si="4"/>
        <v>1609</v>
      </c>
      <c r="D96" s="43">
        <v>1309</v>
      </c>
      <c r="E96" s="543">
        <v>200</v>
      </c>
      <c r="F96" s="87">
        <f t="shared" si="5"/>
        <v>1509</v>
      </c>
      <c r="G96" s="43"/>
      <c r="H96" s="42"/>
      <c r="I96" s="39">
        <f t="shared" si="6"/>
        <v>0</v>
      </c>
      <c r="J96" s="43">
        <v>100</v>
      </c>
      <c r="K96" s="42"/>
      <c r="L96" s="39">
        <f t="shared" si="7"/>
        <v>100</v>
      </c>
      <c r="M96" s="41"/>
      <c r="N96" s="40"/>
      <c r="O96" s="39">
        <f t="shared" si="8"/>
        <v>0</v>
      </c>
      <c r="P96" s="38" t="s">
        <v>548</v>
      </c>
    </row>
    <row r="97" spans="1:16" ht="24" hidden="1" x14ac:dyDescent="0.25">
      <c r="A97" s="88">
        <v>2229</v>
      </c>
      <c r="B97" s="110" t="s">
        <v>218</v>
      </c>
      <c r="C97" s="45">
        <f t="shared" si="4"/>
        <v>0</v>
      </c>
      <c r="D97" s="43"/>
      <c r="E97" s="40"/>
      <c r="F97" s="44">
        <f t="shared" si="5"/>
        <v>0</v>
      </c>
      <c r="G97" s="43"/>
      <c r="H97" s="42"/>
      <c r="I97" s="39">
        <f t="shared" si="6"/>
        <v>0</v>
      </c>
      <c r="J97" s="43"/>
      <c r="K97" s="42"/>
      <c r="L97" s="39">
        <f t="shared" si="7"/>
        <v>0</v>
      </c>
      <c r="M97" s="41"/>
      <c r="N97" s="40"/>
      <c r="O97" s="39">
        <f t="shared" si="8"/>
        <v>0</v>
      </c>
      <c r="P97" s="38"/>
    </row>
    <row r="98" spans="1:16" ht="36" x14ac:dyDescent="0.25">
      <c r="A98" s="111">
        <v>2230</v>
      </c>
      <c r="B98" s="110" t="s">
        <v>217</v>
      </c>
      <c r="C98" s="45">
        <f t="shared" si="4"/>
        <v>2135</v>
      </c>
      <c r="D98" s="115">
        <f>SUM(D99:D105)</f>
        <v>2135</v>
      </c>
      <c r="E98" s="136">
        <f>SUM(E99:E105)</f>
        <v>0</v>
      </c>
      <c r="F98" s="87">
        <f t="shared" si="5"/>
        <v>2135</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45">
        <f t="shared" si="4"/>
        <v>0</v>
      </c>
      <c r="D99" s="43"/>
      <c r="E99" s="40"/>
      <c r="F99" s="44">
        <f t="shared" si="5"/>
        <v>0</v>
      </c>
      <c r="G99" s="43"/>
      <c r="H99" s="42"/>
      <c r="I99" s="39">
        <f t="shared" si="6"/>
        <v>0</v>
      </c>
      <c r="J99" s="43"/>
      <c r="K99" s="42"/>
      <c r="L99" s="39">
        <f t="shared" si="7"/>
        <v>0</v>
      </c>
      <c r="M99" s="41"/>
      <c r="N99" s="40"/>
      <c r="O99" s="39">
        <f t="shared" si="8"/>
        <v>0</v>
      </c>
      <c r="P99" s="38"/>
    </row>
    <row r="100" spans="1:16" ht="36" hidden="1" x14ac:dyDescent="0.25">
      <c r="A100" s="88">
        <v>2232</v>
      </c>
      <c r="B100" s="110" t="s">
        <v>215</v>
      </c>
      <c r="C100" s="45">
        <f t="shared" si="4"/>
        <v>0</v>
      </c>
      <c r="D100" s="43"/>
      <c r="E100" s="40"/>
      <c r="F100" s="44">
        <f t="shared" si="5"/>
        <v>0</v>
      </c>
      <c r="G100" s="43"/>
      <c r="H100" s="42"/>
      <c r="I100" s="39">
        <f t="shared" si="6"/>
        <v>0</v>
      </c>
      <c r="J100" s="43"/>
      <c r="K100" s="42"/>
      <c r="L100" s="39">
        <f t="shared" si="7"/>
        <v>0</v>
      </c>
      <c r="M100" s="41"/>
      <c r="N100" s="40"/>
      <c r="O100" s="39">
        <f t="shared" si="8"/>
        <v>0</v>
      </c>
      <c r="P100" s="38"/>
    </row>
    <row r="101" spans="1:16" ht="24" hidden="1" x14ac:dyDescent="0.25">
      <c r="A101" s="145">
        <v>2233</v>
      </c>
      <c r="B101" s="117" t="s">
        <v>214</v>
      </c>
      <c r="C101" s="45">
        <f t="shared" si="4"/>
        <v>0</v>
      </c>
      <c r="D101" s="83"/>
      <c r="E101" s="80"/>
      <c r="F101" s="84">
        <f t="shared" si="5"/>
        <v>0</v>
      </c>
      <c r="G101" s="83"/>
      <c r="H101" s="82"/>
      <c r="I101" s="79">
        <f t="shared" si="6"/>
        <v>0</v>
      </c>
      <c r="J101" s="83"/>
      <c r="K101" s="82"/>
      <c r="L101" s="79">
        <f t="shared" si="7"/>
        <v>0</v>
      </c>
      <c r="M101" s="81"/>
      <c r="N101" s="80"/>
      <c r="O101" s="79">
        <f t="shared" si="8"/>
        <v>0</v>
      </c>
      <c r="P101" s="78"/>
    </row>
    <row r="102" spans="1:16" ht="36" hidden="1" x14ac:dyDescent="0.25">
      <c r="A102" s="88">
        <v>2234</v>
      </c>
      <c r="B102" s="110" t="s">
        <v>213</v>
      </c>
      <c r="C102" s="45">
        <f t="shared" si="4"/>
        <v>0</v>
      </c>
      <c r="D102" s="43"/>
      <c r="E102" s="40"/>
      <c r="F102" s="44">
        <f t="shared" si="5"/>
        <v>0</v>
      </c>
      <c r="G102" s="43"/>
      <c r="H102" s="42"/>
      <c r="I102" s="39">
        <f t="shared" si="6"/>
        <v>0</v>
      </c>
      <c r="J102" s="43"/>
      <c r="K102" s="42"/>
      <c r="L102" s="39">
        <f t="shared" si="7"/>
        <v>0</v>
      </c>
      <c r="M102" s="41"/>
      <c r="N102" s="40"/>
      <c r="O102" s="39">
        <f t="shared" si="8"/>
        <v>0</v>
      </c>
      <c r="P102" s="38"/>
    </row>
    <row r="103" spans="1:16" ht="24" hidden="1" x14ac:dyDescent="0.25">
      <c r="A103" s="88">
        <v>2235</v>
      </c>
      <c r="B103" s="110" t="s">
        <v>212</v>
      </c>
      <c r="C103" s="45">
        <f t="shared" si="4"/>
        <v>0</v>
      </c>
      <c r="D103" s="43"/>
      <c r="E103" s="40"/>
      <c r="F103" s="44">
        <f t="shared" si="5"/>
        <v>0</v>
      </c>
      <c r="G103" s="43"/>
      <c r="H103" s="42"/>
      <c r="I103" s="39">
        <f t="shared" si="6"/>
        <v>0</v>
      </c>
      <c r="J103" s="43"/>
      <c r="K103" s="42"/>
      <c r="L103" s="39">
        <f t="shared" si="7"/>
        <v>0</v>
      </c>
      <c r="M103" s="41"/>
      <c r="N103" s="40"/>
      <c r="O103" s="39">
        <f t="shared" si="8"/>
        <v>0</v>
      </c>
      <c r="P103" s="38"/>
    </row>
    <row r="104" spans="1:16" hidden="1" x14ac:dyDescent="0.25">
      <c r="A104" s="88">
        <v>2236</v>
      </c>
      <c r="B104" s="110" t="s">
        <v>211</v>
      </c>
      <c r="C104" s="45">
        <f t="shared" si="4"/>
        <v>0</v>
      </c>
      <c r="D104" s="43"/>
      <c r="E104" s="40"/>
      <c r="F104" s="44">
        <f t="shared" si="5"/>
        <v>0</v>
      </c>
      <c r="G104" s="43"/>
      <c r="H104" s="42"/>
      <c r="I104" s="39">
        <f t="shared" si="6"/>
        <v>0</v>
      </c>
      <c r="J104" s="43"/>
      <c r="K104" s="42"/>
      <c r="L104" s="39">
        <f t="shared" si="7"/>
        <v>0</v>
      </c>
      <c r="M104" s="41"/>
      <c r="N104" s="40"/>
      <c r="O104" s="39">
        <f t="shared" si="8"/>
        <v>0</v>
      </c>
      <c r="P104" s="38"/>
    </row>
    <row r="105" spans="1:16" ht="24" x14ac:dyDescent="0.25">
      <c r="A105" s="88">
        <v>2239</v>
      </c>
      <c r="B105" s="110" t="s">
        <v>210</v>
      </c>
      <c r="C105" s="45">
        <f t="shared" si="4"/>
        <v>2135</v>
      </c>
      <c r="D105" s="43">
        <v>2135</v>
      </c>
      <c r="E105" s="543"/>
      <c r="F105" s="87">
        <f t="shared" si="5"/>
        <v>2135</v>
      </c>
      <c r="G105" s="43"/>
      <c r="H105" s="42"/>
      <c r="I105" s="39">
        <f t="shared" si="6"/>
        <v>0</v>
      </c>
      <c r="J105" s="43"/>
      <c r="K105" s="42"/>
      <c r="L105" s="39">
        <f t="shared" si="7"/>
        <v>0</v>
      </c>
      <c r="M105" s="41"/>
      <c r="N105" s="40"/>
      <c r="O105" s="39">
        <f t="shared" si="8"/>
        <v>0</v>
      </c>
      <c r="P105" s="38"/>
    </row>
    <row r="106" spans="1:16" ht="36" x14ac:dyDescent="0.25">
      <c r="A106" s="111">
        <v>2240</v>
      </c>
      <c r="B106" s="110" t="s">
        <v>209</v>
      </c>
      <c r="C106" s="45">
        <f t="shared" si="4"/>
        <v>5904</v>
      </c>
      <c r="D106" s="115">
        <f>SUM(D107:D114)</f>
        <v>5062</v>
      </c>
      <c r="E106" s="136">
        <f>SUM(E107:E114)</f>
        <v>0</v>
      </c>
      <c r="F106" s="87">
        <f t="shared" si="5"/>
        <v>5062</v>
      </c>
      <c r="G106" s="115">
        <f>SUM(G107:G114)</f>
        <v>0</v>
      </c>
      <c r="H106" s="114">
        <f>SUM(H107:H114)</f>
        <v>0</v>
      </c>
      <c r="I106" s="39">
        <f t="shared" si="6"/>
        <v>0</v>
      </c>
      <c r="J106" s="115">
        <f>SUM(J107:J114)</f>
        <v>842</v>
      </c>
      <c r="K106" s="114">
        <f>SUM(K107:K114)</f>
        <v>0</v>
      </c>
      <c r="L106" s="39">
        <f t="shared" si="7"/>
        <v>842</v>
      </c>
      <c r="M106" s="113">
        <f>SUM(M107:M114)</f>
        <v>0</v>
      </c>
      <c r="N106" s="112">
        <f>SUM(N107:N114)</f>
        <v>0</v>
      </c>
      <c r="O106" s="39">
        <f t="shared" si="8"/>
        <v>0</v>
      </c>
      <c r="P106" s="38"/>
    </row>
    <row r="107" spans="1:16" hidden="1" x14ac:dyDescent="0.25">
      <c r="A107" s="88">
        <v>2241</v>
      </c>
      <c r="B107" s="110" t="s">
        <v>208</v>
      </c>
      <c r="C107" s="45">
        <f t="shared" si="4"/>
        <v>0</v>
      </c>
      <c r="D107" s="43"/>
      <c r="E107" s="40"/>
      <c r="F107" s="44">
        <f t="shared" si="5"/>
        <v>0</v>
      </c>
      <c r="G107" s="43"/>
      <c r="H107" s="42"/>
      <c r="I107" s="39">
        <f t="shared" si="6"/>
        <v>0</v>
      </c>
      <c r="J107" s="43"/>
      <c r="K107" s="42"/>
      <c r="L107" s="39">
        <f t="shared" si="7"/>
        <v>0</v>
      </c>
      <c r="M107" s="41"/>
      <c r="N107" s="40"/>
      <c r="O107" s="39">
        <f t="shared" si="8"/>
        <v>0</v>
      </c>
      <c r="P107" s="38"/>
    </row>
    <row r="108" spans="1:16" ht="24" hidden="1" x14ac:dyDescent="0.25">
      <c r="A108" s="88">
        <v>2242</v>
      </c>
      <c r="B108" s="110" t="s">
        <v>207</v>
      </c>
      <c r="C108" s="45">
        <f t="shared" si="4"/>
        <v>0</v>
      </c>
      <c r="D108" s="43"/>
      <c r="E108" s="40"/>
      <c r="F108" s="44">
        <f t="shared" si="5"/>
        <v>0</v>
      </c>
      <c r="G108" s="43"/>
      <c r="H108" s="42"/>
      <c r="I108" s="39">
        <f t="shared" si="6"/>
        <v>0</v>
      </c>
      <c r="J108" s="43"/>
      <c r="K108" s="42"/>
      <c r="L108" s="39">
        <f t="shared" si="7"/>
        <v>0</v>
      </c>
      <c r="M108" s="41"/>
      <c r="N108" s="40"/>
      <c r="O108" s="39">
        <f t="shared" si="8"/>
        <v>0</v>
      </c>
      <c r="P108" s="38"/>
    </row>
    <row r="109" spans="1:16" ht="24" x14ac:dyDescent="0.25">
      <c r="A109" s="88">
        <v>2243</v>
      </c>
      <c r="B109" s="110" t="s">
        <v>206</v>
      </c>
      <c r="C109" s="45">
        <f t="shared" si="4"/>
        <v>1412</v>
      </c>
      <c r="D109" s="43">
        <v>812</v>
      </c>
      <c r="E109" s="543"/>
      <c r="F109" s="87">
        <f t="shared" si="5"/>
        <v>812</v>
      </c>
      <c r="G109" s="43"/>
      <c r="H109" s="42"/>
      <c r="I109" s="39">
        <f t="shared" si="6"/>
        <v>0</v>
      </c>
      <c r="J109" s="43">
        <v>600</v>
      </c>
      <c r="K109" s="42"/>
      <c r="L109" s="39">
        <f t="shared" si="7"/>
        <v>600</v>
      </c>
      <c r="M109" s="41"/>
      <c r="N109" s="40"/>
      <c r="O109" s="39">
        <f t="shared" si="8"/>
        <v>0</v>
      </c>
      <c r="P109" s="38"/>
    </row>
    <row r="110" spans="1:16" x14ac:dyDescent="0.25">
      <c r="A110" s="88">
        <v>2244</v>
      </c>
      <c r="B110" s="110" t="s">
        <v>205</v>
      </c>
      <c r="C110" s="45">
        <f t="shared" si="4"/>
        <v>4492</v>
      </c>
      <c r="D110" s="43">
        <v>4250</v>
      </c>
      <c r="E110" s="543"/>
      <c r="F110" s="87">
        <f t="shared" si="5"/>
        <v>4250</v>
      </c>
      <c r="G110" s="43"/>
      <c r="H110" s="42"/>
      <c r="I110" s="39">
        <f t="shared" si="6"/>
        <v>0</v>
      </c>
      <c r="J110" s="43">
        <v>242</v>
      </c>
      <c r="K110" s="42"/>
      <c r="L110" s="39">
        <f t="shared" si="7"/>
        <v>242</v>
      </c>
      <c r="M110" s="41"/>
      <c r="N110" s="40"/>
      <c r="O110" s="39">
        <f t="shared" si="8"/>
        <v>0</v>
      </c>
      <c r="P110" s="38"/>
    </row>
    <row r="111" spans="1:16" ht="24" hidden="1" x14ac:dyDescent="0.25">
      <c r="A111" s="88">
        <v>2246</v>
      </c>
      <c r="B111" s="110" t="s">
        <v>204</v>
      </c>
      <c r="C111" s="45">
        <f t="shared" si="4"/>
        <v>0</v>
      </c>
      <c r="D111" s="43"/>
      <c r="E111" s="40"/>
      <c r="F111" s="44">
        <f t="shared" si="5"/>
        <v>0</v>
      </c>
      <c r="G111" s="43"/>
      <c r="H111" s="42"/>
      <c r="I111" s="39">
        <f t="shared" si="6"/>
        <v>0</v>
      </c>
      <c r="J111" s="43"/>
      <c r="K111" s="42"/>
      <c r="L111" s="39">
        <f t="shared" si="7"/>
        <v>0</v>
      </c>
      <c r="M111" s="41"/>
      <c r="N111" s="40"/>
      <c r="O111" s="39">
        <f t="shared" si="8"/>
        <v>0</v>
      </c>
      <c r="P111" s="38"/>
    </row>
    <row r="112" spans="1:16" hidden="1" x14ac:dyDescent="0.25">
      <c r="A112" s="88">
        <v>2247</v>
      </c>
      <c r="B112" s="110" t="s">
        <v>203</v>
      </c>
      <c r="C112" s="45">
        <f t="shared" si="4"/>
        <v>0</v>
      </c>
      <c r="D112" s="43"/>
      <c r="E112" s="40"/>
      <c r="F112" s="44">
        <f t="shared" si="5"/>
        <v>0</v>
      </c>
      <c r="G112" s="43"/>
      <c r="H112" s="42"/>
      <c r="I112" s="39">
        <f t="shared" si="6"/>
        <v>0</v>
      </c>
      <c r="J112" s="43"/>
      <c r="K112" s="42"/>
      <c r="L112" s="39">
        <f t="shared" si="7"/>
        <v>0</v>
      </c>
      <c r="M112" s="41"/>
      <c r="N112" s="40"/>
      <c r="O112" s="39">
        <f t="shared" si="8"/>
        <v>0</v>
      </c>
      <c r="P112" s="38"/>
    </row>
    <row r="113" spans="1:16" ht="24" hidden="1" x14ac:dyDescent="0.25">
      <c r="A113" s="88">
        <v>2248</v>
      </c>
      <c r="B113" s="110" t="s">
        <v>202</v>
      </c>
      <c r="C113" s="45">
        <f t="shared" si="4"/>
        <v>0</v>
      </c>
      <c r="D113" s="43"/>
      <c r="E113" s="40"/>
      <c r="F113" s="44">
        <f t="shared" si="5"/>
        <v>0</v>
      </c>
      <c r="G113" s="43"/>
      <c r="H113" s="42"/>
      <c r="I113" s="39">
        <f t="shared" si="6"/>
        <v>0</v>
      </c>
      <c r="J113" s="43"/>
      <c r="K113" s="42"/>
      <c r="L113" s="39">
        <f t="shared" si="7"/>
        <v>0</v>
      </c>
      <c r="M113" s="41"/>
      <c r="N113" s="40"/>
      <c r="O113" s="39">
        <f t="shared" si="8"/>
        <v>0</v>
      </c>
      <c r="P113" s="38"/>
    </row>
    <row r="114" spans="1:16" ht="24" hidden="1" x14ac:dyDescent="0.25">
      <c r="A114" s="88">
        <v>2249</v>
      </c>
      <c r="B114" s="110" t="s">
        <v>201</v>
      </c>
      <c r="C114" s="45">
        <f t="shared" si="4"/>
        <v>0</v>
      </c>
      <c r="D114" s="43"/>
      <c r="E114" s="40"/>
      <c r="F114" s="44">
        <f t="shared" si="5"/>
        <v>0</v>
      </c>
      <c r="G114" s="43"/>
      <c r="H114" s="42"/>
      <c r="I114" s="39">
        <f t="shared" si="6"/>
        <v>0</v>
      </c>
      <c r="J114" s="43"/>
      <c r="K114" s="42"/>
      <c r="L114" s="39">
        <f t="shared" si="7"/>
        <v>0</v>
      </c>
      <c r="M114" s="41"/>
      <c r="N114" s="40"/>
      <c r="O114" s="39">
        <f t="shared" si="8"/>
        <v>0</v>
      </c>
      <c r="P114" s="38"/>
    </row>
    <row r="115" spans="1:16" x14ac:dyDescent="0.25">
      <c r="A115" s="111">
        <v>2250</v>
      </c>
      <c r="B115" s="110" t="s">
        <v>200</v>
      </c>
      <c r="C115" s="45">
        <f t="shared" si="4"/>
        <v>417</v>
      </c>
      <c r="D115" s="115">
        <f>SUM(D116:D118)</f>
        <v>417</v>
      </c>
      <c r="E115" s="136">
        <f>SUM(E116:E118)</f>
        <v>0</v>
      </c>
      <c r="F115" s="87">
        <f t="shared" si="5"/>
        <v>417</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45">
        <f t="shared" si="4"/>
        <v>0</v>
      </c>
      <c r="D116" s="43"/>
      <c r="E116" s="40"/>
      <c r="F116" s="44">
        <f t="shared" si="5"/>
        <v>0</v>
      </c>
      <c r="G116" s="43"/>
      <c r="H116" s="42"/>
      <c r="I116" s="39">
        <f t="shared" si="6"/>
        <v>0</v>
      </c>
      <c r="J116" s="43"/>
      <c r="K116" s="42"/>
      <c r="L116" s="39">
        <f t="shared" si="7"/>
        <v>0</v>
      </c>
      <c r="M116" s="41"/>
      <c r="N116" s="40"/>
      <c r="O116" s="39">
        <f t="shared" si="8"/>
        <v>0</v>
      </c>
      <c r="P116" s="38"/>
    </row>
    <row r="117" spans="1:16" ht="24" hidden="1" x14ac:dyDescent="0.25">
      <c r="A117" s="88">
        <v>2252</v>
      </c>
      <c r="B117" s="110" t="s">
        <v>198</v>
      </c>
      <c r="C117" s="45">
        <f t="shared" ref="C117:C181" si="9">F117+I117+L117+O117</f>
        <v>0</v>
      </c>
      <c r="D117" s="43"/>
      <c r="E117" s="40"/>
      <c r="F117" s="44">
        <f t="shared" si="5"/>
        <v>0</v>
      </c>
      <c r="G117" s="43"/>
      <c r="H117" s="42"/>
      <c r="I117" s="39">
        <f t="shared" si="6"/>
        <v>0</v>
      </c>
      <c r="J117" s="43"/>
      <c r="K117" s="42"/>
      <c r="L117" s="39">
        <f t="shared" si="7"/>
        <v>0</v>
      </c>
      <c r="M117" s="41"/>
      <c r="N117" s="40"/>
      <c r="O117" s="39">
        <f t="shared" si="8"/>
        <v>0</v>
      </c>
      <c r="P117" s="38"/>
    </row>
    <row r="118" spans="1:16" ht="24" x14ac:dyDescent="0.25">
      <c r="A118" s="88">
        <v>2259</v>
      </c>
      <c r="B118" s="110" t="s">
        <v>197</v>
      </c>
      <c r="C118" s="45">
        <f t="shared" si="9"/>
        <v>417</v>
      </c>
      <c r="D118" s="43">
        <v>417</v>
      </c>
      <c r="E118" s="543"/>
      <c r="F118" s="87">
        <f t="shared" ref="F118:F182" si="10">D118+E118</f>
        <v>417</v>
      </c>
      <c r="G118" s="43"/>
      <c r="H118" s="42"/>
      <c r="I118" s="39">
        <f t="shared" ref="I118:I182" si="11">G118+H118</f>
        <v>0</v>
      </c>
      <c r="J118" s="43"/>
      <c r="K118" s="42"/>
      <c r="L118" s="39">
        <f t="shared" ref="L118:L182" si="12">J118+K118</f>
        <v>0</v>
      </c>
      <c r="M118" s="41"/>
      <c r="N118" s="40"/>
      <c r="O118" s="39">
        <f t="shared" ref="O118:O182" si="13">M118+N118</f>
        <v>0</v>
      </c>
      <c r="P118" s="38"/>
    </row>
    <row r="119" spans="1:16" x14ac:dyDescent="0.25">
      <c r="A119" s="111">
        <v>2260</v>
      </c>
      <c r="B119" s="110" t="s">
        <v>196</v>
      </c>
      <c r="C119" s="45">
        <f t="shared" si="9"/>
        <v>12471</v>
      </c>
      <c r="D119" s="115">
        <f>SUM(D120:D124)</f>
        <v>10400</v>
      </c>
      <c r="E119" s="136">
        <f>SUM(E120:E124)</f>
        <v>0</v>
      </c>
      <c r="F119" s="87">
        <f t="shared" si="10"/>
        <v>10400</v>
      </c>
      <c r="G119" s="115">
        <f>SUM(G120:G124)</f>
        <v>0</v>
      </c>
      <c r="H119" s="114">
        <f>SUM(H120:H124)</f>
        <v>0</v>
      </c>
      <c r="I119" s="39">
        <f t="shared" si="11"/>
        <v>0</v>
      </c>
      <c r="J119" s="115">
        <f>SUM(J120:J124)</f>
        <v>2071</v>
      </c>
      <c r="K119" s="114">
        <f>SUM(K120:K124)</f>
        <v>0</v>
      </c>
      <c r="L119" s="39">
        <f t="shared" si="12"/>
        <v>2071</v>
      </c>
      <c r="M119" s="113">
        <f>SUM(M120:M124)</f>
        <v>0</v>
      </c>
      <c r="N119" s="112">
        <f>SUM(N120:N124)</f>
        <v>0</v>
      </c>
      <c r="O119" s="39">
        <f t="shared" si="13"/>
        <v>0</v>
      </c>
      <c r="P119" s="38"/>
    </row>
    <row r="120" spans="1:16" hidden="1" x14ac:dyDescent="0.25">
      <c r="A120" s="88">
        <v>2261</v>
      </c>
      <c r="B120" s="110" t="s">
        <v>195</v>
      </c>
      <c r="C120" s="45">
        <f t="shared" si="9"/>
        <v>0</v>
      </c>
      <c r="D120" s="43"/>
      <c r="E120" s="40"/>
      <c r="F120" s="44">
        <f t="shared" si="10"/>
        <v>0</v>
      </c>
      <c r="G120" s="43"/>
      <c r="H120" s="42"/>
      <c r="I120" s="39">
        <f t="shared" si="11"/>
        <v>0</v>
      </c>
      <c r="J120" s="43"/>
      <c r="K120" s="42"/>
      <c r="L120" s="39">
        <f t="shared" si="12"/>
        <v>0</v>
      </c>
      <c r="M120" s="41"/>
      <c r="N120" s="40"/>
      <c r="O120" s="39">
        <f t="shared" si="13"/>
        <v>0</v>
      </c>
      <c r="P120" s="38"/>
    </row>
    <row r="121" spans="1:16" x14ac:dyDescent="0.25">
      <c r="A121" s="88">
        <v>2262</v>
      </c>
      <c r="B121" s="110" t="s">
        <v>194</v>
      </c>
      <c r="C121" s="45">
        <f t="shared" si="9"/>
        <v>1000</v>
      </c>
      <c r="D121" s="43">
        <v>1000</v>
      </c>
      <c r="E121" s="543"/>
      <c r="F121" s="87">
        <f t="shared" si="10"/>
        <v>1000</v>
      </c>
      <c r="G121" s="43"/>
      <c r="H121" s="42"/>
      <c r="I121" s="39">
        <f t="shared" si="11"/>
        <v>0</v>
      </c>
      <c r="J121" s="43"/>
      <c r="K121" s="42"/>
      <c r="L121" s="39">
        <f t="shared" si="12"/>
        <v>0</v>
      </c>
      <c r="M121" s="41"/>
      <c r="N121" s="40"/>
      <c r="O121" s="39">
        <f t="shared" si="13"/>
        <v>0</v>
      </c>
      <c r="P121" s="38"/>
    </row>
    <row r="122" spans="1:16" x14ac:dyDescent="0.25">
      <c r="A122" s="88">
        <v>2263</v>
      </c>
      <c r="B122" s="110" t="s">
        <v>193</v>
      </c>
      <c r="C122" s="45">
        <f t="shared" si="9"/>
        <v>9400</v>
      </c>
      <c r="D122" s="43">
        <v>9400</v>
      </c>
      <c r="E122" s="543"/>
      <c r="F122" s="87">
        <f t="shared" si="10"/>
        <v>9400</v>
      </c>
      <c r="G122" s="43"/>
      <c r="H122" s="42"/>
      <c r="I122" s="39">
        <f t="shared" si="11"/>
        <v>0</v>
      </c>
      <c r="J122" s="43"/>
      <c r="K122" s="42"/>
      <c r="L122" s="39">
        <f t="shared" si="12"/>
        <v>0</v>
      </c>
      <c r="M122" s="41"/>
      <c r="N122" s="40"/>
      <c r="O122" s="39">
        <f t="shared" si="13"/>
        <v>0</v>
      </c>
      <c r="P122" s="38"/>
    </row>
    <row r="123" spans="1:16" ht="24" x14ac:dyDescent="0.25">
      <c r="A123" s="88">
        <v>2264</v>
      </c>
      <c r="B123" s="110" t="s">
        <v>192</v>
      </c>
      <c r="C123" s="45">
        <f t="shared" si="9"/>
        <v>1951</v>
      </c>
      <c r="D123" s="43"/>
      <c r="E123" s="543"/>
      <c r="F123" s="87">
        <f t="shared" si="10"/>
        <v>0</v>
      </c>
      <c r="G123" s="43"/>
      <c r="H123" s="42"/>
      <c r="I123" s="39">
        <f t="shared" si="11"/>
        <v>0</v>
      </c>
      <c r="J123" s="43">
        <v>1951</v>
      </c>
      <c r="K123" s="42"/>
      <c r="L123" s="39">
        <f t="shared" si="12"/>
        <v>1951</v>
      </c>
      <c r="M123" s="41"/>
      <c r="N123" s="40"/>
      <c r="O123" s="39">
        <f t="shared" si="13"/>
        <v>0</v>
      </c>
      <c r="P123" s="38"/>
    </row>
    <row r="124" spans="1:16" x14ac:dyDescent="0.25">
      <c r="A124" s="88">
        <v>2269</v>
      </c>
      <c r="B124" s="110" t="s">
        <v>191</v>
      </c>
      <c r="C124" s="45">
        <f t="shared" si="9"/>
        <v>120</v>
      </c>
      <c r="D124" s="43"/>
      <c r="E124" s="543"/>
      <c r="F124" s="87">
        <f t="shared" si="10"/>
        <v>0</v>
      </c>
      <c r="G124" s="43"/>
      <c r="H124" s="42"/>
      <c r="I124" s="39">
        <f t="shared" si="11"/>
        <v>0</v>
      </c>
      <c r="J124" s="43">
        <v>120</v>
      </c>
      <c r="K124" s="42"/>
      <c r="L124" s="39">
        <f t="shared" si="12"/>
        <v>120</v>
      </c>
      <c r="M124" s="41"/>
      <c r="N124" s="40"/>
      <c r="O124" s="39">
        <f t="shared" si="13"/>
        <v>0</v>
      </c>
      <c r="P124" s="38"/>
    </row>
    <row r="125" spans="1:16" x14ac:dyDescent="0.25">
      <c r="A125" s="111">
        <v>2270</v>
      </c>
      <c r="B125" s="110" t="s">
        <v>190</v>
      </c>
      <c r="C125" s="45">
        <f t="shared" si="9"/>
        <v>2186</v>
      </c>
      <c r="D125" s="115">
        <f>SUM(D126:D130)</f>
        <v>600</v>
      </c>
      <c r="E125" s="136">
        <f>SUM(E126:E130)</f>
        <v>0</v>
      </c>
      <c r="F125" s="87">
        <f t="shared" si="10"/>
        <v>600</v>
      </c>
      <c r="G125" s="115">
        <f>SUM(G126:G130)</f>
        <v>0</v>
      </c>
      <c r="H125" s="114">
        <f>SUM(H126:H130)</f>
        <v>0</v>
      </c>
      <c r="I125" s="39">
        <f t="shared" si="11"/>
        <v>0</v>
      </c>
      <c r="J125" s="115">
        <f>SUM(J126:J130)</f>
        <v>1586</v>
      </c>
      <c r="K125" s="114">
        <f>SUM(K126:K130)</f>
        <v>0</v>
      </c>
      <c r="L125" s="39">
        <f t="shared" si="12"/>
        <v>1586</v>
      </c>
      <c r="M125" s="113">
        <f>SUM(M126:M130)</f>
        <v>0</v>
      </c>
      <c r="N125" s="112">
        <f>SUM(N126:N130)</f>
        <v>0</v>
      </c>
      <c r="O125" s="39">
        <f t="shared" si="13"/>
        <v>0</v>
      </c>
      <c r="P125" s="38"/>
    </row>
    <row r="126" spans="1:16" hidden="1" x14ac:dyDescent="0.25">
      <c r="A126" s="88">
        <v>2272</v>
      </c>
      <c r="B126" s="1" t="s">
        <v>189</v>
      </c>
      <c r="C126" s="45">
        <f t="shared" si="9"/>
        <v>0</v>
      </c>
      <c r="D126" s="43"/>
      <c r="E126" s="40"/>
      <c r="F126" s="44">
        <f t="shared" si="10"/>
        <v>0</v>
      </c>
      <c r="G126" s="43"/>
      <c r="H126" s="42"/>
      <c r="I126" s="39">
        <f t="shared" si="11"/>
        <v>0</v>
      </c>
      <c r="J126" s="43"/>
      <c r="K126" s="42"/>
      <c r="L126" s="39">
        <f t="shared" si="12"/>
        <v>0</v>
      </c>
      <c r="M126" s="41"/>
      <c r="N126" s="40"/>
      <c r="O126" s="39">
        <f t="shared" si="13"/>
        <v>0</v>
      </c>
      <c r="P126" s="38"/>
    </row>
    <row r="127" spans="1:16" ht="24" x14ac:dyDescent="0.25">
      <c r="A127" s="88">
        <v>2275</v>
      </c>
      <c r="B127" s="110" t="s">
        <v>188</v>
      </c>
      <c r="C127" s="45">
        <f t="shared" si="9"/>
        <v>426</v>
      </c>
      <c r="D127" s="43"/>
      <c r="E127" s="543"/>
      <c r="F127" s="87">
        <f t="shared" si="10"/>
        <v>0</v>
      </c>
      <c r="G127" s="43"/>
      <c r="H127" s="42"/>
      <c r="I127" s="39">
        <f t="shared" si="11"/>
        <v>0</v>
      </c>
      <c r="J127" s="43">
        <v>426</v>
      </c>
      <c r="K127" s="42"/>
      <c r="L127" s="39">
        <f t="shared" si="12"/>
        <v>426</v>
      </c>
      <c r="M127" s="41"/>
      <c r="N127" s="40"/>
      <c r="O127" s="39">
        <f t="shared" si="13"/>
        <v>0</v>
      </c>
      <c r="P127" s="38"/>
    </row>
    <row r="128" spans="1:16" ht="36" hidden="1" x14ac:dyDescent="0.25">
      <c r="A128" s="88">
        <v>2276</v>
      </c>
      <c r="B128" s="110" t="s">
        <v>187</v>
      </c>
      <c r="C128" s="45">
        <f t="shared" si="9"/>
        <v>0</v>
      </c>
      <c r="D128" s="43"/>
      <c r="E128" s="40"/>
      <c r="F128" s="44">
        <f t="shared" si="10"/>
        <v>0</v>
      </c>
      <c r="G128" s="43"/>
      <c r="H128" s="42"/>
      <c r="I128" s="39">
        <f t="shared" si="11"/>
        <v>0</v>
      </c>
      <c r="J128" s="43"/>
      <c r="K128" s="42"/>
      <c r="L128" s="39">
        <f t="shared" si="12"/>
        <v>0</v>
      </c>
      <c r="M128" s="41"/>
      <c r="N128" s="40"/>
      <c r="O128" s="39">
        <f t="shared" si="13"/>
        <v>0</v>
      </c>
      <c r="P128" s="38"/>
    </row>
    <row r="129" spans="1:16" ht="24" hidden="1" x14ac:dyDescent="0.25">
      <c r="A129" s="88">
        <v>2278</v>
      </c>
      <c r="B129" s="110" t="s">
        <v>186</v>
      </c>
      <c r="C129" s="45">
        <f t="shared" si="9"/>
        <v>0</v>
      </c>
      <c r="D129" s="43"/>
      <c r="E129" s="40"/>
      <c r="F129" s="44">
        <f t="shared" si="10"/>
        <v>0</v>
      </c>
      <c r="G129" s="43"/>
      <c r="H129" s="42"/>
      <c r="I129" s="39">
        <f t="shared" si="11"/>
        <v>0</v>
      </c>
      <c r="J129" s="43"/>
      <c r="K129" s="42"/>
      <c r="L129" s="39">
        <f t="shared" si="12"/>
        <v>0</v>
      </c>
      <c r="M129" s="41"/>
      <c r="N129" s="40"/>
      <c r="O129" s="39">
        <f t="shared" si="13"/>
        <v>0</v>
      </c>
      <c r="P129" s="38"/>
    </row>
    <row r="130" spans="1:16" ht="24" x14ac:dyDescent="0.25">
      <c r="A130" s="88">
        <v>2279</v>
      </c>
      <c r="B130" s="110" t="s">
        <v>185</v>
      </c>
      <c r="C130" s="45">
        <f t="shared" si="9"/>
        <v>1760</v>
      </c>
      <c r="D130" s="43">
        <v>600</v>
      </c>
      <c r="E130" s="543"/>
      <c r="F130" s="87">
        <f t="shared" si="10"/>
        <v>600</v>
      </c>
      <c r="G130" s="43"/>
      <c r="H130" s="42"/>
      <c r="I130" s="39">
        <f t="shared" si="11"/>
        <v>0</v>
      </c>
      <c r="J130" s="43">
        <v>1160</v>
      </c>
      <c r="K130" s="42"/>
      <c r="L130" s="39">
        <f t="shared" si="12"/>
        <v>1160</v>
      </c>
      <c r="M130" s="41"/>
      <c r="N130" s="40"/>
      <c r="O130" s="39">
        <f t="shared" si="13"/>
        <v>0</v>
      </c>
      <c r="P130" s="38"/>
    </row>
    <row r="131" spans="1:16" ht="24" hidden="1" x14ac:dyDescent="0.25">
      <c r="A131" s="118">
        <v>2280</v>
      </c>
      <c r="B131" s="117" t="s">
        <v>184</v>
      </c>
      <c r="C131" s="45">
        <f t="shared" si="9"/>
        <v>0</v>
      </c>
      <c r="D131" s="140">
        <f t="shared" ref="D131:N131" si="14">SUM(D132)</f>
        <v>0</v>
      </c>
      <c r="E131" s="141">
        <f t="shared" si="14"/>
        <v>0</v>
      </c>
      <c r="F131" s="84">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45">
        <f t="shared" si="9"/>
        <v>0</v>
      </c>
      <c r="D132" s="43"/>
      <c r="E132" s="40"/>
      <c r="F132" s="44">
        <f t="shared" si="10"/>
        <v>0</v>
      </c>
      <c r="G132" s="43"/>
      <c r="H132" s="42"/>
      <c r="I132" s="39">
        <f t="shared" si="11"/>
        <v>0</v>
      </c>
      <c r="J132" s="43"/>
      <c r="K132" s="42"/>
      <c r="L132" s="39">
        <f t="shared" si="12"/>
        <v>0</v>
      </c>
      <c r="M132" s="41"/>
      <c r="N132" s="40"/>
      <c r="O132" s="39">
        <f t="shared" si="13"/>
        <v>0</v>
      </c>
      <c r="P132" s="38"/>
    </row>
    <row r="133" spans="1:16" ht="36" x14ac:dyDescent="0.25">
      <c r="A133" s="109">
        <v>2300</v>
      </c>
      <c r="B133" s="108" t="s">
        <v>182</v>
      </c>
      <c r="C133" s="124">
        <f t="shared" si="9"/>
        <v>65060</v>
      </c>
      <c r="D133" s="121">
        <f>SUM(D134,D139,D143,D144,D147,D154,D162,D163,D166)</f>
        <v>46957</v>
      </c>
      <c r="E133" s="540">
        <f>SUM(E134,E139,E143,E144,E147,E154,E162,E163,E166)</f>
        <v>0</v>
      </c>
      <c r="F133" s="473">
        <f t="shared" si="10"/>
        <v>46957</v>
      </c>
      <c r="G133" s="121">
        <f>SUM(G134,G139,G143,G144,G147,G154,G162,G163,G166)</f>
        <v>8000</v>
      </c>
      <c r="H133" s="120">
        <f>SUM(H134,H139,H143,H144,H147,H154,H162,H163,H166)</f>
        <v>0</v>
      </c>
      <c r="I133" s="119">
        <f t="shared" si="11"/>
        <v>8000</v>
      </c>
      <c r="J133" s="121">
        <f>SUM(J134,J139,J143,J144,J147,J154,J162,J163,J166)</f>
        <v>10103</v>
      </c>
      <c r="K133" s="120">
        <f>SUM(K134,K139,K143,K144,K147,K154,K162,K163,K166)</f>
        <v>0</v>
      </c>
      <c r="L133" s="119">
        <f t="shared" si="12"/>
        <v>10103</v>
      </c>
      <c r="M133" s="172">
        <f>SUM(M134,M139,M143,M144,M147,M154,M162,M163,M166)</f>
        <v>0</v>
      </c>
      <c r="N133" s="123">
        <f>SUM(N134,N139,N143,N144,N147,N154,N162,N163,N166)</f>
        <v>0</v>
      </c>
      <c r="O133" s="119">
        <f t="shared" si="13"/>
        <v>0</v>
      </c>
      <c r="P133" s="171"/>
    </row>
    <row r="134" spans="1:16" ht="24" x14ac:dyDescent="0.25">
      <c r="A134" s="118">
        <v>2310</v>
      </c>
      <c r="B134" s="117" t="s">
        <v>181</v>
      </c>
      <c r="C134" s="85">
        <f t="shared" si="9"/>
        <v>20292</v>
      </c>
      <c r="D134" s="201">
        <f>SUM(D135:D138)</f>
        <v>19492</v>
      </c>
      <c r="E134" s="142">
        <f>SUM(E135:E138)</f>
        <v>0</v>
      </c>
      <c r="F134" s="477">
        <f t="shared" si="10"/>
        <v>19492</v>
      </c>
      <c r="G134" s="140">
        <f>SUM(G135:G138)</f>
        <v>0</v>
      </c>
      <c r="H134" s="139">
        <f>SUM(H135:H138)</f>
        <v>0</v>
      </c>
      <c r="I134" s="79">
        <f t="shared" si="11"/>
        <v>0</v>
      </c>
      <c r="J134" s="140">
        <f>SUM(J135:J138)</f>
        <v>800</v>
      </c>
      <c r="K134" s="139">
        <f>SUM(K135:K138)</f>
        <v>0</v>
      </c>
      <c r="L134" s="79">
        <f t="shared" si="12"/>
        <v>800</v>
      </c>
      <c r="M134" s="142">
        <f>SUM(M135:M138)</f>
        <v>0</v>
      </c>
      <c r="N134" s="141">
        <f>SUM(N135:N138)</f>
        <v>0</v>
      </c>
      <c r="O134" s="79">
        <f t="shared" si="13"/>
        <v>0</v>
      </c>
      <c r="P134" s="78"/>
    </row>
    <row r="135" spans="1:16" x14ac:dyDescent="0.25">
      <c r="A135" s="88">
        <v>2311</v>
      </c>
      <c r="B135" s="110" t="s">
        <v>180</v>
      </c>
      <c r="C135" s="45">
        <f t="shared" si="9"/>
        <v>5142</v>
      </c>
      <c r="D135" s="43">
        <v>5142</v>
      </c>
      <c r="E135" s="543"/>
      <c r="F135" s="87">
        <f t="shared" si="10"/>
        <v>5142</v>
      </c>
      <c r="G135" s="43"/>
      <c r="H135" s="42"/>
      <c r="I135" s="39">
        <f t="shared" si="11"/>
        <v>0</v>
      </c>
      <c r="J135" s="43"/>
      <c r="K135" s="42"/>
      <c r="L135" s="39">
        <f t="shared" si="12"/>
        <v>0</v>
      </c>
      <c r="M135" s="41"/>
      <c r="N135" s="40"/>
      <c r="O135" s="39">
        <f t="shared" si="13"/>
        <v>0</v>
      </c>
      <c r="P135" s="38"/>
    </row>
    <row r="136" spans="1:16" x14ac:dyDescent="0.25">
      <c r="A136" s="88">
        <v>2312</v>
      </c>
      <c r="B136" s="110" t="s">
        <v>179</v>
      </c>
      <c r="C136" s="45">
        <f t="shared" si="9"/>
        <v>14650</v>
      </c>
      <c r="D136" s="43">
        <v>13850</v>
      </c>
      <c r="E136" s="543"/>
      <c r="F136" s="87">
        <f t="shared" si="10"/>
        <v>13850</v>
      </c>
      <c r="G136" s="43"/>
      <c r="H136" s="42"/>
      <c r="I136" s="39">
        <f t="shared" si="11"/>
        <v>0</v>
      </c>
      <c r="J136" s="43">
        <v>800</v>
      </c>
      <c r="K136" s="42"/>
      <c r="L136" s="39">
        <f t="shared" si="12"/>
        <v>800</v>
      </c>
      <c r="M136" s="41"/>
      <c r="N136" s="40"/>
      <c r="O136" s="39">
        <f t="shared" si="13"/>
        <v>0</v>
      </c>
      <c r="P136" s="38"/>
    </row>
    <row r="137" spans="1:16" hidden="1" x14ac:dyDescent="0.25">
      <c r="A137" s="88">
        <v>2313</v>
      </c>
      <c r="B137" s="110" t="s">
        <v>178</v>
      </c>
      <c r="C137" s="45">
        <f t="shared" si="9"/>
        <v>0</v>
      </c>
      <c r="D137" s="43"/>
      <c r="E137" s="40"/>
      <c r="F137" s="44">
        <f t="shared" si="10"/>
        <v>0</v>
      </c>
      <c r="G137" s="43"/>
      <c r="H137" s="42"/>
      <c r="I137" s="39">
        <f t="shared" si="11"/>
        <v>0</v>
      </c>
      <c r="J137" s="43"/>
      <c r="K137" s="42"/>
      <c r="L137" s="39">
        <f t="shared" si="12"/>
        <v>0</v>
      </c>
      <c r="M137" s="41"/>
      <c r="N137" s="40"/>
      <c r="O137" s="39">
        <f t="shared" si="13"/>
        <v>0</v>
      </c>
      <c r="P137" s="38"/>
    </row>
    <row r="138" spans="1:16" ht="36" x14ac:dyDescent="0.25">
      <c r="A138" s="88">
        <v>2314</v>
      </c>
      <c r="B138" s="110" t="s">
        <v>177</v>
      </c>
      <c r="C138" s="45">
        <f t="shared" si="9"/>
        <v>500</v>
      </c>
      <c r="D138" s="43">
        <v>500</v>
      </c>
      <c r="E138" s="543"/>
      <c r="F138" s="87">
        <f t="shared" si="10"/>
        <v>500</v>
      </c>
      <c r="G138" s="43"/>
      <c r="H138" s="42"/>
      <c r="I138" s="39">
        <f t="shared" si="11"/>
        <v>0</v>
      </c>
      <c r="J138" s="43"/>
      <c r="K138" s="42"/>
      <c r="L138" s="39">
        <f t="shared" si="12"/>
        <v>0</v>
      </c>
      <c r="M138" s="41"/>
      <c r="N138" s="40"/>
      <c r="O138" s="39">
        <f t="shared" si="13"/>
        <v>0</v>
      </c>
      <c r="P138" s="38"/>
    </row>
    <row r="139" spans="1:16" x14ac:dyDescent="0.25">
      <c r="A139" s="111">
        <v>2320</v>
      </c>
      <c r="B139" s="110" t="s">
        <v>176</v>
      </c>
      <c r="C139" s="45">
        <f t="shared" si="9"/>
        <v>3282</v>
      </c>
      <c r="D139" s="115">
        <f>SUM(D140:D142)</f>
        <v>292</v>
      </c>
      <c r="E139" s="136">
        <f>SUM(E140:E142)</f>
        <v>0</v>
      </c>
      <c r="F139" s="87">
        <f t="shared" si="10"/>
        <v>292</v>
      </c>
      <c r="G139" s="115">
        <f>SUM(G140:G142)</f>
        <v>0</v>
      </c>
      <c r="H139" s="114">
        <f>SUM(H140:H142)</f>
        <v>0</v>
      </c>
      <c r="I139" s="39">
        <f t="shared" si="11"/>
        <v>0</v>
      </c>
      <c r="J139" s="115">
        <f>SUM(J140:J142)</f>
        <v>2990</v>
      </c>
      <c r="K139" s="114">
        <f>SUM(K140:K142)</f>
        <v>0</v>
      </c>
      <c r="L139" s="39">
        <f t="shared" si="12"/>
        <v>2990</v>
      </c>
      <c r="M139" s="113">
        <f>SUM(M140:M142)</f>
        <v>0</v>
      </c>
      <c r="N139" s="112">
        <f>SUM(N140:N142)</f>
        <v>0</v>
      </c>
      <c r="O139" s="39">
        <f t="shared" si="13"/>
        <v>0</v>
      </c>
      <c r="P139" s="38"/>
    </row>
    <row r="140" spans="1:16" hidden="1" x14ac:dyDescent="0.25">
      <c r="A140" s="88">
        <v>2321</v>
      </c>
      <c r="B140" s="110" t="s">
        <v>175</v>
      </c>
      <c r="C140" s="45">
        <f t="shared" si="9"/>
        <v>0</v>
      </c>
      <c r="D140" s="43"/>
      <c r="E140" s="40"/>
      <c r="F140" s="44">
        <f t="shared" si="10"/>
        <v>0</v>
      </c>
      <c r="G140" s="43"/>
      <c r="H140" s="42"/>
      <c r="I140" s="39">
        <f t="shared" si="11"/>
        <v>0</v>
      </c>
      <c r="J140" s="43"/>
      <c r="K140" s="42"/>
      <c r="L140" s="39">
        <f t="shared" si="12"/>
        <v>0</v>
      </c>
      <c r="M140" s="41"/>
      <c r="N140" s="40"/>
      <c r="O140" s="39">
        <f t="shared" si="13"/>
        <v>0</v>
      </c>
      <c r="P140" s="38"/>
    </row>
    <row r="141" spans="1:16" x14ac:dyDescent="0.25">
      <c r="A141" s="88">
        <v>2322</v>
      </c>
      <c r="B141" s="110" t="s">
        <v>174</v>
      </c>
      <c r="C141" s="45">
        <f t="shared" si="9"/>
        <v>3282</v>
      </c>
      <c r="D141" s="43">
        <v>292</v>
      </c>
      <c r="E141" s="543"/>
      <c r="F141" s="87">
        <f t="shared" si="10"/>
        <v>292</v>
      </c>
      <c r="G141" s="43"/>
      <c r="H141" s="42"/>
      <c r="I141" s="39">
        <f t="shared" si="11"/>
        <v>0</v>
      </c>
      <c r="J141" s="43">
        <v>2990</v>
      </c>
      <c r="K141" s="42"/>
      <c r="L141" s="39">
        <f t="shared" si="12"/>
        <v>2990</v>
      </c>
      <c r="M141" s="41"/>
      <c r="N141" s="40"/>
      <c r="O141" s="39">
        <f t="shared" si="13"/>
        <v>0</v>
      </c>
      <c r="P141" s="38"/>
    </row>
    <row r="142" spans="1:16" hidden="1" x14ac:dyDescent="0.25">
      <c r="A142" s="88">
        <v>2329</v>
      </c>
      <c r="B142" s="110" t="s">
        <v>173</v>
      </c>
      <c r="C142" s="45">
        <f t="shared" si="9"/>
        <v>0</v>
      </c>
      <c r="D142" s="43"/>
      <c r="E142" s="40"/>
      <c r="F142" s="44">
        <f t="shared" si="10"/>
        <v>0</v>
      </c>
      <c r="G142" s="43"/>
      <c r="H142" s="42"/>
      <c r="I142" s="39">
        <f t="shared" si="11"/>
        <v>0</v>
      </c>
      <c r="J142" s="43"/>
      <c r="K142" s="42"/>
      <c r="L142" s="39">
        <f t="shared" si="12"/>
        <v>0</v>
      </c>
      <c r="M142" s="41"/>
      <c r="N142" s="40"/>
      <c r="O142" s="39">
        <f t="shared" si="13"/>
        <v>0</v>
      </c>
      <c r="P142" s="38"/>
    </row>
    <row r="143" spans="1:16" hidden="1" x14ac:dyDescent="0.25">
      <c r="A143" s="111">
        <v>2330</v>
      </c>
      <c r="B143" s="110" t="s">
        <v>172</v>
      </c>
      <c r="C143" s="45">
        <f t="shared" si="9"/>
        <v>0</v>
      </c>
      <c r="D143" s="43"/>
      <c r="E143" s="40"/>
      <c r="F143" s="44">
        <f t="shared" si="10"/>
        <v>0</v>
      </c>
      <c r="G143" s="43"/>
      <c r="H143" s="42"/>
      <c r="I143" s="39">
        <f t="shared" si="11"/>
        <v>0</v>
      </c>
      <c r="J143" s="43"/>
      <c r="K143" s="42"/>
      <c r="L143" s="39">
        <f t="shared" si="12"/>
        <v>0</v>
      </c>
      <c r="M143" s="41"/>
      <c r="N143" s="40"/>
      <c r="O143" s="39">
        <f t="shared" si="13"/>
        <v>0</v>
      </c>
      <c r="P143" s="38"/>
    </row>
    <row r="144" spans="1:16" ht="48" x14ac:dyDescent="0.25">
      <c r="A144" s="111">
        <v>2340</v>
      </c>
      <c r="B144" s="110" t="s">
        <v>171</v>
      </c>
      <c r="C144" s="45">
        <f t="shared" si="9"/>
        <v>356</v>
      </c>
      <c r="D144" s="115">
        <f>SUM(D145:D146)</f>
        <v>356</v>
      </c>
      <c r="E144" s="136">
        <f>SUM(E145:E146)</f>
        <v>0</v>
      </c>
      <c r="F144" s="87">
        <f t="shared" si="10"/>
        <v>356</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x14ac:dyDescent="0.25">
      <c r="A145" s="88">
        <v>2341</v>
      </c>
      <c r="B145" s="110" t="s">
        <v>170</v>
      </c>
      <c r="C145" s="45">
        <f t="shared" si="9"/>
        <v>356</v>
      </c>
      <c r="D145" s="43">
        <v>356</v>
      </c>
      <c r="E145" s="543"/>
      <c r="F145" s="87">
        <f t="shared" si="10"/>
        <v>356</v>
      </c>
      <c r="G145" s="43"/>
      <c r="H145" s="42"/>
      <c r="I145" s="39">
        <f t="shared" si="11"/>
        <v>0</v>
      </c>
      <c r="J145" s="43"/>
      <c r="K145" s="42"/>
      <c r="L145" s="39">
        <f t="shared" si="12"/>
        <v>0</v>
      </c>
      <c r="M145" s="41"/>
      <c r="N145" s="40"/>
      <c r="O145" s="39">
        <f t="shared" si="13"/>
        <v>0</v>
      </c>
      <c r="P145" s="38"/>
    </row>
    <row r="146" spans="1:16" ht="24" hidden="1" x14ac:dyDescent="0.25">
      <c r="A146" s="88">
        <v>2344</v>
      </c>
      <c r="B146" s="110" t="s">
        <v>169</v>
      </c>
      <c r="C146" s="45">
        <f t="shared" si="9"/>
        <v>0</v>
      </c>
      <c r="D146" s="43"/>
      <c r="E146" s="40"/>
      <c r="F146" s="44">
        <f t="shared" si="10"/>
        <v>0</v>
      </c>
      <c r="G146" s="43"/>
      <c r="H146" s="42"/>
      <c r="I146" s="39">
        <f t="shared" si="11"/>
        <v>0</v>
      </c>
      <c r="J146" s="43"/>
      <c r="K146" s="42"/>
      <c r="L146" s="39">
        <f t="shared" si="12"/>
        <v>0</v>
      </c>
      <c r="M146" s="41"/>
      <c r="N146" s="40"/>
      <c r="O146" s="39">
        <f t="shared" si="13"/>
        <v>0</v>
      </c>
      <c r="P146" s="38"/>
    </row>
    <row r="147" spans="1:16" ht="24" x14ac:dyDescent="0.25">
      <c r="A147" s="169">
        <v>2350</v>
      </c>
      <c r="B147" s="96" t="s">
        <v>168</v>
      </c>
      <c r="C147" s="45">
        <f t="shared" si="9"/>
        <v>9539</v>
      </c>
      <c r="D147" s="94">
        <f>SUM(D148:D153)</f>
        <v>3932</v>
      </c>
      <c r="E147" s="541">
        <f>SUM(E148:E153)</f>
        <v>0</v>
      </c>
      <c r="F147" s="484">
        <f t="shared" si="10"/>
        <v>3932</v>
      </c>
      <c r="G147" s="94">
        <f>SUM(G148:G153)</f>
        <v>0</v>
      </c>
      <c r="H147" s="93">
        <f>SUM(H148:H153)</f>
        <v>0</v>
      </c>
      <c r="I147" s="90">
        <f t="shared" si="11"/>
        <v>0</v>
      </c>
      <c r="J147" s="94">
        <f>SUM(J148:J153)</f>
        <v>5607</v>
      </c>
      <c r="K147" s="93">
        <f>SUM(K148:K153)</f>
        <v>0</v>
      </c>
      <c r="L147" s="90">
        <f t="shared" si="12"/>
        <v>5607</v>
      </c>
      <c r="M147" s="92">
        <f>SUM(M148:M153)</f>
        <v>0</v>
      </c>
      <c r="N147" s="91">
        <f>SUM(N148:N153)</f>
        <v>0</v>
      </c>
      <c r="O147" s="90">
        <f t="shared" si="13"/>
        <v>0</v>
      </c>
      <c r="P147" s="89"/>
    </row>
    <row r="148" spans="1:16" x14ac:dyDescent="0.25">
      <c r="A148" s="145">
        <v>2351</v>
      </c>
      <c r="B148" s="117" t="s">
        <v>167</v>
      </c>
      <c r="C148" s="45">
        <f t="shared" si="9"/>
        <v>1997</v>
      </c>
      <c r="D148" s="83">
        <v>997</v>
      </c>
      <c r="E148" s="542"/>
      <c r="F148" s="477">
        <f t="shared" si="10"/>
        <v>997</v>
      </c>
      <c r="G148" s="83"/>
      <c r="H148" s="82"/>
      <c r="I148" s="79">
        <f t="shared" si="11"/>
        <v>0</v>
      </c>
      <c r="J148" s="83">
        <v>1000</v>
      </c>
      <c r="K148" s="82"/>
      <c r="L148" s="79">
        <f t="shared" si="12"/>
        <v>1000</v>
      </c>
      <c r="M148" s="81"/>
      <c r="N148" s="80"/>
      <c r="O148" s="79">
        <f t="shared" si="13"/>
        <v>0</v>
      </c>
      <c r="P148" s="78"/>
    </row>
    <row r="149" spans="1:16" x14ac:dyDescent="0.25">
      <c r="A149" s="88">
        <v>2352</v>
      </c>
      <c r="B149" s="110" t="s">
        <v>166</v>
      </c>
      <c r="C149" s="45">
        <f t="shared" si="9"/>
        <v>5481</v>
      </c>
      <c r="D149" s="43">
        <v>1781</v>
      </c>
      <c r="E149" s="543"/>
      <c r="F149" s="87">
        <f t="shared" si="10"/>
        <v>1781</v>
      </c>
      <c r="G149" s="43"/>
      <c r="H149" s="42"/>
      <c r="I149" s="39">
        <f t="shared" si="11"/>
        <v>0</v>
      </c>
      <c r="J149" s="43">
        <v>3700</v>
      </c>
      <c r="K149" s="42"/>
      <c r="L149" s="39">
        <f t="shared" si="12"/>
        <v>3700</v>
      </c>
      <c r="M149" s="41"/>
      <c r="N149" s="40"/>
      <c r="O149" s="39">
        <f t="shared" si="13"/>
        <v>0</v>
      </c>
      <c r="P149" s="38"/>
    </row>
    <row r="150" spans="1:16" ht="24" x14ac:dyDescent="0.25">
      <c r="A150" s="88">
        <v>2353</v>
      </c>
      <c r="B150" s="110" t="s">
        <v>165</v>
      </c>
      <c r="C150" s="45">
        <f t="shared" si="9"/>
        <v>1761</v>
      </c>
      <c r="D150" s="43">
        <v>854</v>
      </c>
      <c r="E150" s="543"/>
      <c r="F150" s="87">
        <f t="shared" si="10"/>
        <v>854</v>
      </c>
      <c r="G150" s="43"/>
      <c r="H150" s="42"/>
      <c r="I150" s="39">
        <f t="shared" si="11"/>
        <v>0</v>
      </c>
      <c r="J150" s="43">
        <v>907</v>
      </c>
      <c r="K150" s="42"/>
      <c r="L150" s="39">
        <f t="shared" si="12"/>
        <v>907</v>
      </c>
      <c r="M150" s="41"/>
      <c r="N150" s="40"/>
      <c r="O150" s="39">
        <f t="shared" si="13"/>
        <v>0</v>
      </c>
      <c r="P150" s="38"/>
    </row>
    <row r="151" spans="1:16" ht="24" hidden="1" x14ac:dyDescent="0.25">
      <c r="A151" s="88">
        <v>2354</v>
      </c>
      <c r="B151" s="110" t="s">
        <v>164</v>
      </c>
      <c r="C151" s="45">
        <f t="shared" si="9"/>
        <v>0</v>
      </c>
      <c r="D151" s="43"/>
      <c r="E151" s="40"/>
      <c r="F151" s="44">
        <f t="shared" si="10"/>
        <v>0</v>
      </c>
      <c r="G151" s="43"/>
      <c r="H151" s="42"/>
      <c r="I151" s="39">
        <f t="shared" si="11"/>
        <v>0</v>
      </c>
      <c r="J151" s="43"/>
      <c r="K151" s="42"/>
      <c r="L151" s="39">
        <f t="shared" si="12"/>
        <v>0</v>
      </c>
      <c r="M151" s="41"/>
      <c r="N151" s="40"/>
      <c r="O151" s="39">
        <f t="shared" si="13"/>
        <v>0</v>
      </c>
      <c r="P151" s="38"/>
    </row>
    <row r="152" spans="1:16" ht="24" x14ac:dyDescent="0.25">
      <c r="A152" s="88">
        <v>2355</v>
      </c>
      <c r="B152" s="110" t="s">
        <v>163</v>
      </c>
      <c r="C152" s="45">
        <f t="shared" si="9"/>
        <v>300</v>
      </c>
      <c r="D152" s="43">
        <v>300</v>
      </c>
      <c r="E152" s="543"/>
      <c r="F152" s="87">
        <f t="shared" si="10"/>
        <v>300</v>
      </c>
      <c r="G152" s="43"/>
      <c r="H152" s="42"/>
      <c r="I152" s="39">
        <f t="shared" si="11"/>
        <v>0</v>
      </c>
      <c r="J152" s="43"/>
      <c r="K152" s="42"/>
      <c r="L152" s="39">
        <f t="shared" si="12"/>
        <v>0</v>
      </c>
      <c r="M152" s="41"/>
      <c r="N152" s="40"/>
      <c r="O152" s="39">
        <f t="shared" si="13"/>
        <v>0</v>
      </c>
      <c r="P152" s="38"/>
    </row>
    <row r="153" spans="1:16" ht="24" hidden="1" x14ac:dyDescent="0.25">
      <c r="A153" s="88">
        <v>2359</v>
      </c>
      <c r="B153" s="110" t="s">
        <v>162</v>
      </c>
      <c r="C153" s="45">
        <f t="shared" si="9"/>
        <v>0</v>
      </c>
      <c r="D153" s="43"/>
      <c r="E153" s="40"/>
      <c r="F153" s="44">
        <f t="shared" si="10"/>
        <v>0</v>
      </c>
      <c r="G153" s="43"/>
      <c r="H153" s="42"/>
      <c r="I153" s="39">
        <f t="shared" si="11"/>
        <v>0</v>
      </c>
      <c r="J153" s="43"/>
      <c r="K153" s="42"/>
      <c r="L153" s="39">
        <f t="shared" si="12"/>
        <v>0</v>
      </c>
      <c r="M153" s="41"/>
      <c r="N153" s="40"/>
      <c r="O153" s="39">
        <f t="shared" si="13"/>
        <v>0</v>
      </c>
      <c r="P153" s="38"/>
    </row>
    <row r="154" spans="1:16" ht="24" x14ac:dyDescent="0.25">
      <c r="A154" s="111">
        <v>2360</v>
      </c>
      <c r="B154" s="110" t="s">
        <v>161</v>
      </c>
      <c r="C154" s="45">
        <f t="shared" si="9"/>
        <v>11400</v>
      </c>
      <c r="D154" s="115">
        <f>SUM(D155:D161)</f>
        <v>10694</v>
      </c>
      <c r="E154" s="136">
        <f>SUM(E155:E161)</f>
        <v>0</v>
      </c>
      <c r="F154" s="87">
        <f t="shared" si="10"/>
        <v>10694</v>
      </c>
      <c r="G154" s="115">
        <f>SUM(G155:G161)</f>
        <v>0</v>
      </c>
      <c r="H154" s="114">
        <f>SUM(H155:H161)</f>
        <v>0</v>
      </c>
      <c r="I154" s="39">
        <f t="shared" si="11"/>
        <v>0</v>
      </c>
      <c r="J154" s="115">
        <f>SUM(J155:J161)</f>
        <v>706</v>
      </c>
      <c r="K154" s="114">
        <f>SUM(K155:K161)</f>
        <v>0</v>
      </c>
      <c r="L154" s="39">
        <f t="shared" si="12"/>
        <v>706</v>
      </c>
      <c r="M154" s="113">
        <f>SUM(M155:M161)</f>
        <v>0</v>
      </c>
      <c r="N154" s="112">
        <f>SUM(N155:N161)</f>
        <v>0</v>
      </c>
      <c r="O154" s="39">
        <f t="shared" si="13"/>
        <v>0</v>
      </c>
      <c r="P154" s="38"/>
    </row>
    <row r="155" spans="1:16" x14ac:dyDescent="0.25">
      <c r="A155" s="46">
        <v>2361</v>
      </c>
      <c r="B155" s="110" t="s">
        <v>160</v>
      </c>
      <c r="C155" s="45">
        <f t="shared" si="9"/>
        <v>3000</v>
      </c>
      <c r="D155" s="43">
        <v>2294</v>
      </c>
      <c r="E155" s="543"/>
      <c r="F155" s="87">
        <f t="shared" si="10"/>
        <v>2294</v>
      </c>
      <c r="G155" s="43"/>
      <c r="H155" s="42"/>
      <c r="I155" s="39">
        <f t="shared" si="11"/>
        <v>0</v>
      </c>
      <c r="J155" s="43">
        <v>706</v>
      </c>
      <c r="K155" s="42"/>
      <c r="L155" s="39">
        <f t="shared" si="12"/>
        <v>706</v>
      </c>
      <c r="M155" s="41"/>
      <c r="N155" s="40"/>
      <c r="O155" s="39">
        <f t="shared" si="13"/>
        <v>0</v>
      </c>
      <c r="P155" s="38"/>
    </row>
    <row r="156" spans="1:16" ht="24" hidden="1" x14ac:dyDescent="0.25">
      <c r="A156" s="46">
        <v>2362</v>
      </c>
      <c r="B156" s="110" t="s">
        <v>159</v>
      </c>
      <c r="C156" s="45">
        <f t="shared" si="9"/>
        <v>0</v>
      </c>
      <c r="D156" s="43"/>
      <c r="E156" s="40"/>
      <c r="F156" s="44">
        <f t="shared" si="10"/>
        <v>0</v>
      </c>
      <c r="G156" s="43"/>
      <c r="H156" s="42"/>
      <c r="I156" s="39">
        <f t="shared" si="11"/>
        <v>0</v>
      </c>
      <c r="J156" s="43"/>
      <c r="K156" s="42"/>
      <c r="L156" s="39">
        <f t="shared" si="12"/>
        <v>0</v>
      </c>
      <c r="M156" s="41"/>
      <c r="N156" s="40"/>
      <c r="O156" s="39">
        <f t="shared" si="13"/>
        <v>0</v>
      </c>
      <c r="P156" s="38"/>
    </row>
    <row r="157" spans="1:16" x14ac:dyDescent="0.25">
      <c r="A157" s="46">
        <v>2363</v>
      </c>
      <c r="B157" s="110" t="s">
        <v>158</v>
      </c>
      <c r="C157" s="45">
        <f t="shared" si="9"/>
        <v>8400</v>
      </c>
      <c r="D157" s="43">
        <v>8400</v>
      </c>
      <c r="E157" s="543"/>
      <c r="F157" s="87">
        <f t="shared" si="10"/>
        <v>8400</v>
      </c>
      <c r="G157" s="43"/>
      <c r="H157" s="42"/>
      <c r="I157" s="39">
        <f t="shared" si="11"/>
        <v>0</v>
      </c>
      <c r="J157" s="43"/>
      <c r="K157" s="42"/>
      <c r="L157" s="39">
        <f t="shared" si="12"/>
        <v>0</v>
      </c>
      <c r="M157" s="41"/>
      <c r="N157" s="40"/>
      <c r="O157" s="39">
        <f t="shared" si="13"/>
        <v>0</v>
      </c>
      <c r="P157" s="38"/>
    </row>
    <row r="158" spans="1:16" hidden="1" x14ac:dyDescent="0.25">
      <c r="A158" s="46">
        <v>2364</v>
      </c>
      <c r="B158" s="110" t="s">
        <v>156</v>
      </c>
      <c r="C158" s="45">
        <f t="shared" si="9"/>
        <v>0</v>
      </c>
      <c r="D158" s="43"/>
      <c r="E158" s="40"/>
      <c r="F158" s="44">
        <f t="shared" si="10"/>
        <v>0</v>
      </c>
      <c r="G158" s="43"/>
      <c r="H158" s="42"/>
      <c r="I158" s="39">
        <f t="shared" si="11"/>
        <v>0</v>
      </c>
      <c r="J158" s="43"/>
      <c r="K158" s="42"/>
      <c r="L158" s="39">
        <f t="shared" si="12"/>
        <v>0</v>
      </c>
      <c r="M158" s="41"/>
      <c r="N158" s="40"/>
      <c r="O158" s="39">
        <f t="shared" si="13"/>
        <v>0</v>
      </c>
      <c r="P158" s="38"/>
    </row>
    <row r="159" spans="1:16" hidden="1" x14ac:dyDescent="0.25">
      <c r="A159" s="46">
        <v>2365</v>
      </c>
      <c r="B159" s="110" t="s">
        <v>155</v>
      </c>
      <c r="C159" s="45">
        <f t="shared" si="9"/>
        <v>0</v>
      </c>
      <c r="D159" s="43"/>
      <c r="E159" s="40"/>
      <c r="F159" s="44">
        <f t="shared" si="10"/>
        <v>0</v>
      </c>
      <c r="G159" s="43"/>
      <c r="H159" s="42"/>
      <c r="I159" s="39">
        <f t="shared" si="11"/>
        <v>0</v>
      </c>
      <c r="J159" s="43"/>
      <c r="K159" s="42"/>
      <c r="L159" s="39">
        <f t="shared" si="12"/>
        <v>0</v>
      </c>
      <c r="M159" s="41"/>
      <c r="N159" s="40"/>
      <c r="O159" s="39">
        <f t="shared" si="13"/>
        <v>0</v>
      </c>
      <c r="P159" s="38"/>
    </row>
    <row r="160" spans="1:16" ht="36" hidden="1" x14ac:dyDescent="0.25">
      <c r="A160" s="46">
        <v>2366</v>
      </c>
      <c r="B160" s="110" t="s">
        <v>153</v>
      </c>
      <c r="C160" s="45">
        <f t="shared" si="9"/>
        <v>0</v>
      </c>
      <c r="D160" s="43"/>
      <c r="E160" s="40"/>
      <c r="F160" s="44">
        <f t="shared" si="10"/>
        <v>0</v>
      </c>
      <c r="G160" s="43"/>
      <c r="H160" s="42"/>
      <c r="I160" s="39">
        <f t="shared" si="11"/>
        <v>0</v>
      </c>
      <c r="J160" s="43"/>
      <c r="K160" s="42"/>
      <c r="L160" s="39">
        <f t="shared" si="12"/>
        <v>0</v>
      </c>
      <c r="M160" s="41"/>
      <c r="N160" s="40"/>
      <c r="O160" s="39">
        <f t="shared" si="13"/>
        <v>0</v>
      </c>
      <c r="P160" s="38"/>
    </row>
    <row r="161" spans="1:16" ht="48" hidden="1" x14ac:dyDescent="0.25">
      <c r="A161" s="46">
        <v>2369</v>
      </c>
      <c r="B161" s="110" t="s">
        <v>152</v>
      </c>
      <c r="C161" s="45">
        <f t="shared" si="9"/>
        <v>0</v>
      </c>
      <c r="D161" s="43"/>
      <c r="E161" s="40"/>
      <c r="F161" s="44">
        <f t="shared" si="10"/>
        <v>0</v>
      </c>
      <c r="G161" s="43"/>
      <c r="H161" s="42"/>
      <c r="I161" s="39">
        <f t="shared" si="11"/>
        <v>0</v>
      </c>
      <c r="J161" s="43"/>
      <c r="K161" s="42"/>
      <c r="L161" s="39">
        <f t="shared" si="12"/>
        <v>0</v>
      </c>
      <c r="M161" s="41"/>
      <c r="N161" s="40"/>
      <c r="O161" s="39">
        <f t="shared" si="13"/>
        <v>0</v>
      </c>
      <c r="P161" s="38"/>
    </row>
    <row r="162" spans="1:16" x14ac:dyDescent="0.25">
      <c r="A162" s="169">
        <v>2370</v>
      </c>
      <c r="B162" s="96" t="s">
        <v>151</v>
      </c>
      <c r="C162" s="45">
        <f t="shared" si="9"/>
        <v>20191</v>
      </c>
      <c r="D162" s="167">
        <v>12191</v>
      </c>
      <c r="E162" s="544"/>
      <c r="F162" s="484">
        <f t="shared" si="10"/>
        <v>12191</v>
      </c>
      <c r="G162" s="167">
        <v>8000</v>
      </c>
      <c r="H162" s="166"/>
      <c r="I162" s="90">
        <f t="shared" si="11"/>
        <v>8000</v>
      </c>
      <c r="J162" s="167"/>
      <c r="K162" s="166"/>
      <c r="L162" s="90">
        <f t="shared" si="12"/>
        <v>0</v>
      </c>
      <c r="M162" s="165"/>
      <c r="N162" s="164"/>
      <c r="O162" s="90">
        <f t="shared" si="13"/>
        <v>0</v>
      </c>
      <c r="P162" s="89"/>
    </row>
    <row r="163" spans="1:16" hidden="1" x14ac:dyDescent="0.25">
      <c r="A163" s="169">
        <v>2380</v>
      </c>
      <c r="B163" s="96" t="s">
        <v>150</v>
      </c>
      <c r="C163" s="45">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45">
        <f t="shared" si="9"/>
        <v>0</v>
      </c>
      <c r="D164" s="83"/>
      <c r="E164" s="80"/>
      <c r="F164" s="84">
        <f t="shared" si="10"/>
        <v>0</v>
      </c>
      <c r="G164" s="83"/>
      <c r="H164" s="82"/>
      <c r="I164" s="79">
        <f t="shared" si="11"/>
        <v>0</v>
      </c>
      <c r="J164" s="83"/>
      <c r="K164" s="82"/>
      <c r="L164" s="79">
        <f t="shared" si="12"/>
        <v>0</v>
      </c>
      <c r="M164" s="81"/>
      <c r="N164" s="80"/>
      <c r="O164" s="79">
        <f t="shared" si="13"/>
        <v>0</v>
      </c>
      <c r="P164" s="78"/>
    </row>
    <row r="165" spans="1:16" ht="24" hidden="1" x14ac:dyDescent="0.25">
      <c r="A165" s="46">
        <v>2389</v>
      </c>
      <c r="B165" s="110" t="s">
        <v>148</v>
      </c>
      <c r="C165" s="45">
        <f t="shared" si="9"/>
        <v>0</v>
      </c>
      <c r="D165" s="43"/>
      <c r="E165" s="40"/>
      <c r="F165" s="44">
        <f t="shared" si="10"/>
        <v>0</v>
      </c>
      <c r="G165" s="43"/>
      <c r="H165" s="42"/>
      <c r="I165" s="39">
        <f t="shared" si="11"/>
        <v>0</v>
      </c>
      <c r="J165" s="43"/>
      <c r="K165" s="42"/>
      <c r="L165" s="39">
        <f t="shared" si="12"/>
        <v>0</v>
      </c>
      <c r="M165" s="41"/>
      <c r="N165" s="40"/>
      <c r="O165" s="39">
        <f t="shared" si="13"/>
        <v>0</v>
      </c>
      <c r="P165" s="38"/>
    </row>
    <row r="166" spans="1:16" hidden="1" x14ac:dyDescent="0.25">
      <c r="A166" s="169">
        <v>2390</v>
      </c>
      <c r="B166" s="96" t="s">
        <v>147</v>
      </c>
      <c r="C166" s="45">
        <f t="shared" si="9"/>
        <v>0</v>
      </c>
      <c r="D166" s="167"/>
      <c r="E166" s="164"/>
      <c r="F166" s="95">
        <f t="shared" si="10"/>
        <v>0</v>
      </c>
      <c r="G166" s="167"/>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124">
        <f t="shared" si="9"/>
        <v>0</v>
      </c>
      <c r="D167" s="199"/>
      <c r="E167" s="196"/>
      <c r="F167" s="122">
        <f t="shared" si="10"/>
        <v>0</v>
      </c>
      <c r="G167" s="199"/>
      <c r="H167" s="198"/>
      <c r="I167" s="119">
        <f t="shared" si="11"/>
        <v>0</v>
      </c>
      <c r="J167" s="199"/>
      <c r="K167" s="198"/>
      <c r="L167" s="119">
        <f t="shared" si="12"/>
        <v>0</v>
      </c>
      <c r="M167" s="197"/>
      <c r="N167" s="196"/>
      <c r="O167" s="79">
        <f t="shared" si="13"/>
        <v>0</v>
      </c>
      <c r="P167" s="171"/>
    </row>
    <row r="168" spans="1:16" ht="24" x14ac:dyDescent="0.25">
      <c r="A168" s="109">
        <v>2500</v>
      </c>
      <c r="B168" s="108" t="s">
        <v>145</v>
      </c>
      <c r="C168" s="124">
        <f t="shared" si="9"/>
        <v>237</v>
      </c>
      <c r="D168" s="121">
        <f>SUM(D169,D174)</f>
        <v>237</v>
      </c>
      <c r="E168" s="540">
        <f>SUM(E169,E174)</f>
        <v>0</v>
      </c>
      <c r="F168" s="473">
        <f t="shared" si="10"/>
        <v>237</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106">
        <f t="shared" si="13"/>
        <v>0</v>
      </c>
      <c r="P168" s="66"/>
    </row>
    <row r="169" spans="1:16" x14ac:dyDescent="0.25">
      <c r="A169" s="118">
        <v>2510</v>
      </c>
      <c r="B169" s="117" t="s">
        <v>144</v>
      </c>
      <c r="C169" s="85">
        <f t="shared" si="9"/>
        <v>237</v>
      </c>
      <c r="D169" s="140">
        <f>SUM(D170:D173)</f>
        <v>237</v>
      </c>
      <c r="E169" s="148">
        <f>SUM(E170:E173)</f>
        <v>0</v>
      </c>
      <c r="F169" s="477">
        <f t="shared" si="10"/>
        <v>237</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row>
    <row r="170" spans="1:16" ht="24" hidden="1" x14ac:dyDescent="0.25">
      <c r="A170" s="88">
        <v>2512</v>
      </c>
      <c r="B170" s="110" t="s">
        <v>143</v>
      </c>
      <c r="C170" s="45">
        <f t="shared" si="9"/>
        <v>0</v>
      </c>
      <c r="D170" s="43"/>
      <c r="E170" s="40"/>
      <c r="F170" s="44">
        <f t="shared" si="10"/>
        <v>0</v>
      </c>
      <c r="G170" s="43"/>
      <c r="H170" s="42"/>
      <c r="I170" s="39">
        <f t="shared" si="11"/>
        <v>0</v>
      </c>
      <c r="J170" s="43"/>
      <c r="K170" s="42"/>
      <c r="L170" s="39">
        <f t="shared" si="12"/>
        <v>0</v>
      </c>
      <c r="M170" s="41"/>
      <c r="N170" s="40"/>
      <c r="O170" s="39">
        <f t="shared" si="13"/>
        <v>0</v>
      </c>
      <c r="P170" s="38"/>
    </row>
    <row r="171" spans="1:16" ht="36" x14ac:dyDescent="0.25">
      <c r="A171" s="88">
        <v>2513</v>
      </c>
      <c r="B171" s="110" t="s">
        <v>142</v>
      </c>
      <c r="C171" s="45">
        <f t="shared" si="9"/>
        <v>237</v>
      </c>
      <c r="D171" s="43">
        <v>237</v>
      </c>
      <c r="E171" s="543"/>
      <c r="F171" s="87">
        <f t="shared" si="10"/>
        <v>237</v>
      </c>
      <c r="G171" s="43"/>
      <c r="H171" s="42"/>
      <c r="I171" s="39">
        <f t="shared" si="11"/>
        <v>0</v>
      </c>
      <c r="J171" s="43"/>
      <c r="K171" s="42"/>
      <c r="L171" s="39">
        <f t="shared" si="12"/>
        <v>0</v>
      </c>
      <c r="M171" s="41"/>
      <c r="N171" s="40"/>
      <c r="O171" s="39">
        <f t="shared" si="13"/>
        <v>0</v>
      </c>
      <c r="P171" s="38"/>
    </row>
    <row r="172" spans="1:16" ht="24" hidden="1" x14ac:dyDescent="0.25">
      <c r="A172" s="88">
        <v>2515</v>
      </c>
      <c r="B172" s="110" t="s">
        <v>141</v>
      </c>
      <c r="C172" s="45">
        <f t="shared" si="9"/>
        <v>0</v>
      </c>
      <c r="D172" s="43"/>
      <c r="E172" s="40"/>
      <c r="F172" s="44">
        <f t="shared" si="10"/>
        <v>0</v>
      </c>
      <c r="G172" s="43"/>
      <c r="H172" s="42"/>
      <c r="I172" s="39">
        <f t="shared" si="11"/>
        <v>0</v>
      </c>
      <c r="J172" s="43"/>
      <c r="K172" s="42"/>
      <c r="L172" s="39">
        <f t="shared" si="12"/>
        <v>0</v>
      </c>
      <c r="M172" s="41"/>
      <c r="N172" s="40"/>
      <c r="O172" s="39">
        <f t="shared" si="13"/>
        <v>0</v>
      </c>
      <c r="P172" s="38"/>
    </row>
    <row r="173" spans="1:16" ht="24" hidden="1" x14ac:dyDescent="0.25">
      <c r="A173" s="88">
        <v>2519</v>
      </c>
      <c r="B173" s="110" t="s">
        <v>140</v>
      </c>
      <c r="C173" s="45">
        <f t="shared" si="9"/>
        <v>0</v>
      </c>
      <c r="D173" s="43"/>
      <c r="E173" s="40"/>
      <c r="F173" s="44">
        <f t="shared" si="10"/>
        <v>0</v>
      </c>
      <c r="G173" s="43"/>
      <c r="H173" s="42"/>
      <c r="I173" s="39">
        <f t="shared" si="11"/>
        <v>0</v>
      </c>
      <c r="J173" s="43"/>
      <c r="K173" s="42"/>
      <c r="L173" s="39">
        <f t="shared" si="12"/>
        <v>0</v>
      </c>
      <c r="M173" s="41"/>
      <c r="N173" s="40"/>
      <c r="O173" s="39">
        <f t="shared" si="13"/>
        <v>0</v>
      </c>
      <c r="P173" s="38"/>
    </row>
    <row r="174" spans="1:16" ht="24" hidden="1" x14ac:dyDescent="0.25">
      <c r="A174" s="111">
        <v>2520</v>
      </c>
      <c r="B174" s="110" t="s">
        <v>139</v>
      </c>
      <c r="C174" s="45">
        <f t="shared" si="9"/>
        <v>0</v>
      </c>
      <c r="D174" s="43"/>
      <c r="E174" s="40"/>
      <c r="F174" s="44">
        <f t="shared" si="10"/>
        <v>0</v>
      </c>
      <c r="G174" s="43"/>
      <c r="H174" s="42"/>
      <c r="I174" s="39">
        <f t="shared" si="11"/>
        <v>0</v>
      </c>
      <c r="J174" s="43"/>
      <c r="K174" s="42"/>
      <c r="L174" s="39">
        <f t="shared" si="12"/>
        <v>0</v>
      </c>
      <c r="M174" s="41"/>
      <c r="N174" s="40"/>
      <c r="O174" s="39">
        <f t="shared" si="13"/>
        <v>0</v>
      </c>
      <c r="P174" s="38"/>
    </row>
    <row r="175" spans="1:16" s="189" customFormat="1" ht="48" hidden="1" x14ac:dyDescent="0.25">
      <c r="A175" s="183">
        <v>2800</v>
      </c>
      <c r="B175" s="117" t="s">
        <v>138</v>
      </c>
      <c r="C175" s="85">
        <f t="shared" si="9"/>
        <v>0</v>
      </c>
      <c r="D175" s="194"/>
      <c r="E175" s="191"/>
      <c r="F175" s="195">
        <f t="shared" si="10"/>
        <v>0</v>
      </c>
      <c r="G175" s="194"/>
      <c r="H175" s="193"/>
      <c r="I175" s="190">
        <f t="shared" si="11"/>
        <v>0</v>
      </c>
      <c r="J175" s="194"/>
      <c r="K175" s="193"/>
      <c r="L175" s="190">
        <f t="shared" si="12"/>
        <v>0</v>
      </c>
      <c r="M175" s="192"/>
      <c r="N175" s="191"/>
      <c r="O175" s="190">
        <f t="shared" si="13"/>
        <v>0</v>
      </c>
      <c r="P175" s="78"/>
    </row>
    <row r="176" spans="1:16" hidden="1" x14ac:dyDescent="0.25">
      <c r="A176" s="163">
        <v>3000</v>
      </c>
      <c r="B176" s="163" t="s">
        <v>137</v>
      </c>
      <c r="C176" s="16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124">
        <f t="shared" si="9"/>
        <v>0</v>
      </c>
      <c r="D177" s="121">
        <f>SUM(D178,D182)</f>
        <v>0</v>
      </c>
      <c r="E177" s="123">
        <f>SUM(E178,E182)</f>
        <v>0</v>
      </c>
      <c r="F177" s="122">
        <f t="shared" si="10"/>
        <v>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row>
    <row r="178" spans="1:16" ht="36" hidden="1" x14ac:dyDescent="0.25">
      <c r="A178" s="118">
        <v>3260</v>
      </c>
      <c r="B178" s="117" t="s">
        <v>135</v>
      </c>
      <c r="C178" s="85">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45">
        <f t="shared" si="9"/>
        <v>0</v>
      </c>
      <c r="D179" s="43"/>
      <c r="E179" s="40"/>
      <c r="F179" s="44">
        <f t="shared" si="10"/>
        <v>0</v>
      </c>
      <c r="G179" s="43"/>
      <c r="H179" s="42"/>
      <c r="I179" s="39">
        <f t="shared" si="11"/>
        <v>0</v>
      </c>
      <c r="J179" s="43"/>
      <c r="K179" s="42"/>
      <c r="L179" s="39">
        <f t="shared" si="12"/>
        <v>0</v>
      </c>
      <c r="M179" s="41"/>
      <c r="N179" s="40"/>
      <c r="O179" s="39">
        <f t="shared" si="13"/>
        <v>0</v>
      </c>
      <c r="P179" s="38"/>
    </row>
    <row r="180" spans="1:16" ht="36" hidden="1" x14ac:dyDescent="0.25">
      <c r="A180" s="88">
        <v>3262</v>
      </c>
      <c r="B180" s="110" t="s">
        <v>133</v>
      </c>
      <c r="C180" s="45">
        <f t="shared" si="9"/>
        <v>0</v>
      </c>
      <c r="D180" s="43"/>
      <c r="E180" s="40"/>
      <c r="F180" s="44">
        <f t="shared" si="10"/>
        <v>0</v>
      </c>
      <c r="G180" s="43"/>
      <c r="H180" s="42"/>
      <c r="I180" s="39">
        <f t="shared" si="11"/>
        <v>0</v>
      </c>
      <c r="J180" s="43"/>
      <c r="K180" s="42"/>
      <c r="L180" s="39">
        <f t="shared" si="12"/>
        <v>0</v>
      </c>
      <c r="M180" s="41"/>
      <c r="N180" s="40"/>
      <c r="O180" s="39">
        <f t="shared" si="13"/>
        <v>0</v>
      </c>
      <c r="P180" s="38"/>
    </row>
    <row r="181" spans="1:16" ht="24" hidden="1" x14ac:dyDescent="0.25">
      <c r="A181" s="88">
        <v>3263</v>
      </c>
      <c r="B181" s="110" t="s">
        <v>132</v>
      </c>
      <c r="C181" s="45">
        <f t="shared" si="9"/>
        <v>0</v>
      </c>
      <c r="D181" s="43"/>
      <c r="E181" s="40"/>
      <c r="F181" s="44">
        <f t="shared" si="10"/>
        <v>0</v>
      </c>
      <c r="G181" s="43"/>
      <c r="H181" s="42"/>
      <c r="I181" s="39">
        <f t="shared" si="11"/>
        <v>0</v>
      </c>
      <c r="J181" s="43"/>
      <c r="K181" s="42"/>
      <c r="L181" s="39">
        <f t="shared" si="12"/>
        <v>0</v>
      </c>
      <c r="M181" s="41"/>
      <c r="N181" s="40"/>
      <c r="O181" s="39">
        <f t="shared" si="13"/>
        <v>0</v>
      </c>
      <c r="P181" s="38"/>
    </row>
    <row r="182" spans="1:16" ht="84" hidden="1" x14ac:dyDescent="0.25">
      <c r="A182" s="118">
        <v>3290</v>
      </c>
      <c r="B182" s="117" t="s">
        <v>131</v>
      </c>
      <c r="C182" s="45">
        <f t="shared" ref="C182:C258" si="26">F182+I182+L182+O182</f>
        <v>0</v>
      </c>
      <c r="D182" s="140">
        <f>SUM(D183:D186)</f>
        <v>0</v>
      </c>
      <c r="E182" s="141">
        <f>SUM(E183:E186)</f>
        <v>0</v>
      </c>
      <c r="F182" s="84">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row>
    <row r="183" spans="1:16" ht="72" hidden="1" x14ac:dyDescent="0.25">
      <c r="A183" s="88">
        <v>3291</v>
      </c>
      <c r="B183" s="110" t="s">
        <v>130</v>
      </c>
      <c r="C183" s="45">
        <f t="shared" si="26"/>
        <v>0</v>
      </c>
      <c r="D183" s="43"/>
      <c r="E183" s="40"/>
      <c r="F183" s="44">
        <f t="shared" ref="F183:F246" si="30">D183+E183</f>
        <v>0</v>
      </c>
      <c r="G183" s="43"/>
      <c r="H183" s="42"/>
      <c r="I183" s="39">
        <f t="shared" ref="I183:I246" si="31">G183+H183</f>
        <v>0</v>
      </c>
      <c r="J183" s="43"/>
      <c r="K183" s="42"/>
      <c r="L183" s="39">
        <f t="shared" ref="L183:L246" si="32">J183+K183</f>
        <v>0</v>
      </c>
      <c r="M183" s="41"/>
      <c r="N183" s="40"/>
      <c r="O183" s="39">
        <f t="shared" ref="O183:O246" si="33">M183+N183</f>
        <v>0</v>
      </c>
      <c r="P183" s="38"/>
    </row>
    <row r="184" spans="1:16" ht="72" hidden="1" x14ac:dyDescent="0.25">
      <c r="A184" s="88">
        <v>3292</v>
      </c>
      <c r="B184" s="110" t="s">
        <v>129</v>
      </c>
      <c r="C184" s="45">
        <f t="shared" si="26"/>
        <v>0</v>
      </c>
      <c r="D184" s="43"/>
      <c r="E184" s="40"/>
      <c r="F184" s="44">
        <f t="shared" si="30"/>
        <v>0</v>
      </c>
      <c r="G184" s="43"/>
      <c r="H184" s="42"/>
      <c r="I184" s="39">
        <f t="shared" si="31"/>
        <v>0</v>
      </c>
      <c r="J184" s="43"/>
      <c r="K184" s="42"/>
      <c r="L184" s="39">
        <f t="shared" si="32"/>
        <v>0</v>
      </c>
      <c r="M184" s="41"/>
      <c r="N184" s="40"/>
      <c r="O184" s="39">
        <f t="shared" si="33"/>
        <v>0</v>
      </c>
      <c r="P184" s="38"/>
    </row>
    <row r="185" spans="1:16" ht="72" hidden="1" x14ac:dyDescent="0.25">
      <c r="A185" s="88">
        <v>3293</v>
      </c>
      <c r="B185" s="110" t="s">
        <v>128</v>
      </c>
      <c r="C185" s="45">
        <f t="shared" si="26"/>
        <v>0</v>
      </c>
      <c r="D185" s="43"/>
      <c r="E185" s="40"/>
      <c r="F185" s="44">
        <f t="shared" si="30"/>
        <v>0</v>
      </c>
      <c r="G185" s="43"/>
      <c r="H185" s="42"/>
      <c r="I185" s="39">
        <f t="shared" si="31"/>
        <v>0</v>
      </c>
      <c r="J185" s="43"/>
      <c r="K185" s="42"/>
      <c r="L185" s="39">
        <f t="shared" si="32"/>
        <v>0</v>
      </c>
      <c r="M185" s="41"/>
      <c r="N185" s="40"/>
      <c r="O185" s="39">
        <f t="shared" si="33"/>
        <v>0</v>
      </c>
      <c r="P185" s="38"/>
    </row>
    <row r="186" spans="1:16" ht="60" hidden="1" x14ac:dyDescent="0.25">
      <c r="A186" s="188">
        <v>3294</v>
      </c>
      <c r="B186" s="110" t="s">
        <v>127</v>
      </c>
      <c r="C186" s="35">
        <f t="shared" si="26"/>
        <v>0</v>
      </c>
      <c r="D186" s="33"/>
      <c r="E186" s="30"/>
      <c r="F186" s="34">
        <f t="shared" si="30"/>
        <v>0</v>
      </c>
      <c r="G186" s="33"/>
      <c r="H186" s="32"/>
      <c r="I186" s="29">
        <f t="shared" si="31"/>
        <v>0</v>
      </c>
      <c r="J186" s="33"/>
      <c r="K186" s="32"/>
      <c r="L186" s="29">
        <f t="shared" si="32"/>
        <v>0</v>
      </c>
      <c r="M186" s="31"/>
      <c r="N186" s="30"/>
      <c r="O186" s="29">
        <f t="shared" si="33"/>
        <v>0</v>
      </c>
      <c r="P186" s="28"/>
    </row>
    <row r="187" spans="1:16" ht="48" hidden="1" x14ac:dyDescent="0.25">
      <c r="A187" s="154">
        <v>3300</v>
      </c>
      <c r="B187" s="153" t="s">
        <v>126</v>
      </c>
      <c r="C187" s="152">
        <f t="shared" si="26"/>
        <v>0</v>
      </c>
      <c r="D187" s="150">
        <f>SUM(D188:D189)</f>
        <v>0</v>
      </c>
      <c r="E187" s="68">
        <f>SUM(E188:E189)</f>
        <v>0</v>
      </c>
      <c r="F187" s="151">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row>
    <row r="188" spans="1:16" ht="48" hidden="1" x14ac:dyDescent="0.25">
      <c r="A188" s="187">
        <v>3310</v>
      </c>
      <c r="B188" s="96" t="s">
        <v>125</v>
      </c>
      <c r="C188" s="170">
        <f t="shared" si="26"/>
        <v>0</v>
      </c>
      <c r="D188" s="167"/>
      <c r="E188" s="164"/>
      <c r="F188" s="95">
        <f t="shared" si="30"/>
        <v>0</v>
      </c>
      <c r="G188" s="167"/>
      <c r="H188" s="166"/>
      <c r="I188" s="90">
        <f t="shared" si="31"/>
        <v>0</v>
      </c>
      <c r="J188" s="167"/>
      <c r="K188" s="166"/>
      <c r="L188" s="90">
        <f t="shared" si="32"/>
        <v>0</v>
      </c>
      <c r="M188" s="165"/>
      <c r="N188" s="164"/>
      <c r="O188" s="90">
        <f t="shared" si="33"/>
        <v>0</v>
      </c>
      <c r="P188" s="89"/>
    </row>
    <row r="189" spans="1:16" ht="60" hidden="1" x14ac:dyDescent="0.25">
      <c r="A189" s="145">
        <v>3320</v>
      </c>
      <c r="B189" s="117" t="s">
        <v>124</v>
      </c>
      <c r="C189" s="85">
        <f t="shared" si="26"/>
        <v>0</v>
      </c>
      <c r="D189" s="83"/>
      <c r="E189" s="80"/>
      <c r="F189" s="84">
        <f t="shared" si="30"/>
        <v>0</v>
      </c>
      <c r="G189" s="83"/>
      <c r="H189" s="82"/>
      <c r="I189" s="79">
        <f t="shared" si="31"/>
        <v>0</v>
      </c>
      <c r="J189" s="83"/>
      <c r="K189" s="82"/>
      <c r="L189" s="79">
        <f t="shared" si="32"/>
        <v>0</v>
      </c>
      <c r="M189" s="81"/>
      <c r="N189" s="80"/>
      <c r="O189" s="79">
        <f t="shared" si="33"/>
        <v>0</v>
      </c>
      <c r="P189" s="78"/>
    </row>
    <row r="190" spans="1:16" hidden="1" x14ac:dyDescent="0.25">
      <c r="A190" s="186">
        <v>4000</v>
      </c>
      <c r="B190" s="163" t="s">
        <v>123</v>
      </c>
      <c r="C190" s="162">
        <f t="shared" si="26"/>
        <v>0</v>
      </c>
      <c r="D190" s="160">
        <f>SUM(D191,D194)</f>
        <v>0</v>
      </c>
      <c r="E190" s="157">
        <f>SUM(E191,E194)</f>
        <v>0</v>
      </c>
      <c r="F190" s="161">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row>
    <row r="191" spans="1:16" ht="24" hidden="1" x14ac:dyDescent="0.25">
      <c r="A191" s="185">
        <v>4200</v>
      </c>
      <c r="B191" s="108" t="s">
        <v>122</v>
      </c>
      <c r="C191" s="124">
        <f t="shared" si="26"/>
        <v>0</v>
      </c>
      <c r="D191" s="121">
        <f>SUM(D192,D193)</f>
        <v>0</v>
      </c>
      <c r="E191" s="123">
        <f>SUM(E192,E193)</f>
        <v>0</v>
      </c>
      <c r="F191" s="122">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row>
    <row r="192" spans="1:16" ht="36" hidden="1" x14ac:dyDescent="0.25">
      <c r="A192" s="118">
        <v>4240</v>
      </c>
      <c r="B192" s="117" t="s">
        <v>121</v>
      </c>
      <c r="C192" s="85">
        <f t="shared" si="26"/>
        <v>0</v>
      </c>
      <c r="D192" s="83"/>
      <c r="E192" s="80"/>
      <c r="F192" s="84">
        <f t="shared" si="30"/>
        <v>0</v>
      </c>
      <c r="G192" s="83"/>
      <c r="H192" s="82"/>
      <c r="I192" s="79">
        <f t="shared" si="31"/>
        <v>0</v>
      </c>
      <c r="J192" s="83"/>
      <c r="K192" s="82"/>
      <c r="L192" s="79">
        <f t="shared" si="32"/>
        <v>0</v>
      </c>
      <c r="M192" s="81"/>
      <c r="N192" s="80"/>
      <c r="O192" s="79">
        <f t="shared" si="33"/>
        <v>0</v>
      </c>
      <c r="P192" s="78"/>
    </row>
    <row r="193" spans="1:16" ht="24" hidden="1" x14ac:dyDescent="0.25">
      <c r="A193" s="111">
        <v>4250</v>
      </c>
      <c r="B193" s="110" t="s">
        <v>120</v>
      </c>
      <c r="C193" s="45">
        <f t="shared" si="26"/>
        <v>0</v>
      </c>
      <c r="D193" s="43"/>
      <c r="E193" s="40"/>
      <c r="F193" s="44">
        <f t="shared" si="30"/>
        <v>0</v>
      </c>
      <c r="G193" s="43"/>
      <c r="H193" s="42"/>
      <c r="I193" s="39">
        <f t="shared" si="31"/>
        <v>0</v>
      </c>
      <c r="J193" s="43"/>
      <c r="K193" s="42"/>
      <c r="L193" s="39">
        <f t="shared" si="32"/>
        <v>0</v>
      </c>
      <c r="M193" s="41"/>
      <c r="N193" s="40"/>
      <c r="O193" s="39">
        <f t="shared" si="33"/>
        <v>0</v>
      </c>
      <c r="P193" s="38"/>
    </row>
    <row r="194" spans="1:16" hidden="1" x14ac:dyDescent="0.25">
      <c r="A194" s="109">
        <v>4300</v>
      </c>
      <c r="B194" s="108" t="s">
        <v>119</v>
      </c>
      <c r="C194" s="124">
        <f t="shared" si="26"/>
        <v>0</v>
      </c>
      <c r="D194" s="121">
        <f>SUM(D195)</f>
        <v>0</v>
      </c>
      <c r="E194" s="123">
        <f>SUM(E195)</f>
        <v>0</v>
      </c>
      <c r="F194" s="122">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row>
    <row r="195" spans="1:16" ht="24" hidden="1" x14ac:dyDescent="0.25">
      <c r="A195" s="118">
        <v>4310</v>
      </c>
      <c r="B195" s="117" t="s">
        <v>118</v>
      </c>
      <c r="C195" s="85">
        <f t="shared" si="26"/>
        <v>0</v>
      </c>
      <c r="D195" s="140">
        <f>SUM(D196:D196)</f>
        <v>0</v>
      </c>
      <c r="E195" s="141">
        <f>SUM(E196:E196)</f>
        <v>0</v>
      </c>
      <c r="F195" s="84">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row>
    <row r="196" spans="1:16" ht="36" hidden="1" x14ac:dyDescent="0.25">
      <c r="A196" s="88">
        <v>4311</v>
      </c>
      <c r="B196" s="110" t="s">
        <v>117</v>
      </c>
      <c r="C196" s="45">
        <f t="shared" si="26"/>
        <v>0</v>
      </c>
      <c r="D196" s="43"/>
      <c r="E196" s="40"/>
      <c r="F196" s="44">
        <f t="shared" si="30"/>
        <v>0</v>
      </c>
      <c r="G196" s="43"/>
      <c r="H196" s="42"/>
      <c r="I196" s="39">
        <f t="shared" si="31"/>
        <v>0</v>
      </c>
      <c r="J196" s="43"/>
      <c r="K196" s="42"/>
      <c r="L196" s="39">
        <f t="shared" si="32"/>
        <v>0</v>
      </c>
      <c r="M196" s="41"/>
      <c r="N196" s="40"/>
      <c r="O196" s="39">
        <f t="shared" si="33"/>
        <v>0</v>
      </c>
      <c r="P196" s="38"/>
    </row>
    <row r="197" spans="1:16" s="6" customFormat="1" ht="24" x14ac:dyDescent="0.25">
      <c r="A197" s="184"/>
      <c r="B197" s="183" t="s">
        <v>116</v>
      </c>
      <c r="C197" s="182">
        <f t="shared" si="26"/>
        <v>27188</v>
      </c>
      <c r="D197" s="179">
        <f>SUM(D198,D233,D271)</f>
        <v>21829</v>
      </c>
      <c r="E197" s="537">
        <f>SUM(E198,E233,E271)</f>
        <v>0</v>
      </c>
      <c r="F197" s="491">
        <f t="shared" si="30"/>
        <v>21829</v>
      </c>
      <c r="G197" s="179">
        <f>SUM(G198,G233,G271)</f>
        <v>5359</v>
      </c>
      <c r="H197" s="178">
        <f>SUM(H198,H233,H271)</f>
        <v>0</v>
      </c>
      <c r="I197" s="177">
        <f t="shared" si="31"/>
        <v>5359</v>
      </c>
      <c r="J197" s="179">
        <f>SUM(J198,J233,J271)</f>
        <v>0</v>
      </c>
      <c r="K197" s="178">
        <f>SUM(K198,K233,K271)</f>
        <v>0</v>
      </c>
      <c r="L197" s="177">
        <f t="shared" si="32"/>
        <v>0</v>
      </c>
      <c r="M197" s="176">
        <f>SUM(M198,M233,M271)</f>
        <v>0</v>
      </c>
      <c r="N197" s="175">
        <f>SUM(N198,N233,N271)</f>
        <v>0</v>
      </c>
      <c r="O197" s="174">
        <f t="shared" si="33"/>
        <v>0</v>
      </c>
      <c r="P197" s="173"/>
    </row>
    <row r="198" spans="1:16" x14ac:dyDescent="0.25">
      <c r="A198" s="163">
        <v>5000</v>
      </c>
      <c r="B198" s="163" t="s">
        <v>115</v>
      </c>
      <c r="C198" s="162">
        <f>F198+I198+L198+O198</f>
        <v>27188</v>
      </c>
      <c r="D198" s="160">
        <f>D199+D207</f>
        <v>21829</v>
      </c>
      <c r="E198" s="539">
        <f>E199+E207</f>
        <v>0</v>
      </c>
      <c r="F198" s="492">
        <f t="shared" si="30"/>
        <v>21829</v>
      </c>
      <c r="G198" s="160">
        <f>G199+G207</f>
        <v>5359</v>
      </c>
      <c r="H198" s="159">
        <f>H199+H207</f>
        <v>0</v>
      </c>
      <c r="I198" s="156">
        <f t="shared" si="31"/>
        <v>5359</v>
      </c>
      <c r="J198" s="160">
        <f>J199+J207</f>
        <v>0</v>
      </c>
      <c r="K198" s="159">
        <f>K199+K207</f>
        <v>0</v>
      </c>
      <c r="L198" s="156">
        <f t="shared" si="32"/>
        <v>0</v>
      </c>
      <c r="M198" s="158">
        <f>M199+M207</f>
        <v>0</v>
      </c>
      <c r="N198" s="157">
        <f>N199+N207</f>
        <v>0</v>
      </c>
      <c r="O198" s="156">
        <f t="shared" si="33"/>
        <v>0</v>
      </c>
      <c r="P198" s="155"/>
    </row>
    <row r="199" spans="1:16" x14ac:dyDescent="0.25">
      <c r="A199" s="109">
        <v>5100</v>
      </c>
      <c r="B199" s="108" t="s">
        <v>114</v>
      </c>
      <c r="C199" s="124">
        <f t="shared" si="26"/>
        <v>595</v>
      </c>
      <c r="D199" s="121">
        <f>D200+D201+D204+D205+D206</f>
        <v>595</v>
      </c>
      <c r="E199" s="540">
        <f>E200+E201+E204+E205+E206</f>
        <v>0</v>
      </c>
      <c r="F199" s="473">
        <f t="shared" si="30"/>
        <v>595</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row>
    <row r="200" spans="1:16" hidden="1" x14ac:dyDescent="0.25">
      <c r="A200" s="118">
        <v>5110</v>
      </c>
      <c r="B200" s="117" t="s">
        <v>113</v>
      </c>
      <c r="C200" s="85">
        <f t="shared" si="26"/>
        <v>0</v>
      </c>
      <c r="D200" s="83"/>
      <c r="E200" s="80"/>
      <c r="F200" s="84">
        <f t="shared" si="30"/>
        <v>0</v>
      </c>
      <c r="G200" s="83"/>
      <c r="H200" s="82"/>
      <c r="I200" s="79">
        <f t="shared" si="31"/>
        <v>0</v>
      </c>
      <c r="J200" s="83"/>
      <c r="K200" s="82"/>
      <c r="L200" s="79">
        <f t="shared" si="32"/>
        <v>0</v>
      </c>
      <c r="M200" s="81"/>
      <c r="N200" s="80"/>
      <c r="O200" s="79">
        <f t="shared" si="33"/>
        <v>0</v>
      </c>
      <c r="P200" s="78"/>
    </row>
    <row r="201" spans="1:16" ht="24" x14ac:dyDescent="0.25">
      <c r="A201" s="111">
        <v>5120</v>
      </c>
      <c r="B201" s="110" t="s">
        <v>112</v>
      </c>
      <c r="C201" s="45">
        <f t="shared" si="26"/>
        <v>595</v>
      </c>
      <c r="D201" s="115">
        <f>D202+D203</f>
        <v>595</v>
      </c>
      <c r="E201" s="136">
        <f>E202+E203</f>
        <v>0</v>
      </c>
      <c r="F201" s="87">
        <f t="shared" si="30"/>
        <v>595</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row>
    <row r="202" spans="1:16" x14ac:dyDescent="0.25">
      <c r="A202" s="88">
        <v>5121</v>
      </c>
      <c r="B202" s="110" t="s">
        <v>111</v>
      </c>
      <c r="C202" s="45">
        <f t="shared" si="26"/>
        <v>595</v>
      </c>
      <c r="D202" s="43">
        <v>595</v>
      </c>
      <c r="E202" s="543"/>
      <c r="F202" s="87">
        <f t="shared" si="30"/>
        <v>595</v>
      </c>
      <c r="G202" s="43"/>
      <c r="H202" s="42"/>
      <c r="I202" s="39">
        <f t="shared" si="31"/>
        <v>0</v>
      </c>
      <c r="J202" s="43"/>
      <c r="K202" s="42"/>
      <c r="L202" s="39">
        <f t="shared" si="32"/>
        <v>0</v>
      </c>
      <c r="M202" s="41"/>
      <c r="N202" s="40"/>
      <c r="O202" s="39">
        <f t="shared" si="33"/>
        <v>0</v>
      </c>
      <c r="P202" s="38"/>
    </row>
    <row r="203" spans="1:16" ht="24" hidden="1" x14ac:dyDescent="0.25">
      <c r="A203" s="88">
        <v>5129</v>
      </c>
      <c r="B203" s="110" t="s">
        <v>110</v>
      </c>
      <c r="C203" s="45">
        <f t="shared" si="26"/>
        <v>0</v>
      </c>
      <c r="D203" s="43"/>
      <c r="E203" s="40"/>
      <c r="F203" s="44">
        <f t="shared" si="30"/>
        <v>0</v>
      </c>
      <c r="G203" s="43"/>
      <c r="H203" s="42"/>
      <c r="I203" s="39">
        <f t="shared" si="31"/>
        <v>0</v>
      </c>
      <c r="J203" s="43"/>
      <c r="K203" s="42"/>
      <c r="L203" s="39">
        <f t="shared" si="32"/>
        <v>0</v>
      </c>
      <c r="M203" s="41"/>
      <c r="N203" s="40"/>
      <c r="O203" s="39">
        <f t="shared" si="33"/>
        <v>0</v>
      </c>
      <c r="P203" s="38"/>
    </row>
    <row r="204" spans="1:16" hidden="1" x14ac:dyDescent="0.25">
      <c r="A204" s="111">
        <v>5130</v>
      </c>
      <c r="B204" s="110" t="s">
        <v>109</v>
      </c>
      <c r="C204" s="45">
        <f t="shared" si="26"/>
        <v>0</v>
      </c>
      <c r="D204" s="43"/>
      <c r="E204" s="40"/>
      <c r="F204" s="44">
        <f t="shared" si="30"/>
        <v>0</v>
      </c>
      <c r="G204" s="43"/>
      <c r="H204" s="42"/>
      <c r="I204" s="39">
        <f t="shared" si="31"/>
        <v>0</v>
      </c>
      <c r="J204" s="43"/>
      <c r="K204" s="42"/>
      <c r="L204" s="39">
        <f t="shared" si="32"/>
        <v>0</v>
      </c>
      <c r="M204" s="41"/>
      <c r="N204" s="40"/>
      <c r="O204" s="39">
        <f t="shared" si="33"/>
        <v>0</v>
      </c>
      <c r="P204" s="38"/>
    </row>
    <row r="205" spans="1:16" hidden="1" x14ac:dyDescent="0.25">
      <c r="A205" s="111">
        <v>5140</v>
      </c>
      <c r="B205" s="110" t="s">
        <v>108</v>
      </c>
      <c r="C205" s="45">
        <f t="shared" si="26"/>
        <v>0</v>
      </c>
      <c r="D205" s="43"/>
      <c r="E205" s="40"/>
      <c r="F205" s="44">
        <f t="shared" si="30"/>
        <v>0</v>
      </c>
      <c r="G205" s="43"/>
      <c r="H205" s="42"/>
      <c r="I205" s="39">
        <f t="shared" si="31"/>
        <v>0</v>
      </c>
      <c r="J205" s="43"/>
      <c r="K205" s="42"/>
      <c r="L205" s="39">
        <f t="shared" si="32"/>
        <v>0</v>
      </c>
      <c r="M205" s="41"/>
      <c r="N205" s="40"/>
      <c r="O205" s="39">
        <f t="shared" si="33"/>
        <v>0</v>
      </c>
      <c r="P205" s="38"/>
    </row>
    <row r="206" spans="1:16" ht="24" hidden="1" x14ac:dyDescent="0.25">
      <c r="A206" s="111">
        <v>5170</v>
      </c>
      <c r="B206" s="110" t="s">
        <v>107</v>
      </c>
      <c r="C206" s="45">
        <f t="shared" si="26"/>
        <v>0</v>
      </c>
      <c r="D206" s="43"/>
      <c r="E206" s="40"/>
      <c r="F206" s="44">
        <f t="shared" si="30"/>
        <v>0</v>
      </c>
      <c r="G206" s="43"/>
      <c r="H206" s="42"/>
      <c r="I206" s="39">
        <f t="shared" si="31"/>
        <v>0</v>
      </c>
      <c r="J206" s="43"/>
      <c r="K206" s="42"/>
      <c r="L206" s="39">
        <f t="shared" si="32"/>
        <v>0</v>
      </c>
      <c r="M206" s="41"/>
      <c r="N206" s="40"/>
      <c r="O206" s="39">
        <f t="shared" si="33"/>
        <v>0</v>
      </c>
      <c r="P206" s="38"/>
    </row>
    <row r="207" spans="1:16" x14ac:dyDescent="0.25">
      <c r="A207" s="109">
        <v>5200</v>
      </c>
      <c r="B207" s="108" t="s">
        <v>106</v>
      </c>
      <c r="C207" s="124">
        <f t="shared" si="26"/>
        <v>26593</v>
      </c>
      <c r="D207" s="121">
        <f>D208+D218+D219+D228+D229+D230+D232</f>
        <v>21234</v>
      </c>
      <c r="E207" s="540">
        <f>E208+E218+E219+E228+E229+E230+E232</f>
        <v>0</v>
      </c>
      <c r="F207" s="473">
        <f t="shared" si="30"/>
        <v>21234</v>
      </c>
      <c r="G207" s="121">
        <f>G208+G218+G219+G228+G229+G230+G232</f>
        <v>5359</v>
      </c>
      <c r="H207" s="120">
        <f>H208+H218+H219+H228+H229+H230+H232</f>
        <v>0</v>
      </c>
      <c r="I207" s="119">
        <f t="shared" si="31"/>
        <v>5359</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row>
    <row r="208" spans="1:16" hidden="1" x14ac:dyDescent="0.25">
      <c r="A208" s="169">
        <v>5210</v>
      </c>
      <c r="B208" s="96" t="s">
        <v>105</v>
      </c>
      <c r="C208" s="170">
        <f t="shared" si="26"/>
        <v>0</v>
      </c>
      <c r="D208" s="94">
        <f>SUM(D209:D217)</f>
        <v>0</v>
      </c>
      <c r="E208" s="91">
        <f>SUM(E209:E217)</f>
        <v>0</v>
      </c>
      <c r="F208" s="95">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row>
    <row r="209" spans="1:16" hidden="1" x14ac:dyDescent="0.25">
      <c r="A209" s="145">
        <v>5211</v>
      </c>
      <c r="B209" s="117" t="s">
        <v>104</v>
      </c>
      <c r="C209" s="87">
        <f t="shared" si="26"/>
        <v>0</v>
      </c>
      <c r="D209" s="83"/>
      <c r="E209" s="80"/>
      <c r="F209" s="84">
        <f t="shared" si="30"/>
        <v>0</v>
      </c>
      <c r="G209" s="83"/>
      <c r="H209" s="82"/>
      <c r="I209" s="79">
        <f t="shared" si="31"/>
        <v>0</v>
      </c>
      <c r="J209" s="83"/>
      <c r="K209" s="82"/>
      <c r="L209" s="79">
        <f t="shared" si="32"/>
        <v>0</v>
      </c>
      <c r="M209" s="81"/>
      <c r="N209" s="80"/>
      <c r="O209" s="79">
        <f t="shared" si="33"/>
        <v>0</v>
      </c>
      <c r="P209" s="78"/>
    </row>
    <row r="210" spans="1:16" hidden="1" x14ac:dyDescent="0.25">
      <c r="A210" s="88">
        <v>5212</v>
      </c>
      <c r="B210" s="110" t="s">
        <v>103</v>
      </c>
      <c r="C210" s="87">
        <f t="shared" si="26"/>
        <v>0</v>
      </c>
      <c r="D210" s="43"/>
      <c r="E210" s="40"/>
      <c r="F210" s="44">
        <f t="shared" si="30"/>
        <v>0</v>
      </c>
      <c r="G210" s="43"/>
      <c r="H210" s="42"/>
      <c r="I210" s="39">
        <f t="shared" si="31"/>
        <v>0</v>
      </c>
      <c r="J210" s="43"/>
      <c r="K210" s="42"/>
      <c r="L210" s="39">
        <f t="shared" si="32"/>
        <v>0</v>
      </c>
      <c r="M210" s="41"/>
      <c r="N210" s="40"/>
      <c r="O210" s="39">
        <f t="shared" si="33"/>
        <v>0</v>
      </c>
      <c r="P210" s="38"/>
    </row>
    <row r="211" spans="1:16" hidden="1" x14ac:dyDescent="0.25">
      <c r="A211" s="88">
        <v>5213</v>
      </c>
      <c r="B211" s="110" t="s">
        <v>102</v>
      </c>
      <c r="C211" s="87">
        <f t="shared" si="26"/>
        <v>0</v>
      </c>
      <c r="D211" s="43"/>
      <c r="E211" s="40"/>
      <c r="F211" s="44">
        <f t="shared" si="30"/>
        <v>0</v>
      </c>
      <c r="G211" s="43"/>
      <c r="H211" s="42"/>
      <c r="I211" s="39">
        <f t="shared" si="31"/>
        <v>0</v>
      </c>
      <c r="J211" s="43"/>
      <c r="K211" s="42"/>
      <c r="L211" s="39">
        <f t="shared" si="32"/>
        <v>0</v>
      </c>
      <c r="M211" s="41"/>
      <c r="N211" s="40"/>
      <c r="O211" s="39">
        <f t="shared" si="33"/>
        <v>0</v>
      </c>
      <c r="P211" s="38"/>
    </row>
    <row r="212" spans="1:16" hidden="1" x14ac:dyDescent="0.25">
      <c r="A212" s="88">
        <v>5214</v>
      </c>
      <c r="B212" s="110" t="s">
        <v>101</v>
      </c>
      <c r="C212" s="87">
        <f t="shared" si="26"/>
        <v>0</v>
      </c>
      <c r="D212" s="43"/>
      <c r="E212" s="40"/>
      <c r="F212" s="44">
        <f t="shared" si="30"/>
        <v>0</v>
      </c>
      <c r="G212" s="43"/>
      <c r="H212" s="42"/>
      <c r="I212" s="39">
        <f t="shared" si="31"/>
        <v>0</v>
      </c>
      <c r="J212" s="43"/>
      <c r="K212" s="42"/>
      <c r="L212" s="39">
        <f t="shared" si="32"/>
        <v>0</v>
      </c>
      <c r="M212" s="41"/>
      <c r="N212" s="40"/>
      <c r="O212" s="39">
        <f t="shared" si="33"/>
        <v>0</v>
      </c>
      <c r="P212" s="38"/>
    </row>
    <row r="213" spans="1:16" hidden="1" x14ac:dyDescent="0.25">
      <c r="A213" s="88">
        <v>5215</v>
      </c>
      <c r="B213" s="110" t="s">
        <v>100</v>
      </c>
      <c r="C213" s="87">
        <f t="shared" si="26"/>
        <v>0</v>
      </c>
      <c r="D213" s="43"/>
      <c r="E213" s="40"/>
      <c r="F213" s="44">
        <f t="shared" si="30"/>
        <v>0</v>
      </c>
      <c r="G213" s="43"/>
      <c r="H213" s="42"/>
      <c r="I213" s="39">
        <f t="shared" si="31"/>
        <v>0</v>
      </c>
      <c r="J213" s="43"/>
      <c r="K213" s="42"/>
      <c r="L213" s="39">
        <f t="shared" si="32"/>
        <v>0</v>
      </c>
      <c r="M213" s="41"/>
      <c r="N213" s="40"/>
      <c r="O213" s="39">
        <f t="shared" si="33"/>
        <v>0</v>
      </c>
      <c r="P213" s="38"/>
    </row>
    <row r="214" spans="1:16" ht="24" hidden="1" x14ac:dyDescent="0.25">
      <c r="A214" s="88">
        <v>5216</v>
      </c>
      <c r="B214" s="110" t="s">
        <v>99</v>
      </c>
      <c r="C214" s="87">
        <f t="shared" si="26"/>
        <v>0</v>
      </c>
      <c r="D214" s="43"/>
      <c r="E214" s="40"/>
      <c r="F214" s="44">
        <f t="shared" si="30"/>
        <v>0</v>
      </c>
      <c r="G214" s="43"/>
      <c r="H214" s="42"/>
      <c r="I214" s="39">
        <f t="shared" si="31"/>
        <v>0</v>
      </c>
      <c r="J214" s="43"/>
      <c r="K214" s="42"/>
      <c r="L214" s="39">
        <f t="shared" si="32"/>
        <v>0</v>
      </c>
      <c r="M214" s="41"/>
      <c r="N214" s="40"/>
      <c r="O214" s="39">
        <f t="shared" si="33"/>
        <v>0</v>
      </c>
      <c r="P214" s="38"/>
    </row>
    <row r="215" spans="1:16" hidden="1" x14ac:dyDescent="0.25">
      <c r="A215" s="88">
        <v>5217</v>
      </c>
      <c r="B215" s="110" t="s">
        <v>98</v>
      </c>
      <c r="C215" s="87">
        <f t="shared" si="26"/>
        <v>0</v>
      </c>
      <c r="D215" s="43"/>
      <c r="E215" s="40"/>
      <c r="F215" s="44">
        <f t="shared" si="30"/>
        <v>0</v>
      </c>
      <c r="G215" s="43"/>
      <c r="H215" s="42"/>
      <c r="I215" s="39">
        <f t="shared" si="31"/>
        <v>0</v>
      </c>
      <c r="J215" s="43"/>
      <c r="K215" s="42"/>
      <c r="L215" s="39">
        <f t="shared" si="32"/>
        <v>0</v>
      </c>
      <c r="M215" s="41"/>
      <c r="N215" s="40"/>
      <c r="O215" s="39">
        <f t="shared" si="33"/>
        <v>0</v>
      </c>
      <c r="P215" s="38"/>
    </row>
    <row r="216" spans="1:16" hidden="1" x14ac:dyDescent="0.25">
      <c r="A216" s="88">
        <v>5218</v>
      </c>
      <c r="B216" s="110" t="s">
        <v>97</v>
      </c>
      <c r="C216" s="87">
        <f t="shared" si="26"/>
        <v>0</v>
      </c>
      <c r="D216" s="43"/>
      <c r="E216" s="40"/>
      <c r="F216" s="44">
        <f t="shared" si="30"/>
        <v>0</v>
      </c>
      <c r="G216" s="43"/>
      <c r="H216" s="42"/>
      <c r="I216" s="39">
        <f t="shared" si="31"/>
        <v>0</v>
      </c>
      <c r="J216" s="43"/>
      <c r="K216" s="42"/>
      <c r="L216" s="39">
        <f t="shared" si="32"/>
        <v>0</v>
      </c>
      <c r="M216" s="41"/>
      <c r="N216" s="40"/>
      <c r="O216" s="39">
        <f t="shared" si="33"/>
        <v>0</v>
      </c>
      <c r="P216" s="38"/>
    </row>
    <row r="217" spans="1:16" hidden="1" x14ac:dyDescent="0.25">
      <c r="A217" s="88">
        <v>5219</v>
      </c>
      <c r="B217" s="110" t="s">
        <v>96</v>
      </c>
      <c r="C217" s="87">
        <f t="shared" si="26"/>
        <v>0</v>
      </c>
      <c r="D217" s="43"/>
      <c r="E217" s="40"/>
      <c r="F217" s="44">
        <f t="shared" si="30"/>
        <v>0</v>
      </c>
      <c r="G217" s="43"/>
      <c r="H217" s="42"/>
      <c r="I217" s="39">
        <f t="shared" si="31"/>
        <v>0</v>
      </c>
      <c r="J217" s="43"/>
      <c r="K217" s="42"/>
      <c r="L217" s="39">
        <f t="shared" si="32"/>
        <v>0</v>
      </c>
      <c r="M217" s="41"/>
      <c r="N217" s="40"/>
      <c r="O217" s="39">
        <f t="shared" si="33"/>
        <v>0</v>
      </c>
      <c r="P217" s="38"/>
    </row>
    <row r="218" spans="1:16" hidden="1" x14ac:dyDescent="0.25">
      <c r="A218" s="111">
        <v>5220</v>
      </c>
      <c r="B218" s="110" t="s">
        <v>95</v>
      </c>
      <c r="C218" s="87">
        <f t="shared" si="26"/>
        <v>0</v>
      </c>
      <c r="D218" s="43"/>
      <c r="E218" s="40"/>
      <c r="F218" s="44">
        <f t="shared" si="30"/>
        <v>0</v>
      </c>
      <c r="G218" s="43"/>
      <c r="H218" s="42"/>
      <c r="I218" s="39">
        <f t="shared" si="31"/>
        <v>0</v>
      </c>
      <c r="J218" s="43"/>
      <c r="K218" s="42"/>
      <c r="L218" s="39">
        <f t="shared" si="32"/>
        <v>0</v>
      </c>
      <c r="M218" s="41"/>
      <c r="N218" s="40"/>
      <c r="O218" s="39">
        <f t="shared" si="33"/>
        <v>0</v>
      </c>
      <c r="P218" s="38"/>
    </row>
    <row r="219" spans="1:16" x14ac:dyDescent="0.25">
      <c r="A219" s="111">
        <v>5230</v>
      </c>
      <c r="B219" s="110" t="s">
        <v>94</v>
      </c>
      <c r="C219" s="87">
        <f t="shared" si="26"/>
        <v>26593</v>
      </c>
      <c r="D219" s="115">
        <f>SUM(D220:D227)</f>
        <v>21234</v>
      </c>
      <c r="E219" s="136">
        <f>SUM(E220:E227)</f>
        <v>0</v>
      </c>
      <c r="F219" s="87">
        <f t="shared" si="30"/>
        <v>21234</v>
      </c>
      <c r="G219" s="115">
        <f>SUM(G220:G227)</f>
        <v>5359</v>
      </c>
      <c r="H219" s="114">
        <f>SUM(H220:H227)</f>
        <v>0</v>
      </c>
      <c r="I219" s="39">
        <f t="shared" si="31"/>
        <v>5359</v>
      </c>
      <c r="J219" s="115">
        <f>SUM(J220:J227)</f>
        <v>0</v>
      </c>
      <c r="K219" s="114">
        <f>SUM(K220:K227)</f>
        <v>0</v>
      </c>
      <c r="L219" s="39">
        <f t="shared" si="32"/>
        <v>0</v>
      </c>
      <c r="M219" s="113">
        <f>SUM(M220:M227)</f>
        <v>0</v>
      </c>
      <c r="N219" s="112">
        <f>SUM(N220:N227)</f>
        <v>0</v>
      </c>
      <c r="O219" s="39">
        <f t="shared" si="33"/>
        <v>0</v>
      </c>
      <c r="P219" s="38"/>
    </row>
    <row r="220" spans="1:16" hidden="1" x14ac:dyDescent="0.25">
      <c r="A220" s="88">
        <v>5231</v>
      </c>
      <c r="B220" s="110" t="s">
        <v>93</v>
      </c>
      <c r="C220" s="87">
        <f t="shared" si="26"/>
        <v>0</v>
      </c>
      <c r="D220" s="43"/>
      <c r="E220" s="40"/>
      <c r="F220" s="44">
        <f t="shared" si="30"/>
        <v>0</v>
      </c>
      <c r="G220" s="43"/>
      <c r="H220" s="42"/>
      <c r="I220" s="39">
        <f t="shared" si="31"/>
        <v>0</v>
      </c>
      <c r="J220" s="43"/>
      <c r="K220" s="42"/>
      <c r="L220" s="39">
        <f t="shared" si="32"/>
        <v>0</v>
      </c>
      <c r="M220" s="41"/>
      <c r="N220" s="40"/>
      <c r="O220" s="39">
        <f t="shared" si="33"/>
        <v>0</v>
      </c>
      <c r="P220" s="38"/>
    </row>
    <row r="221" spans="1:16" hidden="1" x14ac:dyDescent="0.25">
      <c r="A221" s="88">
        <v>5232</v>
      </c>
      <c r="B221" s="110" t="s">
        <v>92</v>
      </c>
      <c r="C221" s="87">
        <f t="shared" si="26"/>
        <v>0</v>
      </c>
      <c r="D221" s="43"/>
      <c r="E221" s="40"/>
      <c r="F221" s="44">
        <f t="shared" si="30"/>
        <v>0</v>
      </c>
      <c r="G221" s="43"/>
      <c r="H221" s="42"/>
      <c r="I221" s="39">
        <f t="shared" si="31"/>
        <v>0</v>
      </c>
      <c r="J221" s="43"/>
      <c r="K221" s="42"/>
      <c r="L221" s="39">
        <f t="shared" si="32"/>
        <v>0</v>
      </c>
      <c r="M221" s="41"/>
      <c r="N221" s="40"/>
      <c r="O221" s="39">
        <f t="shared" si="33"/>
        <v>0</v>
      </c>
      <c r="P221" s="38"/>
    </row>
    <row r="222" spans="1:16" x14ac:dyDescent="0.25">
      <c r="A222" s="88">
        <v>5233</v>
      </c>
      <c r="B222" s="110" t="s">
        <v>91</v>
      </c>
      <c r="C222" s="87">
        <f t="shared" si="26"/>
        <v>13114</v>
      </c>
      <c r="D222" s="43">
        <v>7755</v>
      </c>
      <c r="E222" s="543"/>
      <c r="F222" s="87">
        <f t="shared" si="30"/>
        <v>7755</v>
      </c>
      <c r="G222" s="43">
        <v>5359</v>
      </c>
      <c r="H222" s="42"/>
      <c r="I222" s="39">
        <f t="shared" si="31"/>
        <v>5359</v>
      </c>
      <c r="J222" s="43"/>
      <c r="K222" s="42"/>
      <c r="L222" s="39">
        <f t="shared" si="32"/>
        <v>0</v>
      </c>
      <c r="M222" s="41"/>
      <c r="N222" s="40"/>
      <c r="O222" s="39">
        <f t="shared" si="33"/>
        <v>0</v>
      </c>
      <c r="P222" s="38"/>
    </row>
    <row r="223" spans="1:16" ht="24" hidden="1" x14ac:dyDescent="0.25">
      <c r="A223" s="88">
        <v>5234</v>
      </c>
      <c r="B223" s="110" t="s">
        <v>90</v>
      </c>
      <c r="C223" s="87">
        <f t="shared" si="26"/>
        <v>0</v>
      </c>
      <c r="D223" s="43"/>
      <c r="E223" s="40"/>
      <c r="F223" s="44">
        <f t="shared" si="30"/>
        <v>0</v>
      </c>
      <c r="G223" s="43"/>
      <c r="H223" s="42"/>
      <c r="I223" s="39">
        <f t="shared" si="31"/>
        <v>0</v>
      </c>
      <c r="J223" s="43"/>
      <c r="K223" s="42"/>
      <c r="L223" s="39">
        <f t="shared" si="32"/>
        <v>0</v>
      </c>
      <c r="M223" s="41"/>
      <c r="N223" s="40"/>
      <c r="O223" s="39">
        <f t="shared" si="33"/>
        <v>0</v>
      </c>
      <c r="P223" s="38"/>
    </row>
    <row r="224" spans="1:16" hidden="1" x14ac:dyDescent="0.25">
      <c r="A224" s="88">
        <v>5236</v>
      </c>
      <c r="B224" s="110" t="s">
        <v>89</v>
      </c>
      <c r="C224" s="87">
        <f t="shared" si="26"/>
        <v>0</v>
      </c>
      <c r="D224" s="43"/>
      <c r="E224" s="40"/>
      <c r="F224" s="44">
        <f t="shared" si="30"/>
        <v>0</v>
      </c>
      <c r="G224" s="43"/>
      <c r="H224" s="42"/>
      <c r="I224" s="39">
        <f t="shared" si="31"/>
        <v>0</v>
      </c>
      <c r="J224" s="43"/>
      <c r="K224" s="42"/>
      <c r="L224" s="39">
        <f t="shared" si="32"/>
        <v>0</v>
      </c>
      <c r="M224" s="41"/>
      <c r="N224" s="40"/>
      <c r="O224" s="39">
        <f t="shared" si="33"/>
        <v>0</v>
      </c>
      <c r="P224" s="38"/>
    </row>
    <row r="225" spans="1:16" hidden="1" x14ac:dyDescent="0.25">
      <c r="A225" s="88">
        <v>5237</v>
      </c>
      <c r="B225" s="110" t="s">
        <v>88</v>
      </c>
      <c r="C225" s="87">
        <f t="shared" si="26"/>
        <v>0</v>
      </c>
      <c r="D225" s="43"/>
      <c r="E225" s="40"/>
      <c r="F225" s="44">
        <f t="shared" si="30"/>
        <v>0</v>
      </c>
      <c r="G225" s="43"/>
      <c r="H225" s="42"/>
      <c r="I225" s="39">
        <f t="shared" si="31"/>
        <v>0</v>
      </c>
      <c r="J225" s="43"/>
      <c r="K225" s="42"/>
      <c r="L225" s="39">
        <f t="shared" si="32"/>
        <v>0</v>
      </c>
      <c r="M225" s="41"/>
      <c r="N225" s="40"/>
      <c r="O225" s="39">
        <f t="shared" si="33"/>
        <v>0</v>
      </c>
      <c r="P225" s="38"/>
    </row>
    <row r="226" spans="1:16" ht="24" x14ac:dyDescent="0.25">
      <c r="A226" s="88">
        <v>5238</v>
      </c>
      <c r="B226" s="110" t="s">
        <v>87</v>
      </c>
      <c r="C226" s="87">
        <f t="shared" si="26"/>
        <v>8470</v>
      </c>
      <c r="D226" s="43">
        <v>8470</v>
      </c>
      <c r="E226" s="543"/>
      <c r="F226" s="87">
        <f t="shared" si="30"/>
        <v>8470</v>
      </c>
      <c r="G226" s="43"/>
      <c r="H226" s="42"/>
      <c r="I226" s="39">
        <f t="shared" si="31"/>
        <v>0</v>
      </c>
      <c r="J226" s="43"/>
      <c r="K226" s="42"/>
      <c r="L226" s="39">
        <f t="shared" si="32"/>
        <v>0</v>
      </c>
      <c r="M226" s="41"/>
      <c r="N226" s="40"/>
      <c r="O226" s="39">
        <f t="shared" si="33"/>
        <v>0</v>
      </c>
      <c r="P226" s="38"/>
    </row>
    <row r="227" spans="1:16" ht="24" x14ac:dyDescent="0.25">
      <c r="A227" s="88">
        <v>5239</v>
      </c>
      <c r="B227" s="110" t="s">
        <v>86</v>
      </c>
      <c r="C227" s="87">
        <f t="shared" si="26"/>
        <v>5009</v>
      </c>
      <c r="D227" s="43">
        <v>5009</v>
      </c>
      <c r="E227" s="543"/>
      <c r="F227" s="87">
        <f t="shared" si="30"/>
        <v>5009</v>
      </c>
      <c r="G227" s="43"/>
      <c r="H227" s="42"/>
      <c r="I227" s="39">
        <f t="shared" si="31"/>
        <v>0</v>
      </c>
      <c r="J227" s="43"/>
      <c r="K227" s="42"/>
      <c r="L227" s="39">
        <f t="shared" si="32"/>
        <v>0</v>
      </c>
      <c r="M227" s="41"/>
      <c r="N227" s="40"/>
      <c r="O227" s="39">
        <f t="shared" si="33"/>
        <v>0</v>
      </c>
      <c r="P227" s="38"/>
    </row>
    <row r="228" spans="1:16" ht="24" hidden="1" x14ac:dyDescent="0.25">
      <c r="A228" s="111">
        <v>5240</v>
      </c>
      <c r="B228" s="110" t="s">
        <v>85</v>
      </c>
      <c r="C228" s="87">
        <f t="shared" si="26"/>
        <v>0</v>
      </c>
      <c r="D228" s="43"/>
      <c r="E228" s="40"/>
      <c r="F228" s="44">
        <f t="shared" si="30"/>
        <v>0</v>
      </c>
      <c r="G228" s="43"/>
      <c r="H228" s="42"/>
      <c r="I228" s="39">
        <f t="shared" si="31"/>
        <v>0</v>
      </c>
      <c r="J228" s="43"/>
      <c r="K228" s="42"/>
      <c r="L228" s="39">
        <f t="shared" si="32"/>
        <v>0</v>
      </c>
      <c r="M228" s="41"/>
      <c r="N228" s="40"/>
      <c r="O228" s="39">
        <f t="shared" si="33"/>
        <v>0</v>
      </c>
      <c r="P228" s="38"/>
    </row>
    <row r="229" spans="1:16" hidden="1" x14ac:dyDescent="0.25">
      <c r="A229" s="111">
        <v>5250</v>
      </c>
      <c r="B229" s="110" t="s">
        <v>84</v>
      </c>
      <c r="C229" s="87">
        <f t="shared" si="26"/>
        <v>0</v>
      </c>
      <c r="D229" s="43"/>
      <c r="E229" s="40"/>
      <c r="F229" s="44">
        <f t="shared" si="30"/>
        <v>0</v>
      </c>
      <c r="G229" s="43"/>
      <c r="H229" s="42"/>
      <c r="I229" s="39">
        <f t="shared" si="31"/>
        <v>0</v>
      </c>
      <c r="J229" s="43"/>
      <c r="K229" s="42"/>
      <c r="L229" s="39">
        <f t="shared" si="32"/>
        <v>0</v>
      </c>
      <c r="M229" s="41"/>
      <c r="N229" s="40"/>
      <c r="O229" s="39">
        <f t="shared" si="33"/>
        <v>0</v>
      </c>
      <c r="P229" s="38"/>
    </row>
    <row r="230" spans="1:16" hidden="1" x14ac:dyDescent="0.25">
      <c r="A230" s="111">
        <v>5260</v>
      </c>
      <c r="B230" s="110" t="s">
        <v>83</v>
      </c>
      <c r="C230" s="87">
        <f t="shared" si="26"/>
        <v>0</v>
      </c>
      <c r="D230" s="115">
        <f>SUM(D231)</f>
        <v>0</v>
      </c>
      <c r="E230" s="112">
        <f>SUM(E231)</f>
        <v>0</v>
      </c>
      <c r="F230" s="44">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row>
    <row r="231" spans="1:16" ht="24" hidden="1" x14ac:dyDescent="0.25">
      <c r="A231" s="88">
        <v>5269</v>
      </c>
      <c r="B231" s="110" t="s">
        <v>82</v>
      </c>
      <c r="C231" s="87">
        <f t="shared" si="26"/>
        <v>0</v>
      </c>
      <c r="D231" s="43"/>
      <c r="E231" s="40"/>
      <c r="F231" s="44">
        <f t="shared" si="30"/>
        <v>0</v>
      </c>
      <c r="G231" s="43"/>
      <c r="H231" s="42"/>
      <c r="I231" s="39">
        <f t="shared" si="31"/>
        <v>0</v>
      </c>
      <c r="J231" s="43"/>
      <c r="K231" s="42"/>
      <c r="L231" s="39">
        <f t="shared" si="32"/>
        <v>0</v>
      </c>
      <c r="M231" s="41"/>
      <c r="N231" s="40"/>
      <c r="O231" s="39">
        <f t="shared" si="33"/>
        <v>0</v>
      </c>
      <c r="P231" s="38"/>
    </row>
    <row r="232" spans="1:16" ht="24" hidden="1" x14ac:dyDescent="0.25">
      <c r="A232" s="169">
        <v>5270</v>
      </c>
      <c r="B232" s="96" t="s">
        <v>81</v>
      </c>
      <c r="C232" s="168">
        <f t="shared" si="26"/>
        <v>0</v>
      </c>
      <c r="D232" s="167"/>
      <c r="E232" s="164"/>
      <c r="F232" s="95">
        <f t="shared" si="30"/>
        <v>0</v>
      </c>
      <c r="G232" s="167"/>
      <c r="H232" s="166"/>
      <c r="I232" s="90">
        <f t="shared" si="31"/>
        <v>0</v>
      </c>
      <c r="J232" s="167"/>
      <c r="K232" s="166"/>
      <c r="L232" s="90">
        <f t="shared" si="32"/>
        <v>0</v>
      </c>
      <c r="M232" s="165"/>
      <c r="N232" s="164"/>
      <c r="O232" s="90">
        <f t="shared" si="33"/>
        <v>0</v>
      </c>
      <c r="P232" s="89"/>
    </row>
    <row r="233" spans="1:16" hidden="1" x14ac:dyDescent="0.25">
      <c r="A233" s="163">
        <v>6000</v>
      </c>
      <c r="B233" s="163" t="s">
        <v>80</v>
      </c>
      <c r="C233" s="162">
        <f t="shared" si="26"/>
        <v>0</v>
      </c>
      <c r="D233" s="160">
        <f>D234+D254+D261</f>
        <v>0</v>
      </c>
      <c r="E233" s="157">
        <f>E234+E254+E261</f>
        <v>0</v>
      </c>
      <c r="F233" s="161">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row>
    <row r="234" spans="1:16" hidden="1" x14ac:dyDescent="0.25">
      <c r="A234" s="154">
        <v>6200</v>
      </c>
      <c r="B234" s="153" t="s">
        <v>79</v>
      </c>
      <c r="C234" s="152">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row>
    <row r="235" spans="1:16" ht="24" hidden="1" x14ac:dyDescent="0.25">
      <c r="A235" s="118">
        <v>6220</v>
      </c>
      <c r="B235" s="117" t="s">
        <v>78</v>
      </c>
      <c r="C235" s="148">
        <f t="shared" si="26"/>
        <v>0</v>
      </c>
      <c r="D235" s="83"/>
      <c r="E235" s="80"/>
      <c r="F235" s="84">
        <f t="shared" si="30"/>
        <v>0</v>
      </c>
      <c r="G235" s="83"/>
      <c r="H235" s="82"/>
      <c r="I235" s="79">
        <f t="shared" si="31"/>
        <v>0</v>
      </c>
      <c r="J235" s="83"/>
      <c r="K235" s="82"/>
      <c r="L235" s="79">
        <f t="shared" si="32"/>
        <v>0</v>
      </c>
      <c r="M235" s="81"/>
      <c r="N235" s="80"/>
      <c r="O235" s="79">
        <f t="shared" si="33"/>
        <v>0</v>
      </c>
      <c r="P235" s="78"/>
    </row>
    <row r="236" spans="1:16" hidden="1" x14ac:dyDescent="0.25">
      <c r="A236" s="111">
        <v>6230</v>
      </c>
      <c r="B236" s="110" t="s">
        <v>77</v>
      </c>
      <c r="C236" s="136">
        <f t="shared" si="26"/>
        <v>0</v>
      </c>
      <c r="D236" s="115">
        <f>SUM(D237)</f>
        <v>0</v>
      </c>
      <c r="E236" s="114">
        <f>SUM(E237)</f>
        <v>0</v>
      </c>
      <c r="F236" s="44">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row>
    <row r="237" spans="1:16" ht="24" hidden="1" x14ac:dyDescent="0.25">
      <c r="A237" s="88">
        <v>6239</v>
      </c>
      <c r="B237" s="117" t="s">
        <v>76</v>
      </c>
      <c r="C237" s="136">
        <f t="shared" si="26"/>
        <v>0</v>
      </c>
      <c r="D237" s="43"/>
      <c r="E237" s="40"/>
      <c r="F237" s="44">
        <f t="shared" si="30"/>
        <v>0</v>
      </c>
      <c r="G237" s="43"/>
      <c r="H237" s="42"/>
      <c r="I237" s="39">
        <f t="shared" si="31"/>
        <v>0</v>
      </c>
      <c r="J237" s="43"/>
      <c r="K237" s="42"/>
      <c r="L237" s="39">
        <f t="shared" si="32"/>
        <v>0</v>
      </c>
      <c r="M237" s="41"/>
      <c r="N237" s="40"/>
      <c r="O237" s="39">
        <f t="shared" si="33"/>
        <v>0</v>
      </c>
      <c r="P237" s="38"/>
    </row>
    <row r="238" spans="1:16" ht="24" hidden="1" x14ac:dyDescent="0.25">
      <c r="A238" s="111">
        <v>6240</v>
      </c>
      <c r="B238" s="110" t="s">
        <v>75</v>
      </c>
      <c r="C238" s="136">
        <f t="shared" si="26"/>
        <v>0</v>
      </c>
      <c r="D238" s="115">
        <f>SUM(D239:D240)</f>
        <v>0</v>
      </c>
      <c r="E238" s="112">
        <f>SUM(E239:E240)</f>
        <v>0</v>
      </c>
      <c r="F238" s="44">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row>
    <row r="239" spans="1:16" hidden="1" x14ac:dyDescent="0.25">
      <c r="A239" s="88">
        <v>6241</v>
      </c>
      <c r="B239" s="110" t="s">
        <v>74</v>
      </c>
      <c r="C239" s="136">
        <f t="shared" si="26"/>
        <v>0</v>
      </c>
      <c r="D239" s="43"/>
      <c r="E239" s="40"/>
      <c r="F239" s="44">
        <f t="shared" si="30"/>
        <v>0</v>
      </c>
      <c r="G239" s="43"/>
      <c r="H239" s="42"/>
      <c r="I239" s="39">
        <f t="shared" si="31"/>
        <v>0</v>
      </c>
      <c r="J239" s="43"/>
      <c r="K239" s="42"/>
      <c r="L239" s="39">
        <f t="shared" si="32"/>
        <v>0</v>
      </c>
      <c r="M239" s="41"/>
      <c r="N239" s="40"/>
      <c r="O239" s="39">
        <f t="shared" si="33"/>
        <v>0</v>
      </c>
      <c r="P239" s="38"/>
    </row>
    <row r="240" spans="1:16" hidden="1" x14ac:dyDescent="0.25">
      <c r="A240" s="88">
        <v>6242</v>
      </c>
      <c r="B240" s="110" t="s">
        <v>73</v>
      </c>
      <c r="C240" s="136">
        <f t="shared" si="26"/>
        <v>0</v>
      </c>
      <c r="D240" s="43"/>
      <c r="E240" s="40"/>
      <c r="F240" s="44">
        <f t="shared" si="30"/>
        <v>0</v>
      </c>
      <c r="G240" s="43"/>
      <c r="H240" s="42"/>
      <c r="I240" s="39">
        <f t="shared" si="31"/>
        <v>0</v>
      </c>
      <c r="J240" s="43"/>
      <c r="K240" s="42"/>
      <c r="L240" s="39">
        <f t="shared" si="32"/>
        <v>0</v>
      </c>
      <c r="M240" s="41"/>
      <c r="N240" s="40"/>
      <c r="O240" s="39">
        <f t="shared" si="33"/>
        <v>0</v>
      </c>
      <c r="P240" s="38"/>
    </row>
    <row r="241" spans="1:16" ht="24" hidden="1" x14ac:dyDescent="0.25">
      <c r="A241" s="111">
        <v>6250</v>
      </c>
      <c r="B241" s="110" t="s">
        <v>72</v>
      </c>
      <c r="C241" s="136">
        <f t="shared" si="26"/>
        <v>0</v>
      </c>
      <c r="D241" s="115">
        <f>SUM(D242:D246)</f>
        <v>0</v>
      </c>
      <c r="E241" s="112">
        <f>SUM(E242:E246)</f>
        <v>0</v>
      </c>
      <c r="F241" s="44">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row>
    <row r="242" spans="1:16" hidden="1" x14ac:dyDescent="0.25">
      <c r="A242" s="88">
        <v>6252</v>
      </c>
      <c r="B242" s="110" t="s">
        <v>71</v>
      </c>
      <c r="C242" s="136">
        <f t="shared" si="26"/>
        <v>0</v>
      </c>
      <c r="D242" s="43"/>
      <c r="E242" s="40"/>
      <c r="F242" s="44">
        <f t="shared" si="30"/>
        <v>0</v>
      </c>
      <c r="G242" s="43"/>
      <c r="H242" s="42"/>
      <c r="I242" s="39">
        <f t="shared" si="31"/>
        <v>0</v>
      </c>
      <c r="J242" s="43"/>
      <c r="K242" s="42"/>
      <c r="L242" s="39">
        <f t="shared" si="32"/>
        <v>0</v>
      </c>
      <c r="M242" s="41"/>
      <c r="N242" s="40"/>
      <c r="O242" s="39">
        <f t="shared" si="33"/>
        <v>0</v>
      </c>
      <c r="P242" s="38"/>
    </row>
    <row r="243" spans="1:16" hidden="1" x14ac:dyDescent="0.25">
      <c r="A243" s="88">
        <v>6253</v>
      </c>
      <c r="B243" s="110" t="s">
        <v>70</v>
      </c>
      <c r="C243" s="136">
        <f t="shared" si="26"/>
        <v>0</v>
      </c>
      <c r="D243" s="43"/>
      <c r="E243" s="40"/>
      <c r="F243" s="44">
        <f t="shared" si="30"/>
        <v>0</v>
      </c>
      <c r="G243" s="43"/>
      <c r="H243" s="42"/>
      <c r="I243" s="39">
        <f t="shared" si="31"/>
        <v>0</v>
      </c>
      <c r="J243" s="43"/>
      <c r="K243" s="42"/>
      <c r="L243" s="39">
        <f t="shared" si="32"/>
        <v>0</v>
      </c>
      <c r="M243" s="41"/>
      <c r="N243" s="40"/>
      <c r="O243" s="39">
        <f t="shared" si="33"/>
        <v>0</v>
      </c>
      <c r="P243" s="38"/>
    </row>
    <row r="244" spans="1:16" ht="24" hidden="1" x14ac:dyDescent="0.25">
      <c r="A244" s="88">
        <v>6254</v>
      </c>
      <c r="B244" s="110" t="s">
        <v>69</v>
      </c>
      <c r="C244" s="136">
        <f t="shared" si="26"/>
        <v>0</v>
      </c>
      <c r="D244" s="43"/>
      <c r="E244" s="40"/>
      <c r="F244" s="44">
        <f t="shared" si="30"/>
        <v>0</v>
      </c>
      <c r="G244" s="43"/>
      <c r="H244" s="42"/>
      <c r="I244" s="39">
        <f t="shared" si="31"/>
        <v>0</v>
      </c>
      <c r="J244" s="43"/>
      <c r="K244" s="42"/>
      <c r="L244" s="39">
        <f t="shared" si="32"/>
        <v>0</v>
      </c>
      <c r="M244" s="41"/>
      <c r="N244" s="40"/>
      <c r="O244" s="39">
        <f t="shared" si="33"/>
        <v>0</v>
      </c>
      <c r="P244" s="38"/>
    </row>
    <row r="245" spans="1:16" ht="24" hidden="1" x14ac:dyDescent="0.25">
      <c r="A245" s="88">
        <v>6255</v>
      </c>
      <c r="B245" s="110" t="s">
        <v>68</v>
      </c>
      <c r="C245" s="136">
        <f t="shared" si="26"/>
        <v>0</v>
      </c>
      <c r="D245" s="43"/>
      <c r="E245" s="40"/>
      <c r="F245" s="44">
        <f t="shared" si="30"/>
        <v>0</v>
      </c>
      <c r="G245" s="43"/>
      <c r="H245" s="42"/>
      <c r="I245" s="39">
        <f t="shared" si="31"/>
        <v>0</v>
      </c>
      <c r="J245" s="43"/>
      <c r="K245" s="42"/>
      <c r="L245" s="39">
        <f t="shared" si="32"/>
        <v>0</v>
      </c>
      <c r="M245" s="41"/>
      <c r="N245" s="40"/>
      <c r="O245" s="39">
        <f t="shared" si="33"/>
        <v>0</v>
      </c>
      <c r="P245" s="38"/>
    </row>
    <row r="246" spans="1:16" hidden="1" x14ac:dyDescent="0.25">
      <c r="A246" s="88">
        <v>6259</v>
      </c>
      <c r="B246" s="110" t="s">
        <v>67</v>
      </c>
      <c r="C246" s="136">
        <f t="shared" si="26"/>
        <v>0</v>
      </c>
      <c r="D246" s="43"/>
      <c r="E246" s="40"/>
      <c r="F246" s="44">
        <f t="shared" si="30"/>
        <v>0</v>
      </c>
      <c r="G246" s="43"/>
      <c r="H246" s="42"/>
      <c r="I246" s="39">
        <f t="shared" si="31"/>
        <v>0</v>
      </c>
      <c r="J246" s="43"/>
      <c r="K246" s="42"/>
      <c r="L246" s="39">
        <f t="shared" si="32"/>
        <v>0</v>
      </c>
      <c r="M246" s="41"/>
      <c r="N246" s="40"/>
      <c r="O246" s="39">
        <f t="shared" si="33"/>
        <v>0</v>
      </c>
      <c r="P246" s="38"/>
    </row>
    <row r="247" spans="1:16" ht="24" hidden="1" x14ac:dyDescent="0.25">
      <c r="A247" s="111">
        <v>6260</v>
      </c>
      <c r="B247" s="110" t="s">
        <v>66</v>
      </c>
      <c r="C247" s="136">
        <f t="shared" si="26"/>
        <v>0</v>
      </c>
      <c r="D247" s="43"/>
      <c r="E247" s="40"/>
      <c r="F247" s="44">
        <f t="shared" ref="F247:F299" si="37">D247+E247</f>
        <v>0</v>
      </c>
      <c r="G247" s="43"/>
      <c r="H247" s="42"/>
      <c r="I247" s="39">
        <f t="shared" ref="I247:I299" si="38">G247+H247</f>
        <v>0</v>
      </c>
      <c r="J247" s="43"/>
      <c r="K247" s="42"/>
      <c r="L247" s="39">
        <f t="shared" ref="L247:L299" si="39">J247+K247</f>
        <v>0</v>
      </c>
      <c r="M247" s="41"/>
      <c r="N247" s="40"/>
      <c r="O247" s="39">
        <f t="shared" ref="O247:O276" si="40">M247+N247</f>
        <v>0</v>
      </c>
      <c r="P247" s="38"/>
    </row>
    <row r="248" spans="1:16" hidden="1" x14ac:dyDescent="0.25">
      <c r="A248" s="111">
        <v>6270</v>
      </c>
      <c r="B248" s="110" t="s">
        <v>65</v>
      </c>
      <c r="C248" s="136">
        <f t="shared" si="26"/>
        <v>0</v>
      </c>
      <c r="D248" s="43"/>
      <c r="E248" s="40"/>
      <c r="F248" s="44">
        <f t="shared" si="37"/>
        <v>0</v>
      </c>
      <c r="G248" s="43"/>
      <c r="H248" s="42"/>
      <c r="I248" s="39">
        <f t="shared" si="38"/>
        <v>0</v>
      </c>
      <c r="J248" s="43"/>
      <c r="K248" s="42"/>
      <c r="L248" s="39">
        <f t="shared" si="39"/>
        <v>0</v>
      </c>
      <c r="M248" s="41"/>
      <c r="N248" s="40"/>
      <c r="O248" s="39">
        <f t="shared" si="40"/>
        <v>0</v>
      </c>
      <c r="P248" s="38"/>
    </row>
    <row r="249" spans="1:16" ht="24" hidden="1" x14ac:dyDescent="0.25">
      <c r="A249" s="118">
        <v>6290</v>
      </c>
      <c r="B249" s="117" t="s">
        <v>64</v>
      </c>
      <c r="C249" s="136">
        <f t="shared" si="26"/>
        <v>0</v>
      </c>
      <c r="D249" s="140">
        <f>SUM(D250:D253)</f>
        <v>0</v>
      </c>
      <c r="E249" s="141">
        <f>SUM(E250:E253)</f>
        <v>0</v>
      </c>
      <c r="F249" s="84">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row>
    <row r="250" spans="1:16" hidden="1" x14ac:dyDescent="0.25">
      <c r="A250" s="88">
        <v>6291</v>
      </c>
      <c r="B250" s="110" t="s">
        <v>63</v>
      </c>
      <c r="C250" s="136">
        <f t="shared" si="26"/>
        <v>0</v>
      </c>
      <c r="D250" s="43"/>
      <c r="E250" s="40"/>
      <c r="F250" s="44">
        <f t="shared" si="37"/>
        <v>0</v>
      </c>
      <c r="G250" s="43"/>
      <c r="H250" s="42"/>
      <c r="I250" s="39">
        <f t="shared" si="38"/>
        <v>0</v>
      </c>
      <c r="J250" s="43"/>
      <c r="K250" s="42"/>
      <c r="L250" s="39">
        <f t="shared" si="39"/>
        <v>0</v>
      </c>
      <c r="M250" s="41"/>
      <c r="N250" s="40"/>
      <c r="O250" s="39">
        <f t="shared" si="40"/>
        <v>0</v>
      </c>
      <c r="P250" s="38"/>
    </row>
    <row r="251" spans="1:16" hidden="1" x14ac:dyDescent="0.25">
      <c r="A251" s="88">
        <v>6292</v>
      </c>
      <c r="B251" s="110" t="s">
        <v>62</v>
      </c>
      <c r="C251" s="136">
        <f t="shared" si="26"/>
        <v>0</v>
      </c>
      <c r="D251" s="43"/>
      <c r="E251" s="40"/>
      <c r="F251" s="44">
        <f t="shared" si="37"/>
        <v>0</v>
      </c>
      <c r="G251" s="43"/>
      <c r="H251" s="42"/>
      <c r="I251" s="39">
        <f t="shared" si="38"/>
        <v>0</v>
      </c>
      <c r="J251" s="43"/>
      <c r="K251" s="42"/>
      <c r="L251" s="39">
        <f t="shared" si="39"/>
        <v>0</v>
      </c>
      <c r="M251" s="41"/>
      <c r="N251" s="40"/>
      <c r="O251" s="39">
        <f t="shared" si="40"/>
        <v>0</v>
      </c>
      <c r="P251" s="38"/>
    </row>
    <row r="252" spans="1:16" ht="72" hidden="1" x14ac:dyDescent="0.25">
      <c r="A252" s="88">
        <v>6296</v>
      </c>
      <c r="B252" s="110" t="s">
        <v>61</v>
      </c>
      <c r="C252" s="136">
        <f t="shared" si="26"/>
        <v>0</v>
      </c>
      <c r="D252" s="43"/>
      <c r="E252" s="40"/>
      <c r="F252" s="44">
        <f t="shared" si="37"/>
        <v>0</v>
      </c>
      <c r="G252" s="43"/>
      <c r="H252" s="42"/>
      <c r="I252" s="39">
        <f t="shared" si="38"/>
        <v>0</v>
      </c>
      <c r="J252" s="43"/>
      <c r="K252" s="42"/>
      <c r="L252" s="39">
        <f t="shared" si="39"/>
        <v>0</v>
      </c>
      <c r="M252" s="41"/>
      <c r="N252" s="40"/>
      <c r="O252" s="39">
        <f t="shared" si="40"/>
        <v>0</v>
      </c>
      <c r="P252" s="38"/>
    </row>
    <row r="253" spans="1:16" ht="36" hidden="1" x14ac:dyDescent="0.25">
      <c r="A253" s="88">
        <v>6299</v>
      </c>
      <c r="B253" s="110" t="s">
        <v>60</v>
      </c>
      <c r="C253" s="136">
        <f t="shared" si="26"/>
        <v>0</v>
      </c>
      <c r="D253" s="43"/>
      <c r="E253" s="40"/>
      <c r="F253" s="44">
        <f t="shared" si="37"/>
        <v>0</v>
      </c>
      <c r="G253" s="43"/>
      <c r="H253" s="42"/>
      <c r="I253" s="39">
        <f t="shared" si="38"/>
        <v>0</v>
      </c>
      <c r="J253" s="43"/>
      <c r="K253" s="42"/>
      <c r="L253" s="39">
        <f t="shared" si="39"/>
        <v>0</v>
      </c>
      <c r="M253" s="41"/>
      <c r="N253" s="40"/>
      <c r="O253" s="39">
        <f t="shared" si="40"/>
        <v>0</v>
      </c>
      <c r="P253" s="38"/>
    </row>
    <row r="254" spans="1:16" hidden="1" x14ac:dyDescent="0.25">
      <c r="A254" s="109">
        <v>6300</v>
      </c>
      <c r="B254" s="108" t="s">
        <v>59</v>
      </c>
      <c r="C254" s="124">
        <f t="shared" si="26"/>
        <v>0</v>
      </c>
      <c r="D254" s="121">
        <f>SUM(D255,D259,D260)</f>
        <v>0</v>
      </c>
      <c r="E254" s="123">
        <f>SUM(E255,E259,E260)</f>
        <v>0</v>
      </c>
      <c r="F254" s="122">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row>
    <row r="255" spans="1:16" ht="24" hidden="1" x14ac:dyDescent="0.25">
      <c r="A255" s="118">
        <v>6320</v>
      </c>
      <c r="B255" s="117" t="s">
        <v>58</v>
      </c>
      <c r="C255" s="146">
        <f t="shared" si="26"/>
        <v>0</v>
      </c>
      <c r="D255" s="140">
        <f>SUM(D256:D258)</f>
        <v>0</v>
      </c>
      <c r="E255" s="141">
        <f>SUM(E256:E258)</f>
        <v>0</v>
      </c>
      <c r="F255" s="84">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row>
    <row r="256" spans="1:16" hidden="1" x14ac:dyDescent="0.25">
      <c r="A256" s="88">
        <v>6322</v>
      </c>
      <c r="B256" s="110" t="s">
        <v>57</v>
      </c>
      <c r="C256" s="113">
        <f t="shared" si="26"/>
        <v>0</v>
      </c>
      <c r="D256" s="43"/>
      <c r="E256" s="40"/>
      <c r="F256" s="44">
        <f t="shared" si="37"/>
        <v>0</v>
      </c>
      <c r="G256" s="43"/>
      <c r="H256" s="42"/>
      <c r="I256" s="39">
        <f t="shared" si="38"/>
        <v>0</v>
      </c>
      <c r="J256" s="43"/>
      <c r="K256" s="42"/>
      <c r="L256" s="39">
        <f t="shared" si="39"/>
        <v>0</v>
      </c>
      <c r="M256" s="41"/>
      <c r="N256" s="40"/>
      <c r="O256" s="39">
        <f t="shared" si="40"/>
        <v>0</v>
      </c>
      <c r="P256" s="38"/>
    </row>
    <row r="257" spans="1:16" ht="24" hidden="1" x14ac:dyDescent="0.25">
      <c r="A257" s="88">
        <v>6323</v>
      </c>
      <c r="B257" s="110" t="s">
        <v>56</v>
      </c>
      <c r="C257" s="113">
        <f t="shared" si="26"/>
        <v>0</v>
      </c>
      <c r="D257" s="43"/>
      <c r="E257" s="40"/>
      <c r="F257" s="44">
        <f t="shared" si="37"/>
        <v>0</v>
      </c>
      <c r="G257" s="43"/>
      <c r="H257" s="42"/>
      <c r="I257" s="39">
        <f t="shared" si="38"/>
        <v>0</v>
      </c>
      <c r="J257" s="43"/>
      <c r="K257" s="42"/>
      <c r="L257" s="39">
        <f t="shared" si="39"/>
        <v>0</v>
      </c>
      <c r="M257" s="41"/>
      <c r="N257" s="40"/>
      <c r="O257" s="39">
        <f t="shared" si="40"/>
        <v>0</v>
      </c>
      <c r="P257" s="38"/>
    </row>
    <row r="258" spans="1:16" ht="24" hidden="1" x14ac:dyDescent="0.25">
      <c r="A258" s="145">
        <v>6324</v>
      </c>
      <c r="B258" s="117" t="s">
        <v>55</v>
      </c>
      <c r="C258" s="113">
        <f t="shared" si="26"/>
        <v>0</v>
      </c>
      <c r="D258" s="83"/>
      <c r="E258" s="80"/>
      <c r="F258" s="84">
        <f t="shared" si="37"/>
        <v>0</v>
      </c>
      <c r="G258" s="83"/>
      <c r="H258" s="82"/>
      <c r="I258" s="79">
        <f t="shared" si="38"/>
        <v>0</v>
      </c>
      <c r="J258" s="83"/>
      <c r="K258" s="82"/>
      <c r="L258" s="79">
        <f t="shared" si="39"/>
        <v>0</v>
      </c>
      <c r="M258" s="81"/>
      <c r="N258" s="80"/>
      <c r="O258" s="79">
        <f t="shared" si="40"/>
        <v>0</v>
      </c>
      <c r="P258" s="78"/>
    </row>
    <row r="259" spans="1:16" ht="24" hidden="1" x14ac:dyDescent="0.25">
      <c r="A259" s="144">
        <v>6330</v>
      </c>
      <c r="B259" s="143" t="s">
        <v>54</v>
      </c>
      <c r="C259" s="113">
        <f t="shared" ref="C259:C286" si="50">F259+I259+L259+O259</f>
        <v>0</v>
      </c>
      <c r="D259" s="33"/>
      <c r="E259" s="30"/>
      <c r="F259" s="34">
        <f t="shared" si="37"/>
        <v>0</v>
      </c>
      <c r="G259" s="33"/>
      <c r="H259" s="32"/>
      <c r="I259" s="29">
        <f t="shared" si="38"/>
        <v>0</v>
      </c>
      <c r="J259" s="33"/>
      <c r="K259" s="32"/>
      <c r="L259" s="29">
        <f t="shared" si="39"/>
        <v>0</v>
      </c>
      <c r="M259" s="31"/>
      <c r="N259" s="30"/>
      <c r="O259" s="29">
        <f t="shared" si="40"/>
        <v>0</v>
      </c>
      <c r="P259" s="28"/>
    </row>
    <row r="260" spans="1:16" hidden="1" x14ac:dyDescent="0.25">
      <c r="A260" s="111">
        <v>6360</v>
      </c>
      <c r="B260" s="110" t="s">
        <v>53</v>
      </c>
      <c r="C260" s="113">
        <f t="shared" si="50"/>
        <v>0</v>
      </c>
      <c r="D260" s="43"/>
      <c r="E260" s="40"/>
      <c r="F260" s="44">
        <f t="shared" si="37"/>
        <v>0</v>
      </c>
      <c r="G260" s="43"/>
      <c r="H260" s="42"/>
      <c r="I260" s="39">
        <f t="shared" si="38"/>
        <v>0</v>
      </c>
      <c r="J260" s="43"/>
      <c r="K260" s="42"/>
      <c r="L260" s="39">
        <f t="shared" si="39"/>
        <v>0</v>
      </c>
      <c r="M260" s="41"/>
      <c r="N260" s="40"/>
      <c r="O260" s="39">
        <f t="shared" si="40"/>
        <v>0</v>
      </c>
      <c r="P260" s="38"/>
    </row>
    <row r="261" spans="1:16" ht="36" hidden="1" x14ac:dyDescent="0.25">
      <c r="A261" s="109">
        <v>6400</v>
      </c>
      <c r="B261" s="108" t="s">
        <v>52</v>
      </c>
      <c r="C261" s="124">
        <f t="shared" si="50"/>
        <v>0</v>
      </c>
      <c r="D261" s="121">
        <f>SUM(D262,D266)</f>
        <v>0</v>
      </c>
      <c r="E261" s="123">
        <f>SUM(E262,E266)</f>
        <v>0</v>
      </c>
      <c r="F261" s="122">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row>
    <row r="262" spans="1:16" ht="24" hidden="1" x14ac:dyDescent="0.25">
      <c r="A262" s="118">
        <v>6410</v>
      </c>
      <c r="B262" s="117" t="s">
        <v>51</v>
      </c>
      <c r="C262" s="142">
        <f t="shared" si="50"/>
        <v>0</v>
      </c>
      <c r="D262" s="140">
        <f>SUM(D263:D265)</f>
        <v>0</v>
      </c>
      <c r="E262" s="141">
        <f>SUM(E263:E265)</f>
        <v>0</v>
      </c>
      <c r="F262" s="84">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row>
    <row r="263" spans="1:16" hidden="1" x14ac:dyDescent="0.25">
      <c r="A263" s="88">
        <v>6411</v>
      </c>
      <c r="B263" s="47" t="s">
        <v>50</v>
      </c>
      <c r="C263" s="136">
        <f t="shared" si="50"/>
        <v>0</v>
      </c>
      <c r="D263" s="43"/>
      <c r="E263" s="40"/>
      <c r="F263" s="44">
        <f t="shared" si="37"/>
        <v>0</v>
      </c>
      <c r="G263" s="43"/>
      <c r="H263" s="42"/>
      <c r="I263" s="39">
        <f t="shared" si="38"/>
        <v>0</v>
      </c>
      <c r="J263" s="43"/>
      <c r="K263" s="42"/>
      <c r="L263" s="39">
        <f t="shared" si="39"/>
        <v>0</v>
      </c>
      <c r="M263" s="41"/>
      <c r="N263" s="40"/>
      <c r="O263" s="39">
        <f t="shared" si="40"/>
        <v>0</v>
      </c>
      <c r="P263" s="38"/>
    </row>
    <row r="264" spans="1:16" ht="36" hidden="1" x14ac:dyDescent="0.25">
      <c r="A264" s="88">
        <v>6412</v>
      </c>
      <c r="B264" s="110" t="s">
        <v>49</v>
      </c>
      <c r="C264" s="136">
        <f t="shared" si="50"/>
        <v>0</v>
      </c>
      <c r="D264" s="43"/>
      <c r="E264" s="40"/>
      <c r="F264" s="44">
        <f t="shared" si="37"/>
        <v>0</v>
      </c>
      <c r="G264" s="43"/>
      <c r="H264" s="42"/>
      <c r="I264" s="39">
        <f t="shared" si="38"/>
        <v>0</v>
      </c>
      <c r="J264" s="43"/>
      <c r="K264" s="42"/>
      <c r="L264" s="39">
        <f t="shared" si="39"/>
        <v>0</v>
      </c>
      <c r="M264" s="41"/>
      <c r="N264" s="40"/>
      <c r="O264" s="39">
        <f t="shared" si="40"/>
        <v>0</v>
      </c>
      <c r="P264" s="38"/>
    </row>
    <row r="265" spans="1:16" ht="36" hidden="1" x14ac:dyDescent="0.25">
      <c r="A265" s="88">
        <v>6419</v>
      </c>
      <c r="B265" s="110" t="s">
        <v>48</v>
      </c>
      <c r="C265" s="136">
        <f t="shared" si="50"/>
        <v>0</v>
      </c>
      <c r="D265" s="43"/>
      <c r="E265" s="40"/>
      <c r="F265" s="44">
        <f t="shared" si="37"/>
        <v>0</v>
      </c>
      <c r="G265" s="43"/>
      <c r="H265" s="42"/>
      <c r="I265" s="39">
        <f t="shared" si="38"/>
        <v>0</v>
      </c>
      <c r="J265" s="43"/>
      <c r="K265" s="42"/>
      <c r="L265" s="39">
        <f t="shared" si="39"/>
        <v>0</v>
      </c>
      <c r="M265" s="41"/>
      <c r="N265" s="40"/>
      <c r="O265" s="39">
        <f t="shared" si="40"/>
        <v>0</v>
      </c>
      <c r="P265" s="38"/>
    </row>
    <row r="266" spans="1:16" ht="36" hidden="1" x14ac:dyDescent="0.25">
      <c r="A266" s="111">
        <v>6420</v>
      </c>
      <c r="B266" s="110" t="s">
        <v>47</v>
      </c>
      <c r="C266" s="136">
        <f t="shared" si="50"/>
        <v>0</v>
      </c>
      <c r="D266" s="115">
        <f>SUM(D267:D270)</f>
        <v>0</v>
      </c>
      <c r="E266" s="112">
        <f>SUM(E267:E270)</f>
        <v>0</v>
      </c>
      <c r="F266" s="44">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row>
    <row r="267" spans="1:16" hidden="1" x14ac:dyDescent="0.25">
      <c r="A267" s="88">
        <v>6421</v>
      </c>
      <c r="B267" s="110" t="s">
        <v>46</v>
      </c>
      <c r="C267" s="136">
        <f t="shared" si="50"/>
        <v>0</v>
      </c>
      <c r="D267" s="43"/>
      <c r="E267" s="40"/>
      <c r="F267" s="44">
        <f t="shared" si="37"/>
        <v>0</v>
      </c>
      <c r="G267" s="43"/>
      <c r="H267" s="42"/>
      <c r="I267" s="39">
        <f t="shared" si="38"/>
        <v>0</v>
      </c>
      <c r="J267" s="43"/>
      <c r="K267" s="42"/>
      <c r="L267" s="39">
        <f t="shared" si="39"/>
        <v>0</v>
      </c>
      <c r="M267" s="41"/>
      <c r="N267" s="40"/>
      <c r="O267" s="39">
        <f t="shared" si="40"/>
        <v>0</v>
      </c>
      <c r="P267" s="38"/>
    </row>
    <row r="268" spans="1:16" hidden="1" x14ac:dyDescent="0.25">
      <c r="A268" s="88">
        <v>6422</v>
      </c>
      <c r="B268" s="110" t="s">
        <v>45</v>
      </c>
      <c r="C268" s="136">
        <f t="shared" si="50"/>
        <v>0</v>
      </c>
      <c r="D268" s="43"/>
      <c r="E268" s="40"/>
      <c r="F268" s="44">
        <f t="shared" si="37"/>
        <v>0</v>
      </c>
      <c r="G268" s="43"/>
      <c r="H268" s="42"/>
      <c r="I268" s="39">
        <f t="shared" si="38"/>
        <v>0</v>
      </c>
      <c r="J268" s="43"/>
      <c r="K268" s="42"/>
      <c r="L268" s="39">
        <f t="shared" si="39"/>
        <v>0</v>
      </c>
      <c r="M268" s="41"/>
      <c r="N268" s="40"/>
      <c r="O268" s="39">
        <f t="shared" si="40"/>
        <v>0</v>
      </c>
      <c r="P268" s="38"/>
    </row>
    <row r="269" spans="1:16" ht="24" hidden="1" x14ac:dyDescent="0.25">
      <c r="A269" s="88">
        <v>6423</v>
      </c>
      <c r="B269" s="110" t="s">
        <v>44</v>
      </c>
      <c r="C269" s="136">
        <f t="shared" si="50"/>
        <v>0</v>
      </c>
      <c r="D269" s="43"/>
      <c r="E269" s="40"/>
      <c r="F269" s="44">
        <f t="shared" si="37"/>
        <v>0</v>
      </c>
      <c r="G269" s="43"/>
      <c r="H269" s="42"/>
      <c r="I269" s="39">
        <f t="shared" si="38"/>
        <v>0</v>
      </c>
      <c r="J269" s="43"/>
      <c r="K269" s="42"/>
      <c r="L269" s="39">
        <f t="shared" si="39"/>
        <v>0</v>
      </c>
      <c r="M269" s="41"/>
      <c r="N269" s="40"/>
      <c r="O269" s="39">
        <f t="shared" si="40"/>
        <v>0</v>
      </c>
      <c r="P269" s="38"/>
    </row>
    <row r="270" spans="1:16" ht="36" hidden="1" x14ac:dyDescent="0.25">
      <c r="A270" s="88">
        <v>6424</v>
      </c>
      <c r="B270" s="110" t="s">
        <v>43</v>
      </c>
      <c r="C270" s="136">
        <f t="shared" si="50"/>
        <v>0</v>
      </c>
      <c r="D270" s="43"/>
      <c r="E270" s="40"/>
      <c r="F270" s="44">
        <f t="shared" si="37"/>
        <v>0</v>
      </c>
      <c r="G270" s="43"/>
      <c r="H270" s="42"/>
      <c r="I270" s="39">
        <f t="shared" si="38"/>
        <v>0</v>
      </c>
      <c r="J270" s="43"/>
      <c r="K270" s="42"/>
      <c r="L270" s="39">
        <f t="shared" si="39"/>
        <v>0</v>
      </c>
      <c r="M270" s="41"/>
      <c r="N270" s="40"/>
      <c r="O270" s="39">
        <f t="shared" si="40"/>
        <v>0</v>
      </c>
      <c r="P270" s="38"/>
    </row>
    <row r="271" spans="1:16" ht="36" hidden="1" x14ac:dyDescent="0.25">
      <c r="A271" s="135">
        <v>7000</v>
      </c>
      <c r="B271" s="135" t="s">
        <v>42</v>
      </c>
      <c r="C271" s="134">
        <f t="shared" si="50"/>
        <v>0</v>
      </c>
      <c r="D271" s="131">
        <f>SUM(D272,D282)</f>
        <v>0</v>
      </c>
      <c r="E271" s="133">
        <f>SUM(E272,E282)</f>
        <v>0</v>
      </c>
      <c r="F271" s="132">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row>
    <row r="272" spans="1:16" ht="24" hidden="1" x14ac:dyDescent="0.25">
      <c r="A272" s="109">
        <v>7200</v>
      </c>
      <c r="B272" s="108" t="s">
        <v>41</v>
      </c>
      <c r="C272" s="124">
        <f t="shared" si="50"/>
        <v>0</v>
      </c>
      <c r="D272" s="121">
        <f>SUM(D273,D274,D277,D278,D281)</f>
        <v>0</v>
      </c>
      <c r="E272" s="123">
        <f>SUM(E273,E274,E277,E278,E281)</f>
        <v>0</v>
      </c>
      <c r="F272" s="122">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row>
    <row r="273" spans="1:16" ht="24" hidden="1" x14ac:dyDescent="0.25">
      <c r="A273" s="118">
        <v>7210</v>
      </c>
      <c r="B273" s="117" t="s">
        <v>40</v>
      </c>
      <c r="C273" s="85">
        <f t="shared" si="50"/>
        <v>0</v>
      </c>
      <c r="D273" s="83"/>
      <c r="E273" s="80"/>
      <c r="F273" s="84">
        <f t="shared" si="37"/>
        <v>0</v>
      </c>
      <c r="G273" s="83"/>
      <c r="H273" s="82"/>
      <c r="I273" s="79">
        <f t="shared" si="38"/>
        <v>0</v>
      </c>
      <c r="J273" s="83"/>
      <c r="K273" s="82"/>
      <c r="L273" s="79">
        <f t="shared" si="39"/>
        <v>0</v>
      </c>
      <c r="M273" s="81"/>
      <c r="N273" s="80"/>
      <c r="O273" s="79">
        <f t="shared" si="40"/>
        <v>0</v>
      </c>
      <c r="P273" s="78"/>
    </row>
    <row r="274" spans="1:16" s="116" customFormat="1" ht="36" hidden="1" x14ac:dyDescent="0.25">
      <c r="A274" s="111">
        <v>7220</v>
      </c>
      <c r="B274" s="110" t="s">
        <v>39</v>
      </c>
      <c r="C274" s="45">
        <f t="shared" si="50"/>
        <v>0</v>
      </c>
      <c r="D274" s="115">
        <f>SUM(D275:D276)</f>
        <v>0</v>
      </c>
      <c r="E274" s="112">
        <f>SUM(E275:E276)</f>
        <v>0</v>
      </c>
      <c r="F274" s="44">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row>
    <row r="275" spans="1:16" s="116" customFormat="1" ht="36" hidden="1" x14ac:dyDescent="0.25">
      <c r="A275" s="88">
        <v>7221</v>
      </c>
      <c r="B275" s="110" t="s">
        <v>38</v>
      </c>
      <c r="C275" s="45">
        <f t="shared" si="50"/>
        <v>0</v>
      </c>
      <c r="D275" s="43"/>
      <c r="E275" s="40"/>
      <c r="F275" s="44">
        <f t="shared" si="37"/>
        <v>0</v>
      </c>
      <c r="G275" s="43"/>
      <c r="H275" s="42"/>
      <c r="I275" s="39">
        <f t="shared" si="38"/>
        <v>0</v>
      </c>
      <c r="J275" s="43"/>
      <c r="K275" s="42"/>
      <c r="L275" s="39">
        <f t="shared" si="39"/>
        <v>0</v>
      </c>
      <c r="M275" s="41"/>
      <c r="N275" s="40"/>
      <c r="O275" s="39">
        <f t="shared" si="40"/>
        <v>0</v>
      </c>
      <c r="P275" s="38"/>
    </row>
    <row r="276" spans="1:16" s="116" customFormat="1" ht="36" hidden="1" x14ac:dyDescent="0.25">
      <c r="A276" s="88">
        <v>7222</v>
      </c>
      <c r="B276" s="110" t="s">
        <v>37</v>
      </c>
      <c r="C276" s="45">
        <f t="shared" si="50"/>
        <v>0</v>
      </c>
      <c r="D276" s="43"/>
      <c r="E276" s="40"/>
      <c r="F276" s="44">
        <f t="shared" si="37"/>
        <v>0</v>
      </c>
      <c r="G276" s="43"/>
      <c r="H276" s="42"/>
      <c r="I276" s="39">
        <f t="shared" si="38"/>
        <v>0</v>
      </c>
      <c r="J276" s="43"/>
      <c r="K276" s="42"/>
      <c r="L276" s="39">
        <f t="shared" si="39"/>
        <v>0</v>
      </c>
      <c r="M276" s="41"/>
      <c r="N276" s="40"/>
      <c r="O276" s="39">
        <f t="shared" si="40"/>
        <v>0</v>
      </c>
      <c r="P276" s="38"/>
    </row>
    <row r="277" spans="1:16" s="116" customFormat="1" ht="24" hidden="1" x14ac:dyDescent="0.25">
      <c r="A277" s="111">
        <v>7230</v>
      </c>
      <c r="B277" s="110" t="s">
        <v>36</v>
      </c>
      <c r="C277" s="45">
        <f t="shared" si="50"/>
        <v>0</v>
      </c>
      <c r="D277" s="43"/>
      <c r="E277" s="40"/>
      <c r="F277" s="44">
        <f t="shared" si="37"/>
        <v>0</v>
      </c>
      <c r="G277" s="43"/>
      <c r="H277" s="42"/>
      <c r="I277" s="39">
        <f t="shared" si="38"/>
        <v>0</v>
      </c>
      <c r="J277" s="43"/>
      <c r="K277" s="42"/>
      <c r="L277" s="39">
        <f t="shared" si="39"/>
        <v>0</v>
      </c>
      <c r="M277" s="41"/>
      <c r="N277" s="40"/>
      <c r="O277" s="39">
        <f>M277+N277</f>
        <v>0</v>
      </c>
      <c r="P277" s="38"/>
    </row>
    <row r="278" spans="1:16" ht="24" hidden="1" x14ac:dyDescent="0.25">
      <c r="A278" s="111">
        <v>7240</v>
      </c>
      <c r="B278" s="110" t="s">
        <v>35</v>
      </c>
      <c r="C278" s="45">
        <f t="shared" si="50"/>
        <v>0</v>
      </c>
      <c r="D278" s="115">
        <f>SUM(D279:D280)</f>
        <v>0</v>
      </c>
      <c r="E278" s="112">
        <f>SUM(E279:E280)</f>
        <v>0</v>
      </c>
      <c r="F278" s="44">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row>
    <row r="279" spans="1:16" ht="48" hidden="1" x14ac:dyDescent="0.25">
      <c r="A279" s="88">
        <v>7245</v>
      </c>
      <c r="B279" s="110" t="s">
        <v>34</v>
      </c>
      <c r="C279" s="45">
        <f t="shared" si="50"/>
        <v>0</v>
      </c>
      <c r="D279" s="43"/>
      <c r="E279" s="40"/>
      <c r="F279" s="44">
        <f t="shared" si="37"/>
        <v>0</v>
      </c>
      <c r="G279" s="43"/>
      <c r="H279" s="42"/>
      <c r="I279" s="39">
        <f t="shared" si="38"/>
        <v>0</v>
      </c>
      <c r="J279" s="43"/>
      <c r="K279" s="42"/>
      <c r="L279" s="39">
        <f t="shared" si="39"/>
        <v>0</v>
      </c>
      <c r="M279" s="41"/>
      <c r="N279" s="40"/>
      <c r="O279" s="39">
        <f t="shared" ref="O279:O282" si="57">M279+N279</f>
        <v>0</v>
      </c>
      <c r="P279" s="38"/>
    </row>
    <row r="280" spans="1:16" ht="96" hidden="1" x14ac:dyDescent="0.25">
      <c r="A280" s="88">
        <v>7246</v>
      </c>
      <c r="B280" s="110" t="s">
        <v>33</v>
      </c>
      <c r="C280" s="45">
        <f t="shared" si="50"/>
        <v>0</v>
      </c>
      <c r="D280" s="43"/>
      <c r="E280" s="40"/>
      <c r="F280" s="44">
        <f t="shared" si="37"/>
        <v>0</v>
      </c>
      <c r="G280" s="43"/>
      <c r="H280" s="42"/>
      <c r="I280" s="39">
        <f t="shared" si="38"/>
        <v>0</v>
      </c>
      <c r="J280" s="43"/>
      <c r="K280" s="42"/>
      <c r="L280" s="39">
        <f t="shared" si="39"/>
        <v>0</v>
      </c>
      <c r="M280" s="41"/>
      <c r="N280" s="40"/>
      <c r="O280" s="39">
        <f t="shared" si="57"/>
        <v>0</v>
      </c>
      <c r="P280" s="38"/>
    </row>
    <row r="281" spans="1:16" ht="24" hidden="1" x14ac:dyDescent="0.25">
      <c r="A281" s="111">
        <v>7260</v>
      </c>
      <c r="B281" s="110" t="s">
        <v>32</v>
      </c>
      <c r="C281" s="45">
        <f t="shared" si="50"/>
        <v>0</v>
      </c>
      <c r="D281" s="83"/>
      <c r="E281" s="80"/>
      <c r="F281" s="84">
        <f t="shared" si="37"/>
        <v>0</v>
      </c>
      <c r="G281" s="83"/>
      <c r="H281" s="82"/>
      <c r="I281" s="79">
        <f t="shared" si="38"/>
        <v>0</v>
      </c>
      <c r="J281" s="83"/>
      <c r="K281" s="82"/>
      <c r="L281" s="79">
        <f t="shared" si="39"/>
        <v>0</v>
      </c>
      <c r="M281" s="81"/>
      <c r="N281" s="80"/>
      <c r="O281" s="79">
        <f t="shared" si="57"/>
        <v>0</v>
      </c>
      <c r="P281" s="78"/>
    </row>
    <row r="282" spans="1:16" hidden="1" x14ac:dyDescent="0.25">
      <c r="A282" s="109">
        <v>7700</v>
      </c>
      <c r="B282" s="108" t="s">
        <v>31</v>
      </c>
      <c r="C282" s="107">
        <f t="shared" si="50"/>
        <v>0</v>
      </c>
      <c r="D282" s="105">
        <f>D283</f>
        <v>0</v>
      </c>
      <c r="E282" s="102">
        <f>SUM(E283)</f>
        <v>0</v>
      </c>
      <c r="F282" s="106">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row>
    <row r="283" spans="1:16" hidden="1" x14ac:dyDescent="0.25">
      <c r="A283" s="99">
        <v>7720</v>
      </c>
      <c r="B283" s="98" t="s">
        <v>30</v>
      </c>
      <c r="C283" s="97">
        <f t="shared" si="50"/>
        <v>0</v>
      </c>
      <c r="D283" s="53"/>
      <c r="E283" s="50"/>
      <c r="F283" s="54">
        <f t="shared" si="37"/>
        <v>0</v>
      </c>
      <c r="G283" s="53"/>
      <c r="H283" s="52"/>
      <c r="I283" s="49">
        <f t="shared" si="38"/>
        <v>0</v>
      </c>
      <c r="J283" s="53"/>
      <c r="K283" s="52"/>
      <c r="L283" s="49">
        <f t="shared" si="39"/>
        <v>0</v>
      </c>
      <c r="M283" s="51"/>
      <c r="N283" s="50"/>
      <c r="O283" s="49">
        <f>M283+N283</f>
        <v>0</v>
      </c>
      <c r="P283" s="48"/>
    </row>
    <row r="284" spans="1:16" hidden="1" x14ac:dyDescent="0.25">
      <c r="A284" s="57"/>
      <c r="B284" s="96" t="s">
        <v>29</v>
      </c>
      <c r="C284" s="85">
        <f t="shared" si="50"/>
        <v>0</v>
      </c>
      <c r="D284" s="94">
        <f>SUM(D285:D286)</f>
        <v>0</v>
      </c>
      <c r="E284" s="91">
        <f>SUM(E285:E286)</f>
        <v>0</v>
      </c>
      <c r="F284" s="95">
        <f t="shared" si="37"/>
        <v>0</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row>
    <row r="285" spans="1:16" hidden="1" x14ac:dyDescent="0.25">
      <c r="A285" s="47" t="s">
        <v>28</v>
      </c>
      <c r="B285" s="88" t="s">
        <v>27</v>
      </c>
      <c r="C285" s="87">
        <f t="shared" si="50"/>
        <v>0</v>
      </c>
      <c r="D285" s="43"/>
      <c r="E285" s="40"/>
      <c r="F285" s="44">
        <f t="shared" si="37"/>
        <v>0</v>
      </c>
      <c r="G285" s="43"/>
      <c r="H285" s="42"/>
      <c r="I285" s="39">
        <f t="shared" si="38"/>
        <v>0</v>
      </c>
      <c r="J285" s="43"/>
      <c r="K285" s="42"/>
      <c r="L285" s="39">
        <f t="shared" si="39"/>
        <v>0</v>
      </c>
      <c r="M285" s="41"/>
      <c r="N285" s="40"/>
      <c r="O285" s="39">
        <f t="shared" si="58"/>
        <v>0</v>
      </c>
      <c r="P285" s="38"/>
    </row>
    <row r="286" spans="1:16" ht="24" hidden="1" x14ac:dyDescent="0.25">
      <c r="A286" s="47" t="s">
        <v>26</v>
      </c>
      <c r="B286" s="86" t="s">
        <v>25</v>
      </c>
      <c r="C286" s="85">
        <f t="shared" si="50"/>
        <v>0</v>
      </c>
      <c r="D286" s="83"/>
      <c r="E286" s="80"/>
      <c r="F286" s="84">
        <f t="shared" si="37"/>
        <v>0</v>
      </c>
      <c r="G286" s="83"/>
      <c r="H286" s="82"/>
      <c r="I286" s="79">
        <f t="shared" si="38"/>
        <v>0</v>
      </c>
      <c r="J286" s="83"/>
      <c r="K286" s="82"/>
      <c r="L286" s="79">
        <f t="shared" si="39"/>
        <v>0</v>
      </c>
      <c r="M286" s="81"/>
      <c r="N286" s="80"/>
      <c r="O286" s="79">
        <f t="shared" si="58"/>
        <v>0</v>
      </c>
      <c r="P286" s="78"/>
    </row>
    <row r="287" spans="1:16" x14ac:dyDescent="0.25">
      <c r="A287" s="77"/>
      <c r="B287" s="76" t="s">
        <v>24</v>
      </c>
      <c r="C287" s="75">
        <f>SUM(C284,C271,C233,C198,C190,C176,C78,C56)</f>
        <v>1323936</v>
      </c>
      <c r="D287" s="72">
        <f>SUM(D284,D271,D233,D198,D190,D176,D78,D56)</f>
        <v>609428</v>
      </c>
      <c r="E287" s="600">
        <f>SUM(E284,E271,E233,E198,E190,E176,E78,E56)</f>
        <v>0</v>
      </c>
      <c r="F287" s="505">
        <f t="shared" si="37"/>
        <v>609428</v>
      </c>
      <c r="G287" s="72">
        <f>SUM(G284,G271,G233,G198,G190,G176,G78,G56)</f>
        <v>691562</v>
      </c>
      <c r="H287" s="71">
        <f>SUM(H284,H271,H233,H198,H190,H176,H78,H56)</f>
        <v>0</v>
      </c>
      <c r="I287" s="70">
        <f t="shared" si="38"/>
        <v>691562</v>
      </c>
      <c r="J287" s="72">
        <f>SUM(J284,J271,J233,J198,J190,J176,J78,J56)</f>
        <v>22946</v>
      </c>
      <c r="K287" s="71">
        <f>SUM(K284,K271,K233,K198,K190,K176,K78,K56)</f>
        <v>0</v>
      </c>
      <c r="L287" s="70">
        <f t="shared" si="39"/>
        <v>22946</v>
      </c>
      <c r="M287" s="69">
        <f>SUM(M284,M271,M233,M198,M190,M176,M78,M56)</f>
        <v>0</v>
      </c>
      <c r="N287" s="68">
        <f>SUM(N284,N271,N233,N198,N190,N176,N78,N56)</f>
        <v>0</v>
      </c>
      <c r="O287" s="67">
        <f t="shared" si="58"/>
        <v>0</v>
      </c>
      <c r="P287" s="66"/>
    </row>
    <row r="288" spans="1:16" x14ac:dyDescent="0.25">
      <c r="A288" s="65" t="s">
        <v>23</v>
      </c>
      <c r="B288" s="64"/>
      <c r="C288" s="59">
        <f t="shared" ref="C288" si="59">F288+I288+L288+O288</f>
        <v>-10601</v>
      </c>
      <c r="D288" s="61">
        <f>SUM(D28,D29,D45)-D54</f>
        <v>0</v>
      </c>
      <c r="E288" s="62">
        <f>SUM(E28,E29,E45)-E54</f>
        <v>0</v>
      </c>
      <c r="F288" s="503">
        <f t="shared" si="37"/>
        <v>0</v>
      </c>
      <c r="G288" s="61">
        <f>SUM(G28,G29,G45)-G54</f>
        <v>0</v>
      </c>
      <c r="H288" s="60">
        <f>SUM(H28,H29,H45)-H54</f>
        <v>0</v>
      </c>
      <c r="I288" s="15">
        <f t="shared" si="38"/>
        <v>0</v>
      </c>
      <c r="J288" s="61">
        <f>(J30+J46)-J54</f>
        <v>-10601</v>
      </c>
      <c r="K288" s="60">
        <f>(K30+K46)-K54</f>
        <v>0</v>
      </c>
      <c r="L288" s="15">
        <f t="shared" si="39"/>
        <v>-10601</v>
      </c>
      <c r="M288" s="59">
        <f>M48-M54</f>
        <v>0</v>
      </c>
      <c r="N288" s="58">
        <f>N48-N54</f>
        <v>0</v>
      </c>
      <c r="O288" s="15">
        <f t="shared" si="58"/>
        <v>0</v>
      </c>
      <c r="P288" s="14"/>
    </row>
    <row r="289" spans="1:17" s="6" customFormat="1" x14ac:dyDescent="0.25">
      <c r="A289" s="65" t="s">
        <v>22</v>
      </c>
      <c r="B289" s="64"/>
      <c r="C289" s="62">
        <f>SUM(C290,C291)-C298+C299</f>
        <v>10601</v>
      </c>
      <c r="D289" s="61">
        <f>SUM(D290,D291)-D298+D299</f>
        <v>0</v>
      </c>
      <c r="E289" s="62">
        <f>SUM(E290,E291)-E298+E299</f>
        <v>0</v>
      </c>
      <c r="F289" s="503">
        <f t="shared" si="37"/>
        <v>0</v>
      </c>
      <c r="G289" s="61">
        <f>SUM(G290,G291)-G298+G299</f>
        <v>0</v>
      </c>
      <c r="H289" s="60">
        <f>SUM(H290,H291)-H298+H299</f>
        <v>0</v>
      </c>
      <c r="I289" s="15">
        <f t="shared" si="38"/>
        <v>0</v>
      </c>
      <c r="J289" s="61">
        <f>SUM(J290,J291)-J298+J299</f>
        <v>10601</v>
      </c>
      <c r="K289" s="60">
        <f>SUM(K290,K291)-K298+K299</f>
        <v>0</v>
      </c>
      <c r="L289" s="15">
        <f t="shared" si="39"/>
        <v>10601</v>
      </c>
      <c r="M289" s="59">
        <f>SUM(M290,M291)-M298+M299</f>
        <v>0</v>
      </c>
      <c r="N289" s="58">
        <f>SUM(N290,N291)-N298+N299</f>
        <v>0</v>
      </c>
      <c r="O289" s="15">
        <f t="shared" si="58"/>
        <v>0</v>
      </c>
      <c r="P289" s="14"/>
    </row>
    <row r="290" spans="1:17" s="6" customFormat="1" x14ac:dyDescent="0.25">
      <c r="A290" s="63" t="s">
        <v>21</v>
      </c>
      <c r="B290" s="63" t="s">
        <v>20</v>
      </c>
      <c r="C290" s="62">
        <f>C25-C284</f>
        <v>10601</v>
      </c>
      <c r="D290" s="61">
        <f>D25-D284</f>
        <v>0</v>
      </c>
      <c r="E290" s="62">
        <f>E25-E284</f>
        <v>0</v>
      </c>
      <c r="F290" s="503">
        <f t="shared" si="37"/>
        <v>0</v>
      </c>
      <c r="G290" s="61">
        <f>G25-G284</f>
        <v>0</v>
      </c>
      <c r="H290" s="60">
        <f>H25-H284</f>
        <v>0</v>
      </c>
      <c r="I290" s="15">
        <f t="shared" si="38"/>
        <v>0</v>
      </c>
      <c r="J290" s="61">
        <f>J25-J284</f>
        <v>10601</v>
      </c>
      <c r="K290" s="60">
        <f>K25-K284</f>
        <v>0</v>
      </c>
      <c r="L290" s="15">
        <f t="shared" si="39"/>
        <v>10601</v>
      </c>
      <c r="M290" s="59">
        <f>M25-M284</f>
        <v>0</v>
      </c>
      <c r="N290" s="58">
        <f>N25-N284</f>
        <v>0</v>
      </c>
      <c r="O290" s="15">
        <f t="shared" si="58"/>
        <v>0</v>
      </c>
      <c r="P290" s="14"/>
    </row>
    <row r="291" spans="1:17" s="6" customFormat="1" hidden="1" x14ac:dyDescent="0.25">
      <c r="A291" s="25" t="s">
        <v>19</v>
      </c>
      <c r="B291" s="25" t="s">
        <v>18</v>
      </c>
      <c r="C291" s="62">
        <f>SUM(C292,C294,C296)-SUM(C293,C295,C297)</f>
        <v>0</v>
      </c>
      <c r="D291" s="61">
        <f t="shared" ref="D291:E291" si="60">SUM(D292,D294,D296)-SUM(D293,D295,D297)</f>
        <v>0</v>
      </c>
      <c r="E291" s="58">
        <f t="shared" si="60"/>
        <v>0</v>
      </c>
      <c r="F291" s="26">
        <f t="shared" si="37"/>
        <v>0</v>
      </c>
      <c r="G291" s="61">
        <f t="shared" ref="G291:H291" si="61">SUM(G292,G294,G296)-SUM(G293,G295,G297)</f>
        <v>0</v>
      </c>
      <c r="H291" s="60">
        <f t="shared" si="61"/>
        <v>0</v>
      </c>
      <c r="I291" s="15">
        <f t="shared" si="38"/>
        <v>0</v>
      </c>
      <c r="J291" s="61">
        <f t="shared" ref="J291:K291" si="62">SUM(J292,J294,J296)-SUM(J293,J295,J297)</f>
        <v>0</v>
      </c>
      <c r="K291" s="60">
        <f t="shared" si="62"/>
        <v>0</v>
      </c>
      <c r="L291" s="15">
        <f t="shared" si="39"/>
        <v>0</v>
      </c>
      <c r="M291" s="59">
        <f t="shared" ref="M291:N291" si="63">SUM(M292,M294,M296)-SUM(M293,M295,M297)</f>
        <v>0</v>
      </c>
      <c r="N291" s="58">
        <f t="shared" si="63"/>
        <v>0</v>
      </c>
      <c r="O291" s="15">
        <f t="shared" si="58"/>
        <v>0</v>
      </c>
      <c r="P291" s="14"/>
    </row>
    <row r="292" spans="1:17" s="6" customFormat="1" hidden="1" x14ac:dyDescent="0.25">
      <c r="A292" s="57" t="s">
        <v>17</v>
      </c>
      <c r="B292" s="56" t="s">
        <v>16</v>
      </c>
      <c r="C292" s="55">
        <f t="shared" ref="C292:C299" si="64">F292+I292+L292+O292</f>
        <v>0</v>
      </c>
      <c r="D292" s="53"/>
      <c r="E292" s="50"/>
      <c r="F292" s="54">
        <f t="shared" si="37"/>
        <v>0</v>
      </c>
      <c r="G292" s="53"/>
      <c r="H292" s="52"/>
      <c r="I292" s="49">
        <f t="shared" si="38"/>
        <v>0</v>
      </c>
      <c r="J292" s="53"/>
      <c r="K292" s="52"/>
      <c r="L292" s="49">
        <f t="shared" si="39"/>
        <v>0</v>
      </c>
      <c r="M292" s="51"/>
      <c r="N292" s="50"/>
      <c r="O292" s="49">
        <f t="shared" si="58"/>
        <v>0</v>
      </c>
      <c r="P292" s="48"/>
    </row>
    <row r="293" spans="1:17" ht="24" hidden="1" x14ac:dyDescent="0.25">
      <c r="A293" s="47" t="s">
        <v>15</v>
      </c>
      <c r="B293" s="46" t="s">
        <v>14</v>
      </c>
      <c r="C293" s="45">
        <f t="shared" si="64"/>
        <v>0</v>
      </c>
      <c r="D293" s="43"/>
      <c r="E293" s="40"/>
      <c r="F293" s="44">
        <f t="shared" si="37"/>
        <v>0</v>
      </c>
      <c r="G293" s="43"/>
      <c r="H293" s="42"/>
      <c r="I293" s="39">
        <f t="shared" si="38"/>
        <v>0</v>
      </c>
      <c r="J293" s="43"/>
      <c r="K293" s="42"/>
      <c r="L293" s="39">
        <f t="shared" si="39"/>
        <v>0</v>
      </c>
      <c r="M293" s="41"/>
      <c r="N293" s="40"/>
      <c r="O293" s="39">
        <f t="shared" si="58"/>
        <v>0</v>
      </c>
      <c r="P293" s="38"/>
    </row>
    <row r="294" spans="1:17" hidden="1" x14ac:dyDescent="0.25">
      <c r="A294" s="47" t="s">
        <v>13</v>
      </c>
      <c r="B294" s="46" t="s">
        <v>12</v>
      </c>
      <c r="C294" s="45">
        <f t="shared" si="64"/>
        <v>0</v>
      </c>
      <c r="D294" s="43"/>
      <c r="E294" s="40"/>
      <c r="F294" s="44">
        <f t="shared" si="37"/>
        <v>0</v>
      </c>
      <c r="G294" s="43"/>
      <c r="H294" s="42"/>
      <c r="I294" s="39">
        <f t="shared" si="38"/>
        <v>0</v>
      </c>
      <c r="J294" s="43"/>
      <c r="K294" s="42"/>
      <c r="L294" s="39">
        <f t="shared" si="39"/>
        <v>0</v>
      </c>
      <c r="M294" s="41"/>
      <c r="N294" s="40"/>
      <c r="O294" s="39">
        <f t="shared" si="58"/>
        <v>0</v>
      </c>
      <c r="P294" s="38"/>
    </row>
    <row r="295" spans="1:17" ht="24" hidden="1" x14ac:dyDescent="0.25">
      <c r="A295" s="47" t="s">
        <v>11</v>
      </c>
      <c r="B295" s="46" t="s">
        <v>10</v>
      </c>
      <c r="C295" s="45">
        <f t="shared" si="64"/>
        <v>0</v>
      </c>
      <c r="D295" s="43"/>
      <c r="E295" s="40"/>
      <c r="F295" s="44">
        <f t="shared" si="37"/>
        <v>0</v>
      </c>
      <c r="G295" s="43"/>
      <c r="H295" s="42"/>
      <c r="I295" s="39">
        <f t="shared" si="38"/>
        <v>0</v>
      </c>
      <c r="J295" s="43"/>
      <c r="K295" s="42"/>
      <c r="L295" s="39">
        <f t="shared" si="39"/>
        <v>0</v>
      </c>
      <c r="M295" s="41"/>
      <c r="N295" s="40"/>
      <c r="O295" s="39">
        <f t="shared" si="58"/>
        <v>0</v>
      </c>
      <c r="P295" s="38"/>
    </row>
    <row r="296" spans="1:17" hidden="1" x14ac:dyDescent="0.25">
      <c r="A296" s="47" t="s">
        <v>9</v>
      </c>
      <c r="B296" s="46" t="s">
        <v>8</v>
      </c>
      <c r="C296" s="45">
        <f t="shared" si="64"/>
        <v>0</v>
      </c>
      <c r="D296" s="43"/>
      <c r="E296" s="40"/>
      <c r="F296" s="44">
        <f t="shared" si="37"/>
        <v>0</v>
      </c>
      <c r="G296" s="43"/>
      <c r="H296" s="42"/>
      <c r="I296" s="39">
        <f t="shared" si="38"/>
        <v>0</v>
      </c>
      <c r="J296" s="43"/>
      <c r="K296" s="42"/>
      <c r="L296" s="39">
        <f t="shared" si="39"/>
        <v>0</v>
      </c>
      <c r="M296" s="41"/>
      <c r="N296" s="40"/>
      <c r="O296" s="39">
        <f t="shared" si="58"/>
        <v>0</v>
      </c>
      <c r="P296" s="38"/>
    </row>
    <row r="297" spans="1:17" ht="24" hidden="1" x14ac:dyDescent="0.25">
      <c r="A297" s="37" t="s">
        <v>7</v>
      </c>
      <c r="B297" s="36" t="s">
        <v>6</v>
      </c>
      <c r="C297" s="35">
        <f t="shared" si="64"/>
        <v>0</v>
      </c>
      <c r="D297" s="33"/>
      <c r="E297" s="30"/>
      <c r="F297" s="34">
        <f t="shared" si="37"/>
        <v>0</v>
      </c>
      <c r="G297" s="33"/>
      <c r="H297" s="32"/>
      <c r="I297" s="29">
        <f t="shared" si="38"/>
        <v>0</v>
      </c>
      <c r="J297" s="33"/>
      <c r="K297" s="32"/>
      <c r="L297" s="29">
        <f t="shared" si="39"/>
        <v>0</v>
      </c>
      <c r="M297" s="31"/>
      <c r="N297" s="30"/>
      <c r="O297" s="29">
        <f t="shared" si="58"/>
        <v>0</v>
      </c>
      <c r="P297" s="28"/>
    </row>
    <row r="298" spans="1:17" hidden="1" x14ac:dyDescent="0.25">
      <c r="A298" s="25" t="s">
        <v>5</v>
      </c>
      <c r="B298" s="25" t="s">
        <v>4</v>
      </c>
      <c r="C298" s="27">
        <f t="shared" si="64"/>
        <v>0</v>
      </c>
      <c r="D298" s="19"/>
      <c r="E298" s="16"/>
      <c r="F298" s="26">
        <f t="shared" si="37"/>
        <v>0</v>
      </c>
      <c r="G298" s="19"/>
      <c r="H298" s="18"/>
      <c r="I298" s="15">
        <f t="shared" si="38"/>
        <v>0</v>
      </c>
      <c r="J298" s="19"/>
      <c r="K298" s="18"/>
      <c r="L298" s="15">
        <f t="shared" si="39"/>
        <v>0</v>
      </c>
      <c r="M298" s="17"/>
      <c r="N298" s="16"/>
      <c r="O298" s="15">
        <f t="shared" si="58"/>
        <v>0</v>
      </c>
      <c r="P298" s="14"/>
    </row>
    <row r="299" spans="1:17" s="6" customFormat="1" ht="48" hidden="1" x14ac:dyDescent="0.25">
      <c r="A299" s="25" t="s">
        <v>3</v>
      </c>
      <c r="B299" s="24" t="s">
        <v>2</v>
      </c>
      <c r="C299" s="23">
        <f t="shared" si="64"/>
        <v>0</v>
      </c>
      <c r="D299" s="22"/>
      <c r="E299" s="21"/>
      <c r="F299" s="20">
        <f t="shared" si="37"/>
        <v>0</v>
      </c>
      <c r="G299" s="19"/>
      <c r="H299" s="18"/>
      <c r="I299" s="15">
        <f t="shared" si="38"/>
        <v>0</v>
      </c>
      <c r="J299" s="19"/>
      <c r="K299" s="18"/>
      <c r="L299" s="15">
        <f t="shared" si="39"/>
        <v>0</v>
      </c>
      <c r="M299" s="17"/>
      <c r="N299" s="16"/>
      <c r="O299" s="15">
        <f t="shared" si="58"/>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7e1OUDgrFmHh7lM16ii8q9fV8zIUvlsVqiGMgeHw4wxrMKKm5FxOF5F5+SvEDf5hVae6G8nu5eFLO9CpKGM4wQ==" saltValue="cM+ir1GRAoUp1uTrgTmMdw==" spinCount="100000" sheet="1" objects="1" scenarios="1" formatCells="0" formatColumns="0" formatRows="0"/>
  <autoFilter ref="A22:P300">
    <filterColumn colId="2">
      <filters blank="1">
        <filter val="1 000"/>
        <filter val="1 085 859"/>
        <filter val="1 296 748"/>
        <filter val="1 300 990"/>
        <filter val="1 323 936"/>
        <filter val="1 412"/>
        <filter val="1 609"/>
        <filter val="1 623"/>
        <filter val="1 760"/>
        <filter val="1 761"/>
        <filter val="1 844"/>
        <filter val="1 906"/>
        <filter val="1 951"/>
        <filter val="1 997"/>
        <filter val="10 601"/>
        <filter val="-10 601"/>
        <filter val="11 400"/>
        <filter val="11 667"/>
        <filter val="119 718"/>
        <filter val="12 345"/>
        <filter val="12 471"/>
        <filter val="120"/>
        <filter val="13 114"/>
        <filter val="14 650"/>
        <filter val="145 358"/>
        <filter val="2 135"/>
        <filter val="2 186"/>
        <filter val="2 527"/>
        <filter val="2 845"/>
        <filter val="2 924"/>
        <filter val="20 191"/>
        <filter val="20 292"/>
        <filter val="203 095"/>
        <filter val="21 343"/>
        <filter val="210 889"/>
        <filter val="22 812"/>
        <filter val="234"/>
        <filter val="237"/>
        <filter val="259 470"/>
        <filter val="26 593"/>
        <filter val="27 188"/>
        <filter val="27 340"/>
        <filter val="3 000"/>
        <filter val="3 282"/>
        <filter val="3 825"/>
        <filter val="30 805"/>
        <filter val="300"/>
        <filter val="34 332"/>
        <filter val="356"/>
        <filter val="4 492"/>
        <filter val="417"/>
        <filter val="426"/>
        <filter val="45"/>
        <filter val="5 009"/>
        <filter val="5 142"/>
        <filter val="5 481"/>
        <filter val="5 904"/>
        <filter val="500"/>
        <filter val="56 375"/>
        <filter val="576"/>
        <filter val="595"/>
        <filter val="65 060"/>
        <filter val="67 504"/>
        <filter val="7 496"/>
        <filter val="700"/>
        <filter val="755 060"/>
        <filter val="79 102"/>
        <filter val="8 400"/>
        <filter val="8 470"/>
        <filter val="826 389"/>
        <filter val="9 400"/>
        <filter val="9 500"/>
        <filter val="9 539"/>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2016.gada 15.septembra saistošajiem noteikumiem Nr.30
(protokols Nr.13, 11.punkts)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2"/>
  <sheetViews>
    <sheetView view="pageLayout" zoomScaleNormal="100" workbookViewId="0">
      <selection activeCell="S12" sqref="S12"/>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3" width="8.5703125" style="2" hidden="1" customWidth="1" outlineLevel="1"/>
    <col min="14"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347</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369"/>
      <c r="B5" s="368"/>
      <c r="C5" s="368"/>
      <c r="D5" s="368"/>
      <c r="E5" s="368"/>
      <c r="F5" s="368"/>
      <c r="G5" s="368"/>
      <c r="H5" s="368"/>
      <c r="I5" s="368"/>
      <c r="J5" s="368"/>
      <c r="K5" s="368"/>
      <c r="L5" s="368"/>
      <c r="M5" s="368"/>
      <c r="N5" s="368"/>
      <c r="O5" s="368"/>
      <c r="P5" s="368"/>
      <c r="Q5" s="377"/>
    </row>
    <row r="6" spans="1:17" ht="12.75" customHeight="1" x14ac:dyDescent="0.25">
      <c r="A6" s="364" t="s">
        <v>330</v>
      </c>
      <c r="B6" s="363"/>
      <c r="C6" s="899" t="s">
        <v>348</v>
      </c>
      <c r="D6" s="864"/>
      <c r="E6" s="864"/>
      <c r="F6" s="864"/>
      <c r="G6" s="864"/>
      <c r="H6" s="864"/>
      <c r="I6" s="864"/>
      <c r="J6" s="864"/>
      <c r="K6" s="864"/>
      <c r="L6" s="864"/>
      <c r="M6" s="864"/>
      <c r="N6" s="864"/>
      <c r="O6" s="864"/>
      <c r="P6" s="887"/>
      <c r="Q6" s="377"/>
    </row>
    <row r="7" spans="1:17" ht="12.75" customHeight="1" x14ac:dyDescent="0.25">
      <c r="A7" s="364" t="s">
        <v>328</v>
      </c>
      <c r="B7" s="363"/>
      <c r="C7" s="899" t="s">
        <v>349</v>
      </c>
      <c r="D7" s="864"/>
      <c r="E7" s="864"/>
      <c r="F7" s="864"/>
      <c r="G7" s="864"/>
      <c r="H7" s="864"/>
      <c r="I7" s="864"/>
      <c r="J7" s="864"/>
      <c r="K7" s="864"/>
      <c r="L7" s="864"/>
      <c r="M7" s="864"/>
      <c r="N7" s="864"/>
      <c r="O7" s="864"/>
      <c r="P7" s="887"/>
      <c r="Q7" s="377"/>
    </row>
    <row r="8" spans="1:17" x14ac:dyDescent="0.25">
      <c r="A8" s="359" t="s">
        <v>326</v>
      </c>
      <c r="B8" s="358"/>
      <c r="C8" s="898" t="s">
        <v>350</v>
      </c>
      <c r="D8" s="861"/>
      <c r="E8" s="861"/>
      <c r="F8" s="861"/>
      <c r="G8" s="861"/>
      <c r="H8" s="861"/>
      <c r="I8" s="861"/>
      <c r="J8" s="861"/>
      <c r="K8" s="861"/>
      <c r="L8" s="861"/>
      <c r="M8" s="861"/>
      <c r="N8" s="861"/>
      <c r="O8" s="861"/>
      <c r="P8" s="882"/>
      <c r="Q8" s="377"/>
    </row>
    <row r="9" spans="1:17" x14ac:dyDescent="0.25">
      <c r="A9" s="359" t="s">
        <v>324</v>
      </c>
      <c r="B9" s="358"/>
      <c r="C9" s="898" t="s">
        <v>351</v>
      </c>
      <c r="D9" s="861"/>
      <c r="E9" s="861"/>
      <c r="F9" s="861"/>
      <c r="G9" s="861"/>
      <c r="H9" s="861"/>
      <c r="I9" s="861"/>
      <c r="J9" s="861"/>
      <c r="K9" s="861"/>
      <c r="L9" s="861"/>
      <c r="M9" s="861"/>
      <c r="N9" s="861"/>
      <c r="O9" s="861"/>
      <c r="P9" s="882"/>
      <c r="Q9" s="377"/>
    </row>
    <row r="10" spans="1:17" ht="24.75" customHeight="1" x14ac:dyDescent="0.25">
      <c r="A10" s="359" t="s">
        <v>322</v>
      </c>
      <c r="B10" s="358"/>
      <c r="C10" s="899" t="s">
        <v>352</v>
      </c>
      <c r="D10" s="864"/>
      <c r="E10" s="864"/>
      <c r="F10" s="864"/>
      <c r="G10" s="864"/>
      <c r="H10" s="864"/>
      <c r="I10" s="864"/>
      <c r="J10" s="864"/>
      <c r="K10" s="864"/>
      <c r="L10" s="864"/>
      <c r="M10" s="864"/>
      <c r="N10" s="864"/>
      <c r="O10" s="864"/>
      <c r="P10" s="887"/>
      <c r="Q10" s="377"/>
    </row>
    <row r="11" spans="1:17" x14ac:dyDescent="0.25">
      <c r="A11" s="359" t="s">
        <v>320</v>
      </c>
      <c r="B11" s="358"/>
      <c r="C11" s="899" t="s">
        <v>353</v>
      </c>
      <c r="D11" s="864"/>
      <c r="E11" s="864"/>
      <c r="F11" s="864"/>
      <c r="G11" s="864"/>
      <c r="H11" s="864"/>
      <c r="I11" s="864"/>
      <c r="J11" s="864"/>
      <c r="K11" s="864"/>
      <c r="L11" s="864"/>
      <c r="M11" s="864"/>
      <c r="N11" s="864"/>
      <c r="O11" s="864"/>
      <c r="P11" s="887"/>
      <c r="Q11" s="377"/>
    </row>
    <row r="12" spans="1:17" x14ac:dyDescent="0.25">
      <c r="A12" s="362" t="s">
        <v>318</v>
      </c>
      <c r="B12" s="358"/>
      <c r="C12" s="378"/>
      <c r="D12" s="361"/>
      <c r="E12" s="361"/>
      <c r="F12" s="361"/>
      <c r="G12" s="361"/>
      <c r="H12" s="361"/>
      <c r="I12" s="361"/>
      <c r="J12" s="361"/>
      <c r="K12" s="361"/>
      <c r="L12" s="361"/>
      <c r="M12" s="361"/>
      <c r="N12" s="361"/>
      <c r="O12" s="361"/>
      <c r="P12" s="360"/>
      <c r="Q12" s="377"/>
    </row>
    <row r="13" spans="1:17" x14ac:dyDescent="0.25">
      <c r="A13" s="359"/>
      <c r="B13" s="358" t="s">
        <v>317</v>
      </c>
      <c r="C13" s="898" t="s">
        <v>354</v>
      </c>
      <c r="D13" s="861"/>
      <c r="E13" s="861"/>
      <c r="F13" s="861"/>
      <c r="G13" s="861"/>
      <c r="H13" s="861"/>
      <c r="I13" s="861"/>
      <c r="J13" s="861"/>
      <c r="K13" s="861"/>
      <c r="L13" s="861"/>
      <c r="M13" s="861"/>
      <c r="N13" s="861"/>
      <c r="O13" s="861"/>
      <c r="P13" s="882"/>
      <c r="Q13" s="377"/>
    </row>
    <row r="14" spans="1:17" x14ac:dyDescent="0.25">
      <c r="A14" s="359"/>
      <c r="B14" s="358" t="s">
        <v>316</v>
      </c>
      <c r="C14" s="898" t="s">
        <v>355</v>
      </c>
      <c r="D14" s="861"/>
      <c r="E14" s="861"/>
      <c r="F14" s="861"/>
      <c r="G14" s="861"/>
      <c r="H14" s="861"/>
      <c r="I14" s="861"/>
      <c r="J14" s="861"/>
      <c r="K14" s="861"/>
      <c r="L14" s="861"/>
      <c r="M14" s="861"/>
      <c r="N14" s="861"/>
      <c r="O14" s="861"/>
      <c r="P14" s="882"/>
      <c r="Q14" s="377"/>
    </row>
    <row r="15" spans="1:17" x14ac:dyDescent="0.25">
      <c r="A15" s="359"/>
      <c r="B15" s="358" t="s">
        <v>314</v>
      </c>
      <c r="C15" s="379"/>
      <c r="D15" s="361"/>
      <c r="E15" s="361"/>
      <c r="F15" s="361"/>
      <c r="G15" s="361"/>
      <c r="H15" s="361"/>
      <c r="I15" s="361"/>
      <c r="J15" s="361" t="s">
        <v>356</v>
      </c>
      <c r="K15" s="361"/>
      <c r="L15" s="361"/>
      <c r="M15" s="361"/>
      <c r="N15" s="361"/>
      <c r="O15" s="361"/>
      <c r="P15" s="380"/>
      <c r="Q15" s="377"/>
    </row>
    <row r="16" spans="1:17" x14ac:dyDescent="0.25">
      <c r="A16" s="359"/>
      <c r="B16" s="358" t="s">
        <v>313</v>
      </c>
      <c r="C16" s="898" t="s">
        <v>357</v>
      </c>
      <c r="D16" s="861"/>
      <c r="E16" s="861"/>
      <c r="F16" s="861"/>
      <c r="G16" s="861"/>
      <c r="H16" s="861"/>
      <c r="I16" s="861"/>
      <c r="J16" s="861"/>
      <c r="K16" s="861"/>
      <c r="L16" s="861"/>
      <c r="M16" s="861"/>
      <c r="N16" s="861"/>
      <c r="O16" s="861"/>
      <c r="P16" s="882"/>
      <c r="Q16" s="377"/>
    </row>
    <row r="17" spans="1:17" x14ac:dyDescent="0.25">
      <c r="A17" s="359"/>
      <c r="B17" s="358" t="s">
        <v>311</v>
      </c>
      <c r="C17" s="898"/>
      <c r="D17" s="861"/>
      <c r="E17" s="861"/>
      <c r="F17" s="861"/>
      <c r="G17" s="861"/>
      <c r="H17" s="861"/>
      <c r="I17" s="861"/>
      <c r="J17" s="861"/>
      <c r="K17" s="861"/>
      <c r="L17" s="861"/>
      <c r="M17" s="861"/>
      <c r="N17" s="861"/>
      <c r="O17" s="861"/>
      <c r="P17" s="882"/>
      <c r="Q17" s="377"/>
    </row>
    <row r="18" spans="1:17" x14ac:dyDescent="0.25">
      <c r="A18" s="357"/>
      <c r="B18" s="356"/>
      <c r="C18" s="900"/>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863</v>
      </c>
      <c r="D24" s="334">
        <f>SUM(D25,D28,D29,D45,D46)</f>
        <v>862</v>
      </c>
      <c r="E24" s="508">
        <f>SUM(E25,E28,E29,E45,E46)</f>
        <v>1</v>
      </c>
      <c r="F24" s="462">
        <f t="shared" ref="F24:F29" si="0">D24+E24</f>
        <v>863</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thickTop="1" x14ac:dyDescent="0.25">
      <c r="A25" s="329"/>
      <c r="B25" s="328" t="s">
        <v>289</v>
      </c>
      <c r="C25" s="327">
        <f>F25+I25+L25+O25</f>
        <v>69</v>
      </c>
      <c r="D25" s="325">
        <f>SUM(D26:D27)</f>
        <v>69</v>
      </c>
      <c r="E25" s="509">
        <f>SUM(E26:E27)</f>
        <v>0</v>
      </c>
      <c r="F25" s="463">
        <f t="shared" si="0"/>
        <v>69</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idden="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x14ac:dyDescent="0.25">
      <c r="A27" s="46"/>
      <c r="B27" s="88" t="s">
        <v>287</v>
      </c>
      <c r="C27" s="318">
        <f>F27+I27+L27+O27</f>
        <v>69</v>
      </c>
      <c r="D27" s="316">
        <v>69</v>
      </c>
      <c r="E27" s="511"/>
      <c r="F27" s="468">
        <f t="shared" si="0"/>
        <v>69</v>
      </c>
      <c r="G27" s="316"/>
      <c r="H27" s="315"/>
      <c r="I27" s="312">
        <f>G27+H27</f>
        <v>0</v>
      </c>
      <c r="J27" s="316"/>
      <c r="K27" s="315"/>
      <c r="L27" s="312">
        <f>J27+K27</f>
        <v>0</v>
      </c>
      <c r="M27" s="314"/>
      <c r="N27" s="313"/>
      <c r="O27" s="312">
        <f>M27+N27</f>
        <v>0</v>
      </c>
      <c r="P27" s="38"/>
    </row>
    <row r="28" spans="1:17" s="6" customFormat="1" ht="24.75" thickBot="1" x14ac:dyDescent="0.3">
      <c r="A28" s="311">
        <v>19300</v>
      </c>
      <c r="B28" s="311" t="s">
        <v>286</v>
      </c>
      <c r="C28" s="310">
        <f>SUM(F28,I28)</f>
        <v>397</v>
      </c>
      <c r="D28" s="307">
        <v>397</v>
      </c>
      <c r="E28" s="512"/>
      <c r="F28" s="469">
        <f t="shared" si="0"/>
        <v>397</v>
      </c>
      <c r="G28" s="307"/>
      <c r="H28" s="306"/>
      <c r="I28" s="305">
        <f>G28+H28</f>
        <v>0</v>
      </c>
      <c r="J28" s="304" t="s">
        <v>262</v>
      </c>
      <c r="K28" s="303" t="s">
        <v>262</v>
      </c>
      <c r="L28" s="300" t="s">
        <v>262</v>
      </c>
      <c r="M28" s="302" t="s">
        <v>262</v>
      </c>
      <c r="N28" s="301" t="s">
        <v>262</v>
      </c>
      <c r="O28" s="300" t="s">
        <v>262</v>
      </c>
      <c r="P28" s="299"/>
    </row>
    <row r="29" spans="1:17" s="6" customFormat="1" ht="60.75" thickTop="1" x14ac:dyDescent="0.25">
      <c r="A29" s="109">
        <v>18630</v>
      </c>
      <c r="B29" s="109" t="s">
        <v>284</v>
      </c>
      <c r="C29" s="124">
        <f>F29</f>
        <v>397</v>
      </c>
      <c r="D29" s="298">
        <v>396</v>
      </c>
      <c r="E29" s="524">
        <v>1</v>
      </c>
      <c r="F29" s="478">
        <f t="shared" si="0"/>
        <v>397</v>
      </c>
      <c r="G29" s="276" t="s">
        <v>262</v>
      </c>
      <c r="H29" s="275" t="s">
        <v>262</v>
      </c>
      <c r="I29" s="266" t="s">
        <v>262</v>
      </c>
      <c r="J29" s="276" t="s">
        <v>262</v>
      </c>
      <c r="K29" s="275" t="s">
        <v>262</v>
      </c>
      <c r="L29" s="266" t="s">
        <v>262</v>
      </c>
      <c r="M29" s="268" t="s">
        <v>262</v>
      </c>
      <c r="N29" s="267" t="s">
        <v>262</v>
      </c>
      <c r="O29" s="266" t="s">
        <v>262</v>
      </c>
      <c r="P29" s="171" t="s">
        <v>358</v>
      </c>
    </row>
    <row r="30" spans="1:17" s="6" customFormat="1" ht="36" hidden="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24" hidden="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idden="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idden="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 hidden="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36" hidden="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 hidden="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idden="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idden="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 hidden="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 hidden="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 hidden="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idden="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idden="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24" hidden="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24" hidden="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 hidden="1" x14ac:dyDescent="0.25">
      <c r="A46" s="274">
        <v>21490</v>
      </c>
      <c r="B46" s="154" t="s">
        <v>267</v>
      </c>
      <c r="C46" s="25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 hidden="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24" hidden="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 hidden="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 hidden="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4">F53+I53+L53+O53</f>
        <v>863</v>
      </c>
      <c r="D53" s="220">
        <f>SUM(D54,D284)</f>
        <v>862</v>
      </c>
      <c r="E53" s="535">
        <f>SUM(E54,E284)</f>
        <v>1</v>
      </c>
      <c r="F53" s="489">
        <f t="shared" ref="F53:F117" si="5">D53+E53</f>
        <v>863</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212">
        <f t="shared" si="4"/>
        <v>465</v>
      </c>
      <c r="D54" s="210">
        <f>SUM(D55,D197)</f>
        <v>465</v>
      </c>
      <c r="E54" s="536">
        <f>SUM(E55,E197)</f>
        <v>0</v>
      </c>
      <c r="F54" s="490">
        <f t="shared" si="5"/>
        <v>465</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182">
        <f t="shared" si="4"/>
        <v>465</v>
      </c>
      <c r="D55" s="179">
        <f>SUM(D56,D78,D176,D190)</f>
        <v>465</v>
      </c>
      <c r="E55" s="537">
        <f>SUM(E56,E78,E176,E190)</f>
        <v>0</v>
      </c>
      <c r="F55" s="491">
        <f t="shared" si="5"/>
        <v>465</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16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124">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170">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85">
        <f t="shared" si="4"/>
        <v>0</v>
      </c>
      <c r="D59" s="83"/>
      <c r="E59" s="80"/>
      <c r="F59" s="84">
        <f t="shared" si="5"/>
        <v>0</v>
      </c>
      <c r="G59" s="83"/>
      <c r="H59" s="82"/>
      <c r="I59" s="79">
        <f t="shared" si="6"/>
        <v>0</v>
      </c>
      <c r="J59" s="83"/>
      <c r="K59" s="82"/>
      <c r="L59" s="79">
        <f t="shared" si="7"/>
        <v>0</v>
      </c>
      <c r="M59" s="81"/>
      <c r="N59" s="80"/>
      <c r="O59" s="79">
        <f t="shared" si="8"/>
        <v>0</v>
      </c>
      <c r="P59" s="78"/>
    </row>
    <row r="60" spans="1:16" ht="24" hidden="1" x14ac:dyDescent="0.25">
      <c r="A60" s="88">
        <v>1119</v>
      </c>
      <c r="B60" s="110" t="s">
        <v>253</v>
      </c>
      <c r="C60" s="45">
        <f t="shared" si="4"/>
        <v>0</v>
      </c>
      <c r="D60" s="43"/>
      <c r="E60" s="40"/>
      <c r="F60" s="44">
        <f t="shared" si="5"/>
        <v>0</v>
      </c>
      <c r="G60" s="43"/>
      <c r="H60" s="42"/>
      <c r="I60" s="39">
        <f t="shared" si="6"/>
        <v>0</v>
      </c>
      <c r="J60" s="43"/>
      <c r="K60" s="42"/>
      <c r="L60" s="39">
        <f t="shared" si="7"/>
        <v>0</v>
      </c>
      <c r="M60" s="41"/>
      <c r="N60" s="40"/>
      <c r="O60" s="39">
        <f t="shared" si="8"/>
        <v>0</v>
      </c>
      <c r="P60" s="38"/>
    </row>
    <row r="61" spans="1:16" ht="24" hidden="1" x14ac:dyDescent="0.25">
      <c r="A61" s="111">
        <v>1140</v>
      </c>
      <c r="B61" s="110" t="s">
        <v>252</v>
      </c>
      <c r="C61" s="45">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45">
        <f t="shared" si="4"/>
        <v>0</v>
      </c>
      <c r="D62" s="43"/>
      <c r="E62" s="40"/>
      <c r="F62" s="44">
        <f t="shared" si="5"/>
        <v>0</v>
      </c>
      <c r="G62" s="43"/>
      <c r="H62" s="42"/>
      <c r="I62" s="39">
        <f t="shared" si="6"/>
        <v>0</v>
      </c>
      <c r="J62" s="43"/>
      <c r="K62" s="42"/>
      <c r="L62" s="39">
        <f t="shared" si="7"/>
        <v>0</v>
      </c>
      <c r="M62" s="41"/>
      <c r="N62" s="40"/>
      <c r="O62" s="39">
        <f t="shared" si="8"/>
        <v>0</v>
      </c>
      <c r="P62" s="38"/>
    </row>
    <row r="63" spans="1:16" ht="24" hidden="1" x14ac:dyDescent="0.25">
      <c r="A63" s="88">
        <v>1142</v>
      </c>
      <c r="B63" s="110" t="s">
        <v>250</v>
      </c>
      <c r="C63" s="45">
        <f t="shared" si="4"/>
        <v>0</v>
      </c>
      <c r="D63" s="43"/>
      <c r="E63" s="40"/>
      <c r="F63" s="44">
        <f t="shared" si="5"/>
        <v>0</v>
      </c>
      <c r="G63" s="43"/>
      <c r="H63" s="42"/>
      <c r="I63" s="39">
        <f t="shared" si="6"/>
        <v>0</v>
      </c>
      <c r="J63" s="43"/>
      <c r="K63" s="42"/>
      <c r="L63" s="39">
        <f t="shared" si="7"/>
        <v>0</v>
      </c>
      <c r="M63" s="41"/>
      <c r="N63" s="40"/>
      <c r="O63" s="39">
        <f t="shared" si="8"/>
        <v>0</v>
      </c>
      <c r="P63" s="38"/>
    </row>
    <row r="64" spans="1:16" ht="24" hidden="1" x14ac:dyDescent="0.25">
      <c r="A64" s="88">
        <v>1145</v>
      </c>
      <c r="B64" s="110" t="s">
        <v>249</v>
      </c>
      <c r="C64" s="45">
        <f t="shared" si="4"/>
        <v>0</v>
      </c>
      <c r="D64" s="43"/>
      <c r="E64" s="40"/>
      <c r="F64" s="44">
        <f t="shared" si="5"/>
        <v>0</v>
      </c>
      <c r="G64" s="43"/>
      <c r="H64" s="42"/>
      <c r="I64" s="39">
        <f t="shared" si="6"/>
        <v>0</v>
      </c>
      <c r="J64" s="43"/>
      <c r="K64" s="42"/>
      <c r="L64" s="39">
        <f t="shared" si="7"/>
        <v>0</v>
      </c>
      <c r="M64" s="41"/>
      <c r="N64" s="40"/>
      <c r="O64" s="39">
        <f t="shared" si="8"/>
        <v>0</v>
      </c>
      <c r="P64" s="38"/>
    </row>
    <row r="65" spans="1:16" ht="24" hidden="1" x14ac:dyDescent="0.25">
      <c r="A65" s="88">
        <v>1146</v>
      </c>
      <c r="B65" s="110" t="s">
        <v>248</v>
      </c>
      <c r="C65" s="45">
        <f t="shared" si="4"/>
        <v>0</v>
      </c>
      <c r="D65" s="43"/>
      <c r="E65" s="40"/>
      <c r="F65" s="44">
        <f t="shared" si="5"/>
        <v>0</v>
      </c>
      <c r="G65" s="43"/>
      <c r="H65" s="42"/>
      <c r="I65" s="39">
        <f t="shared" si="6"/>
        <v>0</v>
      </c>
      <c r="J65" s="43"/>
      <c r="K65" s="42"/>
      <c r="L65" s="39">
        <f t="shared" si="7"/>
        <v>0</v>
      </c>
      <c r="M65" s="41"/>
      <c r="N65" s="40"/>
      <c r="O65" s="39">
        <f t="shared" si="8"/>
        <v>0</v>
      </c>
      <c r="P65" s="38"/>
    </row>
    <row r="66" spans="1:16" hidden="1" x14ac:dyDescent="0.25">
      <c r="A66" s="88">
        <v>1147</v>
      </c>
      <c r="B66" s="110" t="s">
        <v>247</v>
      </c>
      <c r="C66" s="45">
        <f t="shared" si="4"/>
        <v>0</v>
      </c>
      <c r="D66" s="43"/>
      <c r="E66" s="40"/>
      <c r="F66" s="44">
        <f t="shared" si="5"/>
        <v>0</v>
      </c>
      <c r="G66" s="43"/>
      <c r="H66" s="42"/>
      <c r="I66" s="39">
        <f t="shared" si="6"/>
        <v>0</v>
      </c>
      <c r="J66" s="43"/>
      <c r="K66" s="42"/>
      <c r="L66" s="39">
        <f t="shared" si="7"/>
        <v>0</v>
      </c>
      <c r="M66" s="41"/>
      <c r="N66" s="40"/>
      <c r="O66" s="39">
        <f t="shared" si="8"/>
        <v>0</v>
      </c>
      <c r="P66" s="38"/>
    </row>
    <row r="67" spans="1:16" hidden="1" x14ac:dyDescent="0.25">
      <c r="A67" s="88">
        <v>1148</v>
      </c>
      <c r="B67" s="110" t="s">
        <v>246</v>
      </c>
      <c r="C67" s="45">
        <f t="shared" si="4"/>
        <v>0</v>
      </c>
      <c r="D67" s="43"/>
      <c r="E67" s="40"/>
      <c r="F67" s="44">
        <f t="shared" si="5"/>
        <v>0</v>
      </c>
      <c r="G67" s="43"/>
      <c r="H67" s="42"/>
      <c r="I67" s="39">
        <f t="shared" si="6"/>
        <v>0</v>
      </c>
      <c r="J67" s="43"/>
      <c r="K67" s="42"/>
      <c r="L67" s="39">
        <f t="shared" si="7"/>
        <v>0</v>
      </c>
      <c r="M67" s="41"/>
      <c r="N67" s="40"/>
      <c r="O67" s="39">
        <f t="shared" si="8"/>
        <v>0</v>
      </c>
      <c r="P67" s="38"/>
    </row>
    <row r="68" spans="1:16" ht="36" hidden="1" x14ac:dyDescent="0.25">
      <c r="A68" s="88">
        <v>1149</v>
      </c>
      <c r="B68" s="110" t="s">
        <v>245</v>
      </c>
      <c r="C68" s="45">
        <f t="shared" si="4"/>
        <v>0</v>
      </c>
      <c r="D68" s="43"/>
      <c r="E68" s="40"/>
      <c r="F68" s="44">
        <f t="shared" si="5"/>
        <v>0</v>
      </c>
      <c r="G68" s="43"/>
      <c r="H68" s="42"/>
      <c r="I68" s="39">
        <f t="shared" si="6"/>
        <v>0</v>
      </c>
      <c r="J68" s="43"/>
      <c r="K68" s="42"/>
      <c r="L68" s="39">
        <f t="shared" si="7"/>
        <v>0</v>
      </c>
      <c r="M68" s="41"/>
      <c r="N68" s="40"/>
      <c r="O68" s="39">
        <f t="shared" si="8"/>
        <v>0</v>
      </c>
      <c r="P68" s="38"/>
    </row>
    <row r="69" spans="1:16" ht="36" hidden="1" x14ac:dyDescent="0.25">
      <c r="A69" s="169">
        <v>1150</v>
      </c>
      <c r="B69" s="96" t="s">
        <v>244</v>
      </c>
      <c r="C69" s="45">
        <f t="shared" si="4"/>
        <v>0</v>
      </c>
      <c r="D69" s="167"/>
      <c r="E69" s="164"/>
      <c r="F69" s="95">
        <f t="shared" si="5"/>
        <v>0</v>
      </c>
      <c r="G69" s="167"/>
      <c r="H69" s="166"/>
      <c r="I69" s="90">
        <f t="shared" si="6"/>
        <v>0</v>
      </c>
      <c r="J69" s="167"/>
      <c r="K69" s="166"/>
      <c r="L69" s="90">
        <f t="shared" si="7"/>
        <v>0</v>
      </c>
      <c r="M69" s="165"/>
      <c r="N69" s="164"/>
      <c r="O69" s="90">
        <f t="shared" si="8"/>
        <v>0</v>
      </c>
      <c r="P69" s="89"/>
    </row>
    <row r="70" spans="1:16" ht="36" hidden="1" x14ac:dyDescent="0.25">
      <c r="A70" s="109">
        <v>1200</v>
      </c>
      <c r="B70" s="108" t="s">
        <v>243</v>
      </c>
      <c r="C70" s="124">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85">
        <f t="shared" si="4"/>
        <v>0</v>
      </c>
      <c r="D71" s="83"/>
      <c r="E71" s="80"/>
      <c r="F71" s="84">
        <f t="shared" si="5"/>
        <v>0</v>
      </c>
      <c r="G71" s="83"/>
      <c r="H71" s="82"/>
      <c r="I71" s="79">
        <f t="shared" si="6"/>
        <v>0</v>
      </c>
      <c r="J71" s="83"/>
      <c r="K71" s="82"/>
      <c r="L71" s="79">
        <f t="shared" si="7"/>
        <v>0</v>
      </c>
      <c r="M71" s="81"/>
      <c r="N71" s="80"/>
      <c r="O71" s="79">
        <f t="shared" si="8"/>
        <v>0</v>
      </c>
      <c r="P71" s="78"/>
    </row>
    <row r="72" spans="1:16" ht="24" hidden="1" x14ac:dyDescent="0.25">
      <c r="A72" s="111">
        <v>1220</v>
      </c>
      <c r="B72" s="110" t="s">
        <v>241</v>
      </c>
      <c r="C72" s="45">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60" hidden="1" x14ac:dyDescent="0.25">
      <c r="A73" s="88">
        <v>1221</v>
      </c>
      <c r="B73" s="110" t="s">
        <v>240</v>
      </c>
      <c r="C73" s="45">
        <f t="shared" si="4"/>
        <v>0</v>
      </c>
      <c r="D73" s="43"/>
      <c r="E73" s="40"/>
      <c r="F73" s="44">
        <f t="shared" si="5"/>
        <v>0</v>
      </c>
      <c r="G73" s="43"/>
      <c r="H73" s="42"/>
      <c r="I73" s="39">
        <f t="shared" si="6"/>
        <v>0</v>
      </c>
      <c r="J73" s="43"/>
      <c r="K73" s="42"/>
      <c r="L73" s="39">
        <f t="shared" si="7"/>
        <v>0</v>
      </c>
      <c r="M73" s="41"/>
      <c r="N73" s="40"/>
      <c r="O73" s="39">
        <f t="shared" si="8"/>
        <v>0</v>
      </c>
      <c r="P73" s="38"/>
    </row>
    <row r="74" spans="1:16" hidden="1" x14ac:dyDescent="0.25">
      <c r="A74" s="88">
        <v>1223</v>
      </c>
      <c r="B74" s="110" t="s">
        <v>239</v>
      </c>
      <c r="C74" s="45">
        <f t="shared" si="4"/>
        <v>0</v>
      </c>
      <c r="D74" s="43"/>
      <c r="E74" s="40"/>
      <c r="F74" s="44">
        <f t="shared" si="5"/>
        <v>0</v>
      </c>
      <c r="G74" s="43"/>
      <c r="H74" s="42"/>
      <c r="I74" s="39">
        <f t="shared" si="6"/>
        <v>0</v>
      </c>
      <c r="J74" s="43"/>
      <c r="K74" s="42"/>
      <c r="L74" s="39">
        <f t="shared" si="7"/>
        <v>0</v>
      </c>
      <c r="M74" s="41"/>
      <c r="N74" s="40"/>
      <c r="O74" s="39">
        <f t="shared" si="8"/>
        <v>0</v>
      </c>
      <c r="P74" s="38"/>
    </row>
    <row r="75" spans="1:16" hidden="1" x14ac:dyDescent="0.25">
      <c r="A75" s="88">
        <v>1225</v>
      </c>
      <c r="B75" s="110" t="s">
        <v>238</v>
      </c>
      <c r="C75" s="45">
        <f t="shared" si="4"/>
        <v>0</v>
      </c>
      <c r="D75" s="43"/>
      <c r="E75" s="40"/>
      <c r="F75" s="44">
        <f t="shared" si="5"/>
        <v>0</v>
      </c>
      <c r="G75" s="43"/>
      <c r="H75" s="42"/>
      <c r="I75" s="39">
        <f t="shared" si="6"/>
        <v>0</v>
      </c>
      <c r="J75" s="43"/>
      <c r="K75" s="42"/>
      <c r="L75" s="39">
        <f t="shared" si="7"/>
        <v>0</v>
      </c>
      <c r="M75" s="41"/>
      <c r="N75" s="40"/>
      <c r="O75" s="39">
        <f t="shared" si="8"/>
        <v>0</v>
      </c>
      <c r="P75" s="38"/>
    </row>
    <row r="76" spans="1:16" ht="36" hidden="1" x14ac:dyDescent="0.25">
      <c r="A76" s="88">
        <v>1227</v>
      </c>
      <c r="B76" s="110" t="s">
        <v>237</v>
      </c>
      <c r="C76" s="45">
        <f t="shared" si="4"/>
        <v>0</v>
      </c>
      <c r="D76" s="43"/>
      <c r="E76" s="40"/>
      <c r="F76" s="44">
        <f t="shared" si="5"/>
        <v>0</v>
      </c>
      <c r="G76" s="43"/>
      <c r="H76" s="42"/>
      <c r="I76" s="39">
        <f t="shared" si="6"/>
        <v>0</v>
      </c>
      <c r="J76" s="43"/>
      <c r="K76" s="42"/>
      <c r="L76" s="39">
        <f t="shared" si="7"/>
        <v>0</v>
      </c>
      <c r="M76" s="41"/>
      <c r="N76" s="40"/>
      <c r="O76" s="39">
        <f t="shared" si="8"/>
        <v>0</v>
      </c>
      <c r="P76" s="38"/>
    </row>
    <row r="77" spans="1:16" ht="60" hidden="1" x14ac:dyDescent="0.25">
      <c r="A77" s="88">
        <v>1228</v>
      </c>
      <c r="B77" s="110" t="s">
        <v>236</v>
      </c>
      <c r="C77" s="45">
        <f t="shared" si="4"/>
        <v>0</v>
      </c>
      <c r="D77" s="43"/>
      <c r="E77" s="40"/>
      <c r="F77" s="44">
        <f t="shared" si="5"/>
        <v>0</v>
      </c>
      <c r="G77" s="43"/>
      <c r="H77" s="42"/>
      <c r="I77" s="39">
        <f t="shared" si="6"/>
        <v>0</v>
      </c>
      <c r="J77" s="43"/>
      <c r="K77" s="42"/>
      <c r="L77" s="39">
        <f t="shared" si="7"/>
        <v>0</v>
      </c>
      <c r="M77" s="41"/>
      <c r="N77" s="40"/>
      <c r="O77" s="39">
        <f t="shared" si="8"/>
        <v>0</v>
      </c>
      <c r="P77" s="38"/>
    </row>
    <row r="78" spans="1:16" x14ac:dyDescent="0.25">
      <c r="A78" s="163">
        <v>2000</v>
      </c>
      <c r="B78" s="163" t="s">
        <v>235</v>
      </c>
      <c r="C78" s="162">
        <f t="shared" si="4"/>
        <v>465</v>
      </c>
      <c r="D78" s="160">
        <f>SUM(D79,D86,D133,D167,D168,D175)</f>
        <v>465</v>
      </c>
      <c r="E78" s="539">
        <f>SUM(E79,E86,E133,E167,E168,E175)</f>
        <v>0</v>
      </c>
      <c r="F78" s="492">
        <f t="shared" si="5"/>
        <v>465</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124">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85">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45">
        <f t="shared" si="4"/>
        <v>0</v>
      </c>
      <c r="D81" s="43"/>
      <c r="E81" s="40"/>
      <c r="F81" s="44">
        <f t="shared" si="5"/>
        <v>0</v>
      </c>
      <c r="G81" s="43"/>
      <c r="H81" s="42"/>
      <c r="I81" s="39">
        <f t="shared" si="6"/>
        <v>0</v>
      </c>
      <c r="J81" s="43"/>
      <c r="K81" s="42"/>
      <c r="L81" s="39">
        <f t="shared" si="7"/>
        <v>0</v>
      </c>
      <c r="M81" s="41"/>
      <c r="N81" s="40"/>
      <c r="O81" s="39">
        <f t="shared" si="8"/>
        <v>0</v>
      </c>
      <c r="P81" s="38"/>
    </row>
    <row r="82" spans="1:16" ht="24" hidden="1" x14ac:dyDescent="0.25">
      <c r="A82" s="88">
        <v>2112</v>
      </c>
      <c r="B82" s="110" t="s">
        <v>230</v>
      </c>
      <c r="C82" s="45">
        <f t="shared" si="4"/>
        <v>0</v>
      </c>
      <c r="D82" s="43"/>
      <c r="E82" s="40"/>
      <c r="F82" s="44">
        <f t="shared" si="5"/>
        <v>0</v>
      </c>
      <c r="G82" s="43"/>
      <c r="H82" s="42"/>
      <c r="I82" s="39">
        <f t="shared" si="6"/>
        <v>0</v>
      </c>
      <c r="J82" s="43"/>
      <c r="K82" s="42"/>
      <c r="L82" s="39">
        <f t="shared" si="7"/>
        <v>0</v>
      </c>
      <c r="M82" s="41"/>
      <c r="N82" s="40"/>
      <c r="O82" s="39">
        <f t="shared" si="8"/>
        <v>0</v>
      </c>
      <c r="P82" s="38"/>
    </row>
    <row r="83" spans="1:16" ht="24" hidden="1" x14ac:dyDescent="0.25">
      <c r="A83" s="111">
        <v>2120</v>
      </c>
      <c r="B83" s="110" t="s">
        <v>232</v>
      </c>
      <c r="C83" s="45">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45">
        <f t="shared" si="4"/>
        <v>0</v>
      </c>
      <c r="D84" s="43"/>
      <c r="E84" s="40"/>
      <c r="F84" s="44">
        <f t="shared" si="5"/>
        <v>0</v>
      </c>
      <c r="G84" s="43"/>
      <c r="H84" s="42"/>
      <c r="I84" s="39">
        <f t="shared" si="6"/>
        <v>0</v>
      </c>
      <c r="J84" s="43"/>
      <c r="K84" s="42"/>
      <c r="L84" s="39">
        <f t="shared" si="7"/>
        <v>0</v>
      </c>
      <c r="M84" s="41"/>
      <c r="N84" s="40"/>
      <c r="O84" s="39">
        <f t="shared" si="8"/>
        <v>0</v>
      </c>
      <c r="P84" s="38"/>
    </row>
    <row r="85" spans="1:16" ht="24" hidden="1" x14ac:dyDescent="0.25">
      <c r="A85" s="88">
        <v>2122</v>
      </c>
      <c r="B85" s="110" t="s">
        <v>230</v>
      </c>
      <c r="C85" s="45">
        <f t="shared" si="4"/>
        <v>0</v>
      </c>
      <c r="D85" s="43"/>
      <c r="E85" s="40"/>
      <c r="F85" s="44">
        <f t="shared" si="5"/>
        <v>0</v>
      </c>
      <c r="G85" s="43"/>
      <c r="H85" s="42"/>
      <c r="I85" s="39">
        <f t="shared" si="6"/>
        <v>0</v>
      </c>
      <c r="J85" s="43"/>
      <c r="K85" s="42"/>
      <c r="L85" s="39">
        <f t="shared" si="7"/>
        <v>0</v>
      </c>
      <c r="M85" s="41"/>
      <c r="N85" s="40"/>
      <c r="O85" s="39">
        <f t="shared" si="8"/>
        <v>0</v>
      </c>
      <c r="P85" s="38"/>
    </row>
    <row r="86" spans="1:16" hidden="1" x14ac:dyDescent="0.25">
      <c r="A86" s="109">
        <v>2200</v>
      </c>
      <c r="B86" s="108" t="s">
        <v>229</v>
      </c>
      <c r="C86" s="168">
        <f t="shared" si="4"/>
        <v>0</v>
      </c>
      <c r="D86" s="121">
        <f>SUM(D87,D92,D98,D106,D115,D119,D125,D131)</f>
        <v>0</v>
      </c>
      <c r="E86" s="123">
        <f>SUM(E87,E92,E98,E106,E115,E119,E125,E131)</f>
        <v>0</v>
      </c>
      <c r="F86" s="122">
        <f t="shared" si="5"/>
        <v>0</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t="24" hidden="1" x14ac:dyDescent="0.25">
      <c r="A87" s="169">
        <v>2210</v>
      </c>
      <c r="B87" s="96" t="s">
        <v>228</v>
      </c>
      <c r="C87" s="170">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45">
        <f t="shared" si="4"/>
        <v>0</v>
      </c>
      <c r="D88" s="83"/>
      <c r="E88" s="80"/>
      <c r="F88" s="84">
        <f t="shared" si="5"/>
        <v>0</v>
      </c>
      <c r="G88" s="83"/>
      <c r="H88" s="82"/>
      <c r="I88" s="79">
        <f t="shared" si="6"/>
        <v>0</v>
      </c>
      <c r="J88" s="83"/>
      <c r="K88" s="82"/>
      <c r="L88" s="79">
        <f t="shared" si="7"/>
        <v>0</v>
      </c>
      <c r="M88" s="81"/>
      <c r="N88" s="80"/>
      <c r="O88" s="79">
        <f t="shared" si="8"/>
        <v>0</v>
      </c>
      <c r="P88" s="78"/>
    </row>
    <row r="89" spans="1:16" ht="36" hidden="1" x14ac:dyDescent="0.25">
      <c r="A89" s="88">
        <v>2212</v>
      </c>
      <c r="B89" s="110" t="s">
        <v>226</v>
      </c>
      <c r="C89" s="45">
        <f t="shared" si="4"/>
        <v>0</v>
      </c>
      <c r="D89" s="43"/>
      <c r="E89" s="40"/>
      <c r="F89" s="44">
        <f t="shared" si="5"/>
        <v>0</v>
      </c>
      <c r="G89" s="43"/>
      <c r="H89" s="42"/>
      <c r="I89" s="39">
        <f t="shared" si="6"/>
        <v>0</v>
      </c>
      <c r="J89" s="43"/>
      <c r="K89" s="42"/>
      <c r="L89" s="39">
        <f t="shared" si="7"/>
        <v>0</v>
      </c>
      <c r="M89" s="41"/>
      <c r="N89" s="40"/>
      <c r="O89" s="39">
        <f t="shared" si="8"/>
        <v>0</v>
      </c>
      <c r="P89" s="38"/>
    </row>
    <row r="90" spans="1:16" ht="24" hidden="1" x14ac:dyDescent="0.25">
      <c r="A90" s="88">
        <v>2214</v>
      </c>
      <c r="B90" s="110" t="s">
        <v>225</v>
      </c>
      <c r="C90" s="45">
        <f t="shared" si="4"/>
        <v>0</v>
      </c>
      <c r="D90" s="43"/>
      <c r="E90" s="40"/>
      <c r="F90" s="44">
        <f t="shared" si="5"/>
        <v>0</v>
      </c>
      <c r="G90" s="43"/>
      <c r="H90" s="42"/>
      <c r="I90" s="39">
        <f t="shared" si="6"/>
        <v>0</v>
      </c>
      <c r="J90" s="43"/>
      <c r="K90" s="42"/>
      <c r="L90" s="39">
        <f t="shared" si="7"/>
        <v>0</v>
      </c>
      <c r="M90" s="41"/>
      <c r="N90" s="40"/>
      <c r="O90" s="39">
        <f t="shared" si="8"/>
        <v>0</v>
      </c>
      <c r="P90" s="38"/>
    </row>
    <row r="91" spans="1:16" hidden="1" x14ac:dyDescent="0.25">
      <c r="A91" s="88">
        <v>2219</v>
      </c>
      <c r="B91" s="110" t="s">
        <v>224</v>
      </c>
      <c r="C91" s="45">
        <f t="shared" si="4"/>
        <v>0</v>
      </c>
      <c r="D91" s="43"/>
      <c r="E91" s="40"/>
      <c r="F91" s="44">
        <f t="shared" si="5"/>
        <v>0</v>
      </c>
      <c r="G91" s="43"/>
      <c r="H91" s="42"/>
      <c r="I91" s="39">
        <f t="shared" si="6"/>
        <v>0</v>
      </c>
      <c r="J91" s="43"/>
      <c r="K91" s="42"/>
      <c r="L91" s="39">
        <f t="shared" si="7"/>
        <v>0</v>
      </c>
      <c r="M91" s="41"/>
      <c r="N91" s="40"/>
      <c r="O91" s="39">
        <f t="shared" si="8"/>
        <v>0</v>
      </c>
      <c r="P91" s="38"/>
    </row>
    <row r="92" spans="1:16" ht="24" hidden="1" x14ac:dyDescent="0.25">
      <c r="A92" s="111">
        <v>2220</v>
      </c>
      <c r="B92" s="110" t="s">
        <v>223</v>
      </c>
      <c r="C92" s="45">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45">
        <f t="shared" si="4"/>
        <v>0</v>
      </c>
      <c r="D93" s="43"/>
      <c r="E93" s="40"/>
      <c r="F93" s="44">
        <f t="shared" si="5"/>
        <v>0</v>
      </c>
      <c r="G93" s="43"/>
      <c r="H93" s="42"/>
      <c r="I93" s="39">
        <f t="shared" si="6"/>
        <v>0</v>
      </c>
      <c r="J93" s="43"/>
      <c r="K93" s="42"/>
      <c r="L93" s="39">
        <f t="shared" si="7"/>
        <v>0</v>
      </c>
      <c r="M93" s="41"/>
      <c r="N93" s="40"/>
      <c r="O93" s="39">
        <f t="shared" si="8"/>
        <v>0</v>
      </c>
      <c r="P93" s="38"/>
    </row>
    <row r="94" spans="1:16" hidden="1" x14ac:dyDescent="0.25">
      <c r="A94" s="88">
        <v>2222</v>
      </c>
      <c r="B94" s="110" t="s">
        <v>221</v>
      </c>
      <c r="C94" s="45">
        <f t="shared" si="4"/>
        <v>0</v>
      </c>
      <c r="D94" s="43"/>
      <c r="E94" s="40"/>
      <c r="F94" s="44">
        <f t="shared" si="5"/>
        <v>0</v>
      </c>
      <c r="G94" s="43"/>
      <c r="H94" s="42"/>
      <c r="I94" s="39">
        <f t="shared" si="6"/>
        <v>0</v>
      </c>
      <c r="J94" s="43"/>
      <c r="K94" s="42"/>
      <c r="L94" s="39">
        <f t="shared" si="7"/>
        <v>0</v>
      </c>
      <c r="M94" s="41"/>
      <c r="N94" s="40"/>
      <c r="O94" s="39">
        <f t="shared" si="8"/>
        <v>0</v>
      </c>
      <c r="P94" s="38"/>
    </row>
    <row r="95" spans="1:16" hidden="1" x14ac:dyDescent="0.25">
      <c r="A95" s="88">
        <v>2223</v>
      </c>
      <c r="B95" s="110" t="s">
        <v>220</v>
      </c>
      <c r="C95" s="45">
        <f t="shared" si="4"/>
        <v>0</v>
      </c>
      <c r="D95" s="43"/>
      <c r="E95" s="40"/>
      <c r="F95" s="44">
        <f t="shared" si="5"/>
        <v>0</v>
      </c>
      <c r="G95" s="43"/>
      <c r="H95" s="42"/>
      <c r="I95" s="39">
        <f t="shared" si="6"/>
        <v>0</v>
      </c>
      <c r="J95" s="43"/>
      <c r="K95" s="42"/>
      <c r="L95" s="39">
        <f t="shared" si="7"/>
        <v>0</v>
      </c>
      <c r="M95" s="41"/>
      <c r="N95" s="40"/>
      <c r="O95" s="39">
        <f t="shared" si="8"/>
        <v>0</v>
      </c>
      <c r="P95" s="38"/>
    </row>
    <row r="96" spans="1:16" ht="48" hidden="1" x14ac:dyDescent="0.25">
      <c r="A96" s="88">
        <v>2224</v>
      </c>
      <c r="B96" s="110" t="s">
        <v>219</v>
      </c>
      <c r="C96" s="45">
        <f t="shared" si="4"/>
        <v>0</v>
      </c>
      <c r="D96" s="43"/>
      <c r="E96" s="40"/>
      <c r="F96" s="44">
        <f t="shared" si="5"/>
        <v>0</v>
      </c>
      <c r="G96" s="43"/>
      <c r="H96" s="42"/>
      <c r="I96" s="39">
        <f t="shared" si="6"/>
        <v>0</v>
      </c>
      <c r="J96" s="43"/>
      <c r="K96" s="42"/>
      <c r="L96" s="39">
        <f t="shared" si="7"/>
        <v>0</v>
      </c>
      <c r="M96" s="41"/>
      <c r="N96" s="40"/>
      <c r="O96" s="39">
        <f t="shared" si="8"/>
        <v>0</v>
      </c>
      <c r="P96" s="38"/>
    </row>
    <row r="97" spans="1:16" ht="24" hidden="1" x14ac:dyDescent="0.25">
      <c r="A97" s="88">
        <v>2229</v>
      </c>
      <c r="B97" s="110" t="s">
        <v>218</v>
      </c>
      <c r="C97" s="45">
        <f t="shared" si="4"/>
        <v>0</v>
      </c>
      <c r="D97" s="43"/>
      <c r="E97" s="40"/>
      <c r="F97" s="44">
        <f t="shared" si="5"/>
        <v>0</v>
      </c>
      <c r="G97" s="43"/>
      <c r="H97" s="42"/>
      <c r="I97" s="39">
        <f t="shared" si="6"/>
        <v>0</v>
      </c>
      <c r="J97" s="43"/>
      <c r="K97" s="42"/>
      <c r="L97" s="39">
        <f t="shared" si="7"/>
        <v>0</v>
      </c>
      <c r="M97" s="41"/>
      <c r="N97" s="40"/>
      <c r="O97" s="39">
        <f t="shared" si="8"/>
        <v>0</v>
      </c>
      <c r="P97" s="38"/>
    </row>
    <row r="98" spans="1:16" ht="36" hidden="1" x14ac:dyDescent="0.25">
      <c r="A98" s="111">
        <v>2230</v>
      </c>
      <c r="B98" s="110" t="s">
        <v>217</v>
      </c>
      <c r="C98" s="45">
        <f t="shared" si="4"/>
        <v>0</v>
      </c>
      <c r="D98" s="115">
        <f>SUM(D99:D105)</f>
        <v>0</v>
      </c>
      <c r="E98" s="112">
        <f>SUM(E99:E105)</f>
        <v>0</v>
      </c>
      <c r="F98" s="44">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45">
        <f t="shared" si="4"/>
        <v>0</v>
      </c>
      <c r="D99" s="43"/>
      <c r="E99" s="40"/>
      <c r="F99" s="44">
        <f t="shared" si="5"/>
        <v>0</v>
      </c>
      <c r="G99" s="43"/>
      <c r="H99" s="42"/>
      <c r="I99" s="39">
        <f t="shared" si="6"/>
        <v>0</v>
      </c>
      <c r="J99" s="43"/>
      <c r="K99" s="42"/>
      <c r="L99" s="39">
        <f t="shared" si="7"/>
        <v>0</v>
      </c>
      <c r="M99" s="41"/>
      <c r="N99" s="40"/>
      <c r="O99" s="39">
        <f t="shared" si="8"/>
        <v>0</v>
      </c>
      <c r="P99" s="38"/>
    </row>
    <row r="100" spans="1:16" ht="36" hidden="1" x14ac:dyDescent="0.25">
      <c r="A100" s="88">
        <v>2232</v>
      </c>
      <c r="B100" s="110" t="s">
        <v>215</v>
      </c>
      <c r="C100" s="45">
        <f t="shared" si="4"/>
        <v>0</v>
      </c>
      <c r="D100" s="43"/>
      <c r="E100" s="40"/>
      <c r="F100" s="44">
        <f t="shared" si="5"/>
        <v>0</v>
      </c>
      <c r="G100" s="43"/>
      <c r="H100" s="42"/>
      <c r="I100" s="39">
        <f t="shared" si="6"/>
        <v>0</v>
      </c>
      <c r="J100" s="43"/>
      <c r="K100" s="42"/>
      <c r="L100" s="39">
        <f t="shared" si="7"/>
        <v>0</v>
      </c>
      <c r="M100" s="41"/>
      <c r="N100" s="40"/>
      <c r="O100" s="39">
        <f t="shared" si="8"/>
        <v>0</v>
      </c>
      <c r="P100" s="38"/>
    </row>
    <row r="101" spans="1:16" ht="24" hidden="1" x14ac:dyDescent="0.25">
      <c r="A101" s="145">
        <v>2233</v>
      </c>
      <c r="B101" s="117" t="s">
        <v>214</v>
      </c>
      <c r="C101" s="45">
        <f t="shared" si="4"/>
        <v>0</v>
      </c>
      <c r="D101" s="83"/>
      <c r="E101" s="80"/>
      <c r="F101" s="84">
        <f t="shared" si="5"/>
        <v>0</v>
      </c>
      <c r="G101" s="83"/>
      <c r="H101" s="82"/>
      <c r="I101" s="79">
        <f t="shared" si="6"/>
        <v>0</v>
      </c>
      <c r="J101" s="83"/>
      <c r="K101" s="82"/>
      <c r="L101" s="79">
        <f t="shared" si="7"/>
        <v>0</v>
      </c>
      <c r="M101" s="81"/>
      <c r="N101" s="80"/>
      <c r="O101" s="79">
        <f t="shared" si="8"/>
        <v>0</v>
      </c>
      <c r="P101" s="78"/>
    </row>
    <row r="102" spans="1:16" ht="36" hidden="1" x14ac:dyDescent="0.25">
      <c r="A102" s="88">
        <v>2234</v>
      </c>
      <c r="B102" s="110" t="s">
        <v>213</v>
      </c>
      <c r="C102" s="45">
        <f t="shared" si="4"/>
        <v>0</v>
      </c>
      <c r="D102" s="43"/>
      <c r="E102" s="40"/>
      <c r="F102" s="44">
        <f t="shared" si="5"/>
        <v>0</v>
      </c>
      <c r="G102" s="43"/>
      <c r="H102" s="42"/>
      <c r="I102" s="39">
        <f t="shared" si="6"/>
        <v>0</v>
      </c>
      <c r="J102" s="43"/>
      <c r="K102" s="42"/>
      <c r="L102" s="39">
        <f t="shared" si="7"/>
        <v>0</v>
      </c>
      <c r="M102" s="41"/>
      <c r="N102" s="40"/>
      <c r="O102" s="39">
        <f t="shared" si="8"/>
        <v>0</v>
      </c>
      <c r="P102" s="38"/>
    </row>
    <row r="103" spans="1:16" ht="24" hidden="1" x14ac:dyDescent="0.25">
      <c r="A103" s="88">
        <v>2235</v>
      </c>
      <c r="B103" s="110" t="s">
        <v>212</v>
      </c>
      <c r="C103" s="45">
        <f t="shared" si="4"/>
        <v>0</v>
      </c>
      <c r="D103" s="43"/>
      <c r="E103" s="40"/>
      <c r="F103" s="44">
        <f t="shared" si="5"/>
        <v>0</v>
      </c>
      <c r="G103" s="43"/>
      <c r="H103" s="42"/>
      <c r="I103" s="39">
        <f t="shared" si="6"/>
        <v>0</v>
      </c>
      <c r="J103" s="43"/>
      <c r="K103" s="42"/>
      <c r="L103" s="39">
        <f t="shared" si="7"/>
        <v>0</v>
      </c>
      <c r="M103" s="41"/>
      <c r="N103" s="40"/>
      <c r="O103" s="39">
        <f t="shared" si="8"/>
        <v>0</v>
      </c>
      <c r="P103" s="38"/>
    </row>
    <row r="104" spans="1:16" hidden="1" x14ac:dyDescent="0.25">
      <c r="A104" s="88">
        <v>2236</v>
      </c>
      <c r="B104" s="110" t="s">
        <v>211</v>
      </c>
      <c r="C104" s="45">
        <f t="shared" si="4"/>
        <v>0</v>
      </c>
      <c r="D104" s="43"/>
      <c r="E104" s="40"/>
      <c r="F104" s="44">
        <f t="shared" si="5"/>
        <v>0</v>
      </c>
      <c r="G104" s="43"/>
      <c r="H104" s="42"/>
      <c r="I104" s="39">
        <f t="shared" si="6"/>
        <v>0</v>
      </c>
      <c r="J104" s="43"/>
      <c r="K104" s="42"/>
      <c r="L104" s="39">
        <f t="shared" si="7"/>
        <v>0</v>
      </c>
      <c r="M104" s="41"/>
      <c r="N104" s="40"/>
      <c r="O104" s="39">
        <f t="shared" si="8"/>
        <v>0</v>
      </c>
      <c r="P104" s="38"/>
    </row>
    <row r="105" spans="1:16" ht="24" hidden="1" x14ac:dyDescent="0.25">
      <c r="A105" s="88">
        <v>2239</v>
      </c>
      <c r="B105" s="110" t="s">
        <v>210</v>
      </c>
      <c r="C105" s="45">
        <f t="shared" si="4"/>
        <v>0</v>
      </c>
      <c r="D105" s="43"/>
      <c r="E105" s="40"/>
      <c r="F105" s="44">
        <f t="shared" si="5"/>
        <v>0</v>
      </c>
      <c r="G105" s="43"/>
      <c r="H105" s="42"/>
      <c r="I105" s="39">
        <f t="shared" si="6"/>
        <v>0</v>
      </c>
      <c r="J105" s="43"/>
      <c r="K105" s="42"/>
      <c r="L105" s="39">
        <f t="shared" si="7"/>
        <v>0</v>
      </c>
      <c r="M105" s="41"/>
      <c r="N105" s="40"/>
      <c r="O105" s="39">
        <f t="shared" si="8"/>
        <v>0</v>
      </c>
      <c r="P105" s="38"/>
    </row>
    <row r="106" spans="1:16" ht="36" hidden="1" x14ac:dyDescent="0.25">
      <c r="A106" s="111">
        <v>2240</v>
      </c>
      <c r="B106" s="110" t="s">
        <v>209</v>
      </c>
      <c r="C106" s="45">
        <f t="shared" si="4"/>
        <v>0</v>
      </c>
      <c r="D106" s="115">
        <f>SUM(D107:D114)</f>
        <v>0</v>
      </c>
      <c r="E106" s="112">
        <f>SUM(E107:E114)</f>
        <v>0</v>
      </c>
      <c r="F106" s="44">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hidden="1" x14ac:dyDescent="0.25">
      <c r="A107" s="88">
        <v>2241</v>
      </c>
      <c r="B107" s="110" t="s">
        <v>208</v>
      </c>
      <c r="C107" s="45">
        <f t="shared" si="4"/>
        <v>0</v>
      </c>
      <c r="D107" s="43"/>
      <c r="E107" s="40"/>
      <c r="F107" s="44">
        <f t="shared" si="5"/>
        <v>0</v>
      </c>
      <c r="G107" s="43"/>
      <c r="H107" s="42"/>
      <c r="I107" s="39">
        <f t="shared" si="6"/>
        <v>0</v>
      </c>
      <c r="J107" s="43"/>
      <c r="K107" s="42"/>
      <c r="L107" s="39">
        <f t="shared" si="7"/>
        <v>0</v>
      </c>
      <c r="M107" s="41"/>
      <c r="N107" s="40"/>
      <c r="O107" s="39">
        <f t="shared" si="8"/>
        <v>0</v>
      </c>
      <c r="P107" s="38"/>
    </row>
    <row r="108" spans="1:16" ht="24" hidden="1" x14ac:dyDescent="0.25">
      <c r="A108" s="88">
        <v>2242</v>
      </c>
      <c r="B108" s="110" t="s">
        <v>207</v>
      </c>
      <c r="C108" s="45">
        <f t="shared" si="4"/>
        <v>0</v>
      </c>
      <c r="D108" s="43"/>
      <c r="E108" s="40"/>
      <c r="F108" s="44">
        <f t="shared" si="5"/>
        <v>0</v>
      </c>
      <c r="G108" s="43"/>
      <c r="H108" s="42"/>
      <c r="I108" s="39">
        <f t="shared" si="6"/>
        <v>0</v>
      </c>
      <c r="J108" s="43"/>
      <c r="K108" s="42"/>
      <c r="L108" s="39">
        <f t="shared" si="7"/>
        <v>0</v>
      </c>
      <c r="M108" s="41"/>
      <c r="N108" s="40"/>
      <c r="O108" s="39">
        <f t="shared" si="8"/>
        <v>0</v>
      </c>
      <c r="P108" s="38"/>
    </row>
    <row r="109" spans="1:16" ht="24" hidden="1" x14ac:dyDescent="0.25">
      <c r="A109" s="88">
        <v>2243</v>
      </c>
      <c r="B109" s="110" t="s">
        <v>206</v>
      </c>
      <c r="C109" s="45">
        <f t="shared" si="4"/>
        <v>0</v>
      </c>
      <c r="D109" s="43"/>
      <c r="E109" s="40"/>
      <c r="F109" s="44">
        <f t="shared" si="5"/>
        <v>0</v>
      </c>
      <c r="G109" s="43"/>
      <c r="H109" s="42"/>
      <c r="I109" s="39">
        <f t="shared" si="6"/>
        <v>0</v>
      </c>
      <c r="J109" s="43"/>
      <c r="K109" s="42"/>
      <c r="L109" s="39">
        <f t="shared" si="7"/>
        <v>0</v>
      </c>
      <c r="M109" s="41"/>
      <c r="N109" s="40"/>
      <c r="O109" s="39">
        <f t="shared" si="8"/>
        <v>0</v>
      </c>
      <c r="P109" s="38"/>
    </row>
    <row r="110" spans="1:16" hidden="1" x14ac:dyDescent="0.25">
      <c r="A110" s="88">
        <v>2244</v>
      </c>
      <c r="B110" s="110" t="s">
        <v>205</v>
      </c>
      <c r="C110" s="45">
        <f t="shared" si="4"/>
        <v>0</v>
      </c>
      <c r="D110" s="43"/>
      <c r="E110" s="40"/>
      <c r="F110" s="44">
        <f t="shared" si="5"/>
        <v>0</v>
      </c>
      <c r="G110" s="43"/>
      <c r="H110" s="42"/>
      <c r="I110" s="39">
        <f t="shared" si="6"/>
        <v>0</v>
      </c>
      <c r="J110" s="43"/>
      <c r="K110" s="42"/>
      <c r="L110" s="39">
        <f t="shared" si="7"/>
        <v>0</v>
      </c>
      <c r="M110" s="41"/>
      <c r="N110" s="40"/>
      <c r="O110" s="39">
        <f t="shared" si="8"/>
        <v>0</v>
      </c>
      <c r="P110" s="38"/>
    </row>
    <row r="111" spans="1:16" ht="24" hidden="1" x14ac:dyDescent="0.25">
      <c r="A111" s="88">
        <v>2246</v>
      </c>
      <c r="B111" s="110" t="s">
        <v>204</v>
      </c>
      <c r="C111" s="45">
        <f t="shared" si="4"/>
        <v>0</v>
      </c>
      <c r="D111" s="43"/>
      <c r="E111" s="40"/>
      <c r="F111" s="44">
        <f t="shared" si="5"/>
        <v>0</v>
      </c>
      <c r="G111" s="43"/>
      <c r="H111" s="42"/>
      <c r="I111" s="39">
        <f t="shared" si="6"/>
        <v>0</v>
      </c>
      <c r="J111" s="43"/>
      <c r="K111" s="42"/>
      <c r="L111" s="39">
        <f t="shared" si="7"/>
        <v>0</v>
      </c>
      <c r="M111" s="41"/>
      <c r="N111" s="40"/>
      <c r="O111" s="39">
        <f t="shared" si="8"/>
        <v>0</v>
      </c>
      <c r="P111" s="38"/>
    </row>
    <row r="112" spans="1:16" hidden="1" x14ac:dyDescent="0.25">
      <c r="A112" s="88">
        <v>2247</v>
      </c>
      <c r="B112" s="110" t="s">
        <v>203</v>
      </c>
      <c r="C112" s="45">
        <f t="shared" si="4"/>
        <v>0</v>
      </c>
      <c r="D112" s="43"/>
      <c r="E112" s="40"/>
      <c r="F112" s="44">
        <f t="shared" si="5"/>
        <v>0</v>
      </c>
      <c r="G112" s="43"/>
      <c r="H112" s="42"/>
      <c r="I112" s="39">
        <f t="shared" si="6"/>
        <v>0</v>
      </c>
      <c r="J112" s="43"/>
      <c r="K112" s="42"/>
      <c r="L112" s="39">
        <f t="shared" si="7"/>
        <v>0</v>
      </c>
      <c r="M112" s="41"/>
      <c r="N112" s="40"/>
      <c r="O112" s="39">
        <f t="shared" si="8"/>
        <v>0</v>
      </c>
      <c r="P112" s="38"/>
    </row>
    <row r="113" spans="1:16" ht="24" hidden="1" x14ac:dyDescent="0.25">
      <c r="A113" s="88">
        <v>2248</v>
      </c>
      <c r="B113" s="110" t="s">
        <v>202</v>
      </c>
      <c r="C113" s="45">
        <f t="shared" si="4"/>
        <v>0</v>
      </c>
      <c r="D113" s="43"/>
      <c r="E113" s="40"/>
      <c r="F113" s="44">
        <f t="shared" si="5"/>
        <v>0</v>
      </c>
      <c r="G113" s="43"/>
      <c r="H113" s="42"/>
      <c r="I113" s="39">
        <f t="shared" si="6"/>
        <v>0</v>
      </c>
      <c r="J113" s="43"/>
      <c r="K113" s="42"/>
      <c r="L113" s="39">
        <f t="shared" si="7"/>
        <v>0</v>
      </c>
      <c r="M113" s="41"/>
      <c r="N113" s="40"/>
      <c r="O113" s="39">
        <f t="shared" si="8"/>
        <v>0</v>
      </c>
      <c r="P113" s="38"/>
    </row>
    <row r="114" spans="1:16" ht="24" hidden="1" x14ac:dyDescent="0.25">
      <c r="A114" s="88">
        <v>2249</v>
      </c>
      <c r="B114" s="110" t="s">
        <v>201</v>
      </c>
      <c r="C114" s="45">
        <f t="shared" si="4"/>
        <v>0</v>
      </c>
      <c r="D114" s="43"/>
      <c r="E114" s="40"/>
      <c r="F114" s="44">
        <f t="shared" si="5"/>
        <v>0</v>
      </c>
      <c r="G114" s="43"/>
      <c r="H114" s="42"/>
      <c r="I114" s="39">
        <f t="shared" si="6"/>
        <v>0</v>
      </c>
      <c r="J114" s="43"/>
      <c r="K114" s="42"/>
      <c r="L114" s="39">
        <f t="shared" si="7"/>
        <v>0</v>
      </c>
      <c r="M114" s="41"/>
      <c r="N114" s="40"/>
      <c r="O114" s="39">
        <f t="shared" si="8"/>
        <v>0</v>
      </c>
      <c r="P114" s="38"/>
    </row>
    <row r="115" spans="1:16" hidden="1" x14ac:dyDescent="0.25">
      <c r="A115" s="111">
        <v>2250</v>
      </c>
      <c r="B115" s="110" t="s">
        <v>200</v>
      </c>
      <c r="C115" s="45">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45">
        <f t="shared" si="4"/>
        <v>0</v>
      </c>
      <c r="D116" s="43"/>
      <c r="E116" s="40"/>
      <c r="F116" s="44">
        <f t="shared" si="5"/>
        <v>0</v>
      </c>
      <c r="G116" s="43"/>
      <c r="H116" s="42"/>
      <c r="I116" s="39">
        <f t="shared" si="6"/>
        <v>0</v>
      </c>
      <c r="J116" s="43"/>
      <c r="K116" s="42"/>
      <c r="L116" s="39">
        <f t="shared" si="7"/>
        <v>0</v>
      </c>
      <c r="M116" s="41"/>
      <c r="N116" s="40"/>
      <c r="O116" s="39">
        <f t="shared" si="8"/>
        <v>0</v>
      </c>
      <c r="P116" s="38"/>
    </row>
    <row r="117" spans="1:16" ht="24" hidden="1" x14ac:dyDescent="0.25">
      <c r="A117" s="88">
        <v>2252</v>
      </c>
      <c r="B117" s="110" t="s">
        <v>198</v>
      </c>
      <c r="C117" s="45">
        <f t="shared" ref="C117:C181" si="9">F117+I117+L117+O117</f>
        <v>0</v>
      </c>
      <c r="D117" s="43"/>
      <c r="E117" s="40"/>
      <c r="F117" s="44">
        <f t="shared" si="5"/>
        <v>0</v>
      </c>
      <c r="G117" s="43"/>
      <c r="H117" s="42"/>
      <c r="I117" s="39">
        <f t="shared" si="6"/>
        <v>0</v>
      </c>
      <c r="J117" s="43"/>
      <c r="K117" s="42"/>
      <c r="L117" s="39">
        <f t="shared" si="7"/>
        <v>0</v>
      </c>
      <c r="M117" s="41"/>
      <c r="N117" s="40"/>
      <c r="O117" s="39">
        <f t="shared" si="8"/>
        <v>0</v>
      </c>
      <c r="P117" s="38"/>
    </row>
    <row r="118" spans="1:16" ht="24" hidden="1" x14ac:dyDescent="0.25">
      <c r="A118" s="88">
        <v>2259</v>
      </c>
      <c r="B118" s="110" t="s">
        <v>197</v>
      </c>
      <c r="C118" s="45">
        <f t="shared" si="9"/>
        <v>0</v>
      </c>
      <c r="D118" s="43"/>
      <c r="E118" s="40"/>
      <c r="F118" s="44">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row>
    <row r="119" spans="1:16" hidden="1" x14ac:dyDescent="0.25">
      <c r="A119" s="111">
        <v>2260</v>
      </c>
      <c r="B119" s="110" t="s">
        <v>196</v>
      </c>
      <c r="C119" s="45">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45">
        <f t="shared" si="9"/>
        <v>0</v>
      </c>
      <c r="D120" s="43"/>
      <c r="E120" s="40"/>
      <c r="F120" s="44">
        <f t="shared" si="10"/>
        <v>0</v>
      </c>
      <c r="G120" s="43"/>
      <c r="H120" s="42"/>
      <c r="I120" s="39">
        <f t="shared" si="11"/>
        <v>0</v>
      </c>
      <c r="J120" s="43"/>
      <c r="K120" s="42"/>
      <c r="L120" s="39">
        <f t="shared" si="12"/>
        <v>0</v>
      </c>
      <c r="M120" s="41"/>
      <c r="N120" s="40"/>
      <c r="O120" s="39">
        <f t="shared" si="13"/>
        <v>0</v>
      </c>
      <c r="P120" s="38"/>
    </row>
    <row r="121" spans="1:16" hidden="1" x14ac:dyDescent="0.25">
      <c r="A121" s="88">
        <v>2262</v>
      </c>
      <c r="B121" s="110" t="s">
        <v>194</v>
      </c>
      <c r="C121" s="45">
        <f t="shared" si="9"/>
        <v>0</v>
      </c>
      <c r="D121" s="43"/>
      <c r="E121" s="40"/>
      <c r="F121" s="44">
        <f t="shared" si="10"/>
        <v>0</v>
      </c>
      <c r="G121" s="43"/>
      <c r="H121" s="42"/>
      <c r="I121" s="39">
        <f t="shared" si="11"/>
        <v>0</v>
      </c>
      <c r="J121" s="43"/>
      <c r="K121" s="42"/>
      <c r="L121" s="39">
        <f t="shared" si="12"/>
        <v>0</v>
      </c>
      <c r="M121" s="41"/>
      <c r="N121" s="40"/>
      <c r="O121" s="39">
        <f t="shared" si="13"/>
        <v>0</v>
      </c>
      <c r="P121" s="38"/>
    </row>
    <row r="122" spans="1:16" hidden="1" x14ac:dyDescent="0.25">
      <c r="A122" s="88">
        <v>2263</v>
      </c>
      <c r="B122" s="110" t="s">
        <v>193</v>
      </c>
      <c r="C122" s="45">
        <f t="shared" si="9"/>
        <v>0</v>
      </c>
      <c r="D122" s="43"/>
      <c r="E122" s="40"/>
      <c r="F122" s="44">
        <f t="shared" si="10"/>
        <v>0</v>
      </c>
      <c r="G122" s="43"/>
      <c r="H122" s="42"/>
      <c r="I122" s="39">
        <f t="shared" si="11"/>
        <v>0</v>
      </c>
      <c r="J122" s="43"/>
      <c r="K122" s="42"/>
      <c r="L122" s="39">
        <f t="shared" si="12"/>
        <v>0</v>
      </c>
      <c r="M122" s="41"/>
      <c r="N122" s="40"/>
      <c r="O122" s="39">
        <f t="shared" si="13"/>
        <v>0</v>
      </c>
      <c r="P122" s="38"/>
    </row>
    <row r="123" spans="1:16" ht="24" hidden="1" x14ac:dyDescent="0.25">
      <c r="A123" s="88">
        <v>2264</v>
      </c>
      <c r="B123" s="110" t="s">
        <v>192</v>
      </c>
      <c r="C123" s="45">
        <f t="shared" si="9"/>
        <v>0</v>
      </c>
      <c r="D123" s="43"/>
      <c r="E123" s="40"/>
      <c r="F123" s="44">
        <f t="shared" si="10"/>
        <v>0</v>
      </c>
      <c r="G123" s="43"/>
      <c r="H123" s="42"/>
      <c r="I123" s="39">
        <f t="shared" si="11"/>
        <v>0</v>
      </c>
      <c r="J123" s="43"/>
      <c r="K123" s="42"/>
      <c r="L123" s="39">
        <f t="shared" si="12"/>
        <v>0</v>
      </c>
      <c r="M123" s="41"/>
      <c r="N123" s="40"/>
      <c r="O123" s="39">
        <f t="shared" si="13"/>
        <v>0</v>
      </c>
      <c r="P123" s="38"/>
    </row>
    <row r="124" spans="1:16" hidden="1" x14ac:dyDescent="0.25">
      <c r="A124" s="88">
        <v>2269</v>
      </c>
      <c r="B124" s="110" t="s">
        <v>191</v>
      </c>
      <c r="C124" s="45">
        <f t="shared" si="9"/>
        <v>0</v>
      </c>
      <c r="D124" s="43"/>
      <c r="E124" s="40"/>
      <c r="F124" s="44">
        <f t="shared" si="10"/>
        <v>0</v>
      </c>
      <c r="G124" s="43"/>
      <c r="H124" s="42"/>
      <c r="I124" s="39">
        <f t="shared" si="11"/>
        <v>0</v>
      </c>
      <c r="J124" s="43"/>
      <c r="K124" s="42"/>
      <c r="L124" s="39">
        <f t="shared" si="12"/>
        <v>0</v>
      </c>
      <c r="M124" s="41"/>
      <c r="N124" s="40"/>
      <c r="O124" s="39">
        <f t="shared" si="13"/>
        <v>0</v>
      </c>
      <c r="P124" s="38"/>
    </row>
    <row r="125" spans="1:16" hidden="1" x14ac:dyDescent="0.25">
      <c r="A125" s="111">
        <v>2270</v>
      </c>
      <c r="B125" s="110" t="s">
        <v>190</v>
      </c>
      <c r="C125" s="45">
        <f t="shared" si="9"/>
        <v>0</v>
      </c>
      <c r="D125" s="115">
        <f>SUM(D126:D130)</f>
        <v>0</v>
      </c>
      <c r="E125" s="112">
        <f>SUM(E126:E130)</f>
        <v>0</v>
      </c>
      <c r="F125" s="44">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45">
        <f t="shared" si="9"/>
        <v>0</v>
      </c>
      <c r="D126" s="43"/>
      <c r="E126" s="40"/>
      <c r="F126" s="44">
        <f t="shared" si="10"/>
        <v>0</v>
      </c>
      <c r="G126" s="43"/>
      <c r="H126" s="42"/>
      <c r="I126" s="39">
        <f t="shared" si="11"/>
        <v>0</v>
      </c>
      <c r="J126" s="43"/>
      <c r="K126" s="42"/>
      <c r="L126" s="39">
        <f t="shared" si="12"/>
        <v>0</v>
      </c>
      <c r="M126" s="41"/>
      <c r="N126" s="40"/>
      <c r="O126" s="39">
        <f t="shared" si="13"/>
        <v>0</v>
      </c>
      <c r="P126" s="38"/>
    </row>
    <row r="127" spans="1:16" ht="24" hidden="1" x14ac:dyDescent="0.25">
      <c r="A127" s="88">
        <v>2275</v>
      </c>
      <c r="B127" s="110" t="s">
        <v>188</v>
      </c>
      <c r="C127" s="45">
        <f t="shared" si="9"/>
        <v>0</v>
      </c>
      <c r="D127" s="43"/>
      <c r="E127" s="40"/>
      <c r="F127" s="44">
        <f t="shared" si="10"/>
        <v>0</v>
      </c>
      <c r="G127" s="43"/>
      <c r="H127" s="42"/>
      <c r="I127" s="39">
        <f t="shared" si="11"/>
        <v>0</v>
      </c>
      <c r="J127" s="43"/>
      <c r="K127" s="42"/>
      <c r="L127" s="39">
        <f t="shared" si="12"/>
        <v>0</v>
      </c>
      <c r="M127" s="41"/>
      <c r="N127" s="40"/>
      <c r="O127" s="39">
        <f t="shared" si="13"/>
        <v>0</v>
      </c>
      <c r="P127" s="38"/>
    </row>
    <row r="128" spans="1:16" ht="36" hidden="1" x14ac:dyDescent="0.25">
      <c r="A128" s="88">
        <v>2276</v>
      </c>
      <c r="B128" s="110" t="s">
        <v>187</v>
      </c>
      <c r="C128" s="45">
        <f t="shared" si="9"/>
        <v>0</v>
      </c>
      <c r="D128" s="43"/>
      <c r="E128" s="40"/>
      <c r="F128" s="44">
        <f t="shared" si="10"/>
        <v>0</v>
      </c>
      <c r="G128" s="43"/>
      <c r="H128" s="42"/>
      <c r="I128" s="39">
        <f t="shared" si="11"/>
        <v>0</v>
      </c>
      <c r="J128" s="43"/>
      <c r="K128" s="42"/>
      <c r="L128" s="39">
        <f t="shared" si="12"/>
        <v>0</v>
      </c>
      <c r="M128" s="41"/>
      <c r="N128" s="40"/>
      <c r="O128" s="39">
        <f t="shared" si="13"/>
        <v>0</v>
      </c>
      <c r="P128" s="38"/>
    </row>
    <row r="129" spans="1:16" ht="24" hidden="1" x14ac:dyDescent="0.25">
      <c r="A129" s="88">
        <v>2278</v>
      </c>
      <c r="B129" s="110" t="s">
        <v>186</v>
      </c>
      <c r="C129" s="45">
        <f t="shared" si="9"/>
        <v>0</v>
      </c>
      <c r="D129" s="43"/>
      <c r="E129" s="40"/>
      <c r="F129" s="44">
        <f t="shared" si="10"/>
        <v>0</v>
      </c>
      <c r="G129" s="43"/>
      <c r="H129" s="42"/>
      <c r="I129" s="39">
        <f t="shared" si="11"/>
        <v>0</v>
      </c>
      <c r="J129" s="43"/>
      <c r="K129" s="42"/>
      <c r="L129" s="39">
        <f t="shared" si="12"/>
        <v>0</v>
      </c>
      <c r="M129" s="41"/>
      <c r="N129" s="40"/>
      <c r="O129" s="39">
        <f t="shared" si="13"/>
        <v>0</v>
      </c>
      <c r="P129" s="38"/>
    </row>
    <row r="130" spans="1:16" ht="24" hidden="1" x14ac:dyDescent="0.25">
      <c r="A130" s="88">
        <v>2279</v>
      </c>
      <c r="B130" s="110" t="s">
        <v>185</v>
      </c>
      <c r="C130" s="45">
        <f t="shared" si="9"/>
        <v>0</v>
      </c>
      <c r="D130" s="43"/>
      <c r="E130" s="40"/>
      <c r="F130" s="44">
        <f t="shared" si="10"/>
        <v>0</v>
      </c>
      <c r="G130" s="43"/>
      <c r="H130" s="42"/>
      <c r="I130" s="39">
        <f t="shared" si="11"/>
        <v>0</v>
      </c>
      <c r="J130" s="43"/>
      <c r="K130" s="42"/>
      <c r="L130" s="39">
        <f t="shared" si="12"/>
        <v>0</v>
      </c>
      <c r="M130" s="41"/>
      <c r="N130" s="40"/>
      <c r="O130" s="39">
        <f t="shared" si="13"/>
        <v>0</v>
      </c>
      <c r="P130" s="38"/>
    </row>
    <row r="131" spans="1:16" ht="24" hidden="1" x14ac:dyDescent="0.25">
      <c r="A131" s="118">
        <v>2280</v>
      </c>
      <c r="B131" s="117" t="s">
        <v>184</v>
      </c>
      <c r="C131" s="45">
        <f t="shared" si="9"/>
        <v>0</v>
      </c>
      <c r="D131" s="140">
        <f t="shared" ref="D131:N131" si="14">SUM(D132)</f>
        <v>0</v>
      </c>
      <c r="E131" s="141">
        <f t="shared" si="14"/>
        <v>0</v>
      </c>
      <c r="F131" s="84">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45">
        <f t="shared" si="9"/>
        <v>0</v>
      </c>
      <c r="D132" s="43"/>
      <c r="E132" s="40"/>
      <c r="F132" s="44">
        <f t="shared" si="10"/>
        <v>0</v>
      </c>
      <c r="G132" s="43"/>
      <c r="H132" s="42"/>
      <c r="I132" s="39">
        <f t="shared" si="11"/>
        <v>0</v>
      </c>
      <c r="J132" s="43"/>
      <c r="K132" s="42"/>
      <c r="L132" s="39">
        <f t="shared" si="12"/>
        <v>0</v>
      </c>
      <c r="M132" s="41"/>
      <c r="N132" s="40"/>
      <c r="O132" s="39">
        <f t="shared" si="13"/>
        <v>0</v>
      </c>
      <c r="P132" s="38"/>
    </row>
    <row r="133" spans="1:16" ht="36" x14ac:dyDescent="0.25">
      <c r="A133" s="109">
        <v>2300</v>
      </c>
      <c r="B133" s="108" t="s">
        <v>182</v>
      </c>
      <c r="C133" s="124">
        <f t="shared" si="9"/>
        <v>465</v>
      </c>
      <c r="D133" s="121">
        <f>SUM(D134,D139,D143,D144,D147,D154,D162,D163,D166)</f>
        <v>465</v>
      </c>
      <c r="E133" s="540">
        <f>SUM(E134,E139,E143,E144,E147,E154,E162,E163,E166)</f>
        <v>0</v>
      </c>
      <c r="F133" s="473">
        <f t="shared" si="10"/>
        <v>465</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x14ac:dyDescent="0.25">
      <c r="A134" s="118">
        <v>2310</v>
      </c>
      <c r="B134" s="117" t="s">
        <v>181</v>
      </c>
      <c r="C134" s="85">
        <f t="shared" si="9"/>
        <v>68</v>
      </c>
      <c r="D134" s="201">
        <f>SUM(D135:D138)</f>
        <v>68</v>
      </c>
      <c r="E134" s="142">
        <f>SUM(E135:E138)</f>
        <v>0</v>
      </c>
      <c r="F134" s="477">
        <f t="shared" si="10"/>
        <v>68</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x14ac:dyDescent="0.25">
      <c r="A135" s="88">
        <v>2311</v>
      </c>
      <c r="B135" s="110" t="s">
        <v>180</v>
      </c>
      <c r="C135" s="45">
        <f t="shared" si="9"/>
        <v>68</v>
      </c>
      <c r="D135" s="43">
        <v>68</v>
      </c>
      <c r="E135" s="543"/>
      <c r="F135" s="87">
        <f t="shared" si="10"/>
        <v>68</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45">
        <f t="shared" si="9"/>
        <v>0</v>
      </c>
      <c r="D136" s="43"/>
      <c r="E136" s="40"/>
      <c r="F136" s="44">
        <f t="shared" si="10"/>
        <v>0</v>
      </c>
      <c r="G136" s="43"/>
      <c r="H136" s="42"/>
      <c r="I136" s="39">
        <f t="shared" si="11"/>
        <v>0</v>
      </c>
      <c r="J136" s="43"/>
      <c r="K136" s="42"/>
      <c r="L136" s="39">
        <f t="shared" si="12"/>
        <v>0</v>
      </c>
      <c r="M136" s="41"/>
      <c r="N136" s="40"/>
      <c r="O136" s="39">
        <f t="shared" si="13"/>
        <v>0</v>
      </c>
      <c r="P136" s="38"/>
    </row>
    <row r="137" spans="1:16" hidden="1" x14ac:dyDescent="0.25">
      <c r="A137" s="88">
        <v>2313</v>
      </c>
      <c r="B137" s="110" t="s">
        <v>178</v>
      </c>
      <c r="C137" s="45">
        <f t="shared" si="9"/>
        <v>0</v>
      </c>
      <c r="D137" s="43"/>
      <c r="E137" s="40"/>
      <c r="F137" s="44">
        <f t="shared" si="10"/>
        <v>0</v>
      </c>
      <c r="G137" s="43"/>
      <c r="H137" s="42"/>
      <c r="I137" s="39">
        <f t="shared" si="11"/>
        <v>0</v>
      </c>
      <c r="J137" s="43"/>
      <c r="K137" s="42"/>
      <c r="L137" s="39">
        <f t="shared" si="12"/>
        <v>0</v>
      </c>
      <c r="M137" s="41"/>
      <c r="N137" s="40"/>
      <c r="O137" s="39">
        <f t="shared" si="13"/>
        <v>0</v>
      </c>
      <c r="P137" s="38"/>
    </row>
    <row r="138" spans="1:16" ht="36" hidden="1" x14ac:dyDescent="0.25">
      <c r="A138" s="88">
        <v>2314</v>
      </c>
      <c r="B138" s="110" t="s">
        <v>177</v>
      </c>
      <c r="C138" s="45">
        <f t="shared" si="9"/>
        <v>0</v>
      </c>
      <c r="D138" s="43"/>
      <c r="E138" s="40"/>
      <c r="F138" s="44">
        <f t="shared" si="10"/>
        <v>0</v>
      </c>
      <c r="G138" s="43"/>
      <c r="H138" s="42"/>
      <c r="I138" s="39">
        <f t="shared" si="11"/>
        <v>0</v>
      </c>
      <c r="J138" s="43"/>
      <c r="K138" s="42"/>
      <c r="L138" s="39">
        <f t="shared" si="12"/>
        <v>0</v>
      </c>
      <c r="M138" s="41"/>
      <c r="N138" s="40"/>
      <c r="O138" s="39">
        <f t="shared" si="13"/>
        <v>0</v>
      </c>
      <c r="P138" s="38"/>
    </row>
    <row r="139" spans="1:16" hidden="1" x14ac:dyDescent="0.25">
      <c r="A139" s="111">
        <v>2320</v>
      </c>
      <c r="B139" s="110" t="s">
        <v>176</v>
      </c>
      <c r="C139" s="45">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45">
        <f t="shared" si="9"/>
        <v>0</v>
      </c>
      <c r="D140" s="43"/>
      <c r="E140" s="40"/>
      <c r="F140" s="44">
        <f t="shared" si="10"/>
        <v>0</v>
      </c>
      <c r="G140" s="43"/>
      <c r="H140" s="42"/>
      <c r="I140" s="39">
        <f t="shared" si="11"/>
        <v>0</v>
      </c>
      <c r="J140" s="43"/>
      <c r="K140" s="42"/>
      <c r="L140" s="39">
        <f t="shared" si="12"/>
        <v>0</v>
      </c>
      <c r="M140" s="41"/>
      <c r="N140" s="40"/>
      <c r="O140" s="39">
        <f t="shared" si="13"/>
        <v>0</v>
      </c>
      <c r="P140" s="38"/>
    </row>
    <row r="141" spans="1:16" hidden="1" x14ac:dyDescent="0.25">
      <c r="A141" s="88">
        <v>2322</v>
      </c>
      <c r="B141" s="110" t="s">
        <v>174</v>
      </c>
      <c r="C141" s="45">
        <f t="shared" si="9"/>
        <v>0</v>
      </c>
      <c r="D141" s="43"/>
      <c r="E141" s="40"/>
      <c r="F141" s="44">
        <f t="shared" si="10"/>
        <v>0</v>
      </c>
      <c r="G141" s="43"/>
      <c r="H141" s="42"/>
      <c r="I141" s="39">
        <f t="shared" si="11"/>
        <v>0</v>
      </c>
      <c r="J141" s="43"/>
      <c r="K141" s="42"/>
      <c r="L141" s="39">
        <f t="shared" si="12"/>
        <v>0</v>
      </c>
      <c r="M141" s="41"/>
      <c r="N141" s="40"/>
      <c r="O141" s="39">
        <f t="shared" si="13"/>
        <v>0</v>
      </c>
      <c r="P141" s="38"/>
    </row>
    <row r="142" spans="1:16" hidden="1" x14ac:dyDescent="0.25">
      <c r="A142" s="88">
        <v>2329</v>
      </c>
      <c r="B142" s="110" t="s">
        <v>173</v>
      </c>
      <c r="C142" s="45">
        <f t="shared" si="9"/>
        <v>0</v>
      </c>
      <c r="D142" s="43"/>
      <c r="E142" s="40"/>
      <c r="F142" s="44">
        <f t="shared" si="10"/>
        <v>0</v>
      </c>
      <c r="G142" s="43"/>
      <c r="H142" s="42"/>
      <c r="I142" s="39">
        <f t="shared" si="11"/>
        <v>0</v>
      </c>
      <c r="J142" s="43"/>
      <c r="K142" s="42"/>
      <c r="L142" s="39">
        <f t="shared" si="12"/>
        <v>0</v>
      </c>
      <c r="M142" s="41"/>
      <c r="N142" s="40"/>
      <c r="O142" s="39">
        <f t="shared" si="13"/>
        <v>0</v>
      </c>
      <c r="P142" s="38"/>
    </row>
    <row r="143" spans="1:16" hidden="1" x14ac:dyDescent="0.25">
      <c r="A143" s="111">
        <v>2330</v>
      </c>
      <c r="B143" s="110" t="s">
        <v>172</v>
      </c>
      <c r="C143" s="45">
        <f t="shared" si="9"/>
        <v>0</v>
      </c>
      <c r="D143" s="43"/>
      <c r="E143" s="40"/>
      <c r="F143" s="44">
        <f t="shared" si="10"/>
        <v>0</v>
      </c>
      <c r="G143" s="43"/>
      <c r="H143" s="42"/>
      <c r="I143" s="39">
        <f t="shared" si="11"/>
        <v>0</v>
      </c>
      <c r="J143" s="43"/>
      <c r="K143" s="42"/>
      <c r="L143" s="39">
        <f t="shared" si="12"/>
        <v>0</v>
      </c>
      <c r="M143" s="41"/>
      <c r="N143" s="40"/>
      <c r="O143" s="39">
        <f t="shared" si="13"/>
        <v>0</v>
      </c>
      <c r="P143" s="38"/>
    </row>
    <row r="144" spans="1:16" ht="48" hidden="1" x14ac:dyDescent="0.25">
      <c r="A144" s="111">
        <v>2340</v>
      </c>
      <c r="B144" s="110" t="s">
        <v>171</v>
      </c>
      <c r="C144" s="45">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45">
        <f t="shared" si="9"/>
        <v>0</v>
      </c>
      <c r="D145" s="43"/>
      <c r="E145" s="40"/>
      <c r="F145" s="44">
        <f t="shared" si="10"/>
        <v>0</v>
      </c>
      <c r="G145" s="43"/>
      <c r="H145" s="42"/>
      <c r="I145" s="39">
        <f t="shared" si="11"/>
        <v>0</v>
      </c>
      <c r="J145" s="43"/>
      <c r="K145" s="42"/>
      <c r="L145" s="39">
        <f t="shared" si="12"/>
        <v>0</v>
      </c>
      <c r="M145" s="41"/>
      <c r="N145" s="40"/>
      <c r="O145" s="39">
        <f t="shared" si="13"/>
        <v>0</v>
      </c>
      <c r="P145" s="38"/>
    </row>
    <row r="146" spans="1:16" ht="24" hidden="1" x14ac:dyDescent="0.25">
      <c r="A146" s="88">
        <v>2344</v>
      </c>
      <c r="B146" s="110" t="s">
        <v>169</v>
      </c>
      <c r="C146" s="45">
        <f t="shared" si="9"/>
        <v>0</v>
      </c>
      <c r="D146" s="43"/>
      <c r="E146" s="40"/>
      <c r="F146" s="44">
        <f t="shared" si="10"/>
        <v>0</v>
      </c>
      <c r="G146" s="43"/>
      <c r="H146" s="42"/>
      <c r="I146" s="39">
        <f t="shared" si="11"/>
        <v>0</v>
      </c>
      <c r="J146" s="43"/>
      <c r="K146" s="42"/>
      <c r="L146" s="39">
        <f t="shared" si="12"/>
        <v>0</v>
      </c>
      <c r="M146" s="41"/>
      <c r="N146" s="40"/>
      <c r="O146" s="39">
        <f t="shared" si="13"/>
        <v>0</v>
      </c>
      <c r="P146" s="38"/>
    </row>
    <row r="147" spans="1:16" ht="24" hidden="1" x14ac:dyDescent="0.25">
      <c r="A147" s="169">
        <v>2350</v>
      </c>
      <c r="B147" s="96" t="s">
        <v>168</v>
      </c>
      <c r="C147" s="45">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45">
        <f t="shared" si="9"/>
        <v>0</v>
      </c>
      <c r="D148" s="83"/>
      <c r="E148" s="80"/>
      <c r="F148" s="84">
        <f t="shared" si="10"/>
        <v>0</v>
      </c>
      <c r="G148" s="83"/>
      <c r="H148" s="82"/>
      <c r="I148" s="79">
        <f t="shared" si="11"/>
        <v>0</v>
      </c>
      <c r="J148" s="83"/>
      <c r="K148" s="82"/>
      <c r="L148" s="79">
        <f t="shared" si="12"/>
        <v>0</v>
      </c>
      <c r="M148" s="81"/>
      <c r="N148" s="80"/>
      <c r="O148" s="79">
        <f t="shared" si="13"/>
        <v>0</v>
      </c>
      <c r="P148" s="78"/>
    </row>
    <row r="149" spans="1:16" hidden="1" x14ac:dyDescent="0.25">
      <c r="A149" s="88">
        <v>2352</v>
      </c>
      <c r="B149" s="110" t="s">
        <v>166</v>
      </c>
      <c r="C149" s="45">
        <f t="shared" si="9"/>
        <v>0</v>
      </c>
      <c r="D149" s="43"/>
      <c r="E149" s="40"/>
      <c r="F149" s="44">
        <f t="shared" si="10"/>
        <v>0</v>
      </c>
      <c r="G149" s="43"/>
      <c r="H149" s="42"/>
      <c r="I149" s="39">
        <f t="shared" si="11"/>
        <v>0</v>
      </c>
      <c r="J149" s="43"/>
      <c r="K149" s="42"/>
      <c r="L149" s="39">
        <f t="shared" si="12"/>
        <v>0</v>
      </c>
      <c r="M149" s="41"/>
      <c r="N149" s="40"/>
      <c r="O149" s="39">
        <f t="shared" si="13"/>
        <v>0</v>
      </c>
      <c r="P149" s="38"/>
    </row>
    <row r="150" spans="1:16" ht="24" hidden="1" x14ac:dyDescent="0.25">
      <c r="A150" s="88">
        <v>2353</v>
      </c>
      <c r="B150" s="110" t="s">
        <v>165</v>
      </c>
      <c r="C150" s="45">
        <f t="shared" si="9"/>
        <v>0</v>
      </c>
      <c r="D150" s="43"/>
      <c r="E150" s="40"/>
      <c r="F150" s="44">
        <f t="shared" si="10"/>
        <v>0</v>
      </c>
      <c r="G150" s="43"/>
      <c r="H150" s="42"/>
      <c r="I150" s="39">
        <f t="shared" si="11"/>
        <v>0</v>
      </c>
      <c r="J150" s="43"/>
      <c r="K150" s="42"/>
      <c r="L150" s="39">
        <f t="shared" si="12"/>
        <v>0</v>
      </c>
      <c r="M150" s="41"/>
      <c r="N150" s="40"/>
      <c r="O150" s="39">
        <f t="shared" si="13"/>
        <v>0</v>
      </c>
      <c r="P150" s="38"/>
    </row>
    <row r="151" spans="1:16" ht="24" hidden="1" x14ac:dyDescent="0.25">
      <c r="A151" s="88">
        <v>2354</v>
      </c>
      <c r="B151" s="110" t="s">
        <v>164</v>
      </c>
      <c r="C151" s="45">
        <f t="shared" si="9"/>
        <v>0</v>
      </c>
      <c r="D151" s="43"/>
      <c r="E151" s="40"/>
      <c r="F151" s="44">
        <f t="shared" si="10"/>
        <v>0</v>
      </c>
      <c r="G151" s="43"/>
      <c r="H151" s="42"/>
      <c r="I151" s="39">
        <f t="shared" si="11"/>
        <v>0</v>
      </c>
      <c r="J151" s="43"/>
      <c r="K151" s="42"/>
      <c r="L151" s="39">
        <f t="shared" si="12"/>
        <v>0</v>
      </c>
      <c r="M151" s="41"/>
      <c r="N151" s="40"/>
      <c r="O151" s="39">
        <f t="shared" si="13"/>
        <v>0</v>
      </c>
      <c r="P151" s="38"/>
    </row>
    <row r="152" spans="1:16" ht="24" hidden="1" x14ac:dyDescent="0.25">
      <c r="A152" s="88">
        <v>2355</v>
      </c>
      <c r="B152" s="110" t="s">
        <v>163</v>
      </c>
      <c r="C152" s="45">
        <f t="shared" si="9"/>
        <v>0</v>
      </c>
      <c r="D152" s="43"/>
      <c r="E152" s="40"/>
      <c r="F152" s="44">
        <f t="shared" si="10"/>
        <v>0</v>
      </c>
      <c r="G152" s="43"/>
      <c r="H152" s="42"/>
      <c r="I152" s="39">
        <f t="shared" si="11"/>
        <v>0</v>
      </c>
      <c r="J152" s="43"/>
      <c r="K152" s="42"/>
      <c r="L152" s="39">
        <f t="shared" si="12"/>
        <v>0</v>
      </c>
      <c r="M152" s="41"/>
      <c r="N152" s="40"/>
      <c r="O152" s="39">
        <f t="shared" si="13"/>
        <v>0</v>
      </c>
      <c r="P152" s="38"/>
    </row>
    <row r="153" spans="1:16" ht="24" hidden="1" x14ac:dyDescent="0.25">
      <c r="A153" s="88">
        <v>2359</v>
      </c>
      <c r="B153" s="110" t="s">
        <v>162</v>
      </c>
      <c r="C153" s="45">
        <f t="shared" si="9"/>
        <v>0</v>
      </c>
      <c r="D153" s="43"/>
      <c r="E153" s="40"/>
      <c r="F153" s="44">
        <f t="shared" si="10"/>
        <v>0</v>
      </c>
      <c r="G153" s="43"/>
      <c r="H153" s="42"/>
      <c r="I153" s="39">
        <f t="shared" si="11"/>
        <v>0</v>
      </c>
      <c r="J153" s="43"/>
      <c r="K153" s="42"/>
      <c r="L153" s="39">
        <f t="shared" si="12"/>
        <v>0</v>
      </c>
      <c r="M153" s="41"/>
      <c r="N153" s="40"/>
      <c r="O153" s="39">
        <f t="shared" si="13"/>
        <v>0</v>
      </c>
      <c r="P153" s="38"/>
    </row>
    <row r="154" spans="1:16" ht="24" hidden="1" x14ac:dyDescent="0.25">
      <c r="A154" s="111">
        <v>2360</v>
      </c>
      <c r="B154" s="110" t="s">
        <v>161</v>
      </c>
      <c r="C154" s="45">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45">
        <f t="shared" si="9"/>
        <v>0</v>
      </c>
      <c r="D155" s="43"/>
      <c r="E155" s="40"/>
      <c r="F155" s="44">
        <f t="shared" si="10"/>
        <v>0</v>
      </c>
      <c r="G155" s="43"/>
      <c r="H155" s="42"/>
      <c r="I155" s="39">
        <f t="shared" si="11"/>
        <v>0</v>
      </c>
      <c r="J155" s="43"/>
      <c r="K155" s="42"/>
      <c r="L155" s="39">
        <f t="shared" si="12"/>
        <v>0</v>
      </c>
      <c r="M155" s="41"/>
      <c r="N155" s="40"/>
      <c r="O155" s="39">
        <f t="shared" si="13"/>
        <v>0</v>
      </c>
      <c r="P155" s="38"/>
    </row>
    <row r="156" spans="1:16" ht="24" hidden="1" x14ac:dyDescent="0.25">
      <c r="A156" s="46">
        <v>2362</v>
      </c>
      <c r="B156" s="110" t="s">
        <v>159</v>
      </c>
      <c r="C156" s="45">
        <f t="shared" si="9"/>
        <v>0</v>
      </c>
      <c r="D156" s="43"/>
      <c r="E156" s="40"/>
      <c r="F156" s="44">
        <f t="shared" si="10"/>
        <v>0</v>
      </c>
      <c r="G156" s="43"/>
      <c r="H156" s="42"/>
      <c r="I156" s="39">
        <f t="shared" si="11"/>
        <v>0</v>
      </c>
      <c r="J156" s="43"/>
      <c r="K156" s="42"/>
      <c r="L156" s="39">
        <f t="shared" si="12"/>
        <v>0</v>
      </c>
      <c r="M156" s="41"/>
      <c r="N156" s="40"/>
      <c r="O156" s="39">
        <f t="shared" si="13"/>
        <v>0</v>
      </c>
      <c r="P156" s="38"/>
    </row>
    <row r="157" spans="1:16" hidden="1" x14ac:dyDescent="0.25">
      <c r="A157" s="46">
        <v>2363</v>
      </c>
      <c r="B157" s="110" t="s">
        <v>158</v>
      </c>
      <c r="C157" s="45">
        <f t="shared" si="9"/>
        <v>0</v>
      </c>
      <c r="D157" s="43"/>
      <c r="E157" s="40"/>
      <c r="F157" s="44">
        <f t="shared" si="10"/>
        <v>0</v>
      </c>
      <c r="G157" s="43"/>
      <c r="H157" s="42"/>
      <c r="I157" s="39">
        <f t="shared" si="11"/>
        <v>0</v>
      </c>
      <c r="J157" s="43"/>
      <c r="K157" s="42"/>
      <c r="L157" s="39">
        <f t="shared" si="12"/>
        <v>0</v>
      </c>
      <c r="M157" s="41"/>
      <c r="N157" s="40"/>
      <c r="O157" s="39">
        <f t="shared" si="13"/>
        <v>0</v>
      </c>
      <c r="P157" s="38"/>
    </row>
    <row r="158" spans="1:16" hidden="1" x14ac:dyDescent="0.25">
      <c r="A158" s="46">
        <v>2364</v>
      </c>
      <c r="B158" s="110" t="s">
        <v>156</v>
      </c>
      <c r="C158" s="45">
        <f t="shared" si="9"/>
        <v>0</v>
      </c>
      <c r="D158" s="43"/>
      <c r="E158" s="40"/>
      <c r="F158" s="44">
        <f t="shared" si="10"/>
        <v>0</v>
      </c>
      <c r="G158" s="43"/>
      <c r="H158" s="42"/>
      <c r="I158" s="39">
        <f t="shared" si="11"/>
        <v>0</v>
      </c>
      <c r="J158" s="43"/>
      <c r="K158" s="42"/>
      <c r="L158" s="39">
        <f t="shared" si="12"/>
        <v>0</v>
      </c>
      <c r="M158" s="41"/>
      <c r="N158" s="40"/>
      <c r="O158" s="39">
        <f t="shared" si="13"/>
        <v>0</v>
      </c>
      <c r="P158" s="38"/>
    </row>
    <row r="159" spans="1:16" hidden="1" x14ac:dyDescent="0.25">
      <c r="A159" s="46">
        <v>2365</v>
      </c>
      <c r="B159" s="110" t="s">
        <v>155</v>
      </c>
      <c r="C159" s="45">
        <f t="shared" si="9"/>
        <v>0</v>
      </c>
      <c r="D159" s="43"/>
      <c r="E159" s="40"/>
      <c r="F159" s="44">
        <f t="shared" si="10"/>
        <v>0</v>
      </c>
      <c r="G159" s="43"/>
      <c r="H159" s="42"/>
      <c r="I159" s="39">
        <f t="shared" si="11"/>
        <v>0</v>
      </c>
      <c r="J159" s="43"/>
      <c r="K159" s="42"/>
      <c r="L159" s="39">
        <f t="shared" si="12"/>
        <v>0</v>
      </c>
      <c r="M159" s="41"/>
      <c r="N159" s="40"/>
      <c r="O159" s="39">
        <f t="shared" si="13"/>
        <v>0</v>
      </c>
      <c r="P159" s="38"/>
    </row>
    <row r="160" spans="1:16" ht="36" hidden="1" x14ac:dyDescent="0.25">
      <c r="A160" s="46">
        <v>2366</v>
      </c>
      <c r="B160" s="110" t="s">
        <v>153</v>
      </c>
      <c r="C160" s="45">
        <f t="shared" si="9"/>
        <v>0</v>
      </c>
      <c r="D160" s="43"/>
      <c r="E160" s="40"/>
      <c r="F160" s="44">
        <f t="shared" si="10"/>
        <v>0</v>
      </c>
      <c r="G160" s="43"/>
      <c r="H160" s="42"/>
      <c r="I160" s="39">
        <f t="shared" si="11"/>
        <v>0</v>
      </c>
      <c r="J160" s="43"/>
      <c r="K160" s="42"/>
      <c r="L160" s="39">
        <f t="shared" si="12"/>
        <v>0</v>
      </c>
      <c r="M160" s="41"/>
      <c r="N160" s="40"/>
      <c r="O160" s="39">
        <f t="shared" si="13"/>
        <v>0</v>
      </c>
      <c r="P160" s="38"/>
    </row>
    <row r="161" spans="1:16" ht="48" hidden="1" x14ac:dyDescent="0.25">
      <c r="A161" s="46">
        <v>2369</v>
      </c>
      <c r="B161" s="110" t="s">
        <v>152</v>
      </c>
      <c r="C161" s="45">
        <f t="shared" si="9"/>
        <v>0</v>
      </c>
      <c r="D161" s="43"/>
      <c r="E161" s="40"/>
      <c r="F161" s="44">
        <f t="shared" si="10"/>
        <v>0</v>
      </c>
      <c r="G161" s="43"/>
      <c r="H161" s="42"/>
      <c r="I161" s="39">
        <f t="shared" si="11"/>
        <v>0</v>
      </c>
      <c r="J161" s="43"/>
      <c r="K161" s="42"/>
      <c r="L161" s="39">
        <f t="shared" si="12"/>
        <v>0</v>
      </c>
      <c r="M161" s="41"/>
      <c r="N161" s="40"/>
      <c r="O161" s="39">
        <f t="shared" si="13"/>
        <v>0</v>
      </c>
      <c r="P161" s="38"/>
    </row>
    <row r="162" spans="1:16" x14ac:dyDescent="0.25">
      <c r="A162" s="169">
        <v>2370</v>
      </c>
      <c r="B162" s="96" t="s">
        <v>151</v>
      </c>
      <c r="C162" s="45">
        <f t="shared" si="9"/>
        <v>397</v>
      </c>
      <c r="D162" s="167">
        <v>397</v>
      </c>
      <c r="E162" s="544"/>
      <c r="F162" s="484">
        <f t="shared" si="10"/>
        <v>397</v>
      </c>
      <c r="G162" s="167"/>
      <c r="H162" s="166"/>
      <c r="I162" s="90">
        <f t="shared" si="11"/>
        <v>0</v>
      </c>
      <c r="J162" s="167"/>
      <c r="K162" s="166"/>
      <c r="L162" s="90">
        <f t="shared" si="12"/>
        <v>0</v>
      </c>
      <c r="M162" s="165"/>
      <c r="N162" s="164"/>
      <c r="O162" s="90">
        <f t="shared" si="13"/>
        <v>0</v>
      </c>
      <c r="P162" s="89"/>
    </row>
    <row r="163" spans="1:16" hidden="1" x14ac:dyDescent="0.25">
      <c r="A163" s="169">
        <v>2380</v>
      </c>
      <c r="B163" s="96" t="s">
        <v>150</v>
      </c>
      <c r="C163" s="45">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45">
        <f t="shared" si="9"/>
        <v>0</v>
      </c>
      <c r="D164" s="83"/>
      <c r="E164" s="80"/>
      <c r="F164" s="84">
        <f t="shared" si="10"/>
        <v>0</v>
      </c>
      <c r="G164" s="83"/>
      <c r="H164" s="82"/>
      <c r="I164" s="79">
        <f t="shared" si="11"/>
        <v>0</v>
      </c>
      <c r="J164" s="83"/>
      <c r="K164" s="82"/>
      <c r="L164" s="79">
        <f t="shared" si="12"/>
        <v>0</v>
      </c>
      <c r="M164" s="81"/>
      <c r="N164" s="80"/>
      <c r="O164" s="79">
        <f t="shared" si="13"/>
        <v>0</v>
      </c>
      <c r="P164" s="78"/>
    </row>
    <row r="165" spans="1:16" ht="24" hidden="1" x14ac:dyDescent="0.25">
      <c r="A165" s="46">
        <v>2389</v>
      </c>
      <c r="B165" s="110" t="s">
        <v>148</v>
      </c>
      <c r="C165" s="45">
        <f t="shared" si="9"/>
        <v>0</v>
      </c>
      <c r="D165" s="43"/>
      <c r="E165" s="40"/>
      <c r="F165" s="44">
        <f t="shared" si="10"/>
        <v>0</v>
      </c>
      <c r="G165" s="43"/>
      <c r="H165" s="42"/>
      <c r="I165" s="39">
        <f t="shared" si="11"/>
        <v>0</v>
      </c>
      <c r="J165" s="43"/>
      <c r="K165" s="42"/>
      <c r="L165" s="39">
        <f t="shared" si="12"/>
        <v>0</v>
      </c>
      <c r="M165" s="41"/>
      <c r="N165" s="40"/>
      <c r="O165" s="39">
        <f t="shared" si="13"/>
        <v>0</v>
      </c>
      <c r="P165" s="38"/>
    </row>
    <row r="166" spans="1:16" hidden="1" x14ac:dyDescent="0.25">
      <c r="A166" s="169">
        <v>2390</v>
      </c>
      <c r="B166" s="96" t="s">
        <v>147</v>
      </c>
      <c r="C166" s="45">
        <f t="shared" si="9"/>
        <v>0</v>
      </c>
      <c r="D166" s="167"/>
      <c r="E166" s="164"/>
      <c r="F166" s="95">
        <f t="shared" si="10"/>
        <v>0</v>
      </c>
      <c r="G166" s="167"/>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124">
        <f t="shared" si="9"/>
        <v>0</v>
      </c>
      <c r="D167" s="199"/>
      <c r="E167" s="196"/>
      <c r="F167" s="122">
        <f t="shared" si="10"/>
        <v>0</v>
      </c>
      <c r="G167" s="199"/>
      <c r="H167" s="198"/>
      <c r="I167" s="119">
        <f t="shared" si="11"/>
        <v>0</v>
      </c>
      <c r="J167" s="199"/>
      <c r="K167" s="198"/>
      <c r="L167" s="119">
        <f t="shared" si="12"/>
        <v>0</v>
      </c>
      <c r="M167" s="197"/>
      <c r="N167" s="196"/>
      <c r="O167" s="119">
        <f t="shared" si="13"/>
        <v>0</v>
      </c>
      <c r="P167" s="171"/>
    </row>
    <row r="168" spans="1:16" ht="24" hidden="1" x14ac:dyDescent="0.25">
      <c r="A168" s="109">
        <v>2500</v>
      </c>
      <c r="B168" s="108" t="s">
        <v>145</v>
      </c>
      <c r="C168" s="124">
        <f t="shared" si="9"/>
        <v>0</v>
      </c>
      <c r="D168" s="121">
        <f>SUM(D169,D174)</f>
        <v>0</v>
      </c>
      <c r="E168" s="123">
        <f>SUM(E169,E174)</f>
        <v>0</v>
      </c>
      <c r="F168" s="122">
        <f t="shared" si="10"/>
        <v>0</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67">
        <f t="shared" si="13"/>
        <v>0</v>
      </c>
      <c r="P168" s="66"/>
    </row>
    <row r="169" spans="1:16" hidden="1" x14ac:dyDescent="0.25">
      <c r="A169" s="118">
        <v>2510</v>
      </c>
      <c r="B169" s="117" t="s">
        <v>144</v>
      </c>
      <c r="C169" s="85">
        <f t="shared" si="9"/>
        <v>0</v>
      </c>
      <c r="D169" s="140">
        <f>SUM(D170:D173)</f>
        <v>0</v>
      </c>
      <c r="E169" s="141">
        <f>SUM(E170:E173)</f>
        <v>0</v>
      </c>
      <c r="F169" s="84">
        <f t="shared" si="10"/>
        <v>0</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row>
    <row r="170" spans="1:16" ht="24" hidden="1" x14ac:dyDescent="0.25">
      <c r="A170" s="88">
        <v>2512</v>
      </c>
      <c r="B170" s="110" t="s">
        <v>143</v>
      </c>
      <c r="C170" s="45">
        <f t="shared" si="9"/>
        <v>0</v>
      </c>
      <c r="D170" s="43"/>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45">
        <f t="shared" si="9"/>
        <v>0</v>
      </c>
      <c r="D171" s="43"/>
      <c r="E171" s="40"/>
      <c r="F171" s="44">
        <f t="shared" si="10"/>
        <v>0</v>
      </c>
      <c r="G171" s="43"/>
      <c r="H171" s="42"/>
      <c r="I171" s="39">
        <f t="shared" si="11"/>
        <v>0</v>
      </c>
      <c r="J171" s="43"/>
      <c r="K171" s="42"/>
      <c r="L171" s="39">
        <f t="shared" si="12"/>
        <v>0</v>
      </c>
      <c r="M171" s="41"/>
      <c r="N171" s="40"/>
      <c r="O171" s="39">
        <f t="shared" si="13"/>
        <v>0</v>
      </c>
      <c r="P171" s="38"/>
    </row>
    <row r="172" spans="1:16" ht="24" hidden="1" x14ac:dyDescent="0.25">
      <c r="A172" s="88">
        <v>2515</v>
      </c>
      <c r="B172" s="110" t="s">
        <v>141</v>
      </c>
      <c r="C172" s="45">
        <f t="shared" si="9"/>
        <v>0</v>
      </c>
      <c r="D172" s="43"/>
      <c r="E172" s="40"/>
      <c r="F172" s="44">
        <f t="shared" si="10"/>
        <v>0</v>
      </c>
      <c r="G172" s="43"/>
      <c r="H172" s="42"/>
      <c r="I172" s="39">
        <f t="shared" si="11"/>
        <v>0</v>
      </c>
      <c r="J172" s="43"/>
      <c r="K172" s="42"/>
      <c r="L172" s="39">
        <f t="shared" si="12"/>
        <v>0</v>
      </c>
      <c r="M172" s="41"/>
      <c r="N172" s="40"/>
      <c r="O172" s="39">
        <f t="shared" si="13"/>
        <v>0</v>
      </c>
      <c r="P172" s="38"/>
    </row>
    <row r="173" spans="1:16" ht="24" hidden="1" x14ac:dyDescent="0.25">
      <c r="A173" s="88">
        <v>2519</v>
      </c>
      <c r="B173" s="110" t="s">
        <v>140</v>
      </c>
      <c r="C173" s="45">
        <f t="shared" si="9"/>
        <v>0</v>
      </c>
      <c r="D173" s="43"/>
      <c r="E173" s="40"/>
      <c r="F173" s="44">
        <f t="shared" si="10"/>
        <v>0</v>
      </c>
      <c r="G173" s="43"/>
      <c r="H173" s="42"/>
      <c r="I173" s="39">
        <f t="shared" si="11"/>
        <v>0</v>
      </c>
      <c r="J173" s="43"/>
      <c r="K173" s="42"/>
      <c r="L173" s="39">
        <f t="shared" si="12"/>
        <v>0</v>
      </c>
      <c r="M173" s="41"/>
      <c r="N173" s="40"/>
      <c r="O173" s="39">
        <f t="shared" si="13"/>
        <v>0</v>
      </c>
      <c r="P173" s="38"/>
    </row>
    <row r="174" spans="1:16" ht="24" hidden="1" x14ac:dyDescent="0.25">
      <c r="A174" s="111">
        <v>2520</v>
      </c>
      <c r="B174" s="110" t="s">
        <v>139</v>
      </c>
      <c r="C174" s="45">
        <f t="shared" si="9"/>
        <v>0</v>
      </c>
      <c r="D174" s="43"/>
      <c r="E174" s="40"/>
      <c r="F174" s="44">
        <f t="shared" si="10"/>
        <v>0</v>
      </c>
      <c r="G174" s="43"/>
      <c r="H174" s="42"/>
      <c r="I174" s="39">
        <f t="shared" si="11"/>
        <v>0</v>
      </c>
      <c r="J174" s="43"/>
      <c r="K174" s="42"/>
      <c r="L174" s="39">
        <f t="shared" si="12"/>
        <v>0</v>
      </c>
      <c r="M174" s="41"/>
      <c r="N174" s="40"/>
      <c r="O174" s="39">
        <f t="shared" si="13"/>
        <v>0</v>
      </c>
      <c r="P174" s="38"/>
    </row>
    <row r="175" spans="1:16" s="189" customFormat="1" ht="48" hidden="1" x14ac:dyDescent="0.25">
      <c r="A175" s="183">
        <v>2800</v>
      </c>
      <c r="B175" s="117" t="s">
        <v>138</v>
      </c>
      <c r="C175" s="85">
        <f t="shared" si="9"/>
        <v>0</v>
      </c>
      <c r="D175" s="194"/>
      <c r="E175" s="191"/>
      <c r="F175" s="195">
        <f t="shared" si="10"/>
        <v>0</v>
      </c>
      <c r="G175" s="194"/>
      <c r="H175" s="193"/>
      <c r="I175" s="190">
        <f t="shared" si="11"/>
        <v>0</v>
      </c>
      <c r="J175" s="194"/>
      <c r="K175" s="193"/>
      <c r="L175" s="190">
        <f t="shared" si="12"/>
        <v>0</v>
      </c>
      <c r="M175" s="192"/>
      <c r="N175" s="191"/>
      <c r="O175" s="190">
        <f t="shared" si="13"/>
        <v>0</v>
      </c>
      <c r="P175" s="78"/>
    </row>
    <row r="176" spans="1:16" hidden="1" x14ac:dyDescent="0.25">
      <c r="A176" s="163">
        <v>3000</v>
      </c>
      <c r="B176" s="163" t="s">
        <v>137</v>
      </c>
      <c r="C176" s="16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124">
        <f t="shared" si="9"/>
        <v>0</v>
      </c>
      <c r="D177" s="121">
        <f>SUM(D178,D182)</f>
        <v>0</v>
      </c>
      <c r="E177" s="123">
        <f>SUM(E178,E182)</f>
        <v>0</v>
      </c>
      <c r="F177" s="122">
        <f t="shared" si="10"/>
        <v>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row>
    <row r="178" spans="1:16" ht="36" hidden="1" x14ac:dyDescent="0.25">
      <c r="A178" s="118">
        <v>3260</v>
      </c>
      <c r="B178" s="117" t="s">
        <v>135</v>
      </c>
      <c r="C178" s="85">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45">
        <f t="shared" si="9"/>
        <v>0</v>
      </c>
      <c r="D179" s="43"/>
      <c r="E179" s="40"/>
      <c r="F179" s="44">
        <f t="shared" si="10"/>
        <v>0</v>
      </c>
      <c r="G179" s="43"/>
      <c r="H179" s="42"/>
      <c r="I179" s="39">
        <f t="shared" si="11"/>
        <v>0</v>
      </c>
      <c r="J179" s="43"/>
      <c r="K179" s="42"/>
      <c r="L179" s="39">
        <f t="shared" si="12"/>
        <v>0</v>
      </c>
      <c r="M179" s="41"/>
      <c r="N179" s="40"/>
      <c r="O179" s="39">
        <f t="shared" si="13"/>
        <v>0</v>
      </c>
      <c r="P179" s="38"/>
    </row>
    <row r="180" spans="1:16" ht="36" hidden="1" x14ac:dyDescent="0.25">
      <c r="A180" s="88">
        <v>3262</v>
      </c>
      <c r="B180" s="110" t="s">
        <v>133</v>
      </c>
      <c r="C180" s="45">
        <f t="shared" si="9"/>
        <v>0</v>
      </c>
      <c r="D180" s="43"/>
      <c r="E180" s="40"/>
      <c r="F180" s="44">
        <f t="shared" si="10"/>
        <v>0</v>
      </c>
      <c r="G180" s="43"/>
      <c r="H180" s="42"/>
      <c r="I180" s="39">
        <f t="shared" si="11"/>
        <v>0</v>
      </c>
      <c r="J180" s="43"/>
      <c r="K180" s="42"/>
      <c r="L180" s="39">
        <f t="shared" si="12"/>
        <v>0</v>
      </c>
      <c r="M180" s="41"/>
      <c r="N180" s="40"/>
      <c r="O180" s="39">
        <f t="shared" si="13"/>
        <v>0</v>
      </c>
      <c r="P180" s="38"/>
    </row>
    <row r="181" spans="1:16" ht="24" hidden="1" x14ac:dyDescent="0.25">
      <c r="A181" s="88">
        <v>3263</v>
      </c>
      <c r="B181" s="110" t="s">
        <v>132</v>
      </c>
      <c r="C181" s="45">
        <f t="shared" si="9"/>
        <v>0</v>
      </c>
      <c r="D181" s="43"/>
      <c r="E181" s="40"/>
      <c r="F181" s="44">
        <f t="shared" si="10"/>
        <v>0</v>
      </c>
      <c r="G181" s="43"/>
      <c r="H181" s="42"/>
      <c r="I181" s="39">
        <f t="shared" si="11"/>
        <v>0</v>
      </c>
      <c r="J181" s="43"/>
      <c r="K181" s="42"/>
      <c r="L181" s="39">
        <f t="shared" si="12"/>
        <v>0</v>
      </c>
      <c r="M181" s="41"/>
      <c r="N181" s="40"/>
      <c r="O181" s="39">
        <f t="shared" si="13"/>
        <v>0</v>
      </c>
      <c r="P181" s="38"/>
    </row>
    <row r="182" spans="1:16" ht="84" hidden="1" x14ac:dyDescent="0.25">
      <c r="A182" s="118">
        <v>3290</v>
      </c>
      <c r="B182" s="117" t="s">
        <v>131</v>
      </c>
      <c r="C182" s="45">
        <f t="shared" ref="C182:C258" si="26">F182+I182+L182+O182</f>
        <v>0</v>
      </c>
      <c r="D182" s="140">
        <f>SUM(D183:D186)</f>
        <v>0</v>
      </c>
      <c r="E182" s="141">
        <f>SUM(E183:E186)</f>
        <v>0</v>
      </c>
      <c r="F182" s="84">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row>
    <row r="183" spans="1:16" ht="72" hidden="1" x14ac:dyDescent="0.25">
      <c r="A183" s="88">
        <v>3291</v>
      </c>
      <c r="B183" s="110" t="s">
        <v>130</v>
      </c>
      <c r="C183" s="45">
        <f t="shared" si="26"/>
        <v>0</v>
      </c>
      <c r="D183" s="43"/>
      <c r="E183" s="40"/>
      <c r="F183" s="44">
        <f t="shared" ref="F183:F246" si="30">D183+E183</f>
        <v>0</v>
      </c>
      <c r="G183" s="43"/>
      <c r="H183" s="42"/>
      <c r="I183" s="39">
        <f t="shared" ref="I183:I246" si="31">G183+H183</f>
        <v>0</v>
      </c>
      <c r="J183" s="43"/>
      <c r="K183" s="42"/>
      <c r="L183" s="39">
        <f t="shared" ref="L183:L246" si="32">J183+K183</f>
        <v>0</v>
      </c>
      <c r="M183" s="41"/>
      <c r="N183" s="40"/>
      <c r="O183" s="39">
        <f t="shared" ref="O183:O246" si="33">M183+N183</f>
        <v>0</v>
      </c>
      <c r="P183" s="38"/>
    </row>
    <row r="184" spans="1:16" ht="72" hidden="1" x14ac:dyDescent="0.25">
      <c r="A184" s="88">
        <v>3292</v>
      </c>
      <c r="B184" s="110" t="s">
        <v>129</v>
      </c>
      <c r="C184" s="45">
        <f t="shared" si="26"/>
        <v>0</v>
      </c>
      <c r="D184" s="43"/>
      <c r="E184" s="40"/>
      <c r="F184" s="44">
        <f t="shared" si="30"/>
        <v>0</v>
      </c>
      <c r="G184" s="43"/>
      <c r="H184" s="42"/>
      <c r="I184" s="39">
        <f t="shared" si="31"/>
        <v>0</v>
      </c>
      <c r="J184" s="43"/>
      <c r="K184" s="42"/>
      <c r="L184" s="39">
        <f t="shared" si="32"/>
        <v>0</v>
      </c>
      <c r="M184" s="41"/>
      <c r="N184" s="40"/>
      <c r="O184" s="39">
        <f t="shared" si="33"/>
        <v>0</v>
      </c>
      <c r="P184" s="38"/>
    </row>
    <row r="185" spans="1:16" ht="72" hidden="1" x14ac:dyDescent="0.25">
      <c r="A185" s="88">
        <v>3293</v>
      </c>
      <c r="B185" s="110" t="s">
        <v>128</v>
      </c>
      <c r="C185" s="45">
        <f t="shared" si="26"/>
        <v>0</v>
      </c>
      <c r="D185" s="43"/>
      <c r="E185" s="40"/>
      <c r="F185" s="44">
        <f t="shared" si="30"/>
        <v>0</v>
      </c>
      <c r="G185" s="43"/>
      <c r="H185" s="42"/>
      <c r="I185" s="39">
        <f t="shared" si="31"/>
        <v>0</v>
      </c>
      <c r="J185" s="43"/>
      <c r="K185" s="42"/>
      <c r="L185" s="39">
        <f t="shared" si="32"/>
        <v>0</v>
      </c>
      <c r="M185" s="41"/>
      <c r="N185" s="40"/>
      <c r="O185" s="39">
        <f t="shared" si="33"/>
        <v>0</v>
      </c>
      <c r="P185" s="38"/>
    </row>
    <row r="186" spans="1:16" ht="60" hidden="1" x14ac:dyDescent="0.25">
      <c r="A186" s="188">
        <v>3294</v>
      </c>
      <c r="B186" s="110" t="s">
        <v>127</v>
      </c>
      <c r="C186" s="35">
        <f t="shared" si="26"/>
        <v>0</v>
      </c>
      <c r="D186" s="33"/>
      <c r="E186" s="30"/>
      <c r="F186" s="34">
        <f t="shared" si="30"/>
        <v>0</v>
      </c>
      <c r="G186" s="33"/>
      <c r="H186" s="32"/>
      <c r="I186" s="29">
        <f t="shared" si="31"/>
        <v>0</v>
      </c>
      <c r="J186" s="33"/>
      <c r="K186" s="32"/>
      <c r="L186" s="29">
        <f t="shared" si="32"/>
        <v>0</v>
      </c>
      <c r="M186" s="31"/>
      <c r="N186" s="30"/>
      <c r="O186" s="29">
        <f t="shared" si="33"/>
        <v>0</v>
      </c>
      <c r="P186" s="28"/>
    </row>
    <row r="187" spans="1:16" ht="48" hidden="1" x14ac:dyDescent="0.25">
      <c r="A187" s="154">
        <v>3300</v>
      </c>
      <c r="B187" s="153" t="s">
        <v>126</v>
      </c>
      <c r="C187" s="152">
        <f t="shared" si="26"/>
        <v>0</v>
      </c>
      <c r="D187" s="150">
        <f>SUM(D188:D189)</f>
        <v>0</v>
      </c>
      <c r="E187" s="68">
        <f>SUM(E188:E189)</f>
        <v>0</v>
      </c>
      <c r="F187" s="151">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row>
    <row r="188" spans="1:16" ht="48" hidden="1" x14ac:dyDescent="0.25">
      <c r="A188" s="187">
        <v>3310</v>
      </c>
      <c r="B188" s="96" t="s">
        <v>125</v>
      </c>
      <c r="C188" s="170">
        <f t="shared" si="26"/>
        <v>0</v>
      </c>
      <c r="D188" s="167"/>
      <c r="E188" s="164"/>
      <c r="F188" s="95">
        <f t="shared" si="30"/>
        <v>0</v>
      </c>
      <c r="G188" s="167"/>
      <c r="H188" s="166"/>
      <c r="I188" s="90">
        <f t="shared" si="31"/>
        <v>0</v>
      </c>
      <c r="J188" s="167"/>
      <c r="K188" s="166"/>
      <c r="L188" s="90">
        <f t="shared" si="32"/>
        <v>0</v>
      </c>
      <c r="M188" s="165"/>
      <c r="N188" s="164"/>
      <c r="O188" s="90">
        <f t="shared" si="33"/>
        <v>0</v>
      </c>
      <c r="P188" s="89"/>
    </row>
    <row r="189" spans="1:16" ht="60" hidden="1" x14ac:dyDescent="0.25">
      <c r="A189" s="145">
        <v>3320</v>
      </c>
      <c r="B189" s="117" t="s">
        <v>124</v>
      </c>
      <c r="C189" s="85">
        <f t="shared" si="26"/>
        <v>0</v>
      </c>
      <c r="D189" s="83"/>
      <c r="E189" s="80"/>
      <c r="F189" s="84">
        <f t="shared" si="30"/>
        <v>0</v>
      </c>
      <c r="G189" s="83"/>
      <c r="H189" s="82"/>
      <c r="I189" s="79">
        <f t="shared" si="31"/>
        <v>0</v>
      </c>
      <c r="J189" s="83"/>
      <c r="K189" s="82"/>
      <c r="L189" s="79">
        <f t="shared" si="32"/>
        <v>0</v>
      </c>
      <c r="M189" s="81"/>
      <c r="N189" s="80"/>
      <c r="O189" s="79">
        <f t="shared" si="33"/>
        <v>0</v>
      </c>
      <c r="P189" s="78"/>
    </row>
    <row r="190" spans="1:16" hidden="1" x14ac:dyDescent="0.25">
      <c r="A190" s="186">
        <v>4000</v>
      </c>
      <c r="B190" s="163" t="s">
        <v>123</v>
      </c>
      <c r="C190" s="162">
        <f t="shared" si="26"/>
        <v>0</v>
      </c>
      <c r="D190" s="160">
        <f>SUM(D191,D194)</f>
        <v>0</v>
      </c>
      <c r="E190" s="157">
        <f>SUM(E191,E194)</f>
        <v>0</v>
      </c>
      <c r="F190" s="161">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row>
    <row r="191" spans="1:16" ht="24" hidden="1" x14ac:dyDescent="0.25">
      <c r="A191" s="185">
        <v>4200</v>
      </c>
      <c r="B191" s="108" t="s">
        <v>122</v>
      </c>
      <c r="C191" s="124">
        <f t="shared" si="26"/>
        <v>0</v>
      </c>
      <c r="D191" s="121">
        <f>SUM(D192,D193)</f>
        <v>0</v>
      </c>
      <c r="E191" s="123">
        <f>SUM(E192,E193)</f>
        <v>0</v>
      </c>
      <c r="F191" s="122">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row>
    <row r="192" spans="1:16" ht="36" hidden="1" x14ac:dyDescent="0.25">
      <c r="A192" s="118">
        <v>4240</v>
      </c>
      <c r="B192" s="117" t="s">
        <v>121</v>
      </c>
      <c r="C192" s="85">
        <f t="shared" si="26"/>
        <v>0</v>
      </c>
      <c r="D192" s="83"/>
      <c r="E192" s="80"/>
      <c r="F192" s="84">
        <f t="shared" si="30"/>
        <v>0</v>
      </c>
      <c r="G192" s="83"/>
      <c r="H192" s="82"/>
      <c r="I192" s="79">
        <f t="shared" si="31"/>
        <v>0</v>
      </c>
      <c r="J192" s="83"/>
      <c r="K192" s="82"/>
      <c r="L192" s="79">
        <f t="shared" si="32"/>
        <v>0</v>
      </c>
      <c r="M192" s="81"/>
      <c r="N192" s="80"/>
      <c r="O192" s="79">
        <f t="shared" si="33"/>
        <v>0</v>
      </c>
      <c r="P192" s="78"/>
    </row>
    <row r="193" spans="1:16" ht="24" hidden="1" x14ac:dyDescent="0.25">
      <c r="A193" s="111">
        <v>4250</v>
      </c>
      <c r="B193" s="110" t="s">
        <v>120</v>
      </c>
      <c r="C193" s="45">
        <f t="shared" si="26"/>
        <v>0</v>
      </c>
      <c r="D193" s="43"/>
      <c r="E193" s="40"/>
      <c r="F193" s="44">
        <f t="shared" si="30"/>
        <v>0</v>
      </c>
      <c r="G193" s="43"/>
      <c r="H193" s="42"/>
      <c r="I193" s="39">
        <f t="shared" si="31"/>
        <v>0</v>
      </c>
      <c r="J193" s="43"/>
      <c r="K193" s="42"/>
      <c r="L193" s="39">
        <f t="shared" si="32"/>
        <v>0</v>
      </c>
      <c r="M193" s="41"/>
      <c r="N193" s="40"/>
      <c r="O193" s="39">
        <f t="shared" si="33"/>
        <v>0</v>
      </c>
      <c r="P193" s="38"/>
    </row>
    <row r="194" spans="1:16" hidden="1" x14ac:dyDescent="0.25">
      <c r="A194" s="109">
        <v>4300</v>
      </c>
      <c r="B194" s="108" t="s">
        <v>119</v>
      </c>
      <c r="C194" s="124">
        <f t="shared" si="26"/>
        <v>0</v>
      </c>
      <c r="D194" s="121">
        <f>SUM(D195)</f>
        <v>0</v>
      </c>
      <c r="E194" s="123">
        <f>SUM(E195)</f>
        <v>0</v>
      </c>
      <c r="F194" s="122">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row>
    <row r="195" spans="1:16" ht="24" hidden="1" x14ac:dyDescent="0.25">
      <c r="A195" s="118">
        <v>4310</v>
      </c>
      <c r="B195" s="117" t="s">
        <v>118</v>
      </c>
      <c r="C195" s="85">
        <f t="shared" si="26"/>
        <v>0</v>
      </c>
      <c r="D195" s="140">
        <f>SUM(D196:D196)</f>
        <v>0</v>
      </c>
      <c r="E195" s="141">
        <f>SUM(E196:E196)</f>
        <v>0</v>
      </c>
      <c r="F195" s="84">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row>
    <row r="196" spans="1:16" ht="36" hidden="1" x14ac:dyDescent="0.25">
      <c r="A196" s="88">
        <v>4311</v>
      </c>
      <c r="B196" s="110" t="s">
        <v>117</v>
      </c>
      <c r="C196" s="45">
        <f t="shared" si="26"/>
        <v>0</v>
      </c>
      <c r="D196" s="43"/>
      <c r="E196" s="40"/>
      <c r="F196" s="44">
        <f t="shared" si="30"/>
        <v>0</v>
      </c>
      <c r="G196" s="43"/>
      <c r="H196" s="42"/>
      <c r="I196" s="39">
        <f t="shared" si="31"/>
        <v>0</v>
      </c>
      <c r="J196" s="43"/>
      <c r="K196" s="42"/>
      <c r="L196" s="39">
        <f t="shared" si="32"/>
        <v>0</v>
      </c>
      <c r="M196" s="41"/>
      <c r="N196" s="40"/>
      <c r="O196" s="39">
        <f t="shared" si="33"/>
        <v>0</v>
      </c>
      <c r="P196" s="38"/>
    </row>
    <row r="197" spans="1:16" s="6" customFormat="1" ht="24" hidden="1" x14ac:dyDescent="0.25">
      <c r="A197" s="184"/>
      <c r="B197" s="183" t="s">
        <v>116</v>
      </c>
      <c r="C197" s="182">
        <f t="shared" si="26"/>
        <v>0</v>
      </c>
      <c r="D197" s="179">
        <f>SUM(D198,D233,D271)</f>
        <v>0</v>
      </c>
      <c r="E197" s="181">
        <f>SUM(E198,E233,E271)</f>
        <v>0</v>
      </c>
      <c r="F197" s="180">
        <f t="shared" si="30"/>
        <v>0</v>
      </c>
      <c r="G197" s="179">
        <f>SUM(G198,G233,G271)</f>
        <v>0</v>
      </c>
      <c r="H197" s="178">
        <f>SUM(H198,H233,H271)</f>
        <v>0</v>
      </c>
      <c r="I197" s="177">
        <f t="shared" si="31"/>
        <v>0</v>
      </c>
      <c r="J197" s="179">
        <f>SUM(J198,J233,J271)</f>
        <v>0</v>
      </c>
      <c r="K197" s="178">
        <f>SUM(K198,K233,K271)</f>
        <v>0</v>
      </c>
      <c r="L197" s="177">
        <f t="shared" si="32"/>
        <v>0</v>
      </c>
      <c r="M197" s="176">
        <f>SUM(M198,M233,M271)</f>
        <v>0</v>
      </c>
      <c r="N197" s="175">
        <f>SUM(N198,N233,N271)</f>
        <v>0</v>
      </c>
      <c r="O197" s="174">
        <f t="shared" si="33"/>
        <v>0</v>
      </c>
      <c r="P197" s="173"/>
    </row>
    <row r="198" spans="1:16" hidden="1" x14ac:dyDescent="0.25">
      <c r="A198" s="163">
        <v>5000</v>
      </c>
      <c r="B198" s="163" t="s">
        <v>115</v>
      </c>
      <c r="C198" s="162">
        <f>F198+I198+L198+O198</f>
        <v>0</v>
      </c>
      <c r="D198" s="160">
        <f>D199+D207</f>
        <v>0</v>
      </c>
      <c r="E198" s="157">
        <f>E199+E207</f>
        <v>0</v>
      </c>
      <c r="F198" s="161">
        <f t="shared" si="30"/>
        <v>0</v>
      </c>
      <c r="G198" s="160">
        <f>G199+G207</f>
        <v>0</v>
      </c>
      <c r="H198" s="159">
        <f>H199+H207</f>
        <v>0</v>
      </c>
      <c r="I198" s="156">
        <f t="shared" si="31"/>
        <v>0</v>
      </c>
      <c r="J198" s="160">
        <f>J199+J207</f>
        <v>0</v>
      </c>
      <c r="K198" s="159">
        <f>K199+K207</f>
        <v>0</v>
      </c>
      <c r="L198" s="156">
        <f t="shared" si="32"/>
        <v>0</v>
      </c>
      <c r="M198" s="158">
        <f>M199+M207</f>
        <v>0</v>
      </c>
      <c r="N198" s="157">
        <f>N199+N207</f>
        <v>0</v>
      </c>
      <c r="O198" s="156">
        <f t="shared" si="33"/>
        <v>0</v>
      </c>
      <c r="P198" s="155"/>
    </row>
    <row r="199" spans="1:16" hidden="1" x14ac:dyDescent="0.25">
      <c r="A199" s="109">
        <v>5100</v>
      </c>
      <c r="B199" s="108" t="s">
        <v>114</v>
      </c>
      <c r="C199" s="124">
        <f t="shared" si="26"/>
        <v>0</v>
      </c>
      <c r="D199" s="121">
        <f>D200+D201+D204+D205+D206</f>
        <v>0</v>
      </c>
      <c r="E199" s="123">
        <f>E200+E201+E204+E205+E206</f>
        <v>0</v>
      </c>
      <c r="F199" s="122">
        <f t="shared" si="30"/>
        <v>0</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row>
    <row r="200" spans="1:16" hidden="1" x14ac:dyDescent="0.25">
      <c r="A200" s="118">
        <v>5110</v>
      </c>
      <c r="B200" s="117" t="s">
        <v>113</v>
      </c>
      <c r="C200" s="85">
        <f t="shared" si="26"/>
        <v>0</v>
      </c>
      <c r="D200" s="83"/>
      <c r="E200" s="80"/>
      <c r="F200" s="84">
        <f t="shared" si="30"/>
        <v>0</v>
      </c>
      <c r="G200" s="83"/>
      <c r="H200" s="82"/>
      <c r="I200" s="79">
        <f t="shared" si="31"/>
        <v>0</v>
      </c>
      <c r="J200" s="83"/>
      <c r="K200" s="82"/>
      <c r="L200" s="79">
        <f t="shared" si="32"/>
        <v>0</v>
      </c>
      <c r="M200" s="81"/>
      <c r="N200" s="80"/>
      <c r="O200" s="79">
        <f t="shared" si="33"/>
        <v>0</v>
      </c>
      <c r="P200" s="78"/>
    </row>
    <row r="201" spans="1:16" ht="24" hidden="1" x14ac:dyDescent="0.25">
      <c r="A201" s="111">
        <v>5120</v>
      </c>
      <c r="B201" s="110" t="s">
        <v>112</v>
      </c>
      <c r="C201" s="45">
        <f t="shared" si="26"/>
        <v>0</v>
      </c>
      <c r="D201" s="115">
        <f>D202+D203</f>
        <v>0</v>
      </c>
      <c r="E201" s="112">
        <f>E202+E203</f>
        <v>0</v>
      </c>
      <c r="F201" s="44">
        <f t="shared" si="30"/>
        <v>0</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row>
    <row r="202" spans="1:16" hidden="1" x14ac:dyDescent="0.25">
      <c r="A202" s="88">
        <v>5121</v>
      </c>
      <c r="B202" s="110" t="s">
        <v>111</v>
      </c>
      <c r="C202" s="45">
        <f t="shared" si="26"/>
        <v>0</v>
      </c>
      <c r="D202" s="43"/>
      <c r="E202" s="40"/>
      <c r="F202" s="44">
        <f t="shared" si="30"/>
        <v>0</v>
      </c>
      <c r="G202" s="43"/>
      <c r="H202" s="42"/>
      <c r="I202" s="39">
        <f t="shared" si="31"/>
        <v>0</v>
      </c>
      <c r="J202" s="43"/>
      <c r="K202" s="42"/>
      <c r="L202" s="39">
        <f t="shared" si="32"/>
        <v>0</v>
      </c>
      <c r="M202" s="41"/>
      <c r="N202" s="40"/>
      <c r="O202" s="39">
        <f t="shared" si="33"/>
        <v>0</v>
      </c>
      <c r="P202" s="38"/>
    </row>
    <row r="203" spans="1:16" ht="24" hidden="1" x14ac:dyDescent="0.25">
      <c r="A203" s="88">
        <v>5129</v>
      </c>
      <c r="B203" s="110" t="s">
        <v>110</v>
      </c>
      <c r="C203" s="45">
        <f t="shared" si="26"/>
        <v>0</v>
      </c>
      <c r="D203" s="43"/>
      <c r="E203" s="40"/>
      <c r="F203" s="44">
        <f t="shared" si="30"/>
        <v>0</v>
      </c>
      <c r="G203" s="43"/>
      <c r="H203" s="42"/>
      <c r="I203" s="39">
        <f t="shared" si="31"/>
        <v>0</v>
      </c>
      <c r="J203" s="43"/>
      <c r="K203" s="42"/>
      <c r="L203" s="39">
        <f t="shared" si="32"/>
        <v>0</v>
      </c>
      <c r="M203" s="41"/>
      <c r="N203" s="40"/>
      <c r="O203" s="39">
        <f t="shared" si="33"/>
        <v>0</v>
      </c>
      <c r="P203" s="38"/>
    </row>
    <row r="204" spans="1:16" hidden="1" x14ac:dyDescent="0.25">
      <c r="A204" s="111">
        <v>5130</v>
      </c>
      <c r="B204" s="110" t="s">
        <v>109</v>
      </c>
      <c r="C204" s="45">
        <f t="shared" si="26"/>
        <v>0</v>
      </c>
      <c r="D204" s="43"/>
      <c r="E204" s="40"/>
      <c r="F204" s="44">
        <f t="shared" si="30"/>
        <v>0</v>
      </c>
      <c r="G204" s="43"/>
      <c r="H204" s="42"/>
      <c r="I204" s="39">
        <f t="shared" si="31"/>
        <v>0</v>
      </c>
      <c r="J204" s="43"/>
      <c r="K204" s="42"/>
      <c r="L204" s="39">
        <f t="shared" si="32"/>
        <v>0</v>
      </c>
      <c r="M204" s="41"/>
      <c r="N204" s="40"/>
      <c r="O204" s="39">
        <f t="shared" si="33"/>
        <v>0</v>
      </c>
      <c r="P204" s="38"/>
    </row>
    <row r="205" spans="1:16" hidden="1" x14ac:dyDescent="0.25">
      <c r="A205" s="111">
        <v>5140</v>
      </c>
      <c r="B205" s="110" t="s">
        <v>108</v>
      </c>
      <c r="C205" s="45">
        <f t="shared" si="26"/>
        <v>0</v>
      </c>
      <c r="D205" s="43"/>
      <c r="E205" s="40"/>
      <c r="F205" s="44">
        <f t="shared" si="30"/>
        <v>0</v>
      </c>
      <c r="G205" s="43"/>
      <c r="H205" s="42"/>
      <c r="I205" s="39">
        <f t="shared" si="31"/>
        <v>0</v>
      </c>
      <c r="J205" s="43"/>
      <c r="K205" s="42"/>
      <c r="L205" s="39">
        <f t="shared" si="32"/>
        <v>0</v>
      </c>
      <c r="M205" s="41"/>
      <c r="N205" s="40"/>
      <c r="O205" s="39">
        <f t="shared" si="33"/>
        <v>0</v>
      </c>
      <c r="P205" s="38"/>
    </row>
    <row r="206" spans="1:16" ht="24" hidden="1" x14ac:dyDescent="0.25">
      <c r="A206" s="111">
        <v>5170</v>
      </c>
      <c r="B206" s="110" t="s">
        <v>107</v>
      </c>
      <c r="C206" s="45">
        <f t="shared" si="26"/>
        <v>0</v>
      </c>
      <c r="D206" s="43"/>
      <c r="E206" s="40"/>
      <c r="F206" s="44">
        <f t="shared" si="30"/>
        <v>0</v>
      </c>
      <c r="G206" s="43"/>
      <c r="H206" s="42"/>
      <c r="I206" s="39">
        <f t="shared" si="31"/>
        <v>0</v>
      </c>
      <c r="J206" s="43"/>
      <c r="K206" s="42"/>
      <c r="L206" s="39">
        <f t="shared" si="32"/>
        <v>0</v>
      </c>
      <c r="M206" s="41"/>
      <c r="N206" s="40"/>
      <c r="O206" s="39">
        <f t="shared" si="33"/>
        <v>0</v>
      </c>
      <c r="P206" s="38"/>
    </row>
    <row r="207" spans="1:16" hidden="1" x14ac:dyDescent="0.25">
      <c r="A207" s="109">
        <v>5200</v>
      </c>
      <c r="B207" s="108" t="s">
        <v>106</v>
      </c>
      <c r="C207" s="124">
        <f t="shared" si="26"/>
        <v>0</v>
      </c>
      <c r="D207" s="121">
        <f>D208+D218+D219+D228+D229+D230+D232</f>
        <v>0</v>
      </c>
      <c r="E207" s="123">
        <f>E208+E218+E219+E228+E229+E230+E232</f>
        <v>0</v>
      </c>
      <c r="F207" s="122">
        <f t="shared" si="30"/>
        <v>0</v>
      </c>
      <c r="G207" s="121">
        <f>G208+G218+G219+G228+G229+G230+G232</f>
        <v>0</v>
      </c>
      <c r="H207" s="120">
        <f>H208+H218+H219+H228+H229+H230+H232</f>
        <v>0</v>
      </c>
      <c r="I207" s="119">
        <f t="shared" si="31"/>
        <v>0</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row>
    <row r="208" spans="1:16" hidden="1" x14ac:dyDescent="0.25">
      <c r="A208" s="169">
        <v>5210</v>
      </c>
      <c r="B208" s="96" t="s">
        <v>105</v>
      </c>
      <c r="C208" s="170">
        <f t="shared" si="26"/>
        <v>0</v>
      </c>
      <c r="D208" s="94">
        <f>SUM(D209:D217)</f>
        <v>0</v>
      </c>
      <c r="E208" s="91">
        <f>SUM(E209:E217)</f>
        <v>0</v>
      </c>
      <c r="F208" s="95">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row>
    <row r="209" spans="1:16" hidden="1" x14ac:dyDescent="0.25">
      <c r="A209" s="145">
        <v>5211</v>
      </c>
      <c r="B209" s="117" t="s">
        <v>104</v>
      </c>
      <c r="C209" s="87">
        <f t="shared" si="26"/>
        <v>0</v>
      </c>
      <c r="D209" s="83"/>
      <c r="E209" s="80"/>
      <c r="F209" s="84">
        <f t="shared" si="30"/>
        <v>0</v>
      </c>
      <c r="G209" s="83"/>
      <c r="H209" s="82"/>
      <c r="I209" s="79">
        <f t="shared" si="31"/>
        <v>0</v>
      </c>
      <c r="J209" s="83"/>
      <c r="K209" s="82"/>
      <c r="L209" s="79">
        <f t="shared" si="32"/>
        <v>0</v>
      </c>
      <c r="M209" s="81"/>
      <c r="N209" s="80"/>
      <c r="O209" s="79">
        <f t="shared" si="33"/>
        <v>0</v>
      </c>
      <c r="P209" s="78"/>
    </row>
    <row r="210" spans="1:16" hidden="1" x14ac:dyDescent="0.25">
      <c r="A210" s="88">
        <v>5212</v>
      </c>
      <c r="B210" s="110" t="s">
        <v>103</v>
      </c>
      <c r="C210" s="87">
        <f t="shared" si="26"/>
        <v>0</v>
      </c>
      <c r="D210" s="43"/>
      <c r="E210" s="40"/>
      <c r="F210" s="44">
        <f t="shared" si="30"/>
        <v>0</v>
      </c>
      <c r="G210" s="43"/>
      <c r="H210" s="42"/>
      <c r="I210" s="39">
        <f t="shared" si="31"/>
        <v>0</v>
      </c>
      <c r="J210" s="43"/>
      <c r="K210" s="42"/>
      <c r="L210" s="39">
        <f t="shared" si="32"/>
        <v>0</v>
      </c>
      <c r="M210" s="41"/>
      <c r="N210" s="40"/>
      <c r="O210" s="39">
        <f t="shared" si="33"/>
        <v>0</v>
      </c>
      <c r="P210" s="38"/>
    </row>
    <row r="211" spans="1:16" hidden="1" x14ac:dyDescent="0.25">
      <c r="A211" s="88">
        <v>5213</v>
      </c>
      <c r="B211" s="110" t="s">
        <v>102</v>
      </c>
      <c r="C211" s="87">
        <f t="shared" si="26"/>
        <v>0</v>
      </c>
      <c r="D211" s="43"/>
      <c r="E211" s="40"/>
      <c r="F211" s="44">
        <f t="shared" si="30"/>
        <v>0</v>
      </c>
      <c r="G211" s="43"/>
      <c r="H211" s="42"/>
      <c r="I211" s="39">
        <f t="shared" si="31"/>
        <v>0</v>
      </c>
      <c r="J211" s="43"/>
      <c r="K211" s="42"/>
      <c r="L211" s="39">
        <f t="shared" si="32"/>
        <v>0</v>
      </c>
      <c r="M211" s="41"/>
      <c r="N211" s="40"/>
      <c r="O211" s="39">
        <f t="shared" si="33"/>
        <v>0</v>
      </c>
      <c r="P211" s="38"/>
    </row>
    <row r="212" spans="1:16" hidden="1" x14ac:dyDescent="0.25">
      <c r="A212" s="88">
        <v>5214</v>
      </c>
      <c r="B212" s="110" t="s">
        <v>101</v>
      </c>
      <c r="C212" s="87">
        <f t="shared" si="26"/>
        <v>0</v>
      </c>
      <c r="D212" s="43"/>
      <c r="E212" s="40"/>
      <c r="F212" s="44">
        <f t="shared" si="30"/>
        <v>0</v>
      </c>
      <c r="G212" s="43"/>
      <c r="H212" s="42"/>
      <c r="I212" s="39">
        <f t="shared" si="31"/>
        <v>0</v>
      </c>
      <c r="J212" s="43"/>
      <c r="K212" s="42"/>
      <c r="L212" s="39">
        <f t="shared" si="32"/>
        <v>0</v>
      </c>
      <c r="M212" s="41"/>
      <c r="N212" s="40"/>
      <c r="O212" s="39">
        <f t="shared" si="33"/>
        <v>0</v>
      </c>
      <c r="P212" s="38"/>
    </row>
    <row r="213" spans="1:16" hidden="1" x14ac:dyDescent="0.25">
      <c r="A213" s="88">
        <v>5215</v>
      </c>
      <c r="B213" s="110" t="s">
        <v>100</v>
      </c>
      <c r="C213" s="87">
        <f t="shared" si="26"/>
        <v>0</v>
      </c>
      <c r="D213" s="43"/>
      <c r="E213" s="40"/>
      <c r="F213" s="44">
        <f t="shared" si="30"/>
        <v>0</v>
      </c>
      <c r="G213" s="43"/>
      <c r="H213" s="42"/>
      <c r="I213" s="39">
        <f t="shared" si="31"/>
        <v>0</v>
      </c>
      <c r="J213" s="43"/>
      <c r="K213" s="42"/>
      <c r="L213" s="39">
        <f t="shared" si="32"/>
        <v>0</v>
      </c>
      <c r="M213" s="41"/>
      <c r="N213" s="40"/>
      <c r="O213" s="39">
        <f t="shared" si="33"/>
        <v>0</v>
      </c>
      <c r="P213" s="38"/>
    </row>
    <row r="214" spans="1:16" ht="24" hidden="1" x14ac:dyDescent="0.25">
      <c r="A214" s="88">
        <v>5216</v>
      </c>
      <c r="B214" s="110" t="s">
        <v>99</v>
      </c>
      <c r="C214" s="87">
        <f t="shared" si="26"/>
        <v>0</v>
      </c>
      <c r="D214" s="43"/>
      <c r="E214" s="40"/>
      <c r="F214" s="44">
        <f t="shared" si="30"/>
        <v>0</v>
      </c>
      <c r="G214" s="43"/>
      <c r="H214" s="42"/>
      <c r="I214" s="39">
        <f t="shared" si="31"/>
        <v>0</v>
      </c>
      <c r="J214" s="43"/>
      <c r="K214" s="42"/>
      <c r="L214" s="39">
        <f t="shared" si="32"/>
        <v>0</v>
      </c>
      <c r="M214" s="41"/>
      <c r="N214" s="40"/>
      <c r="O214" s="39">
        <f t="shared" si="33"/>
        <v>0</v>
      </c>
      <c r="P214" s="38"/>
    </row>
    <row r="215" spans="1:16" hidden="1" x14ac:dyDescent="0.25">
      <c r="A215" s="88">
        <v>5217</v>
      </c>
      <c r="B215" s="110" t="s">
        <v>98</v>
      </c>
      <c r="C215" s="87">
        <f t="shared" si="26"/>
        <v>0</v>
      </c>
      <c r="D215" s="43"/>
      <c r="E215" s="40"/>
      <c r="F215" s="44">
        <f t="shared" si="30"/>
        <v>0</v>
      </c>
      <c r="G215" s="43"/>
      <c r="H215" s="42"/>
      <c r="I215" s="39">
        <f t="shared" si="31"/>
        <v>0</v>
      </c>
      <c r="J215" s="43"/>
      <c r="K215" s="42"/>
      <c r="L215" s="39">
        <f t="shared" si="32"/>
        <v>0</v>
      </c>
      <c r="M215" s="41"/>
      <c r="N215" s="40"/>
      <c r="O215" s="39">
        <f t="shared" si="33"/>
        <v>0</v>
      </c>
      <c r="P215" s="38"/>
    </row>
    <row r="216" spans="1:16" hidden="1" x14ac:dyDescent="0.25">
      <c r="A216" s="88">
        <v>5218</v>
      </c>
      <c r="B216" s="110" t="s">
        <v>97</v>
      </c>
      <c r="C216" s="87">
        <f t="shared" si="26"/>
        <v>0</v>
      </c>
      <c r="D216" s="43"/>
      <c r="E216" s="40"/>
      <c r="F216" s="44">
        <f t="shared" si="30"/>
        <v>0</v>
      </c>
      <c r="G216" s="43"/>
      <c r="H216" s="42"/>
      <c r="I216" s="39">
        <f t="shared" si="31"/>
        <v>0</v>
      </c>
      <c r="J216" s="43"/>
      <c r="K216" s="42"/>
      <c r="L216" s="39">
        <f t="shared" si="32"/>
        <v>0</v>
      </c>
      <c r="M216" s="41"/>
      <c r="N216" s="40"/>
      <c r="O216" s="39">
        <f t="shared" si="33"/>
        <v>0</v>
      </c>
      <c r="P216" s="38"/>
    </row>
    <row r="217" spans="1:16" hidden="1" x14ac:dyDescent="0.25">
      <c r="A217" s="88">
        <v>5219</v>
      </c>
      <c r="B217" s="110" t="s">
        <v>96</v>
      </c>
      <c r="C217" s="87">
        <f t="shared" si="26"/>
        <v>0</v>
      </c>
      <c r="D217" s="43"/>
      <c r="E217" s="40"/>
      <c r="F217" s="44">
        <f t="shared" si="30"/>
        <v>0</v>
      </c>
      <c r="G217" s="43"/>
      <c r="H217" s="42"/>
      <c r="I217" s="39">
        <f t="shared" si="31"/>
        <v>0</v>
      </c>
      <c r="J217" s="43"/>
      <c r="K217" s="42"/>
      <c r="L217" s="39">
        <f t="shared" si="32"/>
        <v>0</v>
      </c>
      <c r="M217" s="41"/>
      <c r="N217" s="40"/>
      <c r="O217" s="39">
        <f t="shared" si="33"/>
        <v>0</v>
      </c>
      <c r="P217" s="38"/>
    </row>
    <row r="218" spans="1:16" hidden="1" x14ac:dyDescent="0.25">
      <c r="A218" s="111">
        <v>5220</v>
      </c>
      <c r="B218" s="110" t="s">
        <v>95</v>
      </c>
      <c r="C218" s="87">
        <f t="shared" si="26"/>
        <v>0</v>
      </c>
      <c r="D218" s="43"/>
      <c r="E218" s="40"/>
      <c r="F218" s="44">
        <f t="shared" si="30"/>
        <v>0</v>
      </c>
      <c r="G218" s="43"/>
      <c r="H218" s="42"/>
      <c r="I218" s="39">
        <f t="shared" si="31"/>
        <v>0</v>
      </c>
      <c r="J218" s="43"/>
      <c r="K218" s="42"/>
      <c r="L218" s="39">
        <f t="shared" si="32"/>
        <v>0</v>
      </c>
      <c r="M218" s="41"/>
      <c r="N218" s="40"/>
      <c r="O218" s="39">
        <f t="shared" si="33"/>
        <v>0</v>
      </c>
      <c r="P218" s="38"/>
    </row>
    <row r="219" spans="1:16" hidden="1" x14ac:dyDescent="0.25">
      <c r="A219" s="111">
        <v>5230</v>
      </c>
      <c r="B219" s="110" t="s">
        <v>94</v>
      </c>
      <c r="C219" s="87">
        <f t="shared" si="26"/>
        <v>0</v>
      </c>
      <c r="D219" s="115">
        <f>SUM(D220:D227)</f>
        <v>0</v>
      </c>
      <c r="E219" s="112">
        <f>SUM(E220:E227)</f>
        <v>0</v>
      </c>
      <c r="F219" s="44">
        <f t="shared" si="30"/>
        <v>0</v>
      </c>
      <c r="G219" s="115">
        <f>SUM(G220:G227)</f>
        <v>0</v>
      </c>
      <c r="H219" s="114">
        <f>SUM(H220:H227)</f>
        <v>0</v>
      </c>
      <c r="I219" s="39">
        <f t="shared" si="31"/>
        <v>0</v>
      </c>
      <c r="J219" s="115">
        <f>SUM(J220:J227)</f>
        <v>0</v>
      </c>
      <c r="K219" s="114">
        <f>SUM(K220:K227)</f>
        <v>0</v>
      </c>
      <c r="L219" s="39">
        <f t="shared" si="32"/>
        <v>0</v>
      </c>
      <c r="M219" s="113">
        <f>SUM(M220:M227)</f>
        <v>0</v>
      </c>
      <c r="N219" s="112">
        <f>SUM(N220:N227)</f>
        <v>0</v>
      </c>
      <c r="O219" s="39">
        <f t="shared" si="33"/>
        <v>0</v>
      </c>
      <c r="P219" s="38"/>
    </row>
    <row r="220" spans="1:16" hidden="1" x14ac:dyDescent="0.25">
      <c r="A220" s="88">
        <v>5231</v>
      </c>
      <c r="B220" s="110" t="s">
        <v>93</v>
      </c>
      <c r="C220" s="87">
        <f t="shared" si="26"/>
        <v>0</v>
      </c>
      <c r="D220" s="43"/>
      <c r="E220" s="40"/>
      <c r="F220" s="44">
        <f t="shared" si="30"/>
        <v>0</v>
      </c>
      <c r="G220" s="43"/>
      <c r="H220" s="42"/>
      <c r="I220" s="39">
        <f t="shared" si="31"/>
        <v>0</v>
      </c>
      <c r="J220" s="43"/>
      <c r="K220" s="42"/>
      <c r="L220" s="39">
        <f t="shared" si="32"/>
        <v>0</v>
      </c>
      <c r="M220" s="41"/>
      <c r="N220" s="40"/>
      <c r="O220" s="39">
        <f t="shared" si="33"/>
        <v>0</v>
      </c>
      <c r="P220" s="38"/>
    </row>
    <row r="221" spans="1:16" hidden="1" x14ac:dyDescent="0.25">
      <c r="A221" s="88">
        <v>5232</v>
      </c>
      <c r="B221" s="110" t="s">
        <v>92</v>
      </c>
      <c r="C221" s="87">
        <f t="shared" si="26"/>
        <v>0</v>
      </c>
      <c r="D221" s="43"/>
      <c r="E221" s="40"/>
      <c r="F221" s="44">
        <f t="shared" si="30"/>
        <v>0</v>
      </c>
      <c r="G221" s="43"/>
      <c r="H221" s="42"/>
      <c r="I221" s="39">
        <f t="shared" si="31"/>
        <v>0</v>
      </c>
      <c r="J221" s="43"/>
      <c r="K221" s="42"/>
      <c r="L221" s="39">
        <f t="shared" si="32"/>
        <v>0</v>
      </c>
      <c r="M221" s="41"/>
      <c r="N221" s="40"/>
      <c r="O221" s="39">
        <f t="shared" si="33"/>
        <v>0</v>
      </c>
      <c r="P221" s="38"/>
    </row>
    <row r="222" spans="1:16" hidden="1" x14ac:dyDescent="0.25">
      <c r="A222" s="88">
        <v>5233</v>
      </c>
      <c r="B222" s="110" t="s">
        <v>91</v>
      </c>
      <c r="C222" s="87">
        <f t="shared" si="26"/>
        <v>0</v>
      </c>
      <c r="D222" s="43"/>
      <c r="E222" s="40"/>
      <c r="F222" s="44">
        <f t="shared" si="30"/>
        <v>0</v>
      </c>
      <c r="G222" s="43"/>
      <c r="H222" s="42"/>
      <c r="I222" s="39">
        <f t="shared" si="31"/>
        <v>0</v>
      </c>
      <c r="J222" s="43"/>
      <c r="K222" s="42"/>
      <c r="L222" s="39">
        <f t="shared" si="32"/>
        <v>0</v>
      </c>
      <c r="M222" s="41"/>
      <c r="N222" s="40"/>
      <c r="O222" s="39">
        <f t="shared" si="33"/>
        <v>0</v>
      </c>
      <c r="P222" s="38"/>
    </row>
    <row r="223" spans="1:16" ht="24" hidden="1" x14ac:dyDescent="0.25">
      <c r="A223" s="88">
        <v>5234</v>
      </c>
      <c r="B223" s="110" t="s">
        <v>90</v>
      </c>
      <c r="C223" s="87">
        <f t="shared" si="26"/>
        <v>0</v>
      </c>
      <c r="D223" s="43"/>
      <c r="E223" s="40"/>
      <c r="F223" s="44">
        <f t="shared" si="30"/>
        <v>0</v>
      </c>
      <c r="G223" s="43"/>
      <c r="H223" s="42"/>
      <c r="I223" s="39">
        <f t="shared" si="31"/>
        <v>0</v>
      </c>
      <c r="J223" s="43"/>
      <c r="K223" s="42"/>
      <c r="L223" s="39">
        <f t="shared" si="32"/>
        <v>0</v>
      </c>
      <c r="M223" s="41"/>
      <c r="N223" s="40"/>
      <c r="O223" s="39">
        <f t="shared" si="33"/>
        <v>0</v>
      </c>
      <c r="P223" s="38"/>
    </row>
    <row r="224" spans="1:16" hidden="1" x14ac:dyDescent="0.25">
      <c r="A224" s="88">
        <v>5236</v>
      </c>
      <c r="B224" s="110" t="s">
        <v>89</v>
      </c>
      <c r="C224" s="87">
        <f t="shared" si="26"/>
        <v>0</v>
      </c>
      <c r="D224" s="43"/>
      <c r="E224" s="40"/>
      <c r="F224" s="44">
        <f t="shared" si="30"/>
        <v>0</v>
      </c>
      <c r="G224" s="43"/>
      <c r="H224" s="42"/>
      <c r="I224" s="39">
        <f t="shared" si="31"/>
        <v>0</v>
      </c>
      <c r="J224" s="43"/>
      <c r="K224" s="42"/>
      <c r="L224" s="39">
        <f t="shared" si="32"/>
        <v>0</v>
      </c>
      <c r="M224" s="41"/>
      <c r="N224" s="40"/>
      <c r="O224" s="39">
        <f t="shared" si="33"/>
        <v>0</v>
      </c>
      <c r="P224" s="38"/>
    </row>
    <row r="225" spans="1:16" hidden="1" x14ac:dyDescent="0.25">
      <c r="A225" s="88">
        <v>5237</v>
      </c>
      <c r="B225" s="110" t="s">
        <v>88</v>
      </c>
      <c r="C225" s="87">
        <f t="shared" si="26"/>
        <v>0</v>
      </c>
      <c r="D225" s="43"/>
      <c r="E225" s="40"/>
      <c r="F225" s="44">
        <f t="shared" si="30"/>
        <v>0</v>
      </c>
      <c r="G225" s="43"/>
      <c r="H225" s="42"/>
      <c r="I225" s="39">
        <f t="shared" si="31"/>
        <v>0</v>
      </c>
      <c r="J225" s="43"/>
      <c r="K225" s="42"/>
      <c r="L225" s="39">
        <f t="shared" si="32"/>
        <v>0</v>
      </c>
      <c r="M225" s="41"/>
      <c r="N225" s="40"/>
      <c r="O225" s="39">
        <f t="shared" si="33"/>
        <v>0</v>
      </c>
      <c r="P225" s="38"/>
    </row>
    <row r="226" spans="1:16" ht="24" hidden="1" x14ac:dyDescent="0.25">
      <c r="A226" s="88">
        <v>5238</v>
      </c>
      <c r="B226" s="110" t="s">
        <v>87</v>
      </c>
      <c r="C226" s="87">
        <f t="shared" si="26"/>
        <v>0</v>
      </c>
      <c r="D226" s="43"/>
      <c r="E226" s="40"/>
      <c r="F226" s="44">
        <f t="shared" si="30"/>
        <v>0</v>
      </c>
      <c r="G226" s="43"/>
      <c r="H226" s="42"/>
      <c r="I226" s="39">
        <f t="shared" si="31"/>
        <v>0</v>
      </c>
      <c r="J226" s="43"/>
      <c r="K226" s="42"/>
      <c r="L226" s="39">
        <f t="shared" si="32"/>
        <v>0</v>
      </c>
      <c r="M226" s="41"/>
      <c r="N226" s="40"/>
      <c r="O226" s="39">
        <f t="shared" si="33"/>
        <v>0</v>
      </c>
      <c r="P226" s="38"/>
    </row>
    <row r="227" spans="1:16" ht="24" hidden="1" x14ac:dyDescent="0.25">
      <c r="A227" s="88">
        <v>5239</v>
      </c>
      <c r="B227" s="110" t="s">
        <v>86</v>
      </c>
      <c r="C227" s="87">
        <f t="shared" si="26"/>
        <v>0</v>
      </c>
      <c r="D227" s="43"/>
      <c r="E227" s="40"/>
      <c r="F227" s="44">
        <f t="shared" si="30"/>
        <v>0</v>
      </c>
      <c r="G227" s="43"/>
      <c r="H227" s="42"/>
      <c r="I227" s="39">
        <f t="shared" si="31"/>
        <v>0</v>
      </c>
      <c r="J227" s="43"/>
      <c r="K227" s="42"/>
      <c r="L227" s="39">
        <f t="shared" si="32"/>
        <v>0</v>
      </c>
      <c r="M227" s="41"/>
      <c r="N227" s="40"/>
      <c r="O227" s="39">
        <f t="shared" si="33"/>
        <v>0</v>
      </c>
      <c r="P227" s="38"/>
    </row>
    <row r="228" spans="1:16" ht="24" hidden="1" x14ac:dyDescent="0.25">
      <c r="A228" s="111">
        <v>5240</v>
      </c>
      <c r="B228" s="110" t="s">
        <v>85</v>
      </c>
      <c r="C228" s="87">
        <f t="shared" si="26"/>
        <v>0</v>
      </c>
      <c r="D228" s="43"/>
      <c r="E228" s="40"/>
      <c r="F228" s="44">
        <f t="shared" si="30"/>
        <v>0</v>
      </c>
      <c r="G228" s="43"/>
      <c r="H228" s="42"/>
      <c r="I228" s="39">
        <f t="shared" si="31"/>
        <v>0</v>
      </c>
      <c r="J228" s="43"/>
      <c r="K228" s="42"/>
      <c r="L228" s="39">
        <f t="shared" si="32"/>
        <v>0</v>
      </c>
      <c r="M228" s="41"/>
      <c r="N228" s="40"/>
      <c r="O228" s="39">
        <f t="shared" si="33"/>
        <v>0</v>
      </c>
      <c r="P228" s="38"/>
    </row>
    <row r="229" spans="1:16" hidden="1" x14ac:dyDescent="0.25">
      <c r="A229" s="111">
        <v>5250</v>
      </c>
      <c r="B229" s="110" t="s">
        <v>84</v>
      </c>
      <c r="C229" s="87">
        <f t="shared" si="26"/>
        <v>0</v>
      </c>
      <c r="D229" s="43"/>
      <c r="E229" s="40"/>
      <c r="F229" s="44">
        <f t="shared" si="30"/>
        <v>0</v>
      </c>
      <c r="G229" s="43"/>
      <c r="H229" s="42"/>
      <c r="I229" s="39">
        <f t="shared" si="31"/>
        <v>0</v>
      </c>
      <c r="J229" s="43"/>
      <c r="K229" s="42"/>
      <c r="L229" s="39">
        <f t="shared" si="32"/>
        <v>0</v>
      </c>
      <c r="M229" s="41"/>
      <c r="N229" s="40"/>
      <c r="O229" s="39">
        <f t="shared" si="33"/>
        <v>0</v>
      </c>
      <c r="P229" s="38"/>
    </row>
    <row r="230" spans="1:16" hidden="1" x14ac:dyDescent="0.25">
      <c r="A230" s="111">
        <v>5260</v>
      </c>
      <c r="B230" s="110" t="s">
        <v>83</v>
      </c>
      <c r="C230" s="87">
        <f t="shared" si="26"/>
        <v>0</v>
      </c>
      <c r="D230" s="115">
        <f>SUM(D231)</f>
        <v>0</v>
      </c>
      <c r="E230" s="112">
        <f>SUM(E231)</f>
        <v>0</v>
      </c>
      <c r="F230" s="44">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row>
    <row r="231" spans="1:16" ht="24" hidden="1" x14ac:dyDescent="0.25">
      <c r="A231" s="88">
        <v>5269</v>
      </c>
      <c r="B231" s="110" t="s">
        <v>82</v>
      </c>
      <c r="C231" s="87">
        <f t="shared" si="26"/>
        <v>0</v>
      </c>
      <c r="D231" s="43"/>
      <c r="E231" s="40"/>
      <c r="F231" s="44">
        <f t="shared" si="30"/>
        <v>0</v>
      </c>
      <c r="G231" s="43"/>
      <c r="H231" s="42"/>
      <c r="I231" s="39">
        <f t="shared" si="31"/>
        <v>0</v>
      </c>
      <c r="J231" s="43"/>
      <c r="K231" s="42"/>
      <c r="L231" s="39">
        <f t="shared" si="32"/>
        <v>0</v>
      </c>
      <c r="M231" s="41"/>
      <c r="N231" s="40"/>
      <c r="O231" s="39">
        <f t="shared" si="33"/>
        <v>0</v>
      </c>
      <c r="P231" s="38"/>
    </row>
    <row r="232" spans="1:16" ht="24" hidden="1" x14ac:dyDescent="0.25">
      <c r="A232" s="169">
        <v>5270</v>
      </c>
      <c r="B232" s="96" t="s">
        <v>81</v>
      </c>
      <c r="C232" s="168">
        <f t="shared" si="26"/>
        <v>0</v>
      </c>
      <c r="D232" s="167"/>
      <c r="E232" s="164"/>
      <c r="F232" s="95">
        <f t="shared" si="30"/>
        <v>0</v>
      </c>
      <c r="G232" s="167"/>
      <c r="H232" s="166"/>
      <c r="I232" s="90">
        <f t="shared" si="31"/>
        <v>0</v>
      </c>
      <c r="J232" s="167"/>
      <c r="K232" s="166"/>
      <c r="L232" s="90">
        <f t="shared" si="32"/>
        <v>0</v>
      </c>
      <c r="M232" s="165"/>
      <c r="N232" s="164"/>
      <c r="O232" s="90">
        <f t="shared" si="33"/>
        <v>0</v>
      </c>
      <c r="P232" s="89"/>
    </row>
    <row r="233" spans="1:16" hidden="1" x14ac:dyDescent="0.25">
      <c r="A233" s="163">
        <v>6000</v>
      </c>
      <c r="B233" s="163" t="s">
        <v>80</v>
      </c>
      <c r="C233" s="162">
        <f t="shared" si="26"/>
        <v>0</v>
      </c>
      <c r="D233" s="160">
        <f>D234+D254+D261</f>
        <v>0</v>
      </c>
      <c r="E233" s="157">
        <f>E234+E254+E261</f>
        <v>0</v>
      </c>
      <c r="F233" s="161">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row>
    <row r="234" spans="1:16" hidden="1" x14ac:dyDescent="0.25">
      <c r="A234" s="154">
        <v>6200</v>
      </c>
      <c r="B234" s="153" t="s">
        <v>79</v>
      </c>
      <c r="C234" s="152">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row>
    <row r="235" spans="1:16" ht="24" hidden="1" x14ac:dyDescent="0.25">
      <c r="A235" s="118">
        <v>6220</v>
      </c>
      <c r="B235" s="117" t="s">
        <v>78</v>
      </c>
      <c r="C235" s="148">
        <f t="shared" si="26"/>
        <v>0</v>
      </c>
      <c r="D235" s="83"/>
      <c r="E235" s="80"/>
      <c r="F235" s="84">
        <f t="shared" si="30"/>
        <v>0</v>
      </c>
      <c r="G235" s="83"/>
      <c r="H235" s="82"/>
      <c r="I235" s="79">
        <f t="shared" si="31"/>
        <v>0</v>
      </c>
      <c r="J235" s="83"/>
      <c r="K235" s="82"/>
      <c r="L235" s="79">
        <f t="shared" si="32"/>
        <v>0</v>
      </c>
      <c r="M235" s="81"/>
      <c r="N235" s="80"/>
      <c r="O235" s="79">
        <f t="shared" si="33"/>
        <v>0</v>
      </c>
      <c r="P235" s="78"/>
    </row>
    <row r="236" spans="1:16" hidden="1" x14ac:dyDescent="0.25">
      <c r="A236" s="111">
        <v>6230</v>
      </c>
      <c r="B236" s="110" t="s">
        <v>77</v>
      </c>
      <c r="C236" s="136">
        <f t="shared" si="26"/>
        <v>0</v>
      </c>
      <c r="D236" s="115">
        <f>SUM(D237)</f>
        <v>0</v>
      </c>
      <c r="E236" s="114">
        <f>SUM(E237)</f>
        <v>0</v>
      </c>
      <c r="F236" s="44">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row>
    <row r="237" spans="1:16" ht="24" hidden="1" x14ac:dyDescent="0.25">
      <c r="A237" s="88">
        <v>6239</v>
      </c>
      <c r="B237" s="117" t="s">
        <v>76</v>
      </c>
      <c r="C237" s="136">
        <f t="shared" si="26"/>
        <v>0</v>
      </c>
      <c r="D237" s="43"/>
      <c r="E237" s="40"/>
      <c r="F237" s="44">
        <f t="shared" si="30"/>
        <v>0</v>
      </c>
      <c r="G237" s="43"/>
      <c r="H237" s="42"/>
      <c r="I237" s="39">
        <f t="shared" si="31"/>
        <v>0</v>
      </c>
      <c r="J237" s="43"/>
      <c r="K237" s="42"/>
      <c r="L237" s="39">
        <f t="shared" si="32"/>
        <v>0</v>
      </c>
      <c r="M237" s="41"/>
      <c r="N237" s="40"/>
      <c r="O237" s="39">
        <f t="shared" si="33"/>
        <v>0</v>
      </c>
      <c r="P237" s="38"/>
    </row>
    <row r="238" spans="1:16" ht="24" hidden="1" x14ac:dyDescent="0.25">
      <c r="A238" s="111">
        <v>6240</v>
      </c>
      <c r="B238" s="110" t="s">
        <v>75</v>
      </c>
      <c r="C238" s="136">
        <f t="shared" si="26"/>
        <v>0</v>
      </c>
      <c r="D238" s="115">
        <f>SUM(D239:D240)</f>
        <v>0</v>
      </c>
      <c r="E238" s="112">
        <f>SUM(E239:E240)</f>
        <v>0</v>
      </c>
      <c r="F238" s="44">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row>
    <row r="239" spans="1:16" hidden="1" x14ac:dyDescent="0.25">
      <c r="A239" s="88">
        <v>6241</v>
      </c>
      <c r="B239" s="110" t="s">
        <v>74</v>
      </c>
      <c r="C239" s="136">
        <f t="shared" si="26"/>
        <v>0</v>
      </c>
      <c r="D239" s="43"/>
      <c r="E239" s="40"/>
      <c r="F239" s="44">
        <f t="shared" si="30"/>
        <v>0</v>
      </c>
      <c r="G239" s="43"/>
      <c r="H239" s="42"/>
      <c r="I239" s="39">
        <f t="shared" si="31"/>
        <v>0</v>
      </c>
      <c r="J239" s="43"/>
      <c r="K239" s="42"/>
      <c r="L239" s="39">
        <f t="shared" si="32"/>
        <v>0</v>
      </c>
      <c r="M239" s="41"/>
      <c r="N239" s="40"/>
      <c r="O239" s="39">
        <f t="shared" si="33"/>
        <v>0</v>
      </c>
      <c r="P239" s="38"/>
    </row>
    <row r="240" spans="1:16" hidden="1" x14ac:dyDescent="0.25">
      <c r="A240" s="88">
        <v>6242</v>
      </c>
      <c r="B240" s="110" t="s">
        <v>73</v>
      </c>
      <c r="C240" s="136">
        <f t="shared" si="26"/>
        <v>0</v>
      </c>
      <c r="D240" s="43"/>
      <c r="E240" s="40"/>
      <c r="F240" s="44">
        <f t="shared" si="30"/>
        <v>0</v>
      </c>
      <c r="G240" s="43"/>
      <c r="H240" s="42"/>
      <c r="I240" s="39">
        <f t="shared" si="31"/>
        <v>0</v>
      </c>
      <c r="J240" s="43"/>
      <c r="K240" s="42"/>
      <c r="L240" s="39">
        <f t="shared" si="32"/>
        <v>0</v>
      </c>
      <c r="M240" s="41"/>
      <c r="N240" s="40"/>
      <c r="O240" s="39">
        <f t="shared" si="33"/>
        <v>0</v>
      </c>
      <c r="P240" s="38"/>
    </row>
    <row r="241" spans="1:16" ht="24" hidden="1" x14ac:dyDescent="0.25">
      <c r="A241" s="111">
        <v>6250</v>
      </c>
      <c r="B241" s="110" t="s">
        <v>72</v>
      </c>
      <c r="C241" s="136">
        <f t="shared" si="26"/>
        <v>0</v>
      </c>
      <c r="D241" s="115">
        <f>SUM(D242:D246)</f>
        <v>0</v>
      </c>
      <c r="E241" s="112">
        <f>SUM(E242:E246)</f>
        <v>0</v>
      </c>
      <c r="F241" s="44">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row>
    <row r="242" spans="1:16" hidden="1" x14ac:dyDescent="0.25">
      <c r="A242" s="88">
        <v>6252</v>
      </c>
      <c r="B242" s="110" t="s">
        <v>71</v>
      </c>
      <c r="C242" s="136">
        <f t="shared" si="26"/>
        <v>0</v>
      </c>
      <c r="D242" s="43"/>
      <c r="E242" s="40"/>
      <c r="F242" s="44">
        <f t="shared" si="30"/>
        <v>0</v>
      </c>
      <c r="G242" s="43"/>
      <c r="H242" s="42"/>
      <c r="I242" s="39">
        <f t="shared" si="31"/>
        <v>0</v>
      </c>
      <c r="J242" s="43"/>
      <c r="K242" s="42"/>
      <c r="L242" s="39">
        <f t="shared" si="32"/>
        <v>0</v>
      </c>
      <c r="M242" s="41"/>
      <c r="N242" s="40"/>
      <c r="O242" s="39">
        <f t="shared" si="33"/>
        <v>0</v>
      </c>
      <c r="P242" s="38"/>
    </row>
    <row r="243" spans="1:16" hidden="1" x14ac:dyDescent="0.25">
      <c r="A243" s="88">
        <v>6253</v>
      </c>
      <c r="B243" s="110" t="s">
        <v>70</v>
      </c>
      <c r="C243" s="136">
        <f t="shared" si="26"/>
        <v>0</v>
      </c>
      <c r="D243" s="43"/>
      <c r="E243" s="40"/>
      <c r="F243" s="44">
        <f t="shared" si="30"/>
        <v>0</v>
      </c>
      <c r="G243" s="43"/>
      <c r="H243" s="42"/>
      <c r="I243" s="39">
        <f t="shared" si="31"/>
        <v>0</v>
      </c>
      <c r="J243" s="43"/>
      <c r="K243" s="42"/>
      <c r="L243" s="39">
        <f t="shared" si="32"/>
        <v>0</v>
      </c>
      <c r="M243" s="41"/>
      <c r="N243" s="40"/>
      <c r="O243" s="39">
        <f t="shared" si="33"/>
        <v>0</v>
      </c>
      <c r="P243" s="38"/>
    </row>
    <row r="244" spans="1:16" ht="24" hidden="1" x14ac:dyDescent="0.25">
      <c r="A244" s="88">
        <v>6254</v>
      </c>
      <c r="B244" s="110" t="s">
        <v>69</v>
      </c>
      <c r="C244" s="136">
        <f t="shared" si="26"/>
        <v>0</v>
      </c>
      <c r="D244" s="43"/>
      <c r="E244" s="40"/>
      <c r="F244" s="44">
        <f t="shared" si="30"/>
        <v>0</v>
      </c>
      <c r="G244" s="43"/>
      <c r="H244" s="42"/>
      <c r="I244" s="39">
        <f t="shared" si="31"/>
        <v>0</v>
      </c>
      <c r="J244" s="43"/>
      <c r="K244" s="42"/>
      <c r="L244" s="39">
        <f t="shared" si="32"/>
        <v>0</v>
      </c>
      <c r="M244" s="41"/>
      <c r="N244" s="40"/>
      <c r="O244" s="39">
        <f t="shared" si="33"/>
        <v>0</v>
      </c>
      <c r="P244" s="38"/>
    </row>
    <row r="245" spans="1:16" ht="24" hidden="1" x14ac:dyDescent="0.25">
      <c r="A245" s="88">
        <v>6255</v>
      </c>
      <c r="B245" s="110" t="s">
        <v>68</v>
      </c>
      <c r="C245" s="136">
        <f t="shared" si="26"/>
        <v>0</v>
      </c>
      <c r="D245" s="43"/>
      <c r="E245" s="40"/>
      <c r="F245" s="44">
        <f t="shared" si="30"/>
        <v>0</v>
      </c>
      <c r="G245" s="43"/>
      <c r="H245" s="42"/>
      <c r="I245" s="39">
        <f t="shared" si="31"/>
        <v>0</v>
      </c>
      <c r="J245" s="43"/>
      <c r="K245" s="42"/>
      <c r="L245" s="39">
        <f t="shared" si="32"/>
        <v>0</v>
      </c>
      <c r="M245" s="41"/>
      <c r="N245" s="40"/>
      <c r="O245" s="39">
        <f t="shared" si="33"/>
        <v>0</v>
      </c>
      <c r="P245" s="38"/>
    </row>
    <row r="246" spans="1:16" hidden="1" x14ac:dyDescent="0.25">
      <c r="A246" s="88">
        <v>6259</v>
      </c>
      <c r="B246" s="110" t="s">
        <v>67</v>
      </c>
      <c r="C246" s="136">
        <f t="shared" si="26"/>
        <v>0</v>
      </c>
      <c r="D246" s="43"/>
      <c r="E246" s="40"/>
      <c r="F246" s="44">
        <f t="shared" si="30"/>
        <v>0</v>
      </c>
      <c r="G246" s="43"/>
      <c r="H246" s="42"/>
      <c r="I246" s="39">
        <f t="shared" si="31"/>
        <v>0</v>
      </c>
      <c r="J246" s="43"/>
      <c r="K246" s="42"/>
      <c r="L246" s="39">
        <f t="shared" si="32"/>
        <v>0</v>
      </c>
      <c r="M246" s="41"/>
      <c r="N246" s="40"/>
      <c r="O246" s="39">
        <f t="shared" si="33"/>
        <v>0</v>
      </c>
      <c r="P246" s="38"/>
    </row>
    <row r="247" spans="1:16" ht="24" hidden="1" x14ac:dyDescent="0.25">
      <c r="A247" s="111">
        <v>6260</v>
      </c>
      <c r="B247" s="110" t="s">
        <v>66</v>
      </c>
      <c r="C247" s="136">
        <f t="shared" si="26"/>
        <v>0</v>
      </c>
      <c r="D247" s="43"/>
      <c r="E247" s="40"/>
      <c r="F247" s="44">
        <f t="shared" ref="F247:F299" si="37">D247+E247</f>
        <v>0</v>
      </c>
      <c r="G247" s="43"/>
      <c r="H247" s="42"/>
      <c r="I247" s="39">
        <f t="shared" ref="I247:I299" si="38">G247+H247</f>
        <v>0</v>
      </c>
      <c r="J247" s="43"/>
      <c r="K247" s="42"/>
      <c r="L247" s="39">
        <f t="shared" ref="L247:L299" si="39">J247+K247</f>
        <v>0</v>
      </c>
      <c r="M247" s="41"/>
      <c r="N247" s="40"/>
      <c r="O247" s="39">
        <f t="shared" ref="O247:O276" si="40">M247+N247</f>
        <v>0</v>
      </c>
      <c r="P247" s="38"/>
    </row>
    <row r="248" spans="1:16" hidden="1" x14ac:dyDescent="0.25">
      <c r="A248" s="111">
        <v>6270</v>
      </c>
      <c r="B248" s="110" t="s">
        <v>65</v>
      </c>
      <c r="C248" s="136">
        <f t="shared" si="26"/>
        <v>0</v>
      </c>
      <c r="D248" s="43"/>
      <c r="E248" s="40"/>
      <c r="F248" s="44">
        <f t="shared" si="37"/>
        <v>0</v>
      </c>
      <c r="G248" s="43"/>
      <c r="H248" s="42"/>
      <c r="I248" s="39">
        <f t="shared" si="38"/>
        <v>0</v>
      </c>
      <c r="J248" s="43"/>
      <c r="K248" s="42"/>
      <c r="L248" s="39">
        <f t="shared" si="39"/>
        <v>0</v>
      </c>
      <c r="M248" s="41"/>
      <c r="N248" s="40"/>
      <c r="O248" s="39">
        <f t="shared" si="40"/>
        <v>0</v>
      </c>
      <c r="P248" s="38"/>
    </row>
    <row r="249" spans="1:16" ht="24" hidden="1" x14ac:dyDescent="0.25">
      <c r="A249" s="118">
        <v>6290</v>
      </c>
      <c r="B249" s="117" t="s">
        <v>64</v>
      </c>
      <c r="C249" s="136">
        <f t="shared" si="26"/>
        <v>0</v>
      </c>
      <c r="D249" s="140">
        <f>SUM(D250:D253)</f>
        <v>0</v>
      </c>
      <c r="E249" s="141">
        <f>SUM(E250:E253)</f>
        <v>0</v>
      </c>
      <c r="F249" s="84">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row>
    <row r="250" spans="1:16" hidden="1" x14ac:dyDescent="0.25">
      <c r="A250" s="88">
        <v>6291</v>
      </c>
      <c r="B250" s="110" t="s">
        <v>63</v>
      </c>
      <c r="C250" s="136">
        <f t="shared" si="26"/>
        <v>0</v>
      </c>
      <c r="D250" s="43"/>
      <c r="E250" s="40"/>
      <c r="F250" s="44">
        <f t="shared" si="37"/>
        <v>0</v>
      </c>
      <c r="G250" s="43"/>
      <c r="H250" s="42"/>
      <c r="I250" s="39">
        <f t="shared" si="38"/>
        <v>0</v>
      </c>
      <c r="J250" s="43"/>
      <c r="K250" s="42"/>
      <c r="L250" s="39">
        <f t="shared" si="39"/>
        <v>0</v>
      </c>
      <c r="M250" s="41"/>
      <c r="N250" s="40"/>
      <c r="O250" s="39">
        <f t="shared" si="40"/>
        <v>0</v>
      </c>
      <c r="P250" s="38"/>
    </row>
    <row r="251" spans="1:16" hidden="1" x14ac:dyDescent="0.25">
      <c r="A251" s="88">
        <v>6292</v>
      </c>
      <c r="B251" s="110" t="s">
        <v>62</v>
      </c>
      <c r="C251" s="136">
        <f t="shared" si="26"/>
        <v>0</v>
      </c>
      <c r="D251" s="43"/>
      <c r="E251" s="40"/>
      <c r="F251" s="44">
        <f t="shared" si="37"/>
        <v>0</v>
      </c>
      <c r="G251" s="43"/>
      <c r="H251" s="42"/>
      <c r="I251" s="39">
        <f t="shared" si="38"/>
        <v>0</v>
      </c>
      <c r="J251" s="43"/>
      <c r="K251" s="42"/>
      <c r="L251" s="39">
        <f t="shared" si="39"/>
        <v>0</v>
      </c>
      <c r="M251" s="41"/>
      <c r="N251" s="40"/>
      <c r="O251" s="39">
        <f t="shared" si="40"/>
        <v>0</v>
      </c>
      <c r="P251" s="38"/>
    </row>
    <row r="252" spans="1:16" ht="72" hidden="1" x14ac:dyDescent="0.25">
      <c r="A252" s="88">
        <v>6296</v>
      </c>
      <c r="B252" s="110" t="s">
        <v>61</v>
      </c>
      <c r="C252" s="136">
        <f t="shared" si="26"/>
        <v>0</v>
      </c>
      <c r="D252" s="43"/>
      <c r="E252" s="40"/>
      <c r="F252" s="44">
        <f t="shared" si="37"/>
        <v>0</v>
      </c>
      <c r="G252" s="43"/>
      <c r="H252" s="42"/>
      <c r="I252" s="39">
        <f t="shared" si="38"/>
        <v>0</v>
      </c>
      <c r="J252" s="43"/>
      <c r="K252" s="42"/>
      <c r="L252" s="39">
        <f t="shared" si="39"/>
        <v>0</v>
      </c>
      <c r="M252" s="41"/>
      <c r="N252" s="40"/>
      <c r="O252" s="39">
        <f t="shared" si="40"/>
        <v>0</v>
      </c>
      <c r="P252" s="38"/>
    </row>
    <row r="253" spans="1:16" ht="36" hidden="1" x14ac:dyDescent="0.25">
      <c r="A253" s="88">
        <v>6299</v>
      </c>
      <c r="B253" s="110" t="s">
        <v>60</v>
      </c>
      <c r="C253" s="136">
        <f t="shared" si="26"/>
        <v>0</v>
      </c>
      <c r="D253" s="43"/>
      <c r="E253" s="40"/>
      <c r="F253" s="44">
        <f t="shared" si="37"/>
        <v>0</v>
      </c>
      <c r="G253" s="43"/>
      <c r="H253" s="42"/>
      <c r="I253" s="39">
        <f t="shared" si="38"/>
        <v>0</v>
      </c>
      <c r="J253" s="43"/>
      <c r="K253" s="42"/>
      <c r="L253" s="39">
        <f t="shared" si="39"/>
        <v>0</v>
      </c>
      <c r="M253" s="41"/>
      <c r="N253" s="40"/>
      <c r="O253" s="39">
        <f t="shared" si="40"/>
        <v>0</v>
      </c>
      <c r="P253" s="38"/>
    </row>
    <row r="254" spans="1:16" hidden="1" x14ac:dyDescent="0.25">
      <c r="A254" s="109">
        <v>6300</v>
      </c>
      <c r="B254" s="108" t="s">
        <v>59</v>
      </c>
      <c r="C254" s="124">
        <f t="shared" si="26"/>
        <v>0</v>
      </c>
      <c r="D254" s="121">
        <f>SUM(D255,D259,D260)</f>
        <v>0</v>
      </c>
      <c r="E254" s="123">
        <f>SUM(E255,E259,E260)</f>
        <v>0</v>
      </c>
      <c r="F254" s="122">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row>
    <row r="255" spans="1:16" ht="24" hidden="1" x14ac:dyDescent="0.25">
      <c r="A255" s="118">
        <v>6320</v>
      </c>
      <c r="B255" s="117" t="s">
        <v>58</v>
      </c>
      <c r="C255" s="146">
        <f t="shared" si="26"/>
        <v>0</v>
      </c>
      <c r="D255" s="140">
        <f>SUM(D256:D258)</f>
        <v>0</v>
      </c>
      <c r="E255" s="141">
        <f>SUM(E256:E258)</f>
        <v>0</v>
      </c>
      <c r="F255" s="84">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row>
    <row r="256" spans="1:16" hidden="1" x14ac:dyDescent="0.25">
      <c r="A256" s="88">
        <v>6322</v>
      </c>
      <c r="B256" s="110" t="s">
        <v>57</v>
      </c>
      <c r="C256" s="113">
        <f t="shared" si="26"/>
        <v>0</v>
      </c>
      <c r="D256" s="43"/>
      <c r="E256" s="40"/>
      <c r="F256" s="44">
        <f t="shared" si="37"/>
        <v>0</v>
      </c>
      <c r="G256" s="43"/>
      <c r="H256" s="42"/>
      <c r="I256" s="39">
        <f t="shared" si="38"/>
        <v>0</v>
      </c>
      <c r="J256" s="43"/>
      <c r="K256" s="42"/>
      <c r="L256" s="39">
        <f t="shared" si="39"/>
        <v>0</v>
      </c>
      <c r="M256" s="41"/>
      <c r="N256" s="40"/>
      <c r="O256" s="39">
        <f t="shared" si="40"/>
        <v>0</v>
      </c>
      <c r="P256" s="38"/>
    </row>
    <row r="257" spans="1:16" ht="24" hidden="1" x14ac:dyDescent="0.25">
      <c r="A257" s="88">
        <v>6323</v>
      </c>
      <c r="B257" s="110" t="s">
        <v>56</v>
      </c>
      <c r="C257" s="113">
        <f t="shared" si="26"/>
        <v>0</v>
      </c>
      <c r="D257" s="43"/>
      <c r="E257" s="40"/>
      <c r="F257" s="44">
        <f t="shared" si="37"/>
        <v>0</v>
      </c>
      <c r="G257" s="43"/>
      <c r="H257" s="42"/>
      <c r="I257" s="39">
        <f t="shared" si="38"/>
        <v>0</v>
      </c>
      <c r="J257" s="43"/>
      <c r="K257" s="42"/>
      <c r="L257" s="39">
        <f t="shared" si="39"/>
        <v>0</v>
      </c>
      <c r="M257" s="41"/>
      <c r="N257" s="40"/>
      <c r="O257" s="39">
        <f t="shared" si="40"/>
        <v>0</v>
      </c>
      <c r="P257" s="38"/>
    </row>
    <row r="258" spans="1:16" ht="24" hidden="1" x14ac:dyDescent="0.25">
      <c r="A258" s="145">
        <v>6324</v>
      </c>
      <c r="B258" s="117" t="s">
        <v>55</v>
      </c>
      <c r="C258" s="113">
        <f t="shared" si="26"/>
        <v>0</v>
      </c>
      <c r="D258" s="83"/>
      <c r="E258" s="80"/>
      <c r="F258" s="84">
        <f t="shared" si="37"/>
        <v>0</v>
      </c>
      <c r="G258" s="83"/>
      <c r="H258" s="82"/>
      <c r="I258" s="79">
        <f t="shared" si="38"/>
        <v>0</v>
      </c>
      <c r="J258" s="83"/>
      <c r="K258" s="82"/>
      <c r="L258" s="79">
        <f t="shared" si="39"/>
        <v>0</v>
      </c>
      <c r="M258" s="81"/>
      <c r="N258" s="80"/>
      <c r="O258" s="79">
        <f t="shared" si="40"/>
        <v>0</v>
      </c>
      <c r="P258" s="78"/>
    </row>
    <row r="259" spans="1:16" ht="24" hidden="1" x14ac:dyDescent="0.25">
      <c r="A259" s="144">
        <v>6330</v>
      </c>
      <c r="B259" s="143" t="s">
        <v>54</v>
      </c>
      <c r="C259" s="113">
        <f t="shared" ref="C259:C286" si="50">F259+I259+L259+O259</f>
        <v>0</v>
      </c>
      <c r="D259" s="33"/>
      <c r="E259" s="30"/>
      <c r="F259" s="34">
        <f t="shared" si="37"/>
        <v>0</v>
      </c>
      <c r="G259" s="33"/>
      <c r="H259" s="32"/>
      <c r="I259" s="29">
        <f t="shared" si="38"/>
        <v>0</v>
      </c>
      <c r="J259" s="33"/>
      <c r="K259" s="32"/>
      <c r="L259" s="29">
        <f t="shared" si="39"/>
        <v>0</v>
      </c>
      <c r="M259" s="31"/>
      <c r="N259" s="30"/>
      <c r="O259" s="29">
        <f t="shared" si="40"/>
        <v>0</v>
      </c>
      <c r="P259" s="28"/>
    </row>
    <row r="260" spans="1:16" hidden="1" x14ac:dyDescent="0.25">
      <c r="A260" s="111">
        <v>6360</v>
      </c>
      <c r="B260" s="110" t="s">
        <v>53</v>
      </c>
      <c r="C260" s="113">
        <f t="shared" si="50"/>
        <v>0</v>
      </c>
      <c r="D260" s="43"/>
      <c r="E260" s="40"/>
      <c r="F260" s="44">
        <f t="shared" si="37"/>
        <v>0</v>
      </c>
      <c r="G260" s="43"/>
      <c r="H260" s="42"/>
      <c r="I260" s="39">
        <f t="shared" si="38"/>
        <v>0</v>
      </c>
      <c r="J260" s="43"/>
      <c r="K260" s="42"/>
      <c r="L260" s="39">
        <f t="shared" si="39"/>
        <v>0</v>
      </c>
      <c r="M260" s="41"/>
      <c r="N260" s="40"/>
      <c r="O260" s="39">
        <f t="shared" si="40"/>
        <v>0</v>
      </c>
      <c r="P260" s="38"/>
    </row>
    <row r="261" spans="1:16" ht="36" hidden="1" x14ac:dyDescent="0.25">
      <c r="A261" s="109">
        <v>6400</v>
      </c>
      <c r="B261" s="108" t="s">
        <v>52</v>
      </c>
      <c r="C261" s="124">
        <f t="shared" si="50"/>
        <v>0</v>
      </c>
      <c r="D261" s="121">
        <f>SUM(D262,D266)</f>
        <v>0</v>
      </c>
      <c r="E261" s="123">
        <f>SUM(E262,E266)</f>
        <v>0</v>
      </c>
      <c r="F261" s="122">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row>
    <row r="262" spans="1:16" ht="24" hidden="1" x14ac:dyDescent="0.25">
      <c r="A262" s="118">
        <v>6410</v>
      </c>
      <c r="B262" s="117" t="s">
        <v>51</v>
      </c>
      <c r="C262" s="142">
        <f t="shared" si="50"/>
        <v>0</v>
      </c>
      <c r="D262" s="140">
        <f>SUM(D263:D265)</f>
        <v>0</v>
      </c>
      <c r="E262" s="141">
        <f>SUM(E263:E265)</f>
        <v>0</v>
      </c>
      <c r="F262" s="84">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row>
    <row r="263" spans="1:16" hidden="1" x14ac:dyDescent="0.25">
      <c r="A263" s="88">
        <v>6411</v>
      </c>
      <c r="B263" s="47" t="s">
        <v>50</v>
      </c>
      <c r="C263" s="136">
        <f t="shared" si="50"/>
        <v>0</v>
      </c>
      <c r="D263" s="43"/>
      <c r="E263" s="40"/>
      <c r="F263" s="44">
        <f t="shared" si="37"/>
        <v>0</v>
      </c>
      <c r="G263" s="43"/>
      <c r="H263" s="42"/>
      <c r="I263" s="39">
        <f t="shared" si="38"/>
        <v>0</v>
      </c>
      <c r="J263" s="43"/>
      <c r="K263" s="42"/>
      <c r="L263" s="39">
        <f t="shared" si="39"/>
        <v>0</v>
      </c>
      <c r="M263" s="41"/>
      <c r="N263" s="40"/>
      <c r="O263" s="39">
        <f t="shared" si="40"/>
        <v>0</v>
      </c>
      <c r="P263" s="38"/>
    </row>
    <row r="264" spans="1:16" ht="36" hidden="1" x14ac:dyDescent="0.25">
      <c r="A264" s="88">
        <v>6412</v>
      </c>
      <c r="B264" s="110" t="s">
        <v>49</v>
      </c>
      <c r="C264" s="136">
        <f t="shared" si="50"/>
        <v>0</v>
      </c>
      <c r="D264" s="43"/>
      <c r="E264" s="40"/>
      <c r="F264" s="44">
        <f t="shared" si="37"/>
        <v>0</v>
      </c>
      <c r="G264" s="43"/>
      <c r="H264" s="42"/>
      <c r="I264" s="39">
        <f t="shared" si="38"/>
        <v>0</v>
      </c>
      <c r="J264" s="43"/>
      <c r="K264" s="42"/>
      <c r="L264" s="39">
        <f t="shared" si="39"/>
        <v>0</v>
      </c>
      <c r="M264" s="41"/>
      <c r="N264" s="40"/>
      <c r="O264" s="39">
        <f t="shared" si="40"/>
        <v>0</v>
      </c>
      <c r="P264" s="38"/>
    </row>
    <row r="265" spans="1:16" ht="36" hidden="1" x14ac:dyDescent="0.25">
      <c r="A265" s="88">
        <v>6419</v>
      </c>
      <c r="B265" s="110" t="s">
        <v>48</v>
      </c>
      <c r="C265" s="136">
        <f t="shared" si="50"/>
        <v>0</v>
      </c>
      <c r="D265" s="43"/>
      <c r="E265" s="40"/>
      <c r="F265" s="44">
        <f t="shared" si="37"/>
        <v>0</v>
      </c>
      <c r="G265" s="43"/>
      <c r="H265" s="42"/>
      <c r="I265" s="39">
        <f t="shared" si="38"/>
        <v>0</v>
      </c>
      <c r="J265" s="43"/>
      <c r="K265" s="42"/>
      <c r="L265" s="39">
        <f t="shared" si="39"/>
        <v>0</v>
      </c>
      <c r="M265" s="41"/>
      <c r="N265" s="40"/>
      <c r="O265" s="39">
        <f t="shared" si="40"/>
        <v>0</v>
      </c>
      <c r="P265" s="38"/>
    </row>
    <row r="266" spans="1:16" ht="36" hidden="1" x14ac:dyDescent="0.25">
      <c r="A266" s="111">
        <v>6420</v>
      </c>
      <c r="B266" s="110" t="s">
        <v>47</v>
      </c>
      <c r="C266" s="136">
        <f t="shared" si="50"/>
        <v>0</v>
      </c>
      <c r="D266" s="115">
        <f>SUM(D267:D270)</f>
        <v>0</v>
      </c>
      <c r="E266" s="112">
        <f>SUM(E267:E270)</f>
        <v>0</v>
      </c>
      <c r="F266" s="44">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row>
    <row r="267" spans="1:16" hidden="1" x14ac:dyDescent="0.25">
      <c r="A267" s="88">
        <v>6421</v>
      </c>
      <c r="B267" s="110" t="s">
        <v>46</v>
      </c>
      <c r="C267" s="136">
        <f t="shared" si="50"/>
        <v>0</v>
      </c>
      <c r="D267" s="43"/>
      <c r="E267" s="40"/>
      <c r="F267" s="44">
        <f t="shared" si="37"/>
        <v>0</v>
      </c>
      <c r="G267" s="43"/>
      <c r="H267" s="42"/>
      <c r="I267" s="39">
        <f t="shared" si="38"/>
        <v>0</v>
      </c>
      <c r="J267" s="43"/>
      <c r="K267" s="42"/>
      <c r="L267" s="39">
        <f t="shared" si="39"/>
        <v>0</v>
      </c>
      <c r="M267" s="41"/>
      <c r="N267" s="40"/>
      <c r="O267" s="39">
        <f t="shared" si="40"/>
        <v>0</v>
      </c>
      <c r="P267" s="38"/>
    </row>
    <row r="268" spans="1:16" hidden="1" x14ac:dyDescent="0.25">
      <c r="A268" s="88">
        <v>6422</v>
      </c>
      <c r="B268" s="110" t="s">
        <v>45</v>
      </c>
      <c r="C268" s="136">
        <f t="shared" si="50"/>
        <v>0</v>
      </c>
      <c r="D268" s="43"/>
      <c r="E268" s="40"/>
      <c r="F268" s="44">
        <f t="shared" si="37"/>
        <v>0</v>
      </c>
      <c r="G268" s="43"/>
      <c r="H268" s="42"/>
      <c r="I268" s="39">
        <f t="shared" si="38"/>
        <v>0</v>
      </c>
      <c r="J268" s="43"/>
      <c r="K268" s="42"/>
      <c r="L268" s="39">
        <f t="shared" si="39"/>
        <v>0</v>
      </c>
      <c r="M268" s="41"/>
      <c r="N268" s="40"/>
      <c r="O268" s="39">
        <f t="shared" si="40"/>
        <v>0</v>
      </c>
      <c r="P268" s="38"/>
    </row>
    <row r="269" spans="1:16" ht="24" hidden="1" x14ac:dyDescent="0.25">
      <c r="A269" s="88">
        <v>6423</v>
      </c>
      <c r="B269" s="110" t="s">
        <v>44</v>
      </c>
      <c r="C269" s="136">
        <f t="shared" si="50"/>
        <v>0</v>
      </c>
      <c r="D269" s="43"/>
      <c r="E269" s="40"/>
      <c r="F269" s="44">
        <f t="shared" si="37"/>
        <v>0</v>
      </c>
      <c r="G269" s="43"/>
      <c r="H269" s="42"/>
      <c r="I269" s="39">
        <f t="shared" si="38"/>
        <v>0</v>
      </c>
      <c r="J269" s="43"/>
      <c r="K269" s="42"/>
      <c r="L269" s="39">
        <f t="shared" si="39"/>
        <v>0</v>
      </c>
      <c r="M269" s="41"/>
      <c r="N269" s="40"/>
      <c r="O269" s="39">
        <f t="shared" si="40"/>
        <v>0</v>
      </c>
      <c r="P269" s="38"/>
    </row>
    <row r="270" spans="1:16" ht="36" hidden="1" x14ac:dyDescent="0.25">
      <c r="A270" s="88">
        <v>6424</v>
      </c>
      <c r="B270" s="110" t="s">
        <v>43</v>
      </c>
      <c r="C270" s="136">
        <f t="shared" si="50"/>
        <v>0</v>
      </c>
      <c r="D270" s="43"/>
      <c r="E270" s="40"/>
      <c r="F270" s="44">
        <f t="shared" si="37"/>
        <v>0</v>
      </c>
      <c r="G270" s="43"/>
      <c r="H270" s="42"/>
      <c r="I270" s="39">
        <f t="shared" si="38"/>
        <v>0</v>
      </c>
      <c r="J270" s="43"/>
      <c r="K270" s="42"/>
      <c r="L270" s="39">
        <f t="shared" si="39"/>
        <v>0</v>
      </c>
      <c r="M270" s="41"/>
      <c r="N270" s="40"/>
      <c r="O270" s="39">
        <f t="shared" si="40"/>
        <v>0</v>
      </c>
      <c r="P270" s="38"/>
    </row>
    <row r="271" spans="1:16" ht="36" hidden="1" x14ac:dyDescent="0.25">
      <c r="A271" s="135">
        <v>7000</v>
      </c>
      <c r="B271" s="135" t="s">
        <v>42</v>
      </c>
      <c r="C271" s="134">
        <f t="shared" si="50"/>
        <v>0</v>
      </c>
      <c r="D271" s="131">
        <f>SUM(D272,D282)</f>
        <v>0</v>
      </c>
      <c r="E271" s="133">
        <f>SUM(E272,E282)</f>
        <v>0</v>
      </c>
      <c r="F271" s="132">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row>
    <row r="272" spans="1:16" ht="24" hidden="1" x14ac:dyDescent="0.25">
      <c r="A272" s="109">
        <v>7200</v>
      </c>
      <c r="B272" s="108" t="s">
        <v>41</v>
      </c>
      <c r="C272" s="124">
        <f t="shared" si="50"/>
        <v>0</v>
      </c>
      <c r="D272" s="121">
        <f>SUM(D273,D274,D277,D278,D281)</f>
        <v>0</v>
      </c>
      <c r="E272" s="123">
        <f>SUM(E273,E274,E277,E278,E281)</f>
        <v>0</v>
      </c>
      <c r="F272" s="122">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row>
    <row r="273" spans="1:16" ht="24" hidden="1" x14ac:dyDescent="0.25">
      <c r="A273" s="118">
        <v>7210</v>
      </c>
      <c r="B273" s="117" t="s">
        <v>40</v>
      </c>
      <c r="C273" s="85">
        <f t="shared" si="50"/>
        <v>0</v>
      </c>
      <c r="D273" s="83"/>
      <c r="E273" s="80"/>
      <c r="F273" s="84">
        <f t="shared" si="37"/>
        <v>0</v>
      </c>
      <c r="G273" s="83"/>
      <c r="H273" s="82"/>
      <c r="I273" s="79">
        <f t="shared" si="38"/>
        <v>0</v>
      </c>
      <c r="J273" s="83"/>
      <c r="K273" s="82"/>
      <c r="L273" s="79">
        <f t="shared" si="39"/>
        <v>0</v>
      </c>
      <c r="M273" s="81"/>
      <c r="N273" s="80"/>
      <c r="O273" s="79">
        <f t="shared" si="40"/>
        <v>0</v>
      </c>
      <c r="P273" s="78"/>
    </row>
    <row r="274" spans="1:16" s="116" customFormat="1" ht="36" hidden="1" x14ac:dyDescent="0.25">
      <c r="A274" s="111">
        <v>7220</v>
      </c>
      <c r="B274" s="110" t="s">
        <v>39</v>
      </c>
      <c r="C274" s="45">
        <f t="shared" si="50"/>
        <v>0</v>
      </c>
      <c r="D274" s="115">
        <f>SUM(D275:D276)</f>
        <v>0</v>
      </c>
      <c r="E274" s="112">
        <f>SUM(E275:E276)</f>
        <v>0</v>
      </c>
      <c r="F274" s="44">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row>
    <row r="275" spans="1:16" s="116" customFormat="1" ht="36" hidden="1" x14ac:dyDescent="0.25">
      <c r="A275" s="88">
        <v>7221</v>
      </c>
      <c r="B275" s="110" t="s">
        <v>38</v>
      </c>
      <c r="C275" s="45">
        <f t="shared" si="50"/>
        <v>0</v>
      </c>
      <c r="D275" s="43"/>
      <c r="E275" s="40"/>
      <c r="F275" s="44">
        <f t="shared" si="37"/>
        <v>0</v>
      </c>
      <c r="G275" s="43"/>
      <c r="H275" s="42"/>
      <c r="I275" s="39">
        <f t="shared" si="38"/>
        <v>0</v>
      </c>
      <c r="J275" s="43"/>
      <c r="K275" s="42"/>
      <c r="L275" s="39">
        <f t="shared" si="39"/>
        <v>0</v>
      </c>
      <c r="M275" s="41"/>
      <c r="N275" s="40"/>
      <c r="O275" s="39">
        <f t="shared" si="40"/>
        <v>0</v>
      </c>
      <c r="P275" s="38"/>
    </row>
    <row r="276" spans="1:16" s="116" customFormat="1" ht="36" hidden="1" x14ac:dyDescent="0.25">
      <c r="A276" s="88">
        <v>7222</v>
      </c>
      <c r="B276" s="110" t="s">
        <v>37</v>
      </c>
      <c r="C276" s="45">
        <f t="shared" si="50"/>
        <v>0</v>
      </c>
      <c r="D276" s="43"/>
      <c r="E276" s="40"/>
      <c r="F276" s="44">
        <f t="shared" si="37"/>
        <v>0</v>
      </c>
      <c r="G276" s="43"/>
      <c r="H276" s="42"/>
      <c r="I276" s="39">
        <f t="shared" si="38"/>
        <v>0</v>
      </c>
      <c r="J276" s="43"/>
      <c r="K276" s="42"/>
      <c r="L276" s="39">
        <f t="shared" si="39"/>
        <v>0</v>
      </c>
      <c r="M276" s="41"/>
      <c r="N276" s="40"/>
      <c r="O276" s="39">
        <f t="shared" si="40"/>
        <v>0</v>
      </c>
      <c r="P276" s="38"/>
    </row>
    <row r="277" spans="1:16" s="116" customFormat="1" ht="24" hidden="1" x14ac:dyDescent="0.25">
      <c r="A277" s="111">
        <v>7230</v>
      </c>
      <c r="B277" s="110" t="s">
        <v>36</v>
      </c>
      <c r="C277" s="45">
        <f t="shared" si="50"/>
        <v>0</v>
      </c>
      <c r="D277" s="43"/>
      <c r="E277" s="40"/>
      <c r="F277" s="44">
        <f t="shared" si="37"/>
        <v>0</v>
      </c>
      <c r="G277" s="43"/>
      <c r="H277" s="42"/>
      <c r="I277" s="39">
        <f t="shared" si="38"/>
        <v>0</v>
      </c>
      <c r="J277" s="43"/>
      <c r="K277" s="42"/>
      <c r="L277" s="39">
        <f t="shared" si="39"/>
        <v>0</v>
      </c>
      <c r="M277" s="41"/>
      <c r="N277" s="40"/>
      <c r="O277" s="39">
        <f>M277+N277</f>
        <v>0</v>
      </c>
      <c r="P277" s="38"/>
    </row>
    <row r="278" spans="1:16" ht="24" hidden="1" x14ac:dyDescent="0.25">
      <c r="A278" s="111">
        <v>7240</v>
      </c>
      <c r="B278" s="110" t="s">
        <v>35</v>
      </c>
      <c r="C278" s="45">
        <f t="shared" si="50"/>
        <v>0</v>
      </c>
      <c r="D278" s="115">
        <f>SUM(D279:D280)</f>
        <v>0</v>
      </c>
      <c r="E278" s="112">
        <f>SUM(E279:E280)</f>
        <v>0</v>
      </c>
      <c r="F278" s="44">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row>
    <row r="279" spans="1:16" ht="48" hidden="1" x14ac:dyDescent="0.25">
      <c r="A279" s="88">
        <v>7245</v>
      </c>
      <c r="B279" s="110" t="s">
        <v>34</v>
      </c>
      <c r="C279" s="45">
        <f t="shared" si="50"/>
        <v>0</v>
      </c>
      <c r="D279" s="43"/>
      <c r="E279" s="40"/>
      <c r="F279" s="44">
        <f t="shared" si="37"/>
        <v>0</v>
      </c>
      <c r="G279" s="43"/>
      <c r="H279" s="42"/>
      <c r="I279" s="39">
        <f t="shared" si="38"/>
        <v>0</v>
      </c>
      <c r="J279" s="43"/>
      <c r="K279" s="42"/>
      <c r="L279" s="39">
        <f t="shared" si="39"/>
        <v>0</v>
      </c>
      <c r="M279" s="41"/>
      <c r="N279" s="40"/>
      <c r="O279" s="39">
        <f t="shared" ref="O279:O282" si="57">M279+N279</f>
        <v>0</v>
      </c>
      <c r="P279" s="38"/>
    </row>
    <row r="280" spans="1:16" ht="96" hidden="1" x14ac:dyDescent="0.25">
      <c r="A280" s="88">
        <v>7246</v>
      </c>
      <c r="B280" s="110" t="s">
        <v>33</v>
      </c>
      <c r="C280" s="45">
        <f t="shared" si="50"/>
        <v>0</v>
      </c>
      <c r="D280" s="43"/>
      <c r="E280" s="40"/>
      <c r="F280" s="44">
        <f t="shared" si="37"/>
        <v>0</v>
      </c>
      <c r="G280" s="43"/>
      <c r="H280" s="42"/>
      <c r="I280" s="39">
        <f t="shared" si="38"/>
        <v>0</v>
      </c>
      <c r="J280" s="43"/>
      <c r="K280" s="42"/>
      <c r="L280" s="39">
        <f t="shared" si="39"/>
        <v>0</v>
      </c>
      <c r="M280" s="41"/>
      <c r="N280" s="40"/>
      <c r="O280" s="39">
        <f t="shared" si="57"/>
        <v>0</v>
      </c>
      <c r="P280" s="38"/>
    </row>
    <row r="281" spans="1:16" ht="24" hidden="1" x14ac:dyDescent="0.25">
      <c r="A281" s="111">
        <v>7260</v>
      </c>
      <c r="B281" s="110" t="s">
        <v>32</v>
      </c>
      <c r="C281" s="45">
        <f t="shared" si="50"/>
        <v>0</v>
      </c>
      <c r="D281" s="83"/>
      <c r="E281" s="80"/>
      <c r="F281" s="84">
        <f t="shared" si="37"/>
        <v>0</v>
      </c>
      <c r="G281" s="83"/>
      <c r="H281" s="82"/>
      <c r="I281" s="79">
        <f t="shared" si="38"/>
        <v>0</v>
      </c>
      <c r="J281" s="83"/>
      <c r="K281" s="82"/>
      <c r="L281" s="79">
        <f t="shared" si="39"/>
        <v>0</v>
      </c>
      <c r="M281" s="81"/>
      <c r="N281" s="80"/>
      <c r="O281" s="79">
        <f t="shared" si="57"/>
        <v>0</v>
      </c>
      <c r="P281" s="78"/>
    </row>
    <row r="282" spans="1:16" hidden="1" x14ac:dyDescent="0.25">
      <c r="A282" s="109">
        <v>7700</v>
      </c>
      <c r="B282" s="108" t="s">
        <v>31</v>
      </c>
      <c r="C282" s="107">
        <f t="shared" si="50"/>
        <v>0</v>
      </c>
      <c r="D282" s="105">
        <f>D283</f>
        <v>0</v>
      </c>
      <c r="E282" s="102">
        <f>SUM(E283)</f>
        <v>0</v>
      </c>
      <c r="F282" s="106">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row>
    <row r="283" spans="1:16" hidden="1" x14ac:dyDescent="0.25">
      <c r="A283" s="99">
        <v>7720</v>
      </c>
      <c r="B283" s="98" t="s">
        <v>30</v>
      </c>
      <c r="C283" s="97">
        <f t="shared" si="50"/>
        <v>0</v>
      </c>
      <c r="D283" s="53"/>
      <c r="E283" s="50"/>
      <c r="F283" s="54">
        <f t="shared" si="37"/>
        <v>0</v>
      </c>
      <c r="G283" s="53"/>
      <c r="H283" s="52"/>
      <c r="I283" s="49">
        <f t="shared" si="38"/>
        <v>0</v>
      </c>
      <c r="J283" s="53"/>
      <c r="K283" s="52"/>
      <c r="L283" s="49">
        <f t="shared" si="39"/>
        <v>0</v>
      </c>
      <c r="M283" s="51"/>
      <c r="N283" s="50"/>
      <c r="O283" s="49">
        <f>M283+N283</f>
        <v>0</v>
      </c>
      <c r="P283" s="48"/>
    </row>
    <row r="284" spans="1:16" x14ac:dyDescent="0.25">
      <c r="A284" s="57"/>
      <c r="B284" s="96" t="s">
        <v>29</v>
      </c>
      <c r="C284" s="85">
        <f t="shared" si="50"/>
        <v>398</v>
      </c>
      <c r="D284" s="94">
        <f>SUM(D285:D286)</f>
        <v>397</v>
      </c>
      <c r="E284" s="541">
        <f>SUM(E285:E286)</f>
        <v>1</v>
      </c>
      <c r="F284" s="484">
        <f t="shared" si="37"/>
        <v>398</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row>
    <row r="285" spans="1:16" hidden="1" x14ac:dyDescent="0.25">
      <c r="A285" s="47" t="s">
        <v>28</v>
      </c>
      <c r="B285" s="88" t="s">
        <v>27</v>
      </c>
      <c r="C285" s="87">
        <f t="shared" si="50"/>
        <v>0</v>
      </c>
      <c r="D285" s="43"/>
      <c r="E285" s="40"/>
      <c r="F285" s="44">
        <f t="shared" si="37"/>
        <v>0</v>
      </c>
      <c r="G285" s="43"/>
      <c r="H285" s="42"/>
      <c r="I285" s="39">
        <f t="shared" si="38"/>
        <v>0</v>
      </c>
      <c r="J285" s="43"/>
      <c r="K285" s="42"/>
      <c r="L285" s="39">
        <f t="shared" si="39"/>
        <v>0</v>
      </c>
      <c r="M285" s="41"/>
      <c r="N285" s="40"/>
      <c r="O285" s="39">
        <f t="shared" si="58"/>
        <v>0</v>
      </c>
      <c r="P285" s="38"/>
    </row>
    <row r="286" spans="1:16" ht="120" x14ac:dyDescent="0.25">
      <c r="A286" s="47" t="s">
        <v>26</v>
      </c>
      <c r="B286" s="86" t="s">
        <v>25</v>
      </c>
      <c r="C286" s="85">
        <f t="shared" si="50"/>
        <v>398</v>
      </c>
      <c r="D286" s="83">
        <v>397</v>
      </c>
      <c r="E286" s="542">
        <v>1</v>
      </c>
      <c r="F286" s="477">
        <f t="shared" si="37"/>
        <v>398</v>
      </c>
      <c r="G286" s="83"/>
      <c r="H286" s="82"/>
      <c r="I286" s="79">
        <f t="shared" si="38"/>
        <v>0</v>
      </c>
      <c r="J286" s="83"/>
      <c r="K286" s="82"/>
      <c r="L286" s="79">
        <f t="shared" si="39"/>
        <v>0</v>
      </c>
      <c r="M286" s="81"/>
      <c r="N286" s="80"/>
      <c r="O286" s="79">
        <f t="shared" si="58"/>
        <v>0</v>
      </c>
      <c r="P286" s="171" t="s">
        <v>359</v>
      </c>
    </row>
    <row r="287" spans="1:16" x14ac:dyDescent="0.25">
      <c r="A287" s="77"/>
      <c r="B287" s="76" t="s">
        <v>24</v>
      </c>
      <c r="C287" s="75">
        <f>SUM(C284,C271,C233,C198,C190,C176,C78,C56)</f>
        <v>863</v>
      </c>
      <c r="D287" s="72">
        <f>SUM(D284,D271,D233,D198,D190,D176,D78,D56)</f>
        <v>862</v>
      </c>
      <c r="E287" s="600">
        <f>SUM(E284,E271,E233,E198,E190,E176,E78,E56)</f>
        <v>1</v>
      </c>
      <c r="F287" s="505">
        <f t="shared" si="37"/>
        <v>863</v>
      </c>
      <c r="G287" s="72">
        <f>SUM(G284,G271,G233,G198,G190,G176,G78,G56)</f>
        <v>0</v>
      </c>
      <c r="H287" s="71">
        <f>SUM(H284,H271,H233,H198,H190,H176,H78,H56)</f>
        <v>0</v>
      </c>
      <c r="I287" s="70">
        <f t="shared" si="38"/>
        <v>0</v>
      </c>
      <c r="J287" s="72">
        <f>SUM(J284,J271,J233,J198,J190,J176,J78,J56)</f>
        <v>0</v>
      </c>
      <c r="K287" s="71">
        <f>SUM(K284,K271,K233,K198,K190,K176,K78,K56)</f>
        <v>0</v>
      </c>
      <c r="L287" s="70">
        <f t="shared" si="39"/>
        <v>0</v>
      </c>
      <c r="M287" s="69">
        <f>SUM(M284,M271,M233,M198,M190,M176,M78,M56)</f>
        <v>0</v>
      </c>
      <c r="N287" s="68">
        <f>SUM(N284,N271,N233,N198,N190,N176,N78,N56)</f>
        <v>0</v>
      </c>
      <c r="O287" s="67">
        <f t="shared" si="58"/>
        <v>0</v>
      </c>
      <c r="P287" s="66"/>
    </row>
    <row r="288" spans="1:16" x14ac:dyDescent="0.25">
      <c r="A288" s="65" t="s">
        <v>23</v>
      </c>
      <c r="B288" s="64"/>
      <c r="C288" s="59">
        <f t="shared" ref="C288" si="59">F288+I288+L288+O288</f>
        <v>329</v>
      </c>
      <c r="D288" s="61">
        <f>SUM(D28,D29,D45)-D54</f>
        <v>328</v>
      </c>
      <c r="E288" s="62">
        <f>SUM(E28,E29,E45)-E54</f>
        <v>1</v>
      </c>
      <c r="F288" s="503">
        <f t="shared" si="37"/>
        <v>329</v>
      </c>
      <c r="G288" s="61">
        <f>SUM(G28,G29,G45)-G54</f>
        <v>0</v>
      </c>
      <c r="H288" s="60">
        <f>SUM(H28,H29,H45)-H54</f>
        <v>0</v>
      </c>
      <c r="I288" s="15">
        <f t="shared" si="38"/>
        <v>0</v>
      </c>
      <c r="J288" s="61">
        <f>(J30+J46)-J54</f>
        <v>0</v>
      </c>
      <c r="K288" s="60">
        <f>(K30+K46)-K54</f>
        <v>0</v>
      </c>
      <c r="L288" s="15">
        <f t="shared" si="39"/>
        <v>0</v>
      </c>
      <c r="M288" s="59">
        <f>M48-M54</f>
        <v>0</v>
      </c>
      <c r="N288" s="58">
        <f>N48-N54</f>
        <v>0</v>
      </c>
      <c r="O288" s="15">
        <f t="shared" si="58"/>
        <v>0</v>
      </c>
      <c r="P288" s="14"/>
    </row>
    <row r="289" spans="1:17" s="6" customFormat="1" x14ac:dyDescent="0.25">
      <c r="A289" s="65" t="s">
        <v>22</v>
      </c>
      <c r="B289" s="64"/>
      <c r="C289" s="62">
        <f>SUM(C290,C291)-C298+C299</f>
        <v>-329</v>
      </c>
      <c r="D289" s="61">
        <f>SUM(D290,D291)-D298+D299</f>
        <v>-328</v>
      </c>
      <c r="E289" s="62">
        <f>SUM(E290,E291)-E298+E299</f>
        <v>-1</v>
      </c>
      <c r="F289" s="503">
        <f t="shared" si="37"/>
        <v>-329</v>
      </c>
      <c r="G289" s="61">
        <f>SUM(G290,G291)-G298+G299</f>
        <v>0</v>
      </c>
      <c r="H289" s="60">
        <f>SUM(H290,H291)-H298+H299</f>
        <v>0</v>
      </c>
      <c r="I289" s="15">
        <f t="shared" si="38"/>
        <v>0</v>
      </c>
      <c r="J289" s="61">
        <f>SUM(J290,J291)-J298+J299</f>
        <v>0</v>
      </c>
      <c r="K289" s="60">
        <f>SUM(K290,K291)-K298+K299</f>
        <v>0</v>
      </c>
      <c r="L289" s="15">
        <f t="shared" si="39"/>
        <v>0</v>
      </c>
      <c r="M289" s="59">
        <f>SUM(M290,M291)-M298+M299</f>
        <v>0</v>
      </c>
      <c r="N289" s="58">
        <f>SUM(N290,N291)-N298+N299</f>
        <v>0</v>
      </c>
      <c r="O289" s="15">
        <f t="shared" si="58"/>
        <v>0</v>
      </c>
      <c r="P289" s="14"/>
    </row>
    <row r="290" spans="1:17" s="6" customFormat="1" x14ac:dyDescent="0.25">
      <c r="A290" s="63" t="s">
        <v>21</v>
      </c>
      <c r="B290" s="63" t="s">
        <v>20</v>
      </c>
      <c r="C290" s="62">
        <f>C25-C284</f>
        <v>-329</v>
      </c>
      <c r="D290" s="61">
        <f>D25-D284</f>
        <v>-328</v>
      </c>
      <c r="E290" s="62">
        <f>E25-E284</f>
        <v>-1</v>
      </c>
      <c r="F290" s="503">
        <f t="shared" si="37"/>
        <v>-329</v>
      </c>
      <c r="G290" s="61">
        <f>G25-G284</f>
        <v>0</v>
      </c>
      <c r="H290" s="60">
        <f>H25-H284</f>
        <v>0</v>
      </c>
      <c r="I290" s="15">
        <f t="shared" si="38"/>
        <v>0</v>
      </c>
      <c r="J290" s="61">
        <f>J25-J284</f>
        <v>0</v>
      </c>
      <c r="K290" s="60">
        <f>K25-K284</f>
        <v>0</v>
      </c>
      <c r="L290" s="15">
        <f t="shared" si="39"/>
        <v>0</v>
      </c>
      <c r="M290" s="59">
        <f>M25-M284</f>
        <v>0</v>
      </c>
      <c r="N290" s="58">
        <f>N25-N284</f>
        <v>0</v>
      </c>
      <c r="O290" s="15">
        <f t="shared" si="58"/>
        <v>0</v>
      </c>
      <c r="P290" s="14"/>
    </row>
    <row r="291" spans="1:17" s="6" customFormat="1" hidden="1" x14ac:dyDescent="0.25">
      <c r="A291" s="25" t="s">
        <v>19</v>
      </c>
      <c r="B291" s="25" t="s">
        <v>18</v>
      </c>
      <c r="C291" s="62">
        <f>SUM(C292,C294,C296)-SUM(C293,C295,C297)</f>
        <v>0</v>
      </c>
      <c r="D291" s="61">
        <f t="shared" ref="D291:E291" si="60">SUM(D292,D294,D296)-SUM(D293,D295,D297)</f>
        <v>0</v>
      </c>
      <c r="E291" s="58">
        <f t="shared" si="60"/>
        <v>0</v>
      </c>
      <c r="F291" s="26">
        <f t="shared" si="37"/>
        <v>0</v>
      </c>
      <c r="G291" s="61">
        <f t="shared" ref="G291:H291" si="61">SUM(G292,G294,G296)-SUM(G293,G295,G297)</f>
        <v>0</v>
      </c>
      <c r="H291" s="60">
        <f t="shared" si="61"/>
        <v>0</v>
      </c>
      <c r="I291" s="15">
        <f t="shared" si="38"/>
        <v>0</v>
      </c>
      <c r="J291" s="61">
        <f t="shared" ref="J291:K291" si="62">SUM(J292,J294,J296)-SUM(J293,J295,J297)</f>
        <v>0</v>
      </c>
      <c r="K291" s="60">
        <f t="shared" si="62"/>
        <v>0</v>
      </c>
      <c r="L291" s="15">
        <f t="shared" si="39"/>
        <v>0</v>
      </c>
      <c r="M291" s="59">
        <f t="shared" ref="M291:N291" si="63">SUM(M292,M294,M296)-SUM(M293,M295,M297)</f>
        <v>0</v>
      </c>
      <c r="N291" s="58">
        <f t="shared" si="63"/>
        <v>0</v>
      </c>
      <c r="O291" s="15">
        <f t="shared" si="58"/>
        <v>0</v>
      </c>
      <c r="P291" s="14"/>
    </row>
    <row r="292" spans="1:17" s="6" customFormat="1" hidden="1" x14ac:dyDescent="0.25">
      <c r="A292" s="57" t="s">
        <v>17</v>
      </c>
      <c r="B292" s="56" t="s">
        <v>16</v>
      </c>
      <c r="C292" s="55">
        <f t="shared" ref="C292:C299" si="64">F292+I292+L292+O292</f>
        <v>0</v>
      </c>
      <c r="D292" s="53"/>
      <c r="E292" s="50"/>
      <c r="F292" s="54">
        <f t="shared" si="37"/>
        <v>0</v>
      </c>
      <c r="G292" s="53"/>
      <c r="H292" s="52"/>
      <c r="I292" s="49">
        <f t="shared" si="38"/>
        <v>0</v>
      </c>
      <c r="J292" s="53"/>
      <c r="K292" s="52"/>
      <c r="L292" s="49">
        <f t="shared" si="39"/>
        <v>0</v>
      </c>
      <c r="M292" s="51"/>
      <c r="N292" s="50"/>
      <c r="O292" s="49">
        <f t="shared" si="58"/>
        <v>0</v>
      </c>
      <c r="P292" s="48"/>
    </row>
    <row r="293" spans="1:17" ht="24" hidden="1" x14ac:dyDescent="0.25">
      <c r="A293" s="47" t="s">
        <v>15</v>
      </c>
      <c r="B293" s="46" t="s">
        <v>14</v>
      </c>
      <c r="C293" s="45">
        <f t="shared" si="64"/>
        <v>0</v>
      </c>
      <c r="D293" s="43"/>
      <c r="E293" s="40"/>
      <c r="F293" s="44">
        <f t="shared" si="37"/>
        <v>0</v>
      </c>
      <c r="G293" s="43"/>
      <c r="H293" s="42"/>
      <c r="I293" s="39">
        <f t="shared" si="38"/>
        <v>0</v>
      </c>
      <c r="J293" s="43"/>
      <c r="K293" s="42"/>
      <c r="L293" s="39">
        <f t="shared" si="39"/>
        <v>0</v>
      </c>
      <c r="M293" s="41"/>
      <c r="N293" s="40"/>
      <c r="O293" s="39">
        <f t="shared" si="58"/>
        <v>0</v>
      </c>
      <c r="P293" s="38"/>
    </row>
    <row r="294" spans="1:17" hidden="1" x14ac:dyDescent="0.25">
      <c r="A294" s="47" t="s">
        <v>13</v>
      </c>
      <c r="B294" s="46" t="s">
        <v>12</v>
      </c>
      <c r="C294" s="45">
        <f t="shared" si="64"/>
        <v>0</v>
      </c>
      <c r="D294" s="43"/>
      <c r="E294" s="40"/>
      <c r="F294" s="44">
        <f t="shared" si="37"/>
        <v>0</v>
      </c>
      <c r="G294" s="43"/>
      <c r="H294" s="42"/>
      <c r="I294" s="39">
        <f t="shared" si="38"/>
        <v>0</v>
      </c>
      <c r="J294" s="43"/>
      <c r="K294" s="42"/>
      <c r="L294" s="39">
        <f t="shared" si="39"/>
        <v>0</v>
      </c>
      <c r="M294" s="41"/>
      <c r="N294" s="40"/>
      <c r="O294" s="39">
        <f t="shared" si="58"/>
        <v>0</v>
      </c>
      <c r="P294" s="38"/>
    </row>
    <row r="295" spans="1:17" ht="24" hidden="1" x14ac:dyDescent="0.25">
      <c r="A295" s="47" t="s">
        <v>11</v>
      </c>
      <c r="B295" s="46" t="s">
        <v>10</v>
      </c>
      <c r="C295" s="45">
        <f t="shared" si="64"/>
        <v>0</v>
      </c>
      <c r="D295" s="43"/>
      <c r="E295" s="40"/>
      <c r="F295" s="44">
        <f t="shared" si="37"/>
        <v>0</v>
      </c>
      <c r="G295" s="43"/>
      <c r="H295" s="42"/>
      <c r="I295" s="39">
        <f t="shared" si="38"/>
        <v>0</v>
      </c>
      <c r="J295" s="43"/>
      <c r="K295" s="42"/>
      <c r="L295" s="39">
        <f t="shared" si="39"/>
        <v>0</v>
      </c>
      <c r="M295" s="41"/>
      <c r="N295" s="40"/>
      <c r="O295" s="39">
        <f t="shared" si="58"/>
        <v>0</v>
      </c>
      <c r="P295" s="38"/>
    </row>
    <row r="296" spans="1:17" hidden="1" x14ac:dyDescent="0.25">
      <c r="A296" s="47" t="s">
        <v>9</v>
      </c>
      <c r="B296" s="46" t="s">
        <v>8</v>
      </c>
      <c r="C296" s="45">
        <f t="shared" si="64"/>
        <v>0</v>
      </c>
      <c r="D296" s="43"/>
      <c r="E296" s="40"/>
      <c r="F296" s="44">
        <f t="shared" si="37"/>
        <v>0</v>
      </c>
      <c r="G296" s="43"/>
      <c r="H296" s="42"/>
      <c r="I296" s="39">
        <f t="shared" si="38"/>
        <v>0</v>
      </c>
      <c r="J296" s="43"/>
      <c r="K296" s="42"/>
      <c r="L296" s="39">
        <f t="shared" si="39"/>
        <v>0</v>
      </c>
      <c r="M296" s="41"/>
      <c r="N296" s="40"/>
      <c r="O296" s="39">
        <f t="shared" si="58"/>
        <v>0</v>
      </c>
      <c r="P296" s="38"/>
    </row>
    <row r="297" spans="1:17" ht="24" hidden="1" x14ac:dyDescent="0.25">
      <c r="A297" s="37" t="s">
        <v>7</v>
      </c>
      <c r="B297" s="36" t="s">
        <v>6</v>
      </c>
      <c r="C297" s="35">
        <f t="shared" si="64"/>
        <v>0</v>
      </c>
      <c r="D297" s="33"/>
      <c r="E297" s="30"/>
      <c r="F297" s="34">
        <f t="shared" si="37"/>
        <v>0</v>
      </c>
      <c r="G297" s="33"/>
      <c r="H297" s="32"/>
      <c r="I297" s="29">
        <f t="shared" si="38"/>
        <v>0</v>
      </c>
      <c r="J297" s="33"/>
      <c r="K297" s="32"/>
      <c r="L297" s="29">
        <f t="shared" si="39"/>
        <v>0</v>
      </c>
      <c r="M297" s="31"/>
      <c r="N297" s="30"/>
      <c r="O297" s="29">
        <f t="shared" si="58"/>
        <v>0</v>
      </c>
      <c r="P297" s="28"/>
    </row>
    <row r="298" spans="1:17" hidden="1" x14ac:dyDescent="0.25">
      <c r="A298" s="25" t="s">
        <v>5</v>
      </c>
      <c r="B298" s="25" t="s">
        <v>4</v>
      </c>
      <c r="C298" s="27">
        <f t="shared" si="64"/>
        <v>0</v>
      </c>
      <c r="D298" s="19"/>
      <c r="E298" s="16"/>
      <c r="F298" s="26">
        <f t="shared" si="37"/>
        <v>0</v>
      </c>
      <c r="G298" s="19"/>
      <c r="H298" s="18"/>
      <c r="I298" s="15">
        <f t="shared" si="38"/>
        <v>0</v>
      </c>
      <c r="J298" s="19"/>
      <c r="K298" s="18"/>
      <c r="L298" s="15">
        <f t="shared" si="39"/>
        <v>0</v>
      </c>
      <c r="M298" s="17"/>
      <c r="N298" s="16"/>
      <c r="O298" s="15">
        <f t="shared" si="58"/>
        <v>0</v>
      </c>
      <c r="P298" s="14"/>
    </row>
    <row r="299" spans="1:17" s="6" customFormat="1" ht="48" hidden="1" x14ac:dyDescent="0.25">
      <c r="A299" s="25" t="s">
        <v>3</v>
      </c>
      <c r="B299" s="24" t="s">
        <v>2</v>
      </c>
      <c r="C299" s="23">
        <f t="shared" si="64"/>
        <v>0</v>
      </c>
      <c r="D299" s="22"/>
      <c r="E299" s="21"/>
      <c r="F299" s="20">
        <f t="shared" si="37"/>
        <v>0</v>
      </c>
      <c r="G299" s="19"/>
      <c r="H299" s="18"/>
      <c r="I299" s="15">
        <f t="shared" si="38"/>
        <v>0</v>
      </c>
      <c r="J299" s="19"/>
      <c r="K299" s="18"/>
      <c r="L299" s="15">
        <f t="shared" si="39"/>
        <v>0</v>
      </c>
      <c r="M299" s="17"/>
      <c r="N299" s="16"/>
      <c r="O299" s="15">
        <f t="shared" si="58"/>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s="6" customFormat="1" x14ac:dyDescent="0.25">
      <c r="A301" s="381" t="s">
        <v>360</v>
      </c>
      <c r="B301" s="382"/>
      <c r="C301" s="382"/>
      <c r="D301" s="382"/>
      <c r="E301" s="382"/>
      <c r="F301" s="382"/>
      <c r="G301" s="382"/>
      <c r="H301" s="382"/>
      <c r="I301" s="382"/>
      <c r="J301" s="382"/>
      <c r="K301" s="382"/>
      <c r="L301" s="382"/>
      <c r="M301" s="382"/>
      <c r="N301" s="382"/>
      <c r="O301" s="382"/>
      <c r="P301" s="383"/>
      <c r="Q301" s="345"/>
    </row>
    <row r="302" spans="1:17" ht="12.75" thickBot="1" x14ac:dyDescent="0.3">
      <c r="A302" s="5"/>
      <c r="B302" s="4"/>
      <c r="C302" s="4"/>
      <c r="D302" s="4"/>
      <c r="E302" s="4"/>
      <c r="F302" s="4"/>
      <c r="G302" s="4"/>
      <c r="H302" s="4"/>
      <c r="I302" s="4"/>
      <c r="J302" s="4"/>
      <c r="K302" s="4"/>
      <c r="L302" s="4"/>
      <c r="M302" s="4"/>
      <c r="N302" s="4"/>
      <c r="O302" s="4"/>
      <c r="P302" s="3"/>
      <c r="Q302" s="377"/>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sheetData>
  <sheetProtection algorithmName="SHA-512" hashValue="1TuBcY7WWKm5HaKPejlnEC0gf1OGhFHR6zcATahylh5n2VVyV4HEBInOSCSj5iaRZqeQX9nrjzSJ620nkpIY1A==" saltValue="ReC4MILRzmW20SvgAWdxbQ==" spinCount="100000" sheet="1" objects="1" scenarios="1"/>
  <autoFilter ref="A22:P301">
    <filterColumn colId="2">
      <filters blank="1">
        <filter val="329"/>
        <filter val="-329"/>
        <filter val="397"/>
        <filter val="398"/>
        <filter val="465"/>
        <filter val="68"/>
        <filter val="69"/>
        <filter val="863"/>
      </filters>
    </filterColumn>
  </autoFilter>
  <mergeCells count="30">
    <mergeCell ref="C18:P18"/>
    <mergeCell ref="A19:A21"/>
    <mergeCell ref="C17:P17"/>
    <mergeCell ref="A3:P3"/>
    <mergeCell ref="A4:P4"/>
    <mergeCell ref="C6:P6"/>
    <mergeCell ref="C7:P7"/>
    <mergeCell ref="C8:P8"/>
    <mergeCell ref="C9:P9"/>
    <mergeCell ref="C10:P10"/>
    <mergeCell ref="C11:P11"/>
    <mergeCell ref="C13:P13"/>
    <mergeCell ref="C14:P14"/>
    <mergeCell ref="C16:P16"/>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2016.gada 15.septembra saistošajiem noteikumiem Nr.30
(protokols Nr.13, 11.punkts)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Q197" sqref="Q197"/>
    </sheetView>
  </sheetViews>
  <sheetFormatPr defaultRowHeight="12" outlineLevelCol="1" x14ac:dyDescent="0.25"/>
  <cols>
    <col min="1" max="1" width="10.85546875" style="2" customWidth="1"/>
    <col min="2" max="2" width="32.8554687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538</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323</v>
      </c>
      <c r="D9" s="861"/>
      <c r="E9" s="861"/>
      <c r="F9" s="861"/>
      <c r="G9" s="861"/>
      <c r="H9" s="861"/>
      <c r="I9" s="861"/>
      <c r="J9" s="861"/>
      <c r="K9" s="861"/>
      <c r="L9" s="861"/>
      <c r="M9" s="861"/>
      <c r="N9" s="861"/>
      <c r="O9" s="861"/>
      <c r="P9" s="882"/>
      <c r="Q9" s="377"/>
    </row>
    <row r="10" spans="1:17" ht="34.5" customHeight="1" x14ac:dyDescent="0.25">
      <c r="A10" s="359" t="s">
        <v>322</v>
      </c>
      <c r="B10" s="358"/>
      <c r="C10" s="864" t="s">
        <v>514</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366</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4">
        <v>3</v>
      </c>
      <c r="D22" s="350">
        <v>4</v>
      </c>
      <c r="E22" s="348">
        <v>5</v>
      </c>
      <c r="F22" s="352">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204"/>
      <c r="D23" s="342"/>
      <c r="E23" s="340"/>
      <c r="F23" s="344"/>
      <c r="G23" s="342"/>
      <c r="H23" s="343"/>
      <c r="I23" s="339"/>
      <c r="J23" s="342"/>
      <c r="K23" s="341"/>
      <c r="L23" s="339"/>
      <c r="M23" s="341"/>
      <c r="N23" s="340"/>
      <c r="O23" s="339"/>
      <c r="P23" s="338"/>
    </row>
    <row r="24" spans="1:17" s="6" customFormat="1" ht="12.75" thickBot="1" x14ac:dyDescent="0.3">
      <c r="A24" s="223"/>
      <c r="B24" s="337" t="s">
        <v>290</v>
      </c>
      <c r="C24" s="462">
        <f>F24+I24+L24+O24</f>
        <v>4492</v>
      </c>
      <c r="D24" s="334">
        <f>SUM(D25,D28,D29,D45,D46)</f>
        <v>47274</v>
      </c>
      <c r="E24" s="331">
        <f>SUM(E25,E28,E29,E45,E46)</f>
        <v>-42782</v>
      </c>
      <c r="F24" s="335">
        <f t="shared" ref="F24:F29" si="0">D24+E24</f>
        <v>4492</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463">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464">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468">
        <f>F27+I27+L27+O27</f>
        <v>0</v>
      </c>
      <c r="D27" s="316"/>
      <c r="E27" s="313"/>
      <c r="F27" s="317">
        <f t="shared" si="0"/>
        <v>0</v>
      </c>
      <c r="G27" s="316"/>
      <c r="H27" s="315"/>
      <c r="I27" s="312">
        <f>G27+H27</f>
        <v>0</v>
      </c>
      <c r="J27" s="316">
        <f>11641-11641</f>
        <v>0</v>
      </c>
      <c r="K27" s="315"/>
      <c r="L27" s="312">
        <f>J27+K27</f>
        <v>0</v>
      </c>
      <c r="M27" s="314"/>
      <c r="N27" s="313"/>
      <c r="O27" s="312">
        <f>M27+N27</f>
        <v>0</v>
      </c>
      <c r="P27" s="38"/>
    </row>
    <row r="28" spans="1:17" s="6" customFormat="1" ht="25.5" thickTop="1" thickBot="1" x14ac:dyDescent="0.3">
      <c r="A28" s="311">
        <v>19300</v>
      </c>
      <c r="B28" s="311" t="s">
        <v>286</v>
      </c>
      <c r="C28" s="469">
        <f>SUM(F28,I28)</f>
        <v>4492</v>
      </c>
      <c r="D28" s="307">
        <f>47500+3344-3570</f>
        <v>47274</v>
      </c>
      <c r="E28" s="309">
        <f>-36248-6534</f>
        <v>-42782</v>
      </c>
      <c r="F28" s="308">
        <f t="shared" si="0"/>
        <v>4492</v>
      </c>
      <c r="G28" s="307"/>
      <c r="H28" s="306"/>
      <c r="I28" s="305">
        <f>G28+H28</f>
        <v>0</v>
      </c>
      <c r="J28" s="304" t="s">
        <v>262</v>
      </c>
      <c r="K28" s="303" t="s">
        <v>262</v>
      </c>
      <c r="L28" s="300" t="s">
        <v>262</v>
      </c>
      <c r="M28" s="302" t="s">
        <v>262</v>
      </c>
      <c r="N28" s="301" t="s">
        <v>262</v>
      </c>
      <c r="O28" s="300" t="s">
        <v>262</v>
      </c>
      <c r="P28" s="299"/>
    </row>
    <row r="29" spans="1:17" s="6" customFormat="1" ht="31.5" hidden="1" customHeight="1" thickTop="1" x14ac:dyDescent="0.25">
      <c r="A29" s="109"/>
      <c r="B29" s="109" t="s">
        <v>284</v>
      </c>
      <c r="C29" s="473">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24.75" hidden="1" thickTop="1" x14ac:dyDescent="0.25">
      <c r="A30" s="109">
        <v>21300</v>
      </c>
      <c r="B30" s="109" t="s">
        <v>283</v>
      </c>
      <c r="C30" s="473">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12.75" hidden="1" thickTop="1" x14ac:dyDescent="0.25">
      <c r="A31" s="280">
        <v>21350</v>
      </c>
      <c r="B31" s="109" t="s">
        <v>282</v>
      </c>
      <c r="C31" s="473">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477">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87">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87">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24.75" hidden="1" thickTop="1" x14ac:dyDescent="0.25">
      <c r="A35" s="280">
        <v>21370</v>
      </c>
      <c r="B35" s="109" t="s">
        <v>278</v>
      </c>
      <c r="C35" s="473">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24.75" hidden="1" thickTop="1" x14ac:dyDescent="0.25">
      <c r="A36" s="99">
        <v>21379</v>
      </c>
      <c r="B36" s="98" t="s">
        <v>277</v>
      </c>
      <c r="C36" s="97">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473">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477">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12.75" hidden="1" thickTop="1" x14ac:dyDescent="0.25">
      <c r="A39" s="88">
        <v>21383</v>
      </c>
      <c r="B39" s="110" t="s">
        <v>274</v>
      </c>
      <c r="C39" s="87">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473">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477">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87">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87">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12.75" hidden="1" thickTop="1" x14ac:dyDescent="0.25">
      <c r="A44" s="88">
        <v>21399</v>
      </c>
      <c r="B44" s="110" t="s">
        <v>269</v>
      </c>
      <c r="C44" s="87">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34.5" hidden="1" customHeight="1" x14ac:dyDescent="0.25">
      <c r="A45" s="280">
        <v>21420</v>
      </c>
      <c r="B45" s="109" t="s">
        <v>268</v>
      </c>
      <c r="C45" s="47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47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12.75" hidden="1" thickTop="1" x14ac:dyDescent="0.25">
      <c r="A47" s="88">
        <v>21499</v>
      </c>
      <c r="B47" s="110" t="s">
        <v>266</v>
      </c>
      <c r="C47" s="482">
        <f>F47+I47+L47</f>
        <v>0</v>
      </c>
      <c r="D47" s="194"/>
      <c r="E47" s="191"/>
      <c r="F47" s="195">
        <f>D47+E47</f>
        <v>0</v>
      </c>
      <c r="G47" s="264"/>
      <c r="H47" s="193"/>
      <c r="I47" s="190">
        <f>G47+H47</f>
        <v>0</v>
      </c>
      <c r="J47" s="194"/>
      <c r="K47" s="193"/>
      <c r="L47" s="190">
        <f>J47+K47</f>
        <v>0</v>
      </c>
      <c r="M47" s="263" t="s">
        <v>262</v>
      </c>
      <c r="N47" s="262" t="s">
        <v>262</v>
      </c>
      <c r="O47" s="261" t="s">
        <v>262</v>
      </c>
      <c r="P47" s="48"/>
    </row>
    <row r="48" spans="1:16" ht="12.75" hidden="1" thickTop="1" x14ac:dyDescent="0.25">
      <c r="A48" s="260">
        <v>23000</v>
      </c>
      <c r="B48" s="259" t="s">
        <v>265</v>
      </c>
      <c r="C48" s="47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483">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483">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484"/>
      <c r="D51" s="242"/>
      <c r="E51" s="244"/>
      <c r="F51" s="243"/>
      <c r="G51" s="242"/>
      <c r="H51" s="241"/>
      <c r="I51" s="240"/>
      <c r="J51" s="239"/>
      <c r="K51" s="238"/>
      <c r="L51" s="235"/>
      <c r="M51" s="237"/>
      <c r="N51" s="236"/>
      <c r="O51" s="235"/>
      <c r="P51" s="89"/>
    </row>
    <row r="52" spans="1:16" s="6" customFormat="1" x14ac:dyDescent="0.25">
      <c r="A52" s="234"/>
      <c r="B52" s="233" t="s">
        <v>261</v>
      </c>
      <c r="C52" s="486"/>
      <c r="D52" s="230"/>
      <c r="E52" s="227"/>
      <c r="F52" s="231"/>
      <c r="G52" s="230"/>
      <c r="H52" s="229"/>
      <c r="I52" s="226"/>
      <c r="J52" s="230"/>
      <c r="K52" s="229"/>
      <c r="L52" s="226"/>
      <c r="M52" s="228"/>
      <c r="N52" s="227"/>
      <c r="O52" s="226"/>
      <c r="P52" s="225"/>
    </row>
    <row r="53" spans="1:16" s="6" customFormat="1" ht="12.75" thickBot="1" x14ac:dyDescent="0.3">
      <c r="A53" s="224"/>
      <c r="B53" s="223" t="s">
        <v>260</v>
      </c>
      <c r="C53" s="489">
        <f t="shared" ref="C53:C116" si="4">F53+I53+L53+O53</f>
        <v>4492</v>
      </c>
      <c r="D53" s="220">
        <f>SUM(D54,D284)</f>
        <v>47274</v>
      </c>
      <c r="E53" s="217">
        <f>SUM(E54,E284)</f>
        <v>-42782</v>
      </c>
      <c r="F53" s="221">
        <f t="shared" ref="F53:F117" si="5">D53+E53</f>
        <v>4492</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490">
        <f t="shared" si="4"/>
        <v>4492</v>
      </c>
      <c r="D54" s="210">
        <f>SUM(D55,D197)</f>
        <v>47274</v>
      </c>
      <c r="E54" s="207">
        <f>SUM(E55,E197)</f>
        <v>-42782</v>
      </c>
      <c r="F54" s="211">
        <f t="shared" si="5"/>
        <v>4492</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hidden="1" x14ac:dyDescent="0.25">
      <c r="A55" s="204"/>
      <c r="B55" s="203" t="s">
        <v>258</v>
      </c>
      <c r="C55" s="491">
        <f t="shared" si="4"/>
        <v>0</v>
      </c>
      <c r="D55" s="179">
        <f>SUM(D56,D78,D176,D190)</f>
        <v>0</v>
      </c>
      <c r="E55" s="181">
        <f>SUM(E56,E78,E176,E190)</f>
        <v>0</v>
      </c>
      <c r="F55" s="180">
        <f t="shared" si="5"/>
        <v>0</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49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473">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484">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477">
        <f t="shared" si="4"/>
        <v>0</v>
      </c>
      <c r="D59" s="83">
        <v>0</v>
      </c>
      <c r="E59" s="80"/>
      <c r="F59" s="84">
        <f t="shared" si="5"/>
        <v>0</v>
      </c>
      <c r="G59" s="83"/>
      <c r="H59" s="82"/>
      <c r="I59" s="79">
        <f t="shared" si="6"/>
        <v>0</v>
      </c>
      <c r="J59" s="83">
        <v>0</v>
      </c>
      <c r="K59" s="82"/>
      <c r="L59" s="79">
        <f t="shared" si="7"/>
        <v>0</v>
      </c>
      <c r="M59" s="81"/>
      <c r="N59" s="80"/>
      <c r="O59" s="79">
        <f t="shared" si="8"/>
        <v>0</v>
      </c>
      <c r="P59" s="78"/>
    </row>
    <row r="60" spans="1:16" hidden="1" x14ac:dyDescent="0.25">
      <c r="A60" s="88">
        <v>1119</v>
      </c>
      <c r="B60" s="110" t="s">
        <v>253</v>
      </c>
      <c r="C60" s="87">
        <f t="shared" si="4"/>
        <v>0</v>
      </c>
      <c r="D60" s="43">
        <v>0</v>
      </c>
      <c r="E60" s="40"/>
      <c r="F60" s="44">
        <f t="shared" si="5"/>
        <v>0</v>
      </c>
      <c r="G60" s="43"/>
      <c r="H60" s="42"/>
      <c r="I60" s="39">
        <f t="shared" si="6"/>
        <v>0</v>
      </c>
      <c r="J60" s="43">
        <v>0</v>
      </c>
      <c r="K60" s="42"/>
      <c r="L60" s="39">
        <f t="shared" si="7"/>
        <v>0</v>
      </c>
      <c r="M60" s="41"/>
      <c r="N60" s="40"/>
      <c r="O60" s="39">
        <f t="shared" si="8"/>
        <v>0</v>
      </c>
      <c r="P60" s="38"/>
    </row>
    <row r="61" spans="1:16" hidden="1" x14ac:dyDescent="0.25">
      <c r="A61" s="111">
        <v>1140</v>
      </c>
      <c r="B61" s="110" t="s">
        <v>252</v>
      </c>
      <c r="C61" s="87">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87">
        <f t="shared" si="4"/>
        <v>0</v>
      </c>
      <c r="D62" s="43">
        <v>0</v>
      </c>
      <c r="E62" s="40"/>
      <c r="F62" s="44">
        <f t="shared" si="5"/>
        <v>0</v>
      </c>
      <c r="G62" s="43"/>
      <c r="H62" s="42"/>
      <c r="I62" s="39">
        <f t="shared" si="6"/>
        <v>0</v>
      </c>
      <c r="J62" s="43">
        <v>0</v>
      </c>
      <c r="K62" s="42"/>
      <c r="L62" s="39">
        <f t="shared" si="7"/>
        <v>0</v>
      </c>
      <c r="M62" s="41"/>
      <c r="N62" s="40"/>
      <c r="O62" s="39">
        <f t="shared" si="8"/>
        <v>0</v>
      </c>
      <c r="P62" s="38"/>
    </row>
    <row r="63" spans="1:16" ht="24" hidden="1" x14ac:dyDescent="0.25">
      <c r="A63" s="88">
        <v>1142</v>
      </c>
      <c r="B63" s="110" t="s">
        <v>250</v>
      </c>
      <c r="C63" s="87">
        <f t="shared" si="4"/>
        <v>0</v>
      </c>
      <c r="D63" s="43">
        <v>0</v>
      </c>
      <c r="E63" s="40"/>
      <c r="F63" s="44">
        <f t="shared" si="5"/>
        <v>0</v>
      </c>
      <c r="G63" s="43"/>
      <c r="H63" s="42"/>
      <c r="I63" s="39">
        <f t="shared" si="6"/>
        <v>0</v>
      </c>
      <c r="J63" s="43">
        <v>0</v>
      </c>
      <c r="K63" s="42"/>
      <c r="L63" s="39">
        <f t="shared" si="7"/>
        <v>0</v>
      </c>
      <c r="M63" s="41"/>
      <c r="N63" s="40"/>
      <c r="O63" s="39">
        <f t="shared" si="8"/>
        <v>0</v>
      </c>
      <c r="P63" s="38"/>
    </row>
    <row r="64" spans="1:16" ht="24" hidden="1" x14ac:dyDescent="0.25">
      <c r="A64" s="88">
        <v>1145</v>
      </c>
      <c r="B64" s="110" t="s">
        <v>249</v>
      </c>
      <c r="C64" s="87">
        <f t="shared" si="4"/>
        <v>0</v>
      </c>
      <c r="D64" s="43">
        <v>0</v>
      </c>
      <c r="E64" s="40"/>
      <c r="F64" s="44">
        <f t="shared" si="5"/>
        <v>0</v>
      </c>
      <c r="G64" s="43"/>
      <c r="H64" s="42"/>
      <c r="I64" s="39">
        <f t="shared" si="6"/>
        <v>0</v>
      </c>
      <c r="J64" s="43">
        <v>0</v>
      </c>
      <c r="K64" s="42"/>
      <c r="L64" s="39">
        <f t="shared" si="7"/>
        <v>0</v>
      </c>
      <c r="M64" s="41"/>
      <c r="N64" s="40"/>
      <c r="O64" s="39">
        <f t="shared" si="8"/>
        <v>0</v>
      </c>
      <c r="P64" s="38"/>
    </row>
    <row r="65" spans="1:16" ht="24" hidden="1" x14ac:dyDescent="0.25">
      <c r="A65" s="88">
        <v>1146</v>
      </c>
      <c r="B65" s="110" t="s">
        <v>248</v>
      </c>
      <c r="C65" s="87">
        <f t="shared" si="4"/>
        <v>0</v>
      </c>
      <c r="D65" s="43">
        <v>0</v>
      </c>
      <c r="E65" s="40"/>
      <c r="F65" s="44">
        <f t="shared" si="5"/>
        <v>0</v>
      </c>
      <c r="G65" s="43"/>
      <c r="H65" s="42"/>
      <c r="I65" s="39">
        <f t="shared" si="6"/>
        <v>0</v>
      </c>
      <c r="J65" s="43">
        <v>0</v>
      </c>
      <c r="K65" s="42"/>
      <c r="L65" s="39">
        <f t="shared" si="7"/>
        <v>0</v>
      </c>
      <c r="M65" s="41"/>
      <c r="N65" s="40"/>
      <c r="O65" s="39">
        <f t="shared" si="8"/>
        <v>0</v>
      </c>
      <c r="P65" s="38"/>
    </row>
    <row r="66" spans="1:16" hidden="1" x14ac:dyDescent="0.25">
      <c r="A66" s="88">
        <v>1147</v>
      </c>
      <c r="B66" s="110" t="s">
        <v>247</v>
      </c>
      <c r="C66" s="87">
        <f t="shared" si="4"/>
        <v>0</v>
      </c>
      <c r="D66" s="43">
        <v>0</v>
      </c>
      <c r="E66" s="40"/>
      <c r="F66" s="44">
        <f t="shared" si="5"/>
        <v>0</v>
      </c>
      <c r="G66" s="43"/>
      <c r="H66" s="42"/>
      <c r="I66" s="39">
        <f t="shared" si="6"/>
        <v>0</v>
      </c>
      <c r="J66" s="43">
        <v>0</v>
      </c>
      <c r="K66" s="42"/>
      <c r="L66" s="39">
        <f t="shared" si="7"/>
        <v>0</v>
      </c>
      <c r="M66" s="41"/>
      <c r="N66" s="40"/>
      <c r="O66" s="39">
        <f t="shared" si="8"/>
        <v>0</v>
      </c>
      <c r="P66" s="38"/>
    </row>
    <row r="67" spans="1:16" hidden="1" x14ac:dyDescent="0.25">
      <c r="A67" s="88">
        <v>1148</v>
      </c>
      <c r="B67" s="110" t="s">
        <v>246</v>
      </c>
      <c r="C67" s="87">
        <f t="shared" si="4"/>
        <v>0</v>
      </c>
      <c r="D67" s="43">
        <v>0</v>
      </c>
      <c r="E67" s="40"/>
      <c r="F67" s="44">
        <f t="shared" si="5"/>
        <v>0</v>
      </c>
      <c r="G67" s="43"/>
      <c r="H67" s="42"/>
      <c r="I67" s="39">
        <f t="shared" si="6"/>
        <v>0</v>
      </c>
      <c r="J67" s="43">
        <v>0</v>
      </c>
      <c r="K67" s="42"/>
      <c r="L67" s="39">
        <f t="shared" si="7"/>
        <v>0</v>
      </c>
      <c r="M67" s="41"/>
      <c r="N67" s="40"/>
      <c r="O67" s="39">
        <f t="shared" si="8"/>
        <v>0</v>
      </c>
      <c r="P67" s="38"/>
    </row>
    <row r="68" spans="1:16" ht="24" hidden="1" x14ac:dyDescent="0.25">
      <c r="A68" s="88">
        <v>1149</v>
      </c>
      <c r="B68" s="110" t="s">
        <v>245</v>
      </c>
      <c r="C68" s="87">
        <f t="shared" si="4"/>
        <v>0</v>
      </c>
      <c r="D68" s="43">
        <v>0</v>
      </c>
      <c r="E68" s="40"/>
      <c r="F68" s="44">
        <f t="shared" si="5"/>
        <v>0</v>
      </c>
      <c r="G68" s="43"/>
      <c r="H68" s="42"/>
      <c r="I68" s="39">
        <f t="shared" si="6"/>
        <v>0</v>
      </c>
      <c r="J68" s="43">
        <v>0</v>
      </c>
      <c r="K68" s="42"/>
      <c r="L68" s="39">
        <f t="shared" si="7"/>
        <v>0</v>
      </c>
      <c r="M68" s="41"/>
      <c r="N68" s="40"/>
      <c r="O68" s="39">
        <f t="shared" si="8"/>
        <v>0</v>
      </c>
      <c r="P68" s="38"/>
    </row>
    <row r="69" spans="1:16" ht="24" hidden="1" x14ac:dyDescent="0.25">
      <c r="A69" s="169">
        <v>1150</v>
      </c>
      <c r="B69" s="96" t="s">
        <v>244</v>
      </c>
      <c r="C69" s="87">
        <f t="shared" si="4"/>
        <v>0</v>
      </c>
      <c r="D69" s="167">
        <v>0</v>
      </c>
      <c r="E69" s="164"/>
      <c r="F69" s="95">
        <f t="shared" si="5"/>
        <v>0</v>
      </c>
      <c r="G69" s="167"/>
      <c r="H69" s="166"/>
      <c r="I69" s="90">
        <f t="shared" si="6"/>
        <v>0</v>
      </c>
      <c r="J69" s="167">
        <v>0</v>
      </c>
      <c r="K69" s="166"/>
      <c r="L69" s="90">
        <f t="shared" si="7"/>
        <v>0</v>
      </c>
      <c r="M69" s="165"/>
      <c r="N69" s="164"/>
      <c r="O69" s="90">
        <f t="shared" si="8"/>
        <v>0</v>
      </c>
      <c r="P69" s="89"/>
    </row>
    <row r="70" spans="1:16" ht="36" hidden="1" x14ac:dyDescent="0.25">
      <c r="A70" s="109">
        <v>1200</v>
      </c>
      <c r="B70" s="108" t="s">
        <v>243</v>
      </c>
      <c r="C70" s="473">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477">
        <f t="shared" si="4"/>
        <v>0</v>
      </c>
      <c r="D71" s="83">
        <v>0</v>
      </c>
      <c r="E71" s="80"/>
      <c r="F71" s="84">
        <f t="shared" si="5"/>
        <v>0</v>
      </c>
      <c r="G71" s="83"/>
      <c r="H71" s="82"/>
      <c r="I71" s="79">
        <f t="shared" si="6"/>
        <v>0</v>
      </c>
      <c r="J71" s="83">
        <v>0</v>
      </c>
      <c r="K71" s="82"/>
      <c r="L71" s="79">
        <f t="shared" si="7"/>
        <v>0</v>
      </c>
      <c r="M71" s="81"/>
      <c r="N71" s="80"/>
      <c r="O71" s="79">
        <f t="shared" si="8"/>
        <v>0</v>
      </c>
      <c r="P71" s="78"/>
    </row>
    <row r="72" spans="1:16" ht="24" hidden="1" x14ac:dyDescent="0.25">
      <c r="A72" s="111">
        <v>1220</v>
      </c>
      <c r="B72" s="110" t="s">
        <v>241</v>
      </c>
      <c r="C72" s="87">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48" hidden="1" x14ac:dyDescent="0.25">
      <c r="A73" s="88">
        <v>1221</v>
      </c>
      <c r="B73" s="110" t="s">
        <v>240</v>
      </c>
      <c r="C73" s="87">
        <f t="shared" si="4"/>
        <v>0</v>
      </c>
      <c r="D73" s="43">
        <v>0</v>
      </c>
      <c r="E73" s="40"/>
      <c r="F73" s="44">
        <f t="shared" si="5"/>
        <v>0</v>
      </c>
      <c r="G73" s="43"/>
      <c r="H73" s="42"/>
      <c r="I73" s="39">
        <f t="shared" si="6"/>
        <v>0</v>
      </c>
      <c r="J73" s="43">
        <v>0</v>
      </c>
      <c r="K73" s="42"/>
      <c r="L73" s="39">
        <f t="shared" si="7"/>
        <v>0</v>
      </c>
      <c r="M73" s="41"/>
      <c r="N73" s="40"/>
      <c r="O73" s="39">
        <f t="shared" si="8"/>
        <v>0</v>
      </c>
      <c r="P73" s="38"/>
    </row>
    <row r="74" spans="1:16" hidden="1" x14ac:dyDescent="0.25">
      <c r="A74" s="88">
        <v>1223</v>
      </c>
      <c r="B74" s="110" t="s">
        <v>239</v>
      </c>
      <c r="C74" s="87">
        <f t="shared" si="4"/>
        <v>0</v>
      </c>
      <c r="D74" s="43">
        <v>0</v>
      </c>
      <c r="E74" s="40"/>
      <c r="F74" s="44">
        <f t="shared" si="5"/>
        <v>0</v>
      </c>
      <c r="G74" s="43"/>
      <c r="H74" s="42"/>
      <c r="I74" s="39">
        <f t="shared" si="6"/>
        <v>0</v>
      </c>
      <c r="J74" s="43">
        <v>0</v>
      </c>
      <c r="K74" s="42"/>
      <c r="L74" s="39">
        <f t="shared" si="7"/>
        <v>0</v>
      </c>
      <c r="M74" s="41"/>
      <c r="N74" s="40"/>
      <c r="O74" s="39">
        <f t="shared" si="8"/>
        <v>0</v>
      </c>
      <c r="P74" s="38"/>
    </row>
    <row r="75" spans="1:16" hidden="1" x14ac:dyDescent="0.25">
      <c r="A75" s="88">
        <v>1225</v>
      </c>
      <c r="B75" s="110" t="s">
        <v>238</v>
      </c>
      <c r="C75" s="87">
        <f t="shared" si="4"/>
        <v>0</v>
      </c>
      <c r="D75" s="43">
        <v>0</v>
      </c>
      <c r="E75" s="40"/>
      <c r="F75" s="44">
        <f t="shared" si="5"/>
        <v>0</v>
      </c>
      <c r="G75" s="43"/>
      <c r="H75" s="42"/>
      <c r="I75" s="39">
        <f t="shared" si="6"/>
        <v>0</v>
      </c>
      <c r="J75" s="43">
        <v>0</v>
      </c>
      <c r="K75" s="42"/>
      <c r="L75" s="39">
        <f t="shared" si="7"/>
        <v>0</v>
      </c>
      <c r="M75" s="41"/>
      <c r="N75" s="40"/>
      <c r="O75" s="39">
        <f t="shared" si="8"/>
        <v>0</v>
      </c>
      <c r="P75" s="38"/>
    </row>
    <row r="76" spans="1:16" ht="24" hidden="1" x14ac:dyDescent="0.25">
      <c r="A76" s="88">
        <v>1227</v>
      </c>
      <c r="B76" s="110" t="s">
        <v>237</v>
      </c>
      <c r="C76" s="87">
        <f t="shared" si="4"/>
        <v>0</v>
      </c>
      <c r="D76" s="43">
        <v>0</v>
      </c>
      <c r="E76" s="40"/>
      <c r="F76" s="44">
        <f t="shared" si="5"/>
        <v>0</v>
      </c>
      <c r="G76" s="43"/>
      <c r="H76" s="42"/>
      <c r="I76" s="39">
        <f t="shared" si="6"/>
        <v>0</v>
      </c>
      <c r="J76" s="43">
        <v>0</v>
      </c>
      <c r="K76" s="42"/>
      <c r="L76" s="39">
        <f t="shared" si="7"/>
        <v>0</v>
      </c>
      <c r="M76" s="41"/>
      <c r="N76" s="40"/>
      <c r="O76" s="39">
        <f t="shared" si="8"/>
        <v>0</v>
      </c>
      <c r="P76" s="38"/>
    </row>
    <row r="77" spans="1:16" ht="48" hidden="1" x14ac:dyDescent="0.25">
      <c r="A77" s="88">
        <v>1228</v>
      </c>
      <c r="B77" s="110" t="s">
        <v>236</v>
      </c>
      <c r="C77" s="87">
        <f t="shared" si="4"/>
        <v>0</v>
      </c>
      <c r="D77" s="43">
        <v>0</v>
      </c>
      <c r="E77" s="40"/>
      <c r="F77" s="44">
        <f t="shared" si="5"/>
        <v>0</v>
      </c>
      <c r="G77" s="43"/>
      <c r="H77" s="42"/>
      <c r="I77" s="39">
        <f t="shared" si="6"/>
        <v>0</v>
      </c>
      <c r="J77" s="43">
        <v>0</v>
      </c>
      <c r="K77" s="42"/>
      <c r="L77" s="39">
        <f t="shared" si="7"/>
        <v>0</v>
      </c>
      <c r="M77" s="41"/>
      <c r="N77" s="40"/>
      <c r="O77" s="39">
        <f t="shared" si="8"/>
        <v>0</v>
      </c>
      <c r="P77" s="38"/>
    </row>
    <row r="78" spans="1:16" hidden="1" x14ac:dyDescent="0.25">
      <c r="A78" s="163">
        <v>2000</v>
      </c>
      <c r="B78" s="163" t="s">
        <v>235</v>
      </c>
      <c r="C78" s="492">
        <f t="shared" si="4"/>
        <v>0</v>
      </c>
      <c r="D78" s="160">
        <f>SUM(D79,D86,D133,D167,D168,D175)</f>
        <v>0</v>
      </c>
      <c r="E78" s="157">
        <f>SUM(E79,E86,E133,E167,E168,E175)</f>
        <v>0</v>
      </c>
      <c r="F78" s="161">
        <f t="shared" si="5"/>
        <v>0</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473">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477">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87">
        <f t="shared" si="4"/>
        <v>0</v>
      </c>
      <c r="D81" s="43">
        <v>0</v>
      </c>
      <c r="E81" s="40"/>
      <c r="F81" s="44">
        <f t="shared" si="5"/>
        <v>0</v>
      </c>
      <c r="G81" s="43"/>
      <c r="H81" s="42"/>
      <c r="I81" s="39">
        <f t="shared" si="6"/>
        <v>0</v>
      </c>
      <c r="J81" s="43">
        <v>0</v>
      </c>
      <c r="K81" s="42"/>
      <c r="L81" s="39">
        <f t="shared" si="7"/>
        <v>0</v>
      </c>
      <c r="M81" s="41"/>
      <c r="N81" s="40"/>
      <c r="O81" s="39">
        <f t="shared" si="8"/>
        <v>0</v>
      </c>
      <c r="P81" s="38"/>
    </row>
    <row r="82" spans="1:16" ht="24" hidden="1" x14ac:dyDescent="0.25">
      <c r="A82" s="88">
        <v>2112</v>
      </c>
      <c r="B82" s="110" t="s">
        <v>230</v>
      </c>
      <c r="C82" s="87">
        <f t="shared" si="4"/>
        <v>0</v>
      </c>
      <c r="D82" s="43">
        <v>0</v>
      </c>
      <c r="E82" s="40"/>
      <c r="F82" s="44">
        <f t="shared" si="5"/>
        <v>0</v>
      </c>
      <c r="G82" s="43"/>
      <c r="H82" s="42"/>
      <c r="I82" s="39">
        <f t="shared" si="6"/>
        <v>0</v>
      </c>
      <c r="J82" s="43">
        <v>0</v>
      </c>
      <c r="K82" s="42"/>
      <c r="L82" s="39">
        <f t="shared" si="7"/>
        <v>0</v>
      </c>
      <c r="M82" s="41"/>
      <c r="N82" s="40"/>
      <c r="O82" s="39">
        <f t="shared" si="8"/>
        <v>0</v>
      </c>
      <c r="P82" s="38"/>
    </row>
    <row r="83" spans="1:16" ht="24" hidden="1" x14ac:dyDescent="0.25">
      <c r="A83" s="111">
        <v>2120</v>
      </c>
      <c r="B83" s="110" t="s">
        <v>232</v>
      </c>
      <c r="C83" s="87">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87">
        <f t="shared" si="4"/>
        <v>0</v>
      </c>
      <c r="D84" s="43">
        <v>0</v>
      </c>
      <c r="E84" s="40"/>
      <c r="F84" s="44">
        <f t="shared" si="5"/>
        <v>0</v>
      </c>
      <c r="G84" s="43"/>
      <c r="H84" s="42"/>
      <c r="I84" s="39">
        <f t="shared" si="6"/>
        <v>0</v>
      </c>
      <c r="J84" s="43">
        <v>0</v>
      </c>
      <c r="K84" s="42"/>
      <c r="L84" s="39">
        <f t="shared" si="7"/>
        <v>0</v>
      </c>
      <c r="M84" s="41"/>
      <c r="N84" s="40"/>
      <c r="O84" s="39">
        <f t="shared" si="8"/>
        <v>0</v>
      </c>
      <c r="P84" s="38"/>
    </row>
    <row r="85" spans="1:16" ht="24" hidden="1" x14ac:dyDescent="0.25">
      <c r="A85" s="88">
        <v>2122</v>
      </c>
      <c r="B85" s="110" t="s">
        <v>230</v>
      </c>
      <c r="C85" s="87">
        <f t="shared" si="4"/>
        <v>0</v>
      </c>
      <c r="D85" s="43">
        <v>0</v>
      </c>
      <c r="E85" s="40"/>
      <c r="F85" s="44">
        <f t="shared" si="5"/>
        <v>0</v>
      </c>
      <c r="G85" s="43"/>
      <c r="H85" s="42"/>
      <c r="I85" s="39">
        <f t="shared" si="6"/>
        <v>0</v>
      </c>
      <c r="J85" s="43">
        <v>0</v>
      </c>
      <c r="K85" s="42"/>
      <c r="L85" s="39">
        <f t="shared" si="7"/>
        <v>0</v>
      </c>
      <c r="M85" s="41"/>
      <c r="N85" s="40"/>
      <c r="O85" s="39">
        <f t="shared" si="8"/>
        <v>0</v>
      </c>
      <c r="P85" s="38"/>
    </row>
    <row r="86" spans="1:16" hidden="1" x14ac:dyDescent="0.25">
      <c r="A86" s="109">
        <v>2200</v>
      </c>
      <c r="B86" s="108" t="s">
        <v>229</v>
      </c>
      <c r="C86" s="168">
        <f t="shared" si="4"/>
        <v>0</v>
      </c>
      <c r="D86" s="121">
        <f>SUM(D87,D92,D98,D106,D115,D119,D125,D131)</f>
        <v>0</v>
      </c>
      <c r="E86" s="123">
        <f>SUM(E87,E92,E98,E106,E115,E119,E125,E131)</f>
        <v>0</v>
      </c>
      <c r="F86" s="122">
        <f t="shared" si="5"/>
        <v>0</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idden="1" x14ac:dyDescent="0.25">
      <c r="A87" s="169">
        <v>2210</v>
      </c>
      <c r="B87" s="96" t="s">
        <v>228</v>
      </c>
      <c r="C87" s="484">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87">
        <f t="shared" si="4"/>
        <v>0</v>
      </c>
      <c r="D88" s="83">
        <v>0</v>
      </c>
      <c r="E88" s="80"/>
      <c r="F88" s="84">
        <f t="shared" si="5"/>
        <v>0</v>
      </c>
      <c r="G88" s="83"/>
      <c r="H88" s="82"/>
      <c r="I88" s="79">
        <f t="shared" si="6"/>
        <v>0</v>
      </c>
      <c r="J88" s="83">
        <v>0</v>
      </c>
      <c r="K88" s="82"/>
      <c r="L88" s="79">
        <f t="shared" si="7"/>
        <v>0</v>
      </c>
      <c r="M88" s="81"/>
      <c r="N88" s="80"/>
      <c r="O88" s="79">
        <f t="shared" si="8"/>
        <v>0</v>
      </c>
      <c r="P88" s="78"/>
    </row>
    <row r="89" spans="1:16" ht="36" hidden="1" x14ac:dyDescent="0.25">
      <c r="A89" s="88">
        <v>2212</v>
      </c>
      <c r="B89" s="110" t="s">
        <v>226</v>
      </c>
      <c r="C89" s="87">
        <f t="shared" si="4"/>
        <v>0</v>
      </c>
      <c r="D89" s="43">
        <v>0</v>
      </c>
      <c r="E89" s="40"/>
      <c r="F89" s="44">
        <f t="shared" si="5"/>
        <v>0</v>
      </c>
      <c r="G89" s="43"/>
      <c r="H89" s="42"/>
      <c r="I89" s="39">
        <f t="shared" si="6"/>
        <v>0</v>
      </c>
      <c r="J89" s="43">
        <v>0</v>
      </c>
      <c r="K89" s="42"/>
      <c r="L89" s="39">
        <f t="shared" si="7"/>
        <v>0</v>
      </c>
      <c r="M89" s="41"/>
      <c r="N89" s="40"/>
      <c r="O89" s="39">
        <f t="shared" si="8"/>
        <v>0</v>
      </c>
      <c r="P89" s="38"/>
    </row>
    <row r="90" spans="1:16" ht="24" hidden="1" x14ac:dyDescent="0.25">
      <c r="A90" s="88">
        <v>2214</v>
      </c>
      <c r="B90" s="110" t="s">
        <v>225</v>
      </c>
      <c r="C90" s="87">
        <f t="shared" si="4"/>
        <v>0</v>
      </c>
      <c r="D90" s="43">
        <v>0</v>
      </c>
      <c r="E90" s="40"/>
      <c r="F90" s="44">
        <f t="shared" si="5"/>
        <v>0</v>
      </c>
      <c r="G90" s="43"/>
      <c r="H90" s="42"/>
      <c r="I90" s="39">
        <f t="shared" si="6"/>
        <v>0</v>
      </c>
      <c r="J90" s="43">
        <v>0</v>
      </c>
      <c r="K90" s="42"/>
      <c r="L90" s="39">
        <f t="shared" si="7"/>
        <v>0</v>
      </c>
      <c r="M90" s="41"/>
      <c r="N90" s="40"/>
      <c r="O90" s="39">
        <f t="shared" si="8"/>
        <v>0</v>
      </c>
      <c r="P90" s="38"/>
    </row>
    <row r="91" spans="1:16" hidden="1" x14ac:dyDescent="0.25">
      <c r="A91" s="88">
        <v>2219</v>
      </c>
      <c r="B91" s="110" t="s">
        <v>224</v>
      </c>
      <c r="C91" s="87">
        <f t="shared" si="4"/>
        <v>0</v>
      </c>
      <c r="D91" s="43">
        <v>0</v>
      </c>
      <c r="E91" s="40"/>
      <c r="F91" s="44">
        <f t="shared" si="5"/>
        <v>0</v>
      </c>
      <c r="G91" s="43"/>
      <c r="H91" s="42"/>
      <c r="I91" s="39">
        <f t="shared" si="6"/>
        <v>0</v>
      </c>
      <c r="J91" s="43">
        <v>0</v>
      </c>
      <c r="K91" s="42"/>
      <c r="L91" s="39">
        <f t="shared" si="7"/>
        <v>0</v>
      </c>
      <c r="M91" s="41"/>
      <c r="N91" s="40"/>
      <c r="O91" s="39">
        <f t="shared" si="8"/>
        <v>0</v>
      </c>
      <c r="P91" s="38"/>
    </row>
    <row r="92" spans="1:16" hidden="1" x14ac:dyDescent="0.25">
      <c r="A92" s="111">
        <v>2220</v>
      </c>
      <c r="B92" s="110" t="s">
        <v>223</v>
      </c>
      <c r="C92" s="87">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87">
        <f t="shared" si="4"/>
        <v>0</v>
      </c>
      <c r="D93" s="43">
        <v>0</v>
      </c>
      <c r="E93" s="40"/>
      <c r="F93" s="44">
        <f t="shared" si="5"/>
        <v>0</v>
      </c>
      <c r="G93" s="43"/>
      <c r="H93" s="42"/>
      <c r="I93" s="39">
        <f t="shared" si="6"/>
        <v>0</v>
      </c>
      <c r="J93" s="43">
        <v>0</v>
      </c>
      <c r="K93" s="42"/>
      <c r="L93" s="39">
        <f t="shared" si="7"/>
        <v>0</v>
      </c>
      <c r="M93" s="41"/>
      <c r="N93" s="40"/>
      <c r="O93" s="39">
        <f t="shared" si="8"/>
        <v>0</v>
      </c>
      <c r="P93" s="38"/>
    </row>
    <row r="94" spans="1:16" hidden="1" x14ac:dyDescent="0.25">
      <c r="A94" s="88">
        <v>2222</v>
      </c>
      <c r="B94" s="110" t="s">
        <v>221</v>
      </c>
      <c r="C94" s="87">
        <f t="shared" si="4"/>
        <v>0</v>
      </c>
      <c r="D94" s="43">
        <v>0</v>
      </c>
      <c r="E94" s="40"/>
      <c r="F94" s="44">
        <f t="shared" si="5"/>
        <v>0</v>
      </c>
      <c r="G94" s="43"/>
      <c r="H94" s="42"/>
      <c r="I94" s="39">
        <f t="shared" si="6"/>
        <v>0</v>
      </c>
      <c r="J94" s="43">
        <v>0</v>
      </c>
      <c r="K94" s="42"/>
      <c r="L94" s="39">
        <f t="shared" si="7"/>
        <v>0</v>
      </c>
      <c r="M94" s="41"/>
      <c r="N94" s="40"/>
      <c r="O94" s="39">
        <f t="shared" si="8"/>
        <v>0</v>
      </c>
      <c r="P94" s="38"/>
    </row>
    <row r="95" spans="1:16" hidden="1" x14ac:dyDescent="0.25">
      <c r="A95" s="88">
        <v>2223</v>
      </c>
      <c r="B95" s="110" t="s">
        <v>220</v>
      </c>
      <c r="C95" s="87">
        <f t="shared" si="4"/>
        <v>0</v>
      </c>
      <c r="D95" s="43">
        <v>0</v>
      </c>
      <c r="E95" s="40"/>
      <c r="F95" s="44">
        <f t="shared" si="5"/>
        <v>0</v>
      </c>
      <c r="G95" s="43"/>
      <c r="H95" s="42"/>
      <c r="I95" s="39">
        <f t="shared" si="6"/>
        <v>0</v>
      </c>
      <c r="J95" s="43">
        <v>0</v>
      </c>
      <c r="K95" s="42"/>
      <c r="L95" s="39">
        <f t="shared" si="7"/>
        <v>0</v>
      </c>
      <c r="M95" s="41"/>
      <c r="N95" s="40"/>
      <c r="O95" s="39">
        <f t="shared" si="8"/>
        <v>0</v>
      </c>
      <c r="P95" s="38"/>
    </row>
    <row r="96" spans="1:16" ht="36" hidden="1" x14ac:dyDescent="0.25">
      <c r="A96" s="88">
        <v>2224</v>
      </c>
      <c r="B96" s="110" t="s">
        <v>219</v>
      </c>
      <c r="C96" s="87">
        <f t="shared" si="4"/>
        <v>0</v>
      </c>
      <c r="D96" s="43">
        <v>0</v>
      </c>
      <c r="E96" s="40"/>
      <c r="F96" s="44">
        <f t="shared" si="5"/>
        <v>0</v>
      </c>
      <c r="G96" s="43"/>
      <c r="H96" s="42"/>
      <c r="I96" s="39">
        <f t="shared" si="6"/>
        <v>0</v>
      </c>
      <c r="J96" s="43">
        <v>0</v>
      </c>
      <c r="K96" s="42"/>
      <c r="L96" s="39">
        <f t="shared" si="7"/>
        <v>0</v>
      </c>
      <c r="M96" s="41"/>
      <c r="N96" s="40"/>
      <c r="O96" s="39">
        <f t="shared" si="8"/>
        <v>0</v>
      </c>
      <c r="P96" s="38"/>
    </row>
    <row r="97" spans="1:16" ht="24" hidden="1" x14ac:dyDescent="0.25">
      <c r="A97" s="88">
        <v>2229</v>
      </c>
      <c r="B97" s="110" t="s">
        <v>218</v>
      </c>
      <c r="C97" s="87">
        <f t="shared" si="4"/>
        <v>0</v>
      </c>
      <c r="D97" s="43">
        <v>0</v>
      </c>
      <c r="E97" s="40"/>
      <c r="F97" s="44">
        <f t="shared" si="5"/>
        <v>0</v>
      </c>
      <c r="G97" s="43"/>
      <c r="H97" s="42"/>
      <c r="I97" s="39">
        <f t="shared" si="6"/>
        <v>0</v>
      </c>
      <c r="J97" s="43">
        <v>0</v>
      </c>
      <c r="K97" s="42"/>
      <c r="L97" s="39">
        <f t="shared" si="7"/>
        <v>0</v>
      </c>
      <c r="M97" s="41"/>
      <c r="N97" s="40"/>
      <c r="O97" s="39">
        <f t="shared" si="8"/>
        <v>0</v>
      </c>
      <c r="P97" s="38"/>
    </row>
    <row r="98" spans="1:16" ht="36" hidden="1" x14ac:dyDescent="0.25">
      <c r="A98" s="111">
        <v>2230</v>
      </c>
      <c r="B98" s="110" t="s">
        <v>217</v>
      </c>
      <c r="C98" s="87">
        <f t="shared" si="4"/>
        <v>0</v>
      </c>
      <c r="D98" s="115">
        <f>SUM(D99:D105)</f>
        <v>0</v>
      </c>
      <c r="E98" s="112">
        <f>SUM(E99:E105)</f>
        <v>0</v>
      </c>
      <c r="F98" s="44">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87">
        <f t="shared" si="4"/>
        <v>0</v>
      </c>
      <c r="D99" s="43">
        <v>0</v>
      </c>
      <c r="E99" s="40"/>
      <c r="F99" s="44">
        <f t="shared" si="5"/>
        <v>0</v>
      </c>
      <c r="G99" s="43"/>
      <c r="H99" s="42"/>
      <c r="I99" s="39">
        <f t="shared" si="6"/>
        <v>0</v>
      </c>
      <c r="J99" s="43">
        <v>0</v>
      </c>
      <c r="K99" s="42"/>
      <c r="L99" s="39">
        <f t="shared" si="7"/>
        <v>0</v>
      </c>
      <c r="M99" s="41"/>
      <c r="N99" s="40"/>
      <c r="O99" s="39">
        <f t="shared" si="8"/>
        <v>0</v>
      </c>
      <c r="P99" s="38"/>
    </row>
    <row r="100" spans="1:16" ht="24" hidden="1" x14ac:dyDescent="0.25">
      <c r="A100" s="88">
        <v>2232</v>
      </c>
      <c r="B100" s="110" t="s">
        <v>215</v>
      </c>
      <c r="C100" s="87">
        <f t="shared" si="4"/>
        <v>0</v>
      </c>
      <c r="D100" s="43">
        <v>0</v>
      </c>
      <c r="E100" s="40"/>
      <c r="F100" s="44">
        <f t="shared" si="5"/>
        <v>0</v>
      </c>
      <c r="G100" s="43"/>
      <c r="H100" s="42"/>
      <c r="I100" s="39">
        <f t="shared" si="6"/>
        <v>0</v>
      </c>
      <c r="J100" s="43">
        <v>0</v>
      </c>
      <c r="K100" s="42"/>
      <c r="L100" s="39">
        <f t="shared" si="7"/>
        <v>0</v>
      </c>
      <c r="M100" s="41"/>
      <c r="N100" s="40"/>
      <c r="O100" s="39">
        <f t="shared" si="8"/>
        <v>0</v>
      </c>
      <c r="P100" s="38"/>
    </row>
    <row r="101" spans="1:16" hidden="1" x14ac:dyDescent="0.25">
      <c r="A101" s="145">
        <v>2233</v>
      </c>
      <c r="B101" s="117" t="s">
        <v>214</v>
      </c>
      <c r="C101" s="87">
        <f t="shared" si="4"/>
        <v>0</v>
      </c>
      <c r="D101" s="83">
        <v>0</v>
      </c>
      <c r="E101" s="80"/>
      <c r="F101" s="84">
        <f t="shared" si="5"/>
        <v>0</v>
      </c>
      <c r="G101" s="83"/>
      <c r="H101" s="82"/>
      <c r="I101" s="79">
        <f t="shared" si="6"/>
        <v>0</v>
      </c>
      <c r="J101" s="83">
        <v>0</v>
      </c>
      <c r="K101" s="82"/>
      <c r="L101" s="79">
        <f t="shared" si="7"/>
        <v>0</v>
      </c>
      <c r="M101" s="81"/>
      <c r="N101" s="80"/>
      <c r="O101" s="79">
        <f t="shared" si="8"/>
        <v>0</v>
      </c>
      <c r="P101" s="78"/>
    </row>
    <row r="102" spans="1:16" ht="24" hidden="1" x14ac:dyDescent="0.25">
      <c r="A102" s="88">
        <v>2234</v>
      </c>
      <c r="B102" s="110" t="s">
        <v>213</v>
      </c>
      <c r="C102" s="87">
        <f t="shared" si="4"/>
        <v>0</v>
      </c>
      <c r="D102" s="43">
        <v>0</v>
      </c>
      <c r="E102" s="40"/>
      <c r="F102" s="44">
        <f t="shared" si="5"/>
        <v>0</v>
      </c>
      <c r="G102" s="43"/>
      <c r="H102" s="42"/>
      <c r="I102" s="39">
        <f t="shared" si="6"/>
        <v>0</v>
      </c>
      <c r="J102" s="43">
        <v>0</v>
      </c>
      <c r="K102" s="42"/>
      <c r="L102" s="39">
        <f t="shared" si="7"/>
        <v>0</v>
      </c>
      <c r="M102" s="41"/>
      <c r="N102" s="40"/>
      <c r="O102" s="39">
        <f t="shared" si="8"/>
        <v>0</v>
      </c>
      <c r="P102" s="38"/>
    </row>
    <row r="103" spans="1:16" ht="24" hidden="1" x14ac:dyDescent="0.25">
      <c r="A103" s="88">
        <v>2235</v>
      </c>
      <c r="B103" s="110" t="s">
        <v>212</v>
      </c>
      <c r="C103" s="87">
        <f t="shared" si="4"/>
        <v>0</v>
      </c>
      <c r="D103" s="43">
        <v>0</v>
      </c>
      <c r="E103" s="40"/>
      <c r="F103" s="44">
        <f t="shared" si="5"/>
        <v>0</v>
      </c>
      <c r="G103" s="43"/>
      <c r="H103" s="42"/>
      <c r="I103" s="39">
        <f t="shared" si="6"/>
        <v>0</v>
      </c>
      <c r="J103" s="43">
        <v>0</v>
      </c>
      <c r="K103" s="42"/>
      <c r="L103" s="39">
        <f t="shared" si="7"/>
        <v>0</v>
      </c>
      <c r="M103" s="41"/>
      <c r="N103" s="40"/>
      <c r="O103" s="39">
        <f t="shared" si="8"/>
        <v>0</v>
      </c>
      <c r="P103" s="38"/>
    </row>
    <row r="104" spans="1:16" hidden="1" x14ac:dyDescent="0.25">
      <c r="A104" s="88">
        <v>2236</v>
      </c>
      <c r="B104" s="110" t="s">
        <v>211</v>
      </c>
      <c r="C104" s="87">
        <f t="shared" si="4"/>
        <v>0</v>
      </c>
      <c r="D104" s="43">
        <v>0</v>
      </c>
      <c r="E104" s="40"/>
      <c r="F104" s="44">
        <f t="shared" si="5"/>
        <v>0</v>
      </c>
      <c r="G104" s="43"/>
      <c r="H104" s="42"/>
      <c r="I104" s="39">
        <f t="shared" si="6"/>
        <v>0</v>
      </c>
      <c r="J104" s="43">
        <v>0</v>
      </c>
      <c r="K104" s="42"/>
      <c r="L104" s="39">
        <f t="shared" si="7"/>
        <v>0</v>
      </c>
      <c r="M104" s="41"/>
      <c r="N104" s="40"/>
      <c r="O104" s="39">
        <f t="shared" si="8"/>
        <v>0</v>
      </c>
      <c r="P104" s="38"/>
    </row>
    <row r="105" spans="1:16" hidden="1" x14ac:dyDescent="0.25">
      <c r="A105" s="88">
        <v>2239</v>
      </c>
      <c r="B105" s="110" t="s">
        <v>210</v>
      </c>
      <c r="C105" s="87">
        <f t="shared" si="4"/>
        <v>0</v>
      </c>
      <c r="D105" s="43">
        <v>0</v>
      </c>
      <c r="E105" s="40"/>
      <c r="F105" s="44">
        <f t="shared" si="5"/>
        <v>0</v>
      </c>
      <c r="G105" s="43"/>
      <c r="H105" s="42"/>
      <c r="I105" s="39">
        <f t="shared" si="6"/>
        <v>0</v>
      </c>
      <c r="J105" s="43">
        <v>0</v>
      </c>
      <c r="K105" s="42"/>
      <c r="L105" s="39">
        <f t="shared" si="7"/>
        <v>0</v>
      </c>
      <c r="M105" s="41"/>
      <c r="N105" s="40"/>
      <c r="O105" s="39">
        <f t="shared" si="8"/>
        <v>0</v>
      </c>
      <c r="P105" s="38"/>
    </row>
    <row r="106" spans="1:16" ht="24" hidden="1" x14ac:dyDescent="0.25">
      <c r="A106" s="111">
        <v>2240</v>
      </c>
      <c r="B106" s="110" t="s">
        <v>209</v>
      </c>
      <c r="C106" s="87">
        <f t="shared" si="4"/>
        <v>0</v>
      </c>
      <c r="D106" s="115">
        <f>SUM(D107:D114)</f>
        <v>0</v>
      </c>
      <c r="E106" s="112">
        <f>SUM(E107:E114)</f>
        <v>0</v>
      </c>
      <c r="F106" s="44">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hidden="1" x14ac:dyDescent="0.25">
      <c r="A107" s="88">
        <v>2241</v>
      </c>
      <c r="B107" s="110" t="s">
        <v>208</v>
      </c>
      <c r="C107" s="87">
        <f t="shared" si="4"/>
        <v>0</v>
      </c>
      <c r="D107" s="43">
        <v>0</v>
      </c>
      <c r="E107" s="40"/>
      <c r="F107" s="44">
        <f t="shared" si="5"/>
        <v>0</v>
      </c>
      <c r="G107" s="43"/>
      <c r="H107" s="42"/>
      <c r="I107" s="39">
        <f t="shared" si="6"/>
        <v>0</v>
      </c>
      <c r="J107" s="43">
        <v>0</v>
      </c>
      <c r="K107" s="42"/>
      <c r="L107" s="39">
        <f t="shared" si="7"/>
        <v>0</v>
      </c>
      <c r="M107" s="41"/>
      <c r="N107" s="40"/>
      <c r="O107" s="39">
        <f t="shared" si="8"/>
        <v>0</v>
      </c>
      <c r="P107" s="38"/>
    </row>
    <row r="108" spans="1:16" hidden="1" x14ac:dyDescent="0.25">
      <c r="A108" s="88">
        <v>2242</v>
      </c>
      <c r="B108" s="110" t="s">
        <v>207</v>
      </c>
      <c r="C108" s="87">
        <f t="shared" si="4"/>
        <v>0</v>
      </c>
      <c r="D108" s="43">
        <v>0</v>
      </c>
      <c r="E108" s="40"/>
      <c r="F108" s="44">
        <f t="shared" si="5"/>
        <v>0</v>
      </c>
      <c r="G108" s="43"/>
      <c r="H108" s="42"/>
      <c r="I108" s="39">
        <f t="shared" si="6"/>
        <v>0</v>
      </c>
      <c r="J108" s="43">
        <v>0</v>
      </c>
      <c r="K108" s="42"/>
      <c r="L108" s="39">
        <f t="shared" si="7"/>
        <v>0</v>
      </c>
      <c r="M108" s="41"/>
      <c r="N108" s="40"/>
      <c r="O108" s="39">
        <f t="shared" si="8"/>
        <v>0</v>
      </c>
      <c r="P108" s="38"/>
    </row>
    <row r="109" spans="1:16" ht="24" hidden="1" x14ac:dyDescent="0.25">
      <c r="A109" s="88">
        <v>2243</v>
      </c>
      <c r="B109" s="110" t="s">
        <v>206</v>
      </c>
      <c r="C109" s="87">
        <f t="shared" si="4"/>
        <v>0</v>
      </c>
      <c r="D109" s="43">
        <v>0</v>
      </c>
      <c r="E109" s="40"/>
      <c r="F109" s="44">
        <f t="shared" si="5"/>
        <v>0</v>
      </c>
      <c r="G109" s="43"/>
      <c r="H109" s="42"/>
      <c r="I109" s="39">
        <f t="shared" si="6"/>
        <v>0</v>
      </c>
      <c r="J109" s="43">
        <v>0</v>
      </c>
      <c r="K109" s="42"/>
      <c r="L109" s="39">
        <f t="shared" si="7"/>
        <v>0</v>
      </c>
      <c r="M109" s="41"/>
      <c r="N109" s="40"/>
      <c r="O109" s="39">
        <f t="shared" si="8"/>
        <v>0</v>
      </c>
      <c r="P109" s="38"/>
    </row>
    <row r="110" spans="1:16" hidden="1" x14ac:dyDescent="0.25">
      <c r="A110" s="88">
        <v>2244</v>
      </c>
      <c r="B110" s="110" t="s">
        <v>205</v>
      </c>
      <c r="C110" s="87">
        <f t="shared" si="4"/>
        <v>0</v>
      </c>
      <c r="D110" s="43">
        <v>0</v>
      </c>
      <c r="E110" s="40"/>
      <c r="F110" s="44">
        <f t="shared" si="5"/>
        <v>0</v>
      </c>
      <c r="G110" s="43"/>
      <c r="H110" s="42"/>
      <c r="I110" s="39">
        <f t="shared" si="6"/>
        <v>0</v>
      </c>
      <c r="J110" s="43">
        <v>0</v>
      </c>
      <c r="K110" s="42"/>
      <c r="L110" s="39">
        <f t="shared" si="7"/>
        <v>0</v>
      </c>
      <c r="M110" s="41"/>
      <c r="N110" s="40"/>
      <c r="O110" s="39">
        <f t="shared" si="8"/>
        <v>0</v>
      </c>
      <c r="P110" s="38"/>
    </row>
    <row r="111" spans="1:16" hidden="1" x14ac:dyDescent="0.25">
      <c r="A111" s="88">
        <v>2246</v>
      </c>
      <c r="B111" s="110" t="s">
        <v>204</v>
      </c>
      <c r="C111" s="87">
        <f t="shared" si="4"/>
        <v>0</v>
      </c>
      <c r="D111" s="43">
        <v>0</v>
      </c>
      <c r="E111" s="40"/>
      <c r="F111" s="44">
        <f t="shared" si="5"/>
        <v>0</v>
      </c>
      <c r="G111" s="43"/>
      <c r="H111" s="42"/>
      <c r="I111" s="39">
        <f t="shared" si="6"/>
        <v>0</v>
      </c>
      <c r="J111" s="43">
        <v>0</v>
      </c>
      <c r="K111" s="42"/>
      <c r="L111" s="39">
        <f t="shared" si="7"/>
        <v>0</v>
      </c>
      <c r="M111" s="41"/>
      <c r="N111" s="40"/>
      <c r="O111" s="39">
        <f t="shared" si="8"/>
        <v>0</v>
      </c>
      <c r="P111" s="38"/>
    </row>
    <row r="112" spans="1:16" hidden="1" x14ac:dyDescent="0.25">
      <c r="A112" s="88">
        <v>2247</v>
      </c>
      <c r="B112" s="110" t="s">
        <v>203</v>
      </c>
      <c r="C112" s="87">
        <f t="shared" si="4"/>
        <v>0</v>
      </c>
      <c r="D112" s="43">
        <v>0</v>
      </c>
      <c r="E112" s="40"/>
      <c r="F112" s="44">
        <f t="shared" si="5"/>
        <v>0</v>
      </c>
      <c r="G112" s="43"/>
      <c r="H112" s="42"/>
      <c r="I112" s="39">
        <f t="shared" si="6"/>
        <v>0</v>
      </c>
      <c r="J112" s="43">
        <v>0</v>
      </c>
      <c r="K112" s="42"/>
      <c r="L112" s="39">
        <f t="shared" si="7"/>
        <v>0</v>
      </c>
      <c r="M112" s="41"/>
      <c r="N112" s="40"/>
      <c r="O112" s="39">
        <f t="shared" si="8"/>
        <v>0</v>
      </c>
      <c r="P112" s="38"/>
    </row>
    <row r="113" spans="1:16" ht="24" hidden="1" x14ac:dyDescent="0.25">
      <c r="A113" s="88">
        <v>2248</v>
      </c>
      <c r="B113" s="110" t="s">
        <v>202</v>
      </c>
      <c r="C113" s="87">
        <f t="shared" si="4"/>
        <v>0</v>
      </c>
      <c r="D113" s="43">
        <v>0</v>
      </c>
      <c r="E113" s="40"/>
      <c r="F113" s="44">
        <f t="shared" si="5"/>
        <v>0</v>
      </c>
      <c r="G113" s="43"/>
      <c r="H113" s="42"/>
      <c r="I113" s="39">
        <f t="shared" si="6"/>
        <v>0</v>
      </c>
      <c r="J113" s="43">
        <v>0</v>
      </c>
      <c r="K113" s="42"/>
      <c r="L113" s="39">
        <f t="shared" si="7"/>
        <v>0</v>
      </c>
      <c r="M113" s="41"/>
      <c r="N113" s="40"/>
      <c r="O113" s="39">
        <f t="shared" si="8"/>
        <v>0</v>
      </c>
      <c r="P113" s="38"/>
    </row>
    <row r="114" spans="1:16" ht="24" hidden="1" x14ac:dyDescent="0.25">
      <c r="A114" s="88">
        <v>2249</v>
      </c>
      <c r="B114" s="110" t="s">
        <v>201</v>
      </c>
      <c r="C114" s="87">
        <f t="shared" si="4"/>
        <v>0</v>
      </c>
      <c r="D114" s="43">
        <v>0</v>
      </c>
      <c r="E114" s="40"/>
      <c r="F114" s="44">
        <f t="shared" si="5"/>
        <v>0</v>
      </c>
      <c r="G114" s="43"/>
      <c r="H114" s="42"/>
      <c r="I114" s="39">
        <f t="shared" si="6"/>
        <v>0</v>
      </c>
      <c r="J114" s="43">
        <v>0</v>
      </c>
      <c r="K114" s="42"/>
      <c r="L114" s="39">
        <f t="shared" si="7"/>
        <v>0</v>
      </c>
      <c r="M114" s="41"/>
      <c r="N114" s="40"/>
      <c r="O114" s="39">
        <f t="shared" si="8"/>
        <v>0</v>
      </c>
      <c r="P114" s="38"/>
    </row>
    <row r="115" spans="1:16" hidden="1" x14ac:dyDescent="0.25">
      <c r="A115" s="111">
        <v>2250</v>
      </c>
      <c r="B115" s="110" t="s">
        <v>200</v>
      </c>
      <c r="C115" s="87">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87">
        <f t="shared" si="4"/>
        <v>0</v>
      </c>
      <c r="D116" s="43">
        <v>0</v>
      </c>
      <c r="E116" s="40"/>
      <c r="F116" s="44">
        <f t="shared" si="5"/>
        <v>0</v>
      </c>
      <c r="G116" s="43"/>
      <c r="H116" s="42"/>
      <c r="I116" s="39">
        <f t="shared" si="6"/>
        <v>0</v>
      </c>
      <c r="J116" s="43">
        <v>0</v>
      </c>
      <c r="K116" s="42"/>
      <c r="L116" s="39">
        <f t="shared" si="7"/>
        <v>0</v>
      </c>
      <c r="M116" s="41"/>
      <c r="N116" s="40"/>
      <c r="O116" s="39">
        <f t="shared" si="8"/>
        <v>0</v>
      </c>
      <c r="P116" s="38"/>
    </row>
    <row r="117" spans="1:16" ht="24" hidden="1" x14ac:dyDescent="0.25">
      <c r="A117" s="88">
        <v>2252</v>
      </c>
      <c r="B117" s="110" t="s">
        <v>198</v>
      </c>
      <c r="C117" s="87">
        <f t="shared" ref="C117:C181" si="9">F117+I117+L117+O117</f>
        <v>0</v>
      </c>
      <c r="D117" s="43">
        <v>0</v>
      </c>
      <c r="E117" s="40"/>
      <c r="F117" s="44">
        <f t="shared" si="5"/>
        <v>0</v>
      </c>
      <c r="G117" s="43"/>
      <c r="H117" s="42"/>
      <c r="I117" s="39">
        <f t="shared" si="6"/>
        <v>0</v>
      </c>
      <c r="J117" s="43">
        <v>0</v>
      </c>
      <c r="K117" s="42"/>
      <c r="L117" s="39">
        <f t="shared" si="7"/>
        <v>0</v>
      </c>
      <c r="M117" s="41"/>
      <c r="N117" s="40"/>
      <c r="O117" s="39">
        <f t="shared" si="8"/>
        <v>0</v>
      </c>
      <c r="P117" s="38"/>
    </row>
    <row r="118" spans="1:16" hidden="1" x14ac:dyDescent="0.25">
      <c r="A118" s="88">
        <v>2259</v>
      </c>
      <c r="B118" s="110" t="s">
        <v>197</v>
      </c>
      <c r="C118" s="87">
        <f t="shared" si="9"/>
        <v>0</v>
      </c>
      <c r="D118" s="43">
        <v>0</v>
      </c>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row>
    <row r="119" spans="1:16" hidden="1" x14ac:dyDescent="0.25">
      <c r="A119" s="111">
        <v>2260</v>
      </c>
      <c r="B119" s="110" t="s">
        <v>196</v>
      </c>
      <c r="C119" s="87">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87">
        <f t="shared" si="9"/>
        <v>0</v>
      </c>
      <c r="D120" s="43">
        <v>0</v>
      </c>
      <c r="E120" s="40"/>
      <c r="F120" s="44">
        <f t="shared" si="10"/>
        <v>0</v>
      </c>
      <c r="G120" s="43"/>
      <c r="H120" s="42"/>
      <c r="I120" s="39">
        <f t="shared" si="11"/>
        <v>0</v>
      </c>
      <c r="J120" s="43">
        <v>0</v>
      </c>
      <c r="K120" s="42"/>
      <c r="L120" s="39">
        <f t="shared" si="12"/>
        <v>0</v>
      </c>
      <c r="M120" s="41"/>
      <c r="N120" s="40"/>
      <c r="O120" s="39">
        <f t="shared" si="13"/>
        <v>0</v>
      </c>
      <c r="P120" s="38"/>
    </row>
    <row r="121" spans="1:16" hidden="1" x14ac:dyDescent="0.25">
      <c r="A121" s="88">
        <v>2262</v>
      </c>
      <c r="B121" s="110" t="s">
        <v>194</v>
      </c>
      <c r="C121" s="87">
        <f t="shared" si="9"/>
        <v>0</v>
      </c>
      <c r="D121" s="43">
        <v>0</v>
      </c>
      <c r="E121" s="40"/>
      <c r="F121" s="44">
        <f t="shared" si="10"/>
        <v>0</v>
      </c>
      <c r="G121" s="43"/>
      <c r="H121" s="42"/>
      <c r="I121" s="39">
        <f t="shared" si="11"/>
        <v>0</v>
      </c>
      <c r="J121" s="43">
        <v>0</v>
      </c>
      <c r="K121" s="42"/>
      <c r="L121" s="39">
        <f t="shared" si="12"/>
        <v>0</v>
      </c>
      <c r="M121" s="41"/>
      <c r="N121" s="40"/>
      <c r="O121" s="39">
        <f t="shared" si="13"/>
        <v>0</v>
      </c>
      <c r="P121" s="38"/>
    </row>
    <row r="122" spans="1:16" hidden="1" x14ac:dyDescent="0.25">
      <c r="A122" s="88">
        <v>2263</v>
      </c>
      <c r="B122" s="110" t="s">
        <v>193</v>
      </c>
      <c r="C122" s="87">
        <f t="shared" si="9"/>
        <v>0</v>
      </c>
      <c r="D122" s="43">
        <v>0</v>
      </c>
      <c r="E122" s="40"/>
      <c r="F122" s="44">
        <f t="shared" si="10"/>
        <v>0</v>
      </c>
      <c r="G122" s="43"/>
      <c r="H122" s="42"/>
      <c r="I122" s="39">
        <f t="shared" si="11"/>
        <v>0</v>
      </c>
      <c r="J122" s="43">
        <v>0</v>
      </c>
      <c r="K122" s="42"/>
      <c r="L122" s="39">
        <f t="shared" si="12"/>
        <v>0</v>
      </c>
      <c r="M122" s="41"/>
      <c r="N122" s="40"/>
      <c r="O122" s="39">
        <f t="shared" si="13"/>
        <v>0</v>
      </c>
      <c r="P122" s="38"/>
    </row>
    <row r="123" spans="1:16" hidden="1" x14ac:dyDescent="0.25">
      <c r="A123" s="88">
        <v>2264</v>
      </c>
      <c r="B123" s="110" t="s">
        <v>192</v>
      </c>
      <c r="C123" s="87">
        <f t="shared" si="9"/>
        <v>0</v>
      </c>
      <c r="D123" s="43">
        <v>0</v>
      </c>
      <c r="E123" s="40"/>
      <c r="F123" s="44">
        <f t="shared" si="10"/>
        <v>0</v>
      </c>
      <c r="G123" s="43"/>
      <c r="H123" s="42"/>
      <c r="I123" s="39">
        <f t="shared" si="11"/>
        <v>0</v>
      </c>
      <c r="J123" s="43">
        <v>0</v>
      </c>
      <c r="K123" s="42"/>
      <c r="L123" s="39">
        <f t="shared" si="12"/>
        <v>0</v>
      </c>
      <c r="M123" s="41"/>
      <c r="N123" s="40"/>
      <c r="O123" s="39">
        <f t="shared" si="13"/>
        <v>0</v>
      </c>
      <c r="P123" s="38"/>
    </row>
    <row r="124" spans="1:16" hidden="1" x14ac:dyDescent="0.25">
      <c r="A124" s="88">
        <v>2269</v>
      </c>
      <c r="B124" s="110" t="s">
        <v>191</v>
      </c>
      <c r="C124" s="87">
        <f t="shared" si="9"/>
        <v>0</v>
      </c>
      <c r="D124" s="43">
        <v>0</v>
      </c>
      <c r="E124" s="40"/>
      <c r="F124" s="44">
        <f t="shared" si="10"/>
        <v>0</v>
      </c>
      <c r="G124" s="43"/>
      <c r="H124" s="42"/>
      <c r="I124" s="39">
        <f t="shared" si="11"/>
        <v>0</v>
      </c>
      <c r="J124" s="43">
        <v>0</v>
      </c>
      <c r="K124" s="42"/>
      <c r="L124" s="39">
        <f t="shared" si="12"/>
        <v>0</v>
      </c>
      <c r="M124" s="41"/>
      <c r="N124" s="40"/>
      <c r="O124" s="39">
        <f t="shared" si="13"/>
        <v>0</v>
      </c>
      <c r="P124" s="38"/>
    </row>
    <row r="125" spans="1:16" hidden="1" x14ac:dyDescent="0.25">
      <c r="A125" s="111">
        <v>2270</v>
      </c>
      <c r="B125" s="110" t="s">
        <v>190</v>
      </c>
      <c r="C125" s="87">
        <f t="shared" si="9"/>
        <v>0</v>
      </c>
      <c r="D125" s="115">
        <f>SUM(D126:D130)</f>
        <v>0</v>
      </c>
      <c r="E125" s="112">
        <f>SUM(E126:E130)</f>
        <v>0</v>
      </c>
      <c r="F125" s="44">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87">
        <f t="shared" si="9"/>
        <v>0</v>
      </c>
      <c r="D126" s="43">
        <v>0</v>
      </c>
      <c r="E126" s="40"/>
      <c r="F126" s="44">
        <f t="shared" si="10"/>
        <v>0</v>
      </c>
      <c r="G126" s="43"/>
      <c r="H126" s="42"/>
      <c r="I126" s="39">
        <f t="shared" si="11"/>
        <v>0</v>
      </c>
      <c r="J126" s="43">
        <v>0</v>
      </c>
      <c r="K126" s="42"/>
      <c r="L126" s="39">
        <f t="shared" si="12"/>
        <v>0</v>
      </c>
      <c r="M126" s="41"/>
      <c r="N126" s="40"/>
      <c r="O126" s="39">
        <f t="shared" si="13"/>
        <v>0</v>
      </c>
      <c r="P126" s="38"/>
    </row>
    <row r="127" spans="1:16" ht="24" hidden="1" x14ac:dyDescent="0.25">
      <c r="A127" s="88">
        <v>2275</v>
      </c>
      <c r="B127" s="110" t="s">
        <v>188</v>
      </c>
      <c r="C127" s="87">
        <f t="shared" si="9"/>
        <v>0</v>
      </c>
      <c r="D127" s="43">
        <v>0</v>
      </c>
      <c r="E127" s="40"/>
      <c r="F127" s="44">
        <f t="shared" si="10"/>
        <v>0</v>
      </c>
      <c r="G127" s="43"/>
      <c r="H127" s="42"/>
      <c r="I127" s="39">
        <f t="shared" si="11"/>
        <v>0</v>
      </c>
      <c r="J127" s="43">
        <v>0</v>
      </c>
      <c r="K127" s="42"/>
      <c r="L127" s="39">
        <f t="shared" si="12"/>
        <v>0</v>
      </c>
      <c r="M127" s="41"/>
      <c r="N127" s="40"/>
      <c r="O127" s="39">
        <f t="shared" si="13"/>
        <v>0</v>
      </c>
      <c r="P127" s="38"/>
    </row>
    <row r="128" spans="1:16" ht="24" hidden="1" x14ac:dyDescent="0.25">
      <c r="A128" s="88">
        <v>2276</v>
      </c>
      <c r="B128" s="110" t="s">
        <v>187</v>
      </c>
      <c r="C128" s="87">
        <f t="shared" si="9"/>
        <v>0</v>
      </c>
      <c r="D128" s="43">
        <v>0</v>
      </c>
      <c r="E128" s="40"/>
      <c r="F128" s="44">
        <f t="shared" si="10"/>
        <v>0</v>
      </c>
      <c r="G128" s="43"/>
      <c r="H128" s="42"/>
      <c r="I128" s="39">
        <f t="shared" si="11"/>
        <v>0</v>
      </c>
      <c r="J128" s="43">
        <v>0</v>
      </c>
      <c r="K128" s="42"/>
      <c r="L128" s="39">
        <f t="shared" si="12"/>
        <v>0</v>
      </c>
      <c r="M128" s="41"/>
      <c r="N128" s="40"/>
      <c r="O128" s="39">
        <f t="shared" si="13"/>
        <v>0</v>
      </c>
      <c r="P128" s="38"/>
    </row>
    <row r="129" spans="1:16" ht="24" hidden="1" x14ac:dyDescent="0.25">
      <c r="A129" s="88">
        <v>2278</v>
      </c>
      <c r="B129" s="110" t="s">
        <v>186</v>
      </c>
      <c r="C129" s="87">
        <f t="shared" si="9"/>
        <v>0</v>
      </c>
      <c r="D129" s="43">
        <v>0</v>
      </c>
      <c r="E129" s="40"/>
      <c r="F129" s="44">
        <f t="shared" si="10"/>
        <v>0</v>
      </c>
      <c r="G129" s="43"/>
      <c r="H129" s="42"/>
      <c r="I129" s="39">
        <f t="shared" si="11"/>
        <v>0</v>
      </c>
      <c r="J129" s="43">
        <v>0</v>
      </c>
      <c r="K129" s="42"/>
      <c r="L129" s="39">
        <f t="shared" si="12"/>
        <v>0</v>
      </c>
      <c r="M129" s="41"/>
      <c r="N129" s="40"/>
      <c r="O129" s="39">
        <f t="shared" si="13"/>
        <v>0</v>
      </c>
      <c r="P129" s="38"/>
    </row>
    <row r="130" spans="1:16" ht="24" hidden="1" x14ac:dyDescent="0.25">
      <c r="A130" s="88">
        <v>2279</v>
      </c>
      <c r="B130" s="110" t="s">
        <v>185</v>
      </c>
      <c r="C130" s="87">
        <f t="shared" si="9"/>
        <v>0</v>
      </c>
      <c r="D130" s="43">
        <v>0</v>
      </c>
      <c r="E130" s="40"/>
      <c r="F130" s="44">
        <f t="shared" si="10"/>
        <v>0</v>
      </c>
      <c r="G130" s="43"/>
      <c r="H130" s="42"/>
      <c r="I130" s="39">
        <f t="shared" si="11"/>
        <v>0</v>
      </c>
      <c r="J130" s="43">
        <v>0</v>
      </c>
      <c r="K130" s="42"/>
      <c r="L130" s="39">
        <f t="shared" si="12"/>
        <v>0</v>
      </c>
      <c r="M130" s="41"/>
      <c r="N130" s="40"/>
      <c r="O130" s="39">
        <f t="shared" si="13"/>
        <v>0</v>
      </c>
      <c r="P130" s="38"/>
    </row>
    <row r="131" spans="1:16" ht="24" hidden="1" x14ac:dyDescent="0.25">
      <c r="A131" s="118">
        <v>2280</v>
      </c>
      <c r="B131" s="117" t="s">
        <v>184</v>
      </c>
      <c r="C131" s="87">
        <f t="shared" si="9"/>
        <v>0</v>
      </c>
      <c r="D131" s="140">
        <f>SUM(D132)</f>
        <v>0</v>
      </c>
      <c r="E131" s="141">
        <f t="shared" ref="E131:N131" si="14">SUM(E132)</f>
        <v>0</v>
      </c>
      <c r="F131" s="84">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87">
        <f t="shared" si="9"/>
        <v>0</v>
      </c>
      <c r="D132" s="43">
        <v>0</v>
      </c>
      <c r="E132" s="40"/>
      <c r="F132" s="44">
        <f t="shared" si="10"/>
        <v>0</v>
      </c>
      <c r="G132" s="43"/>
      <c r="H132" s="42"/>
      <c r="I132" s="39">
        <f t="shared" si="11"/>
        <v>0</v>
      </c>
      <c r="J132" s="43">
        <v>0</v>
      </c>
      <c r="K132" s="42"/>
      <c r="L132" s="39">
        <f t="shared" si="12"/>
        <v>0</v>
      </c>
      <c r="M132" s="41"/>
      <c r="N132" s="40"/>
      <c r="O132" s="39">
        <f t="shared" si="13"/>
        <v>0</v>
      </c>
      <c r="P132" s="38"/>
    </row>
    <row r="133" spans="1:16" ht="36" hidden="1" x14ac:dyDescent="0.25">
      <c r="A133" s="109">
        <v>2300</v>
      </c>
      <c r="B133" s="108" t="s">
        <v>182</v>
      </c>
      <c r="C133" s="473">
        <f t="shared" si="9"/>
        <v>0</v>
      </c>
      <c r="D133" s="121">
        <f>SUM(D134,D139,D143,D144,D147,D154,D162,D163,D166)</f>
        <v>0</v>
      </c>
      <c r="E133" s="123">
        <f>SUM(E134,E139,E143,E144,E147,E154,E162,E163,E166)</f>
        <v>0</v>
      </c>
      <c r="F133" s="122">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477">
        <f t="shared" si="9"/>
        <v>0</v>
      </c>
      <c r="D134" s="201">
        <f>SUM(D135:D138)</f>
        <v>0</v>
      </c>
      <c r="E134" s="139">
        <f>SUM(E135:E138)</f>
        <v>0</v>
      </c>
      <c r="F134" s="84">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87">
        <f t="shared" si="9"/>
        <v>0</v>
      </c>
      <c r="D135" s="43">
        <v>0</v>
      </c>
      <c r="E135" s="40"/>
      <c r="F135" s="44">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87">
        <f t="shared" si="9"/>
        <v>0</v>
      </c>
      <c r="D136" s="43">
        <v>0</v>
      </c>
      <c r="E136" s="40"/>
      <c r="F136" s="44">
        <f t="shared" si="10"/>
        <v>0</v>
      </c>
      <c r="G136" s="43"/>
      <c r="H136" s="42"/>
      <c r="I136" s="39">
        <f t="shared" si="11"/>
        <v>0</v>
      </c>
      <c r="J136" s="43">
        <v>0</v>
      </c>
      <c r="K136" s="42"/>
      <c r="L136" s="39">
        <f t="shared" si="12"/>
        <v>0</v>
      </c>
      <c r="M136" s="41"/>
      <c r="N136" s="40"/>
      <c r="O136" s="39">
        <f t="shared" si="13"/>
        <v>0</v>
      </c>
      <c r="P136" s="38"/>
    </row>
    <row r="137" spans="1:16" hidden="1" x14ac:dyDescent="0.25">
      <c r="A137" s="88">
        <v>2313</v>
      </c>
      <c r="B137" s="110" t="s">
        <v>178</v>
      </c>
      <c r="C137" s="87">
        <f t="shared" si="9"/>
        <v>0</v>
      </c>
      <c r="D137" s="43">
        <v>0</v>
      </c>
      <c r="E137" s="40"/>
      <c r="F137" s="44">
        <f t="shared" si="10"/>
        <v>0</v>
      </c>
      <c r="G137" s="43"/>
      <c r="H137" s="42"/>
      <c r="I137" s="39">
        <f t="shared" si="11"/>
        <v>0</v>
      </c>
      <c r="J137" s="43">
        <v>0</v>
      </c>
      <c r="K137" s="42"/>
      <c r="L137" s="39">
        <f t="shared" si="12"/>
        <v>0</v>
      </c>
      <c r="M137" s="41"/>
      <c r="N137" s="40"/>
      <c r="O137" s="39">
        <f t="shared" si="13"/>
        <v>0</v>
      </c>
      <c r="P137" s="38"/>
    </row>
    <row r="138" spans="1:16" ht="24" hidden="1" x14ac:dyDescent="0.25">
      <c r="A138" s="88">
        <v>2314</v>
      </c>
      <c r="B138" s="110" t="s">
        <v>177</v>
      </c>
      <c r="C138" s="87">
        <f t="shared" si="9"/>
        <v>0</v>
      </c>
      <c r="D138" s="43">
        <v>0</v>
      </c>
      <c r="E138" s="40"/>
      <c r="F138" s="44">
        <f t="shared" si="10"/>
        <v>0</v>
      </c>
      <c r="G138" s="43"/>
      <c r="H138" s="42"/>
      <c r="I138" s="39">
        <f t="shared" si="11"/>
        <v>0</v>
      </c>
      <c r="J138" s="43"/>
      <c r="K138" s="42"/>
      <c r="L138" s="39">
        <f t="shared" si="12"/>
        <v>0</v>
      </c>
      <c r="M138" s="41"/>
      <c r="N138" s="40"/>
      <c r="O138" s="39">
        <f t="shared" si="13"/>
        <v>0</v>
      </c>
      <c r="P138" s="38"/>
    </row>
    <row r="139" spans="1:16" hidden="1" x14ac:dyDescent="0.25">
      <c r="A139" s="111">
        <v>2320</v>
      </c>
      <c r="B139" s="110" t="s">
        <v>176</v>
      </c>
      <c r="C139" s="87">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87">
        <f t="shared" si="9"/>
        <v>0</v>
      </c>
      <c r="D140" s="43">
        <v>0</v>
      </c>
      <c r="E140" s="40"/>
      <c r="F140" s="44">
        <f t="shared" si="10"/>
        <v>0</v>
      </c>
      <c r="G140" s="43"/>
      <c r="H140" s="42"/>
      <c r="I140" s="39">
        <f t="shared" si="11"/>
        <v>0</v>
      </c>
      <c r="J140" s="43">
        <v>0</v>
      </c>
      <c r="K140" s="42"/>
      <c r="L140" s="39">
        <f t="shared" si="12"/>
        <v>0</v>
      </c>
      <c r="M140" s="41"/>
      <c r="N140" s="40"/>
      <c r="O140" s="39">
        <f t="shared" si="13"/>
        <v>0</v>
      </c>
      <c r="P140" s="38"/>
    </row>
    <row r="141" spans="1:16" hidden="1" x14ac:dyDescent="0.25">
      <c r="A141" s="88">
        <v>2322</v>
      </c>
      <c r="B141" s="110" t="s">
        <v>174</v>
      </c>
      <c r="C141" s="87">
        <f t="shared" si="9"/>
        <v>0</v>
      </c>
      <c r="D141" s="43">
        <v>0</v>
      </c>
      <c r="E141" s="40"/>
      <c r="F141" s="44">
        <f t="shared" si="10"/>
        <v>0</v>
      </c>
      <c r="G141" s="43"/>
      <c r="H141" s="42"/>
      <c r="I141" s="39">
        <f t="shared" si="11"/>
        <v>0</v>
      </c>
      <c r="J141" s="43">
        <v>0</v>
      </c>
      <c r="K141" s="42"/>
      <c r="L141" s="39">
        <f t="shared" si="12"/>
        <v>0</v>
      </c>
      <c r="M141" s="41"/>
      <c r="N141" s="40"/>
      <c r="O141" s="39">
        <f t="shared" si="13"/>
        <v>0</v>
      </c>
      <c r="P141" s="38"/>
    </row>
    <row r="142" spans="1:16" hidden="1" x14ac:dyDescent="0.25">
      <c r="A142" s="88">
        <v>2329</v>
      </c>
      <c r="B142" s="110" t="s">
        <v>173</v>
      </c>
      <c r="C142" s="87">
        <f t="shared" si="9"/>
        <v>0</v>
      </c>
      <c r="D142" s="43">
        <v>0</v>
      </c>
      <c r="E142" s="40"/>
      <c r="F142" s="44">
        <f t="shared" si="10"/>
        <v>0</v>
      </c>
      <c r="G142" s="43"/>
      <c r="H142" s="42"/>
      <c r="I142" s="39">
        <f t="shared" si="11"/>
        <v>0</v>
      </c>
      <c r="J142" s="43">
        <v>0</v>
      </c>
      <c r="K142" s="42"/>
      <c r="L142" s="39">
        <f t="shared" si="12"/>
        <v>0</v>
      </c>
      <c r="M142" s="41"/>
      <c r="N142" s="40"/>
      <c r="O142" s="39">
        <f t="shared" si="13"/>
        <v>0</v>
      </c>
      <c r="P142" s="38"/>
    </row>
    <row r="143" spans="1:16" hidden="1" x14ac:dyDescent="0.25">
      <c r="A143" s="111">
        <v>2330</v>
      </c>
      <c r="B143" s="110" t="s">
        <v>172</v>
      </c>
      <c r="C143" s="87">
        <f t="shared" si="9"/>
        <v>0</v>
      </c>
      <c r="D143" s="43">
        <v>0</v>
      </c>
      <c r="E143" s="40"/>
      <c r="F143" s="44">
        <f t="shared" si="10"/>
        <v>0</v>
      </c>
      <c r="G143" s="43"/>
      <c r="H143" s="42"/>
      <c r="I143" s="39">
        <f t="shared" si="11"/>
        <v>0</v>
      </c>
      <c r="J143" s="43">
        <v>0</v>
      </c>
      <c r="K143" s="42"/>
      <c r="L143" s="39">
        <f t="shared" si="12"/>
        <v>0</v>
      </c>
      <c r="M143" s="41"/>
      <c r="N143" s="40"/>
      <c r="O143" s="39">
        <f t="shared" si="13"/>
        <v>0</v>
      </c>
      <c r="P143" s="38"/>
    </row>
    <row r="144" spans="1:16" ht="36" hidden="1" x14ac:dyDescent="0.25">
      <c r="A144" s="111">
        <v>2340</v>
      </c>
      <c r="B144" s="110" t="s">
        <v>171</v>
      </c>
      <c r="C144" s="87">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87">
        <f t="shared" si="9"/>
        <v>0</v>
      </c>
      <c r="D145" s="43">
        <v>0</v>
      </c>
      <c r="E145" s="40"/>
      <c r="F145" s="44">
        <f t="shared" si="10"/>
        <v>0</v>
      </c>
      <c r="G145" s="43"/>
      <c r="H145" s="42"/>
      <c r="I145" s="39">
        <f t="shared" si="11"/>
        <v>0</v>
      </c>
      <c r="J145" s="43">
        <v>0</v>
      </c>
      <c r="K145" s="42"/>
      <c r="L145" s="39">
        <f t="shared" si="12"/>
        <v>0</v>
      </c>
      <c r="M145" s="41"/>
      <c r="N145" s="40"/>
      <c r="O145" s="39">
        <f t="shared" si="13"/>
        <v>0</v>
      </c>
      <c r="P145" s="38"/>
    </row>
    <row r="146" spans="1:16" ht="24" hidden="1" x14ac:dyDescent="0.25">
      <c r="A146" s="88">
        <v>2344</v>
      </c>
      <c r="B146" s="110" t="s">
        <v>169</v>
      </c>
      <c r="C146" s="87">
        <f t="shared" si="9"/>
        <v>0</v>
      </c>
      <c r="D146" s="43">
        <v>0</v>
      </c>
      <c r="E146" s="40"/>
      <c r="F146" s="44">
        <f t="shared" si="10"/>
        <v>0</v>
      </c>
      <c r="G146" s="43"/>
      <c r="H146" s="42"/>
      <c r="I146" s="39">
        <f t="shared" si="11"/>
        <v>0</v>
      </c>
      <c r="J146" s="43">
        <v>0</v>
      </c>
      <c r="K146" s="42"/>
      <c r="L146" s="39">
        <f t="shared" si="12"/>
        <v>0</v>
      </c>
      <c r="M146" s="41"/>
      <c r="N146" s="40"/>
      <c r="O146" s="39">
        <f t="shared" si="13"/>
        <v>0</v>
      </c>
      <c r="P146" s="38"/>
    </row>
    <row r="147" spans="1:16" ht="24" hidden="1" x14ac:dyDescent="0.25">
      <c r="A147" s="169">
        <v>2350</v>
      </c>
      <c r="B147" s="96" t="s">
        <v>168</v>
      </c>
      <c r="C147" s="87">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87">
        <f t="shared" si="9"/>
        <v>0</v>
      </c>
      <c r="D148" s="83">
        <v>0</v>
      </c>
      <c r="E148" s="80"/>
      <c r="F148" s="84">
        <f t="shared" si="10"/>
        <v>0</v>
      </c>
      <c r="G148" s="83"/>
      <c r="H148" s="82"/>
      <c r="I148" s="79">
        <f t="shared" si="11"/>
        <v>0</v>
      </c>
      <c r="J148" s="83">
        <v>0</v>
      </c>
      <c r="K148" s="82"/>
      <c r="L148" s="79">
        <f t="shared" si="12"/>
        <v>0</v>
      </c>
      <c r="M148" s="81"/>
      <c r="N148" s="80"/>
      <c r="O148" s="79">
        <f t="shared" si="13"/>
        <v>0</v>
      </c>
      <c r="P148" s="78"/>
    </row>
    <row r="149" spans="1:16" hidden="1" x14ac:dyDescent="0.25">
      <c r="A149" s="88">
        <v>2352</v>
      </c>
      <c r="B149" s="110" t="s">
        <v>166</v>
      </c>
      <c r="C149" s="87">
        <f t="shared" si="9"/>
        <v>0</v>
      </c>
      <c r="D149" s="43">
        <v>0</v>
      </c>
      <c r="E149" s="40"/>
      <c r="F149" s="44">
        <f t="shared" si="10"/>
        <v>0</v>
      </c>
      <c r="G149" s="43"/>
      <c r="H149" s="42"/>
      <c r="I149" s="39">
        <f t="shared" si="11"/>
        <v>0</v>
      </c>
      <c r="J149" s="43">
        <v>0</v>
      </c>
      <c r="K149" s="42"/>
      <c r="L149" s="39">
        <f t="shared" si="12"/>
        <v>0</v>
      </c>
      <c r="M149" s="41"/>
      <c r="N149" s="40"/>
      <c r="O149" s="39">
        <f t="shared" si="13"/>
        <v>0</v>
      </c>
      <c r="P149" s="38"/>
    </row>
    <row r="150" spans="1:16" ht="24" hidden="1" x14ac:dyDescent="0.25">
      <c r="A150" s="88">
        <v>2353</v>
      </c>
      <c r="B150" s="110" t="s">
        <v>165</v>
      </c>
      <c r="C150" s="87">
        <f t="shared" si="9"/>
        <v>0</v>
      </c>
      <c r="D150" s="43">
        <v>0</v>
      </c>
      <c r="E150" s="40"/>
      <c r="F150" s="44">
        <f t="shared" si="10"/>
        <v>0</v>
      </c>
      <c r="G150" s="43"/>
      <c r="H150" s="42"/>
      <c r="I150" s="39">
        <f t="shared" si="11"/>
        <v>0</v>
      </c>
      <c r="J150" s="43">
        <v>0</v>
      </c>
      <c r="K150" s="42"/>
      <c r="L150" s="39">
        <f t="shared" si="12"/>
        <v>0</v>
      </c>
      <c r="M150" s="41"/>
      <c r="N150" s="40"/>
      <c r="O150" s="39">
        <f t="shared" si="13"/>
        <v>0</v>
      </c>
      <c r="P150" s="38"/>
    </row>
    <row r="151" spans="1:16" ht="24" hidden="1" x14ac:dyDescent="0.25">
      <c r="A151" s="88">
        <v>2354</v>
      </c>
      <c r="B151" s="110" t="s">
        <v>164</v>
      </c>
      <c r="C151" s="87">
        <f t="shared" si="9"/>
        <v>0</v>
      </c>
      <c r="D151" s="43">
        <v>0</v>
      </c>
      <c r="E151" s="40"/>
      <c r="F151" s="44">
        <f t="shared" si="10"/>
        <v>0</v>
      </c>
      <c r="G151" s="43"/>
      <c r="H151" s="42"/>
      <c r="I151" s="39">
        <f t="shared" si="11"/>
        <v>0</v>
      </c>
      <c r="J151" s="43">
        <v>0</v>
      </c>
      <c r="K151" s="42"/>
      <c r="L151" s="39">
        <f t="shared" si="12"/>
        <v>0</v>
      </c>
      <c r="M151" s="41"/>
      <c r="N151" s="40"/>
      <c r="O151" s="39">
        <f t="shared" si="13"/>
        <v>0</v>
      </c>
      <c r="P151" s="38"/>
    </row>
    <row r="152" spans="1:16" ht="24" hidden="1" x14ac:dyDescent="0.25">
      <c r="A152" s="88">
        <v>2355</v>
      </c>
      <c r="B152" s="110" t="s">
        <v>163</v>
      </c>
      <c r="C152" s="87">
        <f t="shared" si="9"/>
        <v>0</v>
      </c>
      <c r="D152" s="43">
        <v>0</v>
      </c>
      <c r="E152" s="40"/>
      <c r="F152" s="44">
        <f t="shared" si="10"/>
        <v>0</v>
      </c>
      <c r="G152" s="43"/>
      <c r="H152" s="42"/>
      <c r="I152" s="39">
        <f t="shared" si="11"/>
        <v>0</v>
      </c>
      <c r="J152" s="43">
        <v>0</v>
      </c>
      <c r="K152" s="42"/>
      <c r="L152" s="39">
        <f t="shared" si="12"/>
        <v>0</v>
      </c>
      <c r="M152" s="41"/>
      <c r="N152" s="40"/>
      <c r="O152" s="39">
        <f t="shared" si="13"/>
        <v>0</v>
      </c>
      <c r="P152" s="38"/>
    </row>
    <row r="153" spans="1:16" hidden="1" x14ac:dyDescent="0.25">
      <c r="A153" s="88">
        <v>2359</v>
      </c>
      <c r="B153" s="110" t="s">
        <v>162</v>
      </c>
      <c r="C153" s="87">
        <f t="shared" si="9"/>
        <v>0</v>
      </c>
      <c r="D153" s="43">
        <v>0</v>
      </c>
      <c r="E153" s="40"/>
      <c r="F153" s="44">
        <f t="shared" si="10"/>
        <v>0</v>
      </c>
      <c r="G153" s="43"/>
      <c r="H153" s="42"/>
      <c r="I153" s="39">
        <f t="shared" si="11"/>
        <v>0</v>
      </c>
      <c r="J153" s="43">
        <v>0</v>
      </c>
      <c r="K153" s="42"/>
      <c r="L153" s="39">
        <f t="shared" si="12"/>
        <v>0</v>
      </c>
      <c r="M153" s="41"/>
      <c r="N153" s="40"/>
      <c r="O153" s="39">
        <f t="shared" si="13"/>
        <v>0</v>
      </c>
      <c r="P153" s="38"/>
    </row>
    <row r="154" spans="1:16" ht="24" hidden="1" x14ac:dyDescent="0.25">
      <c r="A154" s="111">
        <v>2360</v>
      </c>
      <c r="B154" s="110" t="s">
        <v>161</v>
      </c>
      <c r="C154" s="87">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87">
        <f t="shared" si="9"/>
        <v>0</v>
      </c>
      <c r="D155" s="43">
        <v>0</v>
      </c>
      <c r="E155" s="40"/>
      <c r="F155" s="44">
        <f t="shared" si="10"/>
        <v>0</v>
      </c>
      <c r="G155" s="43"/>
      <c r="H155" s="42"/>
      <c r="I155" s="39">
        <f t="shared" si="11"/>
        <v>0</v>
      </c>
      <c r="J155" s="43">
        <v>0</v>
      </c>
      <c r="K155" s="42"/>
      <c r="L155" s="39">
        <f t="shared" si="12"/>
        <v>0</v>
      </c>
      <c r="M155" s="41"/>
      <c r="N155" s="40"/>
      <c r="O155" s="39">
        <f t="shared" si="13"/>
        <v>0</v>
      </c>
      <c r="P155" s="38"/>
    </row>
    <row r="156" spans="1:16" hidden="1" x14ac:dyDescent="0.25">
      <c r="A156" s="46">
        <v>2362</v>
      </c>
      <c r="B156" s="110" t="s">
        <v>159</v>
      </c>
      <c r="C156" s="87">
        <f t="shared" si="9"/>
        <v>0</v>
      </c>
      <c r="D156" s="43">
        <v>0</v>
      </c>
      <c r="E156" s="40"/>
      <c r="F156" s="44">
        <f t="shared" si="10"/>
        <v>0</v>
      </c>
      <c r="G156" s="43"/>
      <c r="H156" s="42"/>
      <c r="I156" s="39">
        <f t="shared" si="11"/>
        <v>0</v>
      </c>
      <c r="J156" s="43">
        <v>0</v>
      </c>
      <c r="K156" s="42"/>
      <c r="L156" s="39">
        <f t="shared" si="12"/>
        <v>0</v>
      </c>
      <c r="M156" s="41"/>
      <c r="N156" s="40"/>
      <c r="O156" s="39">
        <f t="shared" si="13"/>
        <v>0</v>
      </c>
      <c r="P156" s="38"/>
    </row>
    <row r="157" spans="1:16" hidden="1" x14ac:dyDescent="0.25">
      <c r="A157" s="46">
        <v>2363</v>
      </c>
      <c r="B157" s="110" t="s">
        <v>158</v>
      </c>
      <c r="C157" s="87">
        <f t="shared" si="9"/>
        <v>0</v>
      </c>
      <c r="D157" s="43">
        <v>0</v>
      </c>
      <c r="E157" s="40"/>
      <c r="F157" s="44">
        <f t="shared" si="10"/>
        <v>0</v>
      </c>
      <c r="G157" s="43"/>
      <c r="H157" s="42"/>
      <c r="I157" s="39">
        <f t="shared" si="11"/>
        <v>0</v>
      </c>
      <c r="J157" s="43">
        <v>0</v>
      </c>
      <c r="K157" s="42"/>
      <c r="L157" s="39">
        <f t="shared" si="12"/>
        <v>0</v>
      </c>
      <c r="M157" s="41"/>
      <c r="N157" s="40"/>
      <c r="O157" s="39">
        <f t="shared" si="13"/>
        <v>0</v>
      </c>
      <c r="P157" s="38"/>
    </row>
    <row r="158" spans="1:16" hidden="1" x14ac:dyDescent="0.25">
      <c r="A158" s="46">
        <v>2364</v>
      </c>
      <c r="B158" s="110" t="s">
        <v>156</v>
      </c>
      <c r="C158" s="87">
        <f t="shared" si="9"/>
        <v>0</v>
      </c>
      <c r="D158" s="43">
        <v>0</v>
      </c>
      <c r="E158" s="40"/>
      <c r="F158" s="44">
        <f t="shared" si="10"/>
        <v>0</v>
      </c>
      <c r="G158" s="43"/>
      <c r="H158" s="42"/>
      <c r="I158" s="39">
        <f t="shared" si="11"/>
        <v>0</v>
      </c>
      <c r="J158" s="43">
        <v>0</v>
      </c>
      <c r="K158" s="42"/>
      <c r="L158" s="39">
        <f t="shared" si="12"/>
        <v>0</v>
      </c>
      <c r="M158" s="41"/>
      <c r="N158" s="40"/>
      <c r="O158" s="39">
        <f t="shared" si="13"/>
        <v>0</v>
      </c>
      <c r="P158" s="38"/>
    </row>
    <row r="159" spans="1:16" hidden="1" x14ac:dyDescent="0.25">
      <c r="A159" s="46">
        <v>2365</v>
      </c>
      <c r="B159" s="110" t="s">
        <v>155</v>
      </c>
      <c r="C159" s="87">
        <f t="shared" si="9"/>
        <v>0</v>
      </c>
      <c r="D159" s="43">
        <v>0</v>
      </c>
      <c r="E159" s="40"/>
      <c r="F159" s="44">
        <f t="shared" si="10"/>
        <v>0</v>
      </c>
      <c r="G159" s="43"/>
      <c r="H159" s="42"/>
      <c r="I159" s="39">
        <f t="shared" si="11"/>
        <v>0</v>
      </c>
      <c r="J159" s="43">
        <v>0</v>
      </c>
      <c r="K159" s="42"/>
      <c r="L159" s="39">
        <f t="shared" si="12"/>
        <v>0</v>
      </c>
      <c r="M159" s="41"/>
      <c r="N159" s="40"/>
      <c r="O159" s="39">
        <f t="shared" si="13"/>
        <v>0</v>
      </c>
      <c r="P159" s="38"/>
    </row>
    <row r="160" spans="1:16" ht="24" hidden="1" x14ac:dyDescent="0.25">
      <c r="A160" s="46">
        <v>2366</v>
      </c>
      <c r="B160" s="110" t="s">
        <v>153</v>
      </c>
      <c r="C160" s="87">
        <f t="shared" si="9"/>
        <v>0</v>
      </c>
      <c r="D160" s="43">
        <v>0</v>
      </c>
      <c r="E160" s="40"/>
      <c r="F160" s="44">
        <f t="shared" si="10"/>
        <v>0</v>
      </c>
      <c r="G160" s="43"/>
      <c r="H160" s="42"/>
      <c r="I160" s="39">
        <f t="shared" si="11"/>
        <v>0</v>
      </c>
      <c r="J160" s="43">
        <v>0</v>
      </c>
      <c r="K160" s="42"/>
      <c r="L160" s="39">
        <f t="shared" si="12"/>
        <v>0</v>
      </c>
      <c r="M160" s="41"/>
      <c r="N160" s="40"/>
      <c r="O160" s="39">
        <f t="shared" si="13"/>
        <v>0</v>
      </c>
      <c r="P160" s="38"/>
    </row>
    <row r="161" spans="1:16" ht="36" hidden="1" x14ac:dyDescent="0.25">
      <c r="A161" s="46">
        <v>2369</v>
      </c>
      <c r="B161" s="110" t="s">
        <v>152</v>
      </c>
      <c r="C161" s="87">
        <f t="shared" si="9"/>
        <v>0</v>
      </c>
      <c r="D161" s="43">
        <v>0</v>
      </c>
      <c r="E161" s="40"/>
      <c r="F161" s="44">
        <f t="shared" si="10"/>
        <v>0</v>
      </c>
      <c r="G161" s="43"/>
      <c r="H161" s="42"/>
      <c r="I161" s="39">
        <f t="shared" si="11"/>
        <v>0</v>
      </c>
      <c r="J161" s="43">
        <v>0</v>
      </c>
      <c r="K161" s="42"/>
      <c r="L161" s="39">
        <f t="shared" si="12"/>
        <v>0</v>
      </c>
      <c r="M161" s="41"/>
      <c r="N161" s="40"/>
      <c r="O161" s="39">
        <f t="shared" si="13"/>
        <v>0</v>
      </c>
      <c r="P161" s="38"/>
    </row>
    <row r="162" spans="1:16" hidden="1" x14ac:dyDescent="0.25">
      <c r="A162" s="169">
        <v>2370</v>
      </c>
      <c r="B162" s="96" t="s">
        <v>151</v>
      </c>
      <c r="C162" s="87">
        <f t="shared" si="9"/>
        <v>0</v>
      </c>
      <c r="D162" s="167">
        <v>0</v>
      </c>
      <c r="E162" s="164"/>
      <c r="F162" s="95">
        <f t="shared" si="10"/>
        <v>0</v>
      </c>
      <c r="G162" s="167"/>
      <c r="H162" s="166"/>
      <c r="I162" s="90">
        <f t="shared" si="11"/>
        <v>0</v>
      </c>
      <c r="J162" s="167">
        <v>0</v>
      </c>
      <c r="K162" s="166"/>
      <c r="L162" s="90">
        <f t="shared" si="12"/>
        <v>0</v>
      </c>
      <c r="M162" s="165"/>
      <c r="N162" s="164"/>
      <c r="O162" s="90">
        <f t="shared" si="13"/>
        <v>0</v>
      </c>
      <c r="P162" s="89"/>
    </row>
    <row r="163" spans="1:16" hidden="1" x14ac:dyDescent="0.25">
      <c r="A163" s="169">
        <v>2380</v>
      </c>
      <c r="B163" s="96" t="s">
        <v>150</v>
      </c>
      <c r="C163" s="87">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87">
        <f t="shared" si="9"/>
        <v>0</v>
      </c>
      <c r="D164" s="83">
        <v>0</v>
      </c>
      <c r="E164" s="80"/>
      <c r="F164" s="84">
        <f t="shared" si="10"/>
        <v>0</v>
      </c>
      <c r="G164" s="83"/>
      <c r="H164" s="82"/>
      <c r="I164" s="79">
        <f t="shared" si="11"/>
        <v>0</v>
      </c>
      <c r="J164" s="83">
        <v>0</v>
      </c>
      <c r="K164" s="82"/>
      <c r="L164" s="79">
        <f t="shared" si="12"/>
        <v>0</v>
      </c>
      <c r="M164" s="81"/>
      <c r="N164" s="80"/>
      <c r="O164" s="79">
        <f t="shared" si="13"/>
        <v>0</v>
      </c>
      <c r="P164" s="78"/>
    </row>
    <row r="165" spans="1:16" ht="24" hidden="1" x14ac:dyDescent="0.25">
      <c r="A165" s="46">
        <v>2389</v>
      </c>
      <c r="B165" s="110" t="s">
        <v>148</v>
      </c>
      <c r="C165" s="87">
        <f t="shared" si="9"/>
        <v>0</v>
      </c>
      <c r="D165" s="43">
        <v>0</v>
      </c>
      <c r="E165" s="40"/>
      <c r="F165" s="44">
        <f t="shared" si="10"/>
        <v>0</v>
      </c>
      <c r="G165" s="43"/>
      <c r="H165" s="42"/>
      <c r="I165" s="39">
        <f t="shared" si="11"/>
        <v>0</v>
      </c>
      <c r="J165" s="43">
        <v>0</v>
      </c>
      <c r="K165" s="42"/>
      <c r="L165" s="39">
        <f t="shared" si="12"/>
        <v>0</v>
      </c>
      <c r="M165" s="41"/>
      <c r="N165" s="40"/>
      <c r="O165" s="39">
        <f t="shared" si="13"/>
        <v>0</v>
      </c>
      <c r="P165" s="38"/>
    </row>
    <row r="166" spans="1:16" hidden="1" x14ac:dyDescent="0.25">
      <c r="A166" s="169">
        <v>2390</v>
      </c>
      <c r="B166" s="96" t="s">
        <v>147</v>
      </c>
      <c r="C166" s="87">
        <f t="shared" si="9"/>
        <v>0</v>
      </c>
      <c r="D166" s="167">
        <v>0</v>
      </c>
      <c r="E166" s="164"/>
      <c r="F166" s="95">
        <f t="shared" si="10"/>
        <v>0</v>
      </c>
      <c r="G166" s="167"/>
      <c r="H166" s="166"/>
      <c r="I166" s="90">
        <f t="shared" si="11"/>
        <v>0</v>
      </c>
      <c r="J166" s="167">
        <v>0</v>
      </c>
      <c r="K166" s="166"/>
      <c r="L166" s="90">
        <f t="shared" si="12"/>
        <v>0</v>
      </c>
      <c r="M166" s="165"/>
      <c r="N166" s="164"/>
      <c r="O166" s="90">
        <f t="shared" si="13"/>
        <v>0</v>
      </c>
      <c r="P166" s="89"/>
    </row>
    <row r="167" spans="1:16" hidden="1" x14ac:dyDescent="0.25">
      <c r="A167" s="109">
        <v>2400</v>
      </c>
      <c r="B167" s="108" t="s">
        <v>146</v>
      </c>
      <c r="C167" s="473">
        <f t="shared" si="9"/>
        <v>0</v>
      </c>
      <c r="D167" s="199">
        <v>0</v>
      </c>
      <c r="E167" s="196"/>
      <c r="F167" s="122">
        <f t="shared" si="10"/>
        <v>0</v>
      </c>
      <c r="G167" s="199"/>
      <c r="H167" s="198"/>
      <c r="I167" s="119">
        <f t="shared" si="11"/>
        <v>0</v>
      </c>
      <c r="J167" s="199">
        <v>0</v>
      </c>
      <c r="K167" s="198"/>
      <c r="L167" s="119">
        <f t="shared" si="12"/>
        <v>0</v>
      </c>
      <c r="M167" s="197"/>
      <c r="N167" s="196"/>
      <c r="O167" s="119">
        <f t="shared" si="13"/>
        <v>0</v>
      </c>
      <c r="P167" s="171"/>
    </row>
    <row r="168" spans="1:16" ht="24" hidden="1" x14ac:dyDescent="0.25">
      <c r="A168" s="109">
        <v>2500</v>
      </c>
      <c r="B168" s="108" t="s">
        <v>145</v>
      </c>
      <c r="C168" s="473">
        <f t="shared" si="9"/>
        <v>0</v>
      </c>
      <c r="D168" s="121">
        <f>SUM(D169,D174)</f>
        <v>0</v>
      </c>
      <c r="E168" s="123">
        <f>SUM(E169,E174)</f>
        <v>0</v>
      </c>
      <c r="F168" s="122">
        <f t="shared" si="10"/>
        <v>0</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67">
        <f t="shared" si="13"/>
        <v>0</v>
      </c>
      <c r="P168" s="66"/>
    </row>
    <row r="169" spans="1:16" hidden="1" x14ac:dyDescent="0.25">
      <c r="A169" s="118">
        <v>2510</v>
      </c>
      <c r="B169" s="117" t="s">
        <v>144</v>
      </c>
      <c r="C169" s="477">
        <f t="shared" si="9"/>
        <v>0</v>
      </c>
      <c r="D169" s="140">
        <f>SUM(D170:D173)</f>
        <v>0</v>
      </c>
      <c r="E169" s="141">
        <f>SUM(E170:E173)</f>
        <v>0</v>
      </c>
      <c r="F169" s="84">
        <f t="shared" si="10"/>
        <v>0</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row>
    <row r="170" spans="1:16" ht="24" hidden="1" x14ac:dyDescent="0.25">
      <c r="A170" s="88">
        <v>2512</v>
      </c>
      <c r="B170" s="110" t="s">
        <v>143</v>
      </c>
      <c r="C170" s="87">
        <f t="shared" si="9"/>
        <v>0</v>
      </c>
      <c r="D170" s="43">
        <v>0</v>
      </c>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87">
        <f t="shared" si="9"/>
        <v>0</v>
      </c>
      <c r="D171" s="43">
        <v>0</v>
      </c>
      <c r="E171" s="40"/>
      <c r="F171" s="44">
        <f t="shared" si="10"/>
        <v>0</v>
      </c>
      <c r="G171" s="43"/>
      <c r="H171" s="42"/>
      <c r="I171" s="39">
        <f t="shared" si="11"/>
        <v>0</v>
      </c>
      <c r="J171" s="43">
        <v>0</v>
      </c>
      <c r="K171" s="42"/>
      <c r="L171" s="39">
        <f t="shared" si="12"/>
        <v>0</v>
      </c>
      <c r="M171" s="41"/>
      <c r="N171" s="40"/>
      <c r="O171" s="39">
        <f t="shared" si="13"/>
        <v>0</v>
      </c>
      <c r="P171" s="38"/>
    </row>
    <row r="172" spans="1:16" ht="24" hidden="1" x14ac:dyDescent="0.25">
      <c r="A172" s="88">
        <v>2515</v>
      </c>
      <c r="B172" s="110" t="s">
        <v>141</v>
      </c>
      <c r="C172" s="87">
        <f t="shared" si="9"/>
        <v>0</v>
      </c>
      <c r="D172" s="43">
        <v>0</v>
      </c>
      <c r="E172" s="40"/>
      <c r="F172" s="44">
        <f t="shared" si="10"/>
        <v>0</v>
      </c>
      <c r="G172" s="43"/>
      <c r="H172" s="42"/>
      <c r="I172" s="39">
        <f t="shared" si="11"/>
        <v>0</v>
      </c>
      <c r="J172" s="43">
        <v>0</v>
      </c>
      <c r="K172" s="42"/>
      <c r="L172" s="39">
        <f t="shared" si="12"/>
        <v>0</v>
      </c>
      <c r="M172" s="41"/>
      <c r="N172" s="40"/>
      <c r="O172" s="39">
        <f t="shared" si="13"/>
        <v>0</v>
      </c>
      <c r="P172" s="38"/>
    </row>
    <row r="173" spans="1:16" ht="24" hidden="1" x14ac:dyDescent="0.25">
      <c r="A173" s="88">
        <v>2519</v>
      </c>
      <c r="B173" s="110" t="s">
        <v>140</v>
      </c>
      <c r="C173" s="87">
        <f t="shared" si="9"/>
        <v>0</v>
      </c>
      <c r="D173" s="43">
        <v>0</v>
      </c>
      <c r="E173" s="40"/>
      <c r="F173" s="44">
        <f t="shared" si="10"/>
        <v>0</v>
      </c>
      <c r="G173" s="43"/>
      <c r="H173" s="42"/>
      <c r="I173" s="39">
        <f t="shared" si="11"/>
        <v>0</v>
      </c>
      <c r="J173" s="43">
        <v>0</v>
      </c>
      <c r="K173" s="42"/>
      <c r="L173" s="39">
        <f t="shared" si="12"/>
        <v>0</v>
      </c>
      <c r="M173" s="41"/>
      <c r="N173" s="40"/>
      <c r="O173" s="39">
        <f t="shared" si="13"/>
        <v>0</v>
      </c>
      <c r="P173" s="38"/>
    </row>
    <row r="174" spans="1:16" hidden="1" x14ac:dyDescent="0.25">
      <c r="A174" s="111">
        <v>2520</v>
      </c>
      <c r="B174" s="110" t="s">
        <v>139</v>
      </c>
      <c r="C174" s="87">
        <f t="shared" si="9"/>
        <v>0</v>
      </c>
      <c r="D174" s="43">
        <v>0</v>
      </c>
      <c r="E174" s="40"/>
      <c r="F174" s="44">
        <f t="shared" si="10"/>
        <v>0</v>
      </c>
      <c r="G174" s="43"/>
      <c r="H174" s="42"/>
      <c r="I174" s="39">
        <f t="shared" si="11"/>
        <v>0</v>
      </c>
      <c r="J174" s="43">
        <v>0</v>
      </c>
      <c r="K174" s="42"/>
      <c r="L174" s="39">
        <f t="shared" si="12"/>
        <v>0</v>
      </c>
      <c r="M174" s="41"/>
      <c r="N174" s="40"/>
      <c r="O174" s="39">
        <f t="shared" si="13"/>
        <v>0</v>
      </c>
      <c r="P174" s="38"/>
    </row>
    <row r="175" spans="1:16" s="189" customFormat="1" ht="36" hidden="1" x14ac:dyDescent="0.25">
      <c r="A175" s="183">
        <v>2800</v>
      </c>
      <c r="B175" s="117" t="s">
        <v>138</v>
      </c>
      <c r="C175" s="477">
        <f t="shared" si="9"/>
        <v>0</v>
      </c>
      <c r="D175" s="194">
        <v>0</v>
      </c>
      <c r="E175" s="191"/>
      <c r="F175" s="195">
        <f t="shared" si="10"/>
        <v>0</v>
      </c>
      <c r="G175" s="194"/>
      <c r="H175" s="193"/>
      <c r="I175" s="190">
        <f t="shared" si="11"/>
        <v>0</v>
      </c>
      <c r="J175" s="194">
        <v>0</v>
      </c>
      <c r="K175" s="193"/>
      <c r="L175" s="190">
        <f t="shared" si="12"/>
        <v>0</v>
      </c>
      <c r="M175" s="192"/>
      <c r="N175" s="191"/>
      <c r="O175" s="190">
        <f t="shared" si="13"/>
        <v>0</v>
      </c>
      <c r="P175" s="78"/>
    </row>
    <row r="176" spans="1:16" hidden="1" x14ac:dyDescent="0.25">
      <c r="A176" s="163">
        <v>3000</v>
      </c>
      <c r="B176" s="163" t="s">
        <v>137</v>
      </c>
      <c r="C176" s="49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473">
        <f t="shared" si="9"/>
        <v>0</v>
      </c>
      <c r="D177" s="121">
        <f>SUM(D178,D182)</f>
        <v>0</v>
      </c>
      <c r="E177" s="123">
        <f>SUM(E178,E182)</f>
        <v>0</v>
      </c>
      <c r="F177" s="122">
        <f t="shared" si="10"/>
        <v>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row>
    <row r="178" spans="1:16" ht="36" hidden="1" x14ac:dyDescent="0.25">
      <c r="A178" s="118">
        <v>3260</v>
      </c>
      <c r="B178" s="117" t="s">
        <v>135</v>
      </c>
      <c r="C178" s="477">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87">
        <f t="shared" si="9"/>
        <v>0</v>
      </c>
      <c r="D179" s="43">
        <v>0</v>
      </c>
      <c r="E179" s="40"/>
      <c r="F179" s="44">
        <f t="shared" si="10"/>
        <v>0</v>
      </c>
      <c r="G179" s="43"/>
      <c r="H179" s="42"/>
      <c r="I179" s="39">
        <f t="shared" si="11"/>
        <v>0</v>
      </c>
      <c r="J179" s="43">
        <v>0</v>
      </c>
      <c r="K179" s="42"/>
      <c r="L179" s="39">
        <f t="shared" si="12"/>
        <v>0</v>
      </c>
      <c r="M179" s="41"/>
      <c r="N179" s="40"/>
      <c r="O179" s="39">
        <f t="shared" si="13"/>
        <v>0</v>
      </c>
      <c r="P179" s="38"/>
    </row>
    <row r="180" spans="1:16" ht="36" hidden="1" x14ac:dyDescent="0.25">
      <c r="A180" s="88">
        <v>3262</v>
      </c>
      <c r="B180" s="110" t="s">
        <v>133</v>
      </c>
      <c r="C180" s="87">
        <f t="shared" si="9"/>
        <v>0</v>
      </c>
      <c r="D180" s="43">
        <v>0</v>
      </c>
      <c r="E180" s="40"/>
      <c r="F180" s="44">
        <f t="shared" si="10"/>
        <v>0</v>
      </c>
      <c r="G180" s="43"/>
      <c r="H180" s="42"/>
      <c r="I180" s="39">
        <f t="shared" si="11"/>
        <v>0</v>
      </c>
      <c r="J180" s="43">
        <v>0</v>
      </c>
      <c r="K180" s="42"/>
      <c r="L180" s="39">
        <f t="shared" si="12"/>
        <v>0</v>
      </c>
      <c r="M180" s="41"/>
      <c r="N180" s="40"/>
      <c r="O180" s="39">
        <f t="shared" si="13"/>
        <v>0</v>
      </c>
      <c r="P180" s="38"/>
    </row>
    <row r="181" spans="1:16" ht="24" hidden="1" x14ac:dyDescent="0.25">
      <c r="A181" s="88">
        <v>3263</v>
      </c>
      <c r="B181" s="110" t="s">
        <v>132</v>
      </c>
      <c r="C181" s="87">
        <f t="shared" si="9"/>
        <v>0</v>
      </c>
      <c r="D181" s="43">
        <v>0</v>
      </c>
      <c r="E181" s="40"/>
      <c r="F181" s="44">
        <f t="shared" si="10"/>
        <v>0</v>
      </c>
      <c r="G181" s="43"/>
      <c r="H181" s="42"/>
      <c r="I181" s="39">
        <f t="shared" si="11"/>
        <v>0</v>
      </c>
      <c r="J181" s="43">
        <v>0</v>
      </c>
      <c r="K181" s="42"/>
      <c r="L181" s="39">
        <f t="shared" si="12"/>
        <v>0</v>
      </c>
      <c r="M181" s="41"/>
      <c r="N181" s="40"/>
      <c r="O181" s="39">
        <f t="shared" si="13"/>
        <v>0</v>
      </c>
      <c r="P181" s="38"/>
    </row>
    <row r="182" spans="1:16" ht="72" hidden="1" x14ac:dyDescent="0.25">
      <c r="A182" s="118">
        <v>3290</v>
      </c>
      <c r="B182" s="117" t="s">
        <v>131</v>
      </c>
      <c r="C182" s="87">
        <f t="shared" ref="C182:C258" si="26">F182+I182+L182+O182</f>
        <v>0</v>
      </c>
      <c r="D182" s="140">
        <f>SUM(D183:D186)</f>
        <v>0</v>
      </c>
      <c r="E182" s="141">
        <f>SUM(E183:E186)</f>
        <v>0</v>
      </c>
      <c r="F182" s="84">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row>
    <row r="183" spans="1:16" ht="60" hidden="1" x14ac:dyDescent="0.25">
      <c r="A183" s="88">
        <v>3291</v>
      </c>
      <c r="B183" s="110" t="s">
        <v>130</v>
      </c>
      <c r="C183" s="87">
        <f t="shared" si="26"/>
        <v>0</v>
      </c>
      <c r="D183" s="43">
        <v>0</v>
      </c>
      <c r="E183" s="40"/>
      <c r="F183" s="44">
        <f t="shared" ref="F183:F246" si="30">D183+E183</f>
        <v>0</v>
      </c>
      <c r="G183" s="43"/>
      <c r="H183" s="42"/>
      <c r="I183" s="39">
        <f t="shared" ref="I183:I246" si="31">G183+H183</f>
        <v>0</v>
      </c>
      <c r="J183" s="43">
        <v>0</v>
      </c>
      <c r="K183" s="42"/>
      <c r="L183" s="39">
        <f t="shared" ref="L183:L246" si="32">J183+K183</f>
        <v>0</v>
      </c>
      <c r="M183" s="41"/>
      <c r="N183" s="40"/>
      <c r="O183" s="39">
        <f t="shared" ref="O183:O246" si="33">M183+N183</f>
        <v>0</v>
      </c>
      <c r="P183" s="38"/>
    </row>
    <row r="184" spans="1:16" ht="60" hidden="1" x14ac:dyDescent="0.25">
      <c r="A184" s="88">
        <v>3292</v>
      </c>
      <c r="B184" s="110" t="s">
        <v>129</v>
      </c>
      <c r="C184" s="87">
        <f t="shared" si="26"/>
        <v>0</v>
      </c>
      <c r="D184" s="43">
        <v>0</v>
      </c>
      <c r="E184" s="40"/>
      <c r="F184" s="44">
        <f t="shared" si="30"/>
        <v>0</v>
      </c>
      <c r="G184" s="43"/>
      <c r="H184" s="42"/>
      <c r="I184" s="39">
        <f t="shared" si="31"/>
        <v>0</v>
      </c>
      <c r="J184" s="43">
        <v>0</v>
      </c>
      <c r="K184" s="42"/>
      <c r="L184" s="39">
        <f t="shared" si="32"/>
        <v>0</v>
      </c>
      <c r="M184" s="41"/>
      <c r="N184" s="40"/>
      <c r="O184" s="39">
        <f t="shared" si="33"/>
        <v>0</v>
      </c>
      <c r="P184" s="38"/>
    </row>
    <row r="185" spans="1:16" ht="60" hidden="1" x14ac:dyDescent="0.25">
      <c r="A185" s="88">
        <v>3293</v>
      </c>
      <c r="B185" s="110" t="s">
        <v>128</v>
      </c>
      <c r="C185" s="87">
        <f t="shared" si="26"/>
        <v>0</v>
      </c>
      <c r="D185" s="43">
        <v>0</v>
      </c>
      <c r="E185" s="40"/>
      <c r="F185" s="44">
        <f t="shared" si="30"/>
        <v>0</v>
      </c>
      <c r="G185" s="43"/>
      <c r="H185" s="42"/>
      <c r="I185" s="39">
        <f t="shared" si="31"/>
        <v>0</v>
      </c>
      <c r="J185" s="43">
        <v>0</v>
      </c>
      <c r="K185" s="42"/>
      <c r="L185" s="39">
        <f t="shared" si="32"/>
        <v>0</v>
      </c>
      <c r="M185" s="41"/>
      <c r="N185" s="40"/>
      <c r="O185" s="39">
        <f t="shared" si="33"/>
        <v>0</v>
      </c>
      <c r="P185" s="38"/>
    </row>
    <row r="186" spans="1:16" ht="48" hidden="1" x14ac:dyDescent="0.25">
      <c r="A186" s="188">
        <v>3294</v>
      </c>
      <c r="B186" s="110" t="s">
        <v>127</v>
      </c>
      <c r="C186" s="497">
        <f t="shared" si="26"/>
        <v>0</v>
      </c>
      <c r="D186" s="33">
        <v>0</v>
      </c>
      <c r="E186" s="30"/>
      <c r="F186" s="34">
        <f t="shared" si="30"/>
        <v>0</v>
      </c>
      <c r="G186" s="33"/>
      <c r="H186" s="32"/>
      <c r="I186" s="29">
        <f t="shared" si="31"/>
        <v>0</v>
      </c>
      <c r="J186" s="33">
        <v>0</v>
      </c>
      <c r="K186" s="32"/>
      <c r="L186" s="29">
        <f t="shared" si="32"/>
        <v>0</v>
      </c>
      <c r="M186" s="31"/>
      <c r="N186" s="30"/>
      <c r="O186" s="29">
        <f t="shared" si="33"/>
        <v>0</v>
      </c>
      <c r="P186" s="28"/>
    </row>
    <row r="187" spans="1:16" ht="36" hidden="1" x14ac:dyDescent="0.25">
      <c r="A187" s="154">
        <v>3300</v>
      </c>
      <c r="B187" s="153" t="s">
        <v>126</v>
      </c>
      <c r="C187" s="498">
        <f t="shared" si="26"/>
        <v>0</v>
      </c>
      <c r="D187" s="150">
        <f>SUM(D188:D189)</f>
        <v>0</v>
      </c>
      <c r="E187" s="68">
        <f>SUM(E188:E189)</f>
        <v>0</v>
      </c>
      <c r="F187" s="151">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row>
    <row r="188" spans="1:16" ht="48" hidden="1" x14ac:dyDescent="0.25">
      <c r="A188" s="187">
        <v>3310</v>
      </c>
      <c r="B188" s="96" t="s">
        <v>125</v>
      </c>
      <c r="C188" s="484">
        <f t="shared" si="26"/>
        <v>0</v>
      </c>
      <c r="D188" s="167">
        <v>0</v>
      </c>
      <c r="E188" s="164"/>
      <c r="F188" s="95">
        <f t="shared" si="30"/>
        <v>0</v>
      </c>
      <c r="G188" s="167"/>
      <c r="H188" s="166"/>
      <c r="I188" s="90">
        <f t="shared" si="31"/>
        <v>0</v>
      </c>
      <c r="J188" s="167">
        <v>0</v>
      </c>
      <c r="K188" s="166"/>
      <c r="L188" s="90">
        <f t="shared" si="32"/>
        <v>0</v>
      </c>
      <c r="M188" s="165"/>
      <c r="N188" s="164"/>
      <c r="O188" s="90">
        <f t="shared" si="33"/>
        <v>0</v>
      </c>
      <c r="P188" s="89"/>
    </row>
    <row r="189" spans="1:16" ht="48" hidden="1" x14ac:dyDescent="0.25">
      <c r="A189" s="145">
        <v>3320</v>
      </c>
      <c r="B189" s="117" t="s">
        <v>124</v>
      </c>
      <c r="C189" s="477">
        <f t="shared" si="26"/>
        <v>0</v>
      </c>
      <c r="D189" s="83">
        <v>0</v>
      </c>
      <c r="E189" s="80"/>
      <c r="F189" s="84">
        <f t="shared" si="30"/>
        <v>0</v>
      </c>
      <c r="G189" s="83"/>
      <c r="H189" s="82"/>
      <c r="I189" s="79">
        <f t="shared" si="31"/>
        <v>0</v>
      </c>
      <c r="J189" s="83">
        <v>0</v>
      </c>
      <c r="K189" s="82"/>
      <c r="L189" s="79">
        <f t="shared" si="32"/>
        <v>0</v>
      </c>
      <c r="M189" s="81"/>
      <c r="N189" s="80"/>
      <c r="O189" s="79">
        <f t="shared" si="33"/>
        <v>0</v>
      </c>
      <c r="P189" s="78"/>
    </row>
    <row r="190" spans="1:16" hidden="1" x14ac:dyDescent="0.25">
      <c r="A190" s="186">
        <v>4000</v>
      </c>
      <c r="B190" s="163" t="s">
        <v>123</v>
      </c>
      <c r="C190" s="492">
        <f t="shared" si="26"/>
        <v>0</v>
      </c>
      <c r="D190" s="160">
        <f>SUM(D191,D194)</f>
        <v>0</v>
      </c>
      <c r="E190" s="157">
        <f>SUM(E191,E194)</f>
        <v>0</v>
      </c>
      <c r="F190" s="161">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row>
    <row r="191" spans="1:16" ht="24" hidden="1" x14ac:dyDescent="0.25">
      <c r="A191" s="185">
        <v>4200</v>
      </c>
      <c r="B191" s="108" t="s">
        <v>122</v>
      </c>
      <c r="C191" s="473">
        <f t="shared" si="26"/>
        <v>0</v>
      </c>
      <c r="D191" s="121">
        <f>SUM(D192,D193)</f>
        <v>0</v>
      </c>
      <c r="E191" s="123">
        <f>SUM(E192,E193)</f>
        <v>0</v>
      </c>
      <c r="F191" s="122">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row>
    <row r="192" spans="1:16" ht="36" hidden="1" x14ac:dyDescent="0.25">
      <c r="A192" s="118">
        <v>4240</v>
      </c>
      <c r="B192" s="117" t="s">
        <v>121</v>
      </c>
      <c r="C192" s="477">
        <f t="shared" si="26"/>
        <v>0</v>
      </c>
      <c r="D192" s="83">
        <v>0</v>
      </c>
      <c r="E192" s="80"/>
      <c r="F192" s="84">
        <f t="shared" si="30"/>
        <v>0</v>
      </c>
      <c r="G192" s="83"/>
      <c r="H192" s="82"/>
      <c r="I192" s="79">
        <f t="shared" si="31"/>
        <v>0</v>
      </c>
      <c r="J192" s="83">
        <v>0</v>
      </c>
      <c r="K192" s="82"/>
      <c r="L192" s="79">
        <f t="shared" si="32"/>
        <v>0</v>
      </c>
      <c r="M192" s="81"/>
      <c r="N192" s="80"/>
      <c r="O192" s="79">
        <f t="shared" si="33"/>
        <v>0</v>
      </c>
      <c r="P192" s="78"/>
    </row>
    <row r="193" spans="1:16" hidden="1" x14ac:dyDescent="0.25">
      <c r="A193" s="111">
        <v>4250</v>
      </c>
      <c r="B193" s="110" t="s">
        <v>120</v>
      </c>
      <c r="C193" s="87">
        <f t="shared" si="26"/>
        <v>0</v>
      </c>
      <c r="D193" s="43">
        <v>0</v>
      </c>
      <c r="E193" s="40"/>
      <c r="F193" s="44">
        <f t="shared" si="30"/>
        <v>0</v>
      </c>
      <c r="G193" s="43"/>
      <c r="H193" s="42"/>
      <c r="I193" s="39">
        <f t="shared" si="31"/>
        <v>0</v>
      </c>
      <c r="J193" s="43">
        <v>0</v>
      </c>
      <c r="K193" s="42"/>
      <c r="L193" s="39">
        <f t="shared" si="32"/>
        <v>0</v>
      </c>
      <c r="M193" s="41"/>
      <c r="N193" s="40"/>
      <c r="O193" s="39">
        <f t="shared" si="33"/>
        <v>0</v>
      </c>
      <c r="P193" s="38"/>
    </row>
    <row r="194" spans="1:16" hidden="1" x14ac:dyDescent="0.25">
      <c r="A194" s="109">
        <v>4300</v>
      </c>
      <c r="B194" s="108" t="s">
        <v>119</v>
      </c>
      <c r="C194" s="473">
        <f t="shared" si="26"/>
        <v>0</v>
      </c>
      <c r="D194" s="121">
        <f>SUM(D195)</f>
        <v>0</v>
      </c>
      <c r="E194" s="123">
        <f>SUM(E195)</f>
        <v>0</v>
      </c>
      <c r="F194" s="122">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row>
    <row r="195" spans="1:16" ht="24" hidden="1" x14ac:dyDescent="0.25">
      <c r="A195" s="118">
        <v>4310</v>
      </c>
      <c r="B195" s="117" t="s">
        <v>118</v>
      </c>
      <c r="C195" s="477">
        <f t="shared" si="26"/>
        <v>0</v>
      </c>
      <c r="D195" s="140">
        <f>SUM(D196:D196)</f>
        <v>0</v>
      </c>
      <c r="E195" s="141">
        <f>SUM(E196:E196)</f>
        <v>0</v>
      </c>
      <c r="F195" s="84">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row>
    <row r="196" spans="1:16" ht="36" hidden="1" x14ac:dyDescent="0.25">
      <c r="A196" s="88">
        <v>4311</v>
      </c>
      <c r="B196" s="110" t="s">
        <v>117</v>
      </c>
      <c r="C196" s="87">
        <f t="shared" si="26"/>
        <v>0</v>
      </c>
      <c r="D196" s="43">
        <v>0</v>
      </c>
      <c r="E196" s="40"/>
      <c r="F196" s="44">
        <f t="shared" si="30"/>
        <v>0</v>
      </c>
      <c r="G196" s="43"/>
      <c r="H196" s="42"/>
      <c r="I196" s="39">
        <f t="shared" si="31"/>
        <v>0</v>
      </c>
      <c r="J196" s="43">
        <v>0</v>
      </c>
      <c r="K196" s="42"/>
      <c r="L196" s="39">
        <f t="shared" si="32"/>
        <v>0</v>
      </c>
      <c r="M196" s="41"/>
      <c r="N196" s="40"/>
      <c r="O196" s="39">
        <f t="shared" si="33"/>
        <v>0</v>
      </c>
      <c r="P196" s="38"/>
    </row>
    <row r="197" spans="1:16" s="6" customFormat="1" x14ac:dyDescent="0.25">
      <c r="A197" s="184"/>
      <c r="B197" s="183" t="s">
        <v>116</v>
      </c>
      <c r="C197" s="491">
        <f t="shared" si="26"/>
        <v>4492</v>
      </c>
      <c r="D197" s="179">
        <f>SUM(D198,D233,D271)</f>
        <v>47274</v>
      </c>
      <c r="E197" s="181">
        <f>SUM(E198,E233,E271)</f>
        <v>-42782</v>
      </c>
      <c r="F197" s="180">
        <f t="shared" si="30"/>
        <v>4492</v>
      </c>
      <c r="G197" s="179">
        <f>SUM(G198,G233,G271)</f>
        <v>0</v>
      </c>
      <c r="H197" s="178">
        <f>SUM(H198,H233,H271)</f>
        <v>0</v>
      </c>
      <c r="I197" s="177">
        <f t="shared" si="31"/>
        <v>0</v>
      </c>
      <c r="J197" s="179">
        <f>SUM(J198,J233,J271)</f>
        <v>0</v>
      </c>
      <c r="K197" s="178">
        <f>SUM(K198,K233,K271)</f>
        <v>0</v>
      </c>
      <c r="L197" s="177">
        <f t="shared" si="32"/>
        <v>0</v>
      </c>
      <c r="M197" s="176">
        <f>SUM(M198,M233,M271)</f>
        <v>0</v>
      </c>
      <c r="N197" s="175">
        <f>SUM(N198,N233,N271)</f>
        <v>0</v>
      </c>
      <c r="O197" s="174">
        <f t="shared" si="33"/>
        <v>0</v>
      </c>
      <c r="P197" s="173"/>
    </row>
    <row r="198" spans="1:16" x14ac:dyDescent="0.25">
      <c r="A198" s="163">
        <v>5000</v>
      </c>
      <c r="B198" s="163" t="s">
        <v>115</v>
      </c>
      <c r="C198" s="492">
        <f>F198+I198+L198+O198</f>
        <v>4492</v>
      </c>
      <c r="D198" s="160">
        <f>D199+D207</f>
        <v>47274</v>
      </c>
      <c r="E198" s="157">
        <f>E199+E207</f>
        <v>-42782</v>
      </c>
      <c r="F198" s="161">
        <f t="shared" si="30"/>
        <v>4492</v>
      </c>
      <c r="G198" s="160">
        <f>G199+G207</f>
        <v>0</v>
      </c>
      <c r="H198" s="159">
        <f>H199+H207</f>
        <v>0</v>
      </c>
      <c r="I198" s="156">
        <f t="shared" si="31"/>
        <v>0</v>
      </c>
      <c r="J198" s="160">
        <f>J199+J207</f>
        <v>0</v>
      </c>
      <c r="K198" s="159">
        <f>K199+K207</f>
        <v>0</v>
      </c>
      <c r="L198" s="156">
        <f t="shared" si="32"/>
        <v>0</v>
      </c>
      <c r="M198" s="158">
        <f>M199+M207</f>
        <v>0</v>
      </c>
      <c r="N198" s="157">
        <f>N199+N207</f>
        <v>0</v>
      </c>
      <c r="O198" s="156">
        <f t="shared" si="33"/>
        <v>0</v>
      </c>
      <c r="P198" s="155"/>
    </row>
    <row r="199" spans="1:16" hidden="1" x14ac:dyDescent="0.25">
      <c r="A199" s="109">
        <v>5100</v>
      </c>
      <c r="B199" s="108" t="s">
        <v>114</v>
      </c>
      <c r="C199" s="473">
        <f t="shared" si="26"/>
        <v>0</v>
      </c>
      <c r="D199" s="121">
        <f>D200+D201+D204+D205+D206</f>
        <v>0</v>
      </c>
      <c r="E199" s="123">
        <f>E200+E201+E204+E205+E206</f>
        <v>0</v>
      </c>
      <c r="F199" s="122">
        <f t="shared" si="30"/>
        <v>0</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row>
    <row r="200" spans="1:16" hidden="1" x14ac:dyDescent="0.25">
      <c r="A200" s="118">
        <v>5110</v>
      </c>
      <c r="B200" s="117" t="s">
        <v>113</v>
      </c>
      <c r="C200" s="477">
        <f t="shared" si="26"/>
        <v>0</v>
      </c>
      <c r="D200" s="83">
        <v>0</v>
      </c>
      <c r="E200" s="80"/>
      <c r="F200" s="84">
        <f t="shared" si="30"/>
        <v>0</v>
      </c>
      <c r="G200" s="83"/>
      <c r="H200" s="82"/>
      <c r="I200" s="79">
        <f t="shared" si="31"/>
        <v>0</v>
      </c>
      <c r="J200" s="83">
        <v>0</v>
      </c>
      <c r="K200" s="82"/>
      <c r="L200" s="79">
        <f t="shared" si="32"/>
        <v>0</v>
      </c>
      <c r="M200" s="81"/>
      <c r="N200" s="80"/>
      <c r="O200" s="79">
        <f t="shared" si="33"/>
        <v>0</v>
      </c>
      <c r="P200" s="78"/>
    </row>
    <row r="201" spans="1:16" ht="24" hidden="1" x14ac:dyDescent="0.25">
      <c r="A201" s="111">
        <v>5120</v>
      </c>
      <c r="B201" s="110" t="s">
        <v>112</v>
      </c>
      <c r="C201" s="87">
        <f t="shared" si="26"/>
        <v>0</v>
      </c>
      <c r="D201" s="115">
        <f>D202+D203</f>
        <v>0</v>
      </c>
      <c r="E201" s="112">
        <f>E202+E203</f>
        <v>0</v>
      </c>
      <c r="F201" s="44">
        <f t="shared" si="30"/>
        <v>0</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row>
    <row r="202" spans="1:16" hidden="1" x14ac:dyDescent="0.25">
      <c r="A202" s="88">
        <v>5121</v>
      </c>
      <c r="B202" s="110" t="s">
        <v>111</v>
      </c>
      <c r="C202" s="87">
        <f t="shared" si="26"/>
        <v>0</v>
      </c>
      <c r="D202" s="43">
        <v>0</v>
      </c>
      <c r="E202" s="40"/>
      <c r="F202" s="44">
        <f t="shared" si="30"/>
        <v>0</v>
      </c>
      <c r="G202" s="43"/>
      <c r="H202" s="42"/>
      <c r="I202" s="39">
        <f t="shared" si="31"/>
        <v>0</v>
      </c>
      <c r="J202" s="43">
        <v>0</v>
      </c>
      <c r="K202" s="42"/>
      <c r="L202" s="39">
        <f t="shared" si="32"/>
        <v>0</v>
      </c>
      <c r="M202" s="41"/>
      <c r="N202" s="40"/>
      <c r="O202" s="39">
        <f t="shared" si="33"/>
        <v>0</v>
      </c>
      <c r="P202" s="38"/>
    </row>
    <row r="203" spans="1:16" ht="24" hidden="1" x14ac:dyDescent="0.25">
      <c r="A203" s="88">
        <v>5129</v>
      </c>
      <c r="B203" s="110" t="s">
        <v>110</v>
      </c>
      <c r="C203" s="87">
        <f t="shared" si="26"/>
        <v>0</v>
      </c>
      <c r="D203" s="43">
        <v>0</v>
      </c>
      <c r="E203" s="40"/>
      <c r="F203" s="44">
        <f t="shared" si="30"/>
        <v>0</v>
      </c>
      <c r="G203" s="43"/>
      <c r="H203" s="42"/>
      <c r="I203" s="39">
        <f t="shared" si="31"/>
        <v>0</v>
      </c>
      <c r="J203" s="43">
        <v>0</v>
      </c>
      <c r="K203" s="42"/>
      <c r="L203" s="39">
        <f t="shared" si="32"/>
        <v>0</v>
      </c>
      <c r="M203" s="41"/>
      <c r="N203" s="40"/>
      <c r="O203" s="39">
        <f t="shared" si="33"/>
        <v>0</v>
      </c>
      <c r="P203" s="38"/>
    </row>
    <row r="204" spans="1:16" hidden="1" x14ac:dyDescent="0.25">
      <c r="A204" s="111">
        <v>5130</v>
      </c>
      <c r="B204" s="110" t="s">
        <v>109</v>
      </c>
      <c r="C204" s="87">
        <f t="shared" si="26"/>
        <v>0</v>
      </c>
      <c r="D204" s="43">
        <v>0</v>
      </c>
      <c r="E204" s="40"/>
      <c r="F204" s="44">
        <f t="shared" si="30"/>
        <v>0</v>
      </c>
      <c r="G204" s="43"/>
      <c r="H204" s="42"/>
      <c r="I204" s="39">
        <f t="shared" si="31"/>
        <v>0</v>
      </c>
      <c r="J204" s="43">
        <v>0</v>
      </c>
      <c r="K204" s="42"/>
      <c r="L204" s="39">
        <f t="shared" si="32"/>
        <v>0</v>
      </c>
      <c r="M204" s="41"/>
      <c r="N204" s="40"/>
      <c r="O204" s="39">
        <f t="shared" si="33"/>
        <v>0</v>
      </c>
      <c r="P204" s="38"/>
    </row>
    <row r="205" spans="1:16" hidden="1" x14ac:dyDescent="0.25">
      <c r="A205" s="111">
        <v>5140</v>
      </c>
      <c r="B205" s="110" t="s">
        <v>108</v>
      </c>
      <c r="C205" s="87">
        <f t="shared" si="26"/>
        <v>0</v>
      </c>
      <c r="D205" s="43">
        <v>0</v>
      </c>
      <c r="E205" s="40"/>
      <c r="F205" s="44">
        <f t="shared" si="30"/>
        <v>0</v>
      </c>
      <c r="G205" s="43"/>
      <c r="H205" s="42"/>
      <c r="I205" s="39">
        <f t="shared" si="31"/>
        <v>0</v>
      </c>
      <c r="J205" s="43">
        <v>0</v>
      </c>
      <c r="K205" s="42"/>
      <c r="L205" s="39">
        <f t="shared" si="32"/>
        <v>0</v>
      </c>
      <c r="M205" s="41"/>
      <c r="N205" s="40"/>
      <c r="O205" s="39">
        <f t="shared" si="33"/>
        <v>0</v>
      </c>
      <c r="P205" s="38"/>
    </row>
    <row r="206" spans="1:16" ht="24" hidden="1" x14ac:dyDescent="0.25">
      <c r="A206" s="111">
        <v>5170</v>
      </c>
      <c r="B206" s="110" t="s">
        <v>107</v>
      </c>
      <c r="C206" s="87">
        <f t="shared" si="26"/>
        <v>0</v>
      </c>
      <c r="D206" s="43">
        <v>0</v>
      </c>
      <c r="E206" s="40"/>
      <c r="F206" s="44">
        <f t="shared" si="30"/>
        <v>0</v>
      </c>
      <c r="G206" s="43"/>
      <c r="H206" s="42"/>
      <c r="I206" s="39">
        <f t="shared" si="31"/>
        <v>0</v>
      </c>
      <c r="J206" s="43">
        <v>0</v>
      </c>
      <c r="K206" s="42"/>
      <c r="L206" s="39">
        <f t="shared" si="32"/>
        <v>0</v>
      </c>
      <c r="M206" s="41"/>
      <c r="N206" s="40"/>
      <c r="O206" s="39">
        <f t="shared" si="33"/>
        <v>0</v>
      </c>
      <c r="P206" s="38"/>
    </row>
    <row r="207" spans="1:16" x14ac:dyDescent="0.25">
      <c r="A207" s="109">
        <v>5200</v>
      </c>
      <c r="B207" s="108" t="s">
        <v>106</v>
      </c>
      <c r="C207" s="473">
        <f t="shared" si="26"/>
        <v>4492</v>
      </c>
      <c r="D207" s="121">
        <f>D208+D218+D219+D228+D229+D230+D232</f>
        <v>47274</v>
      </c>
      <c r="E207" s="123">
        <f>E208+E218+E219+E228+E229+E230+E232</f>
        <v>-42782</v>
      </c>
      <c r="F207" s="122">
        <f t="shared" si="30"/>
        <v>4492</v>
      </c>
      <c r="G207" s="121">
        <f>G208+G218+G219+G228+G229+G230+G232</f>
        <v>0</v>
      </c>
      <c r="H207" s="120">
        <f>H208+H218+H219+H228+H229+H230+H232</f>
        <v>0</v>
      </c>
      <c r="I207" s="119">
        <f t="shared" si="31"/>
        <v>0</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row>
    <row r="208" spans="1:16" hidden="1" x14ac:dyDescent="0.25">
      <c r="A208" s="169">
        <v>5210</v>
      </c>
      <c r="B208" s="96" t="s">
        <v>105</v>
      </c>
      <c r="C208" s="484">
        <f t="shared" si="26"/>
        <v>0</v>
      </c>
      <c r="D208" s="94">
        <f>SUM(D209:D217)</f>
        <v>0</v>
      </c>
      <c r="E208" s="91">
        <f>SUM(E209:E217)</f>
        <v>0</v>
      </c>
      <c r="F208" s="95">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row>
    <row r="209" spans="1:16" hidden="1" x14ac:dyDescent="0.25">
      <c r="A209" s="145">
        <v>5211</v>
      </c>
      <c r="B209" s="117" t="s">
        <v>104</v>
      </c>
      <c r="C209" s="87">
        <f t="shared" si="26"/>
        <v>0</v>
      </c>
      <c r="D209" s="83">
        <v>0</v>
      </c>
      <c r="E209" s="80"/>
      <c r="F209" s="84">
        <f t="shared" si="30"/>
        <v>0</v>
      </c>
      <c r="G209" s="83"/>
      <c r="H209" s="82"/>
      <c r="I209" s="79">
        <f t="shared" si="31"/>
        <v>0</v>
      </c>
      <c r="J209" s="83">
        <v>0</v>
      </c>
      <c r="K209" s="82"/>
      <c r="L209" s="79">
        <f t="shared" si="32"/>
        <v>0</v>
      </c>
      <c r="M209" s="81"/>
      <c r="N209" s="80"/>
      <c r="O209" s="79">
        <f t="shared" si="33"/>
        <v>0</v>
      </c>
      <c r="P209" s="78"/>
    </row>
    <row r="210" spans="1:16" hidden="1" x14ac:dyDescent="0.25">
      <c r="A210" s="88">
        <v>5212</v>
      </c>
      <c r="B210" s="110" t="s">
        <v>103</v>
      </c>
      <c r="C210" s="87">
        <f t="shared" si="26"/>
        <v>0</v>
      </c>
      <c r="D210" s="43">
        <v>0</v>
      </c>
      <c r="E210" s="40"/>
      <c r="F210" s="44">
        <f t="shared" si="30"/>
        <v>0</v>
      </c>
      <c r="G210" s="43"/>
      <c r="H210" s="42"/>
      <c r="I210" s="39">
        <f t="shared" si="31"/>
        <v>0</v>
      </c>
      <c r="J210" s="43">
        <v>0</v>
      </c>
      <c r="K210" s="42"/>
      <c r="L210" s="39">
        <f t="shared" si="32"/>
        <v>0</v>
      </c>
      <c r="M210" s="41"/>
      <c r="N210" s="40"/>
      <c r="O210" s="39">
        <f t="shared" si="33"/>
        <v>0</v>
      </c>
      <c r="P210" s="38"/>
    </row>
    <row r="211" spans="1:16" hidden="1" x14ac:dyDescent="0.25">
      <c r="A211" s="88">
        <v>5213</v>
      </c>
      <c r="B211" s="110" t="s">
        <v>102</v>
      </c>
      <c r="C211" s="87">
        <f t="shared" si="26"/>
        <v>0</v>
      </c>
      <c r="D211" s="43">
        <v>0</v>
      </c>
      <c r="E211" s="40"/>
      <c r="F211" s="44">
        <f t="shared" si="30"/>
        <v>0</v>
      </c>
      <c r="G211" s="43"/>
      <c r="H211" s="42"/>
      <c r="I211" s="39">
        <f t="shared" si="31"/>
        <v>0</v>
      </c>
      <c r="J211" s="43">
        <v>0</v>
      </c>
      <c r="K211" s="42"/>
      <c r="L211" s="39">
        <f t="shared" si="32"/>
        <v>0</v>
      </c>
      <c r="M211" s="41"/>
      <c r="N211" s="40"/>
      <c r="O211" s="39">
        <f t="shared" si="33"/>
        <v>0</v>
      </c>
      <c r="P211" s="38"/>
    </row>
    <row r="212" spans="1:16" hidden="1" x14ac:dyDescent="0.25">
      <c r="A212" s="88">
        <v>5214</v>
      </c>
      <c r="B212" s="110" t="s">
        <v>101</v>
      </c>
      <c r="C212" s="87">
        <f t="shared" si="26"/>
        <v>0</v>
      </c>
      <c r="D212" s="43">
        <v>0</v>
      </c>
      <c r="E212" s="40"/>
      <c r="F212" s="44">
        <f t="shared" si="30"/>
        <v>0</v>
      </c>
      <c r="G212" s="43"/>
      <c r="H212" s="42"/>
      <c r="I212" s="39">
        <f t="shared" si="31"/>
        <v>0</v>
      </c>
      <c r="J212" s="43">
        <v>0</v>
      </c>
      <c r="K212" s="42"/>
      <c r="L212" s="39">
        <f t="shared" si="32"/>
        <v>0</v>
      </c>
      <c r="M212" s="41"/>
      <c r="N212" s="40"/>
      <c r="O212" s="39">
        <f t="shared" si="33"/>
        <v>0</v>
      </c>
      <c r="P212" s="38"/>
    </row>
    <row r="213" spans="1:16" hidden="1" x14ac:dyDescent="0.25">
      <c r="A213" s="88">
        <v>5215</v>
      </c>
      <c r="B213" s="110" t="s">
        <v>100</v>
      </c>
      <c r="C213" s="87">
        <f t="shared" si="26"/>
        <v>0</v>
      </c>
      <c r="D213" s="43">
        <v>0</v>
      </c>
      <c r="E213" s="40"/>
      <c r="F213" s="44">
        <f t="shared" si="30"/>
        <v>0</v>
      </c>
      <c r="G213" s="43"/>
      <c r="H213" s="42"/>
      <c r="I213" s="39">
        <f t="shared" si="31"/>
        <v>0</v>
      </c>
      <c r="J213" s="43">
        <v>0</v>
      </c>
      <c r="K213" s="42"/>
      <c r="L213" s="39">
        <f t="shared" si="32"/>
        <v>0</v>
      </c>
      <c r="M213" s="41"/>
      <c r="N213" s="40"/>
      <c r="O213" s="39">
        <f t="shared" si="33"/>
        <v>0</v>
      </c>
      <c r="P213" s="38"/>
    </row>
    <row r="214" spans="1:16" hidden="1" x14ac:dyDescent="0.25">
      <c r="A214" s="88">
        <v>5216</v>
      </c>
      <c r="B214" s="110" t="s">
        <v>99</v>
      </c>
      <c r="C214" s="87">
        <f t="shared" si="26"/>
        <v>0</v>
      </c>
      <c r="D214" s="43">
        <v>0</v>
      </c>
      <c r="E214" s="40"/>
      <c r="F214" s="44">
        <f t="shared" si="30"/>
        <v>0</v>
      </c>
      <c r="G214" s="43"/>
      <c r="H214" s="42"/>
      <c r="I214" s="39">
        <f t="shared" si="31"/>
        <v>0</v>
      </c>
      <c r="J214" s="43">
        <v>0</v>
      </c>
      <c r="K214" s="42"/>
      <c r="L214" s="39">
        <f t="shared" si="32"/>
        <v>0</v>
      </c>
      <c r="M214" s="41"/>
      <c r="N214" s="40"/>
      <c r="O214" s="39">
        <f t="shared" si="33"/>
        <v>0</v>
      </c>
      <c r="P214" s="38"/>
    </row>
    <row r="215" spans="1:16" hidden="1" x14ac:dyDescent="0.25">
      <c r="A215" s="88">
        <v>5217</v>
      </c>
      <c r="B215" s="110" t="s">
        <v>98</v>
      </c>
      <c r="C215" s="87">
        <f t="shared" si="26"/>
        <v>0</v>
      </c>
      <c r="D215" s="43">
        <v>0</v>
      </c>
      <c r="E215" s="40"/>
      <c r="F215" s="44">
        <f t="shared" si="30"/>
        <v>0</v>
      </c>
      <c r="G215" s="43"/>
      <c r="H215" s="42"/>
      <c r="I215" s="39">
        <f t="shared" si="31"/>
        <v>0</v>
      </c>
      <c r="J215" s="43">
        <v>0</v>
      </c>
      <c r="K215" s="42"/>
      <c r="L215" s="39">
        <f t="shared" si="32"/>
        <v>0</v>
      </c>
      <c r="M215" s="41"/>
      <c r="N215" s="40"/>
      <c r="O215" s="39">
        <f t="shared" si="33"/>
        <v>0</v>
      </c>
      <c r="P215" s="38"/>
    </row>
    <row r="216" spans="1:16" hidden="1" x14ac:dyDescent="0.25">
      <c r="A216" s="88">
        <v>5218</v>
      </c>
      <c r="B216" s="110" t="s">
        <v>97</v>
      </c>
      <c r="C216" s="87">
        <f t="shared" si="26"/>
        <v>0</v>
      </c>
      <c r="D216" s="43">
        <v>0</v>
      </c>
      <c r="E216" s="40"/>
      <c r="F216" s="44">
        <f t="shared" si="30"/>
        <v>0</v>
      </c>
      <c r="G216" s="43"/>
      <c r="H216" s="42"/>
      <c r="I216" s="39">
        <f t="shared" si="31"/>
        <v>0</v>
      </c>
      <c r="J216" s="43">
        <v>0</v>
      </c>
      <c r="K216" s="42"/>
      <c r="L216" s="39">
        <f t="shared" si="32"/>
        <v>0</v>
      </c>
      <c r="M216" s="41"/>
      <c r="N216" s="40"/>
      <c r="O216" s="39">
        <f t="shared" si="33"/>
        <v>0</v>
      </c>
      <c r="P216" s="38"/>
    </row>
    <row r="217" spans="1:16" hidden="1" x14ac:dyDescent="0.25">
      <c r="A217" s="88">
        <v>5219</v>
      </c>
      <c r="B217" s="110" t="s">
        <v>96</v>
      </c>
      <c r="C217" s="87">
        <f t="shared" si="26"/>
        <v>0</v>
      </c>
      <c r="D217" s="43">
        <v>0</v>
      </c>
      <c r="E217" s="40"/>
      <c r="F217" s="44">
        <f t="shared" si="30"/>
        <v>0</v>
      </c>
      <c r="G217" s="43"/>
      <c r="H217" s="42"/>
      <c r="I217" s="39">
        <f t="shared" si="31"/>
        <v>0</v>
      </c>
      <c r="J217" s="43">
        <v>0</v>
      </c>
      <c r="K217" s="42"/>
      <c r="L217" s="39">
        <f t="shared" si="32"/>
        <v>0</v>
      </c>
      <c r="M217" s="41"/>
      <c r="N217" s="40"/>
      <c r="O217" s="39">
        <f t="shared" si="33"/>
        <v>0</v>
      </c>
      <c r="P217" s="38"/>
    </row>
    <row r="218" spans="1:16" hidden="1" x14ac:dyDescent="0.25">
      <c r="A218" s="111">
        <v>5220</v>
      </c>
      <c r="B218" s="110" t="s">
        <v>95</v>
      </c>
      <c r="C218" s="87">
        <f t="shared" si="26"/>
        <v>0</v>
      </c>
      <c r="D218" s="43">
        <v>0</v>
      </c>
      <c r="E218" s="40"/>
      <c r="F218" s="44">
        <f t="shared" si="30"/>
        <v>0</v>
      </c>
      <c r="G218" s="43"/>
      <c r="H218" s="42"/>
      <c r="I218" s="39">
        <f t="shared" si="31"/>
        <v>0</v>
      </c>
      <c r="J218" s="43">
        <v>0</v>
      </c>
      <c r="K218" s="42"/>
      <c r="L218" s="39">
        <f t="shared" si="32"/>
        <v>0</v>
      </c>
      <c r="M218" s="41"/>
      <c r="N218" s="40"/>
      <c r="O218" s="39">
        <f t="shared" si="33"/>
        <v>0</v>
      </c>
      <c r="P218" s="38"/>
    </row>
    <row r="219" spans="1:16" hidden="1" x14ac:dyDescent="0.25">
      <c r="A219" s="111">
        <v>5230</v>
      </c>
      <c r="B219" s="110" t="s">
        <v>94</v>
      </c>
      <c r="C219" s="87">
        <f t="shared" si="26"/>
        <v>0</v>
      </c>
      <c r="D219" s="115">
        <f>SUM(D220:D227)</f>
        <v>0</v>
      </c>
      <c r="E219" s="112">
        <f>SUM(E220:E227)</f>
        <v>0</v>
      </c>
      <c r="F219" s="44">
        <f t="shared" si="30"/>
        <v>0</v>
      </c>
      <c r="G219" s="115">
        <f>SUM(G220:G227)</f>
        <v>0</v>
      </c>
      <c r="H219" s="114">
        <f>SUM(H220:H227)</f>
        <v>0</v>
      </c>
      <c r="I219" s="39">
        <f t="shared" si="31"/>
        <v>0</v>
      </c>
      <c r="J219" s="115">
        <f>SUM(J220:J227)</f>
        <v>0</v>
      </c>
      <c r="K219" s="114">
        <f>SUM(K220:K227)</f>
        <v>0</v>
      </c>
      <c r="L219" s="39">
        <f t="shared" si="32"/>
        <v>0</v>
      </c>
      <c r="M219" s="113">
        <f>SUM(M220:M227)</f>
        <v>0</v>
      </c>
      <c r="N219" s="112">
        <f>SUM(N220:N227)</f>
        <v>0</v>
      </c>
      <c r="O219" s="39">
        <f t="shared" si="33"/>
        <v>0</v>
      </c>
      <c r="P219" s="38"/>
    </row>
    <row r="220" spans="1:16" hidden="1" x14ac:dyDescent="0.25">
      <c r="A220" s="88">
        <v>5231</v>
      </c>
      <c r="B220" s="110" t="s">
        <v>93</v>
      </c>
      <c r="C220" s="87">
        <f t="shared" si="26"/>
        <v>0</v>
      </c>
      <c r="D220" s="43">
        <v>0</v>
      </c>
      <c r="E220" s="40"/>
      <c r="F220" s="44">
        <f t="shared" si="30"/>
        <v>0</v>
      </c>
      <c r="G220" s="43"/>
      <c r="H220" s="42"/>
      <c r="I220" s="39">
        <f t="shared" si="31"/>
        <v>0</v>
      </c>
      <c r="J220" s="43">
        <v>0</v>
      </c>
      <c r="K220" s="42"/>
      <c r="L220" s="39">
        <f t="shared" si="32"/>
        <v>0</v>
      </c>
      <c r="M220" s="41"/>
      <c r="N220" s="40"/>
      <c r="O220" s="39">
        <f t="shared" si="33"/>
        <v>0</v>
      </c>
      <c r="P220" s="38"/>
    </row>
    <row r="221" spans="1:16" hidden="1" x14ac:dyDescent="0.25">
      <c r="A221" s="88">
        <v>5232</v>
      </c>
      <c r="B221" s="110" t="s">
        <v>92</v>
      </c>
      <c r="C221" s="87">
        <f t="shared" si="26"/>
        <v>0</v>
      </c>
      <c r="D221" s="43">
        <v>0</v>
      </c>
      <c r="E221" s="40"/>
      <c r="F221" s="44">
        <f t="shared" si="30"/>
        <v>0</v>
      </c>
      <c r="G221" s="43"/>
      <c r="H221" s="42"/>
      <c r="I221" s="39">
        <f t="shared" si="31"/>
        <v>0</v>
      </c>
      <c r="J221" s="43">
        <v>0</v>
      </c>
      <c r="K221" s="42"/>
      <c r="L221" s="39">
        <f t="shared" si="32"/>
        <v>0</v>
      </c>
      <c r="M221" s="41"/>
      <c r="N221" s="40"/>
      <c r="O221" s="39">
        <f t="shared" si="33"/>
        <v>0</v>
      </c>
      <c r="P221" s="38"/>
    </row>
    <row r="222" spans="1:16" hidden="1" x14ac:dyDescent="0.25">
      <c r="A222" s="88">
        <v>5233</v>
      </c>
      <c r="B222" s="110" t="s">
        <v>91</v>
      </c>
      <c r="C222" s="87">
        <f t="shared" si="26"/>
        <v>0</v>
      </c>
      <c r="D222" s="43">
        <v>0</v>
      </c>
      <c r="E222" s="40"/>
      <c r="F222" s="44">
        <f t="shared" si="30"/>
        <v>0</v>
      </c>
      <c r="G222" s="43"/>
      <c r="H222" s="42"/>
      <c r="I222" s="39">
        <f t="shared" si="31"/>
        <v>0</v>
      </c>
      <c r="J222" s="43">
        <v>0</v>
      </c>
      <c r="K222" s="42"/>
      <c r="L222" s="39">
        <f t="shared" si="32"/>
        <v>0</v>
      </c>
      <c r="M222" s="41"/>
      <c r="N222" s="40"/>
      <c r="O222" s="39">
        <f t="shared" si="33"/>
        <v>0</v>
      </c>
      <c r="P222" s="38"/>
    </row>
    <row r="223" spans="1:16" hidden="1" x14ac:dyDescent="0.25">
      <c r="A223" s="88">
        <v>5234</v>
      </c>
      <c r="B223" s="110" t="s">
        <v>90</v>
      </c>
      <c r="C223" s="87">
        <f t="shared" si="26"/>
        <v>0</v>
      </c>
      <c r="D223" s="43">
        <v>0</v>
      </c>
      <c r="E223" s="40"/>
      <c r="F223" s="44">
        <f t="shared" si="30"/>
        <v>0</v>
      </c>
      <c r="G223" s="43"/>
      <c r="H223" s="42"/>
      <c r="I223" s="39">
        <f t="shared" si="31"/>
        <v>0</v>
      </c>
      <c r="J223" s="43">
        <v>0</v>
      </c>
      <c r="K223" s="42"/>
      <c r="L223" s="39">
        <f t="shared" si="32"/>
        <v>0</v>
      </c>
      <c r="M223" s="41"/>
      <c r="N223" s="40"/>
      <c r="O223" s="39">
        <f t="shared" si="33"/>
        <v>0</v>
      </c>
      <c r="P223" s="38"/>
    </row>
    <row r="224" spans="1:16" hidden="1" x14ac:dyDescent="0.25">
      <c r="A224" s="88">
        <v>5236</v>
      </c>
      <c r="B224" s="110" t="s">
        <v>89</v>
      </c>
      <c r="C224" s="87">
        <f t="shared" si="26"/>
        <v>0</v>
      </c>
      <c r="D224" s="43">
        <v>0</v>
      </c>
      <c r="E224" s="40"/>
      <c r="F224" s="44">
        <f t="shared" si="30"/>
        <v>0</v>
      </c>
      <c r="G224" s="43"/>
      <c r="H224" s="42"/>
      <c r="I224" s="39">
        <f t="shared" si="31"/>
        <v>0</v>
      </c>
      <c r="J224" s="43">
        <v>0</v>
      </c>
      <c r="K224" s="42"/>
      <c r="L224" s="39">
        <f t="shared" si="32"/>
        <v>0</v>
      </c>
      <c r="M224" s="41"/>
      <c r="N224" s="40"/>
      <c r="O224" s="39">
        <f t="shared" si="33"/>
        <v>0</v>
      </c>
      <c r="P224" s="38"/>
    </row>
    <row r="225" spans="1:16" hidden="1" x14ac:dyDescent="0.25">
      <c r="A225" s="88">
        <v>5237</v>
      </c>
      <c r="B225" s="110" t="s">
        <v>88</v>
      </c>
      <c r="C225" s="87">
        <f t="shared" si="26"/>
        <v>0</v>
      </c>
      <c r="D225" s="43">
        <v>0</v>
      </c>
      <c r="E225" s="40"/>
      <c r="F225" s="44">
        <f t="shared" si="30"/>
        <v>0</v>
      </c>
      <c r="G225" s="43"/>
      <c r="H225" s="42"/>
      <c r="I225" s="39">
        <f t="shared" si="31"/>
        <v>0</v>
      </c>
      <c r="J225" s="43">
        <v>0</v>
      </c>
      <c r="K225" s="42"/>
      <c r="L225" s="39">
        <f t="shared" si="32"/>
        <v>0</v>
      </c>
      <c r="M225" s="41"/>
      <c r="N225" s="40"/>
      <c r="O225" s="39">
        <f t="shared" si="33"/>
        <v>0</v>
      </c>
      <c r="P225" s="38"/>
    </row>
    <row r="226" spans="1:16" hidden="1" x14ac:dyDescent="0.25">
      <c r="A226" s="88">
        <v>5238</v>
      </c>
      <c r="B226" s="110" t="s">
        <v>87</v>
      </c>
      <c r="C226" s="87">
        <f t="shared" si="26"/>
        <v>0</v>
      </c>
      <c r="D226" s="43">
        <v>0</v>
      </c>
      <c r="E226" s="40"/>
      <c r="F226" s="44">
        <f t="shared" si="30"/>
        <v>0</v>
      </c>
      <c r="G226" s="43"/>
      <c r="H226" s="42"/>
      <c r="I226" s="39">
        <f t="shared" si="31"/>
        <v>0</v>
      </c>
      <c r="J226" s="43">
        <v>0</v>
      </c>
      <c r="K226" s="42"/>
      <c r="L226" s="39">
        <f t="shared" si="32"/>
        <v>0</v>
      </c>
      <c r="M226" s="41"/>
      <c r="N226" s="40"/>
      <c r="O226" s="39">
        <f t="shared" si="33"/>
        <v>0</v>
      </c>
      <c r="P226" s="38"/>
    </row>
    <row r="227" spans="1:16" hidden="1" x14ac:dyDescent="0.25">
      <c r="A227" s="88">
        <v>5239</v>
      </c>
      <c r="B227" s="110" t="s">
        <v>86</v>
      </c>
      <c r="C227" s="87">
        <f t="shared" si="26"/>
        <v>0</v>
      </c>
      <c r="D227" s="43">
        <v>0</v>
      </c>
      <c r="E227" s="40"/>
      <c r="F227" s="44">
        <f t="shared" si="30"/>
        <v>0</v>
      </c>
      <c r="G227" s="43"/>
      <c r="H227" s="42"/>
      <c r="I227" s="39">
        <f t="shared" si="31"/>
        <v>0</v>
      </c>
      <c r="J227" s="43">
        <v>0</v>
      </c>
      <c r="K227" s="42"/>
      <c r="L227" s="39">
        <f t="shared" si="32"/>
        <v>0</v>
      </c>
      <c r="M227" s="41"/>
      <c r="N227" s="40"/>
      <c r="O227" s="39">
        <f t="shared" si="33"/>
        <v>0</v>
      </c>
      <c r="P227" s="38"/>
    </row>
    <row r="228" spans="1:16" ht="24" hidden="1" x14ac:dyDescent="0.25">
      <c r="A228" s="111">
        <v>5240</v>
      </c>
      <c r="B228" s="110" t="s">
        <v>85</v>
      </c>
      <c r="C228" s="87">
        <f t="shared" si="26"/>
        <v>0</v>
      </c>
      <c r="D228" s="43">
        <v>0</v>
      </c>
      <c r="E228" s="40"/>
      <c r="F228" s="44">
        <f t="shared" si="30"/>
        <v>0</v>
      </c>
      <c r="G228" s="43"/>
      <c r="H228" s="42"/>
      <c r="I228" s="39">
        <f t="shared" si="31"/>
        <v>0</v>
      </c>
      <c r="J228" s="43">
        <v>0</v>
      </c>
      <c r="K228" s="42"/>
      <c r="L228" s="39">
        <f t="shared" si="32"/>
        <v>0</v>
      </c>
      <c r="M228" s="41"/>
      <c r="N228" s="40"/>
      <c r="O228" s="39">
        <f t="shared" si="33"/>
        <v>0</v>
      </c>
      <c r="P228" s="38"/>
    </row>
    <row r="229" spans="1:16" x14ac:dyDescent="0.25">
      <c r="A229" s="111">
        <v>5250</v>
      </c>
      <c r="B229" s="110" t="s">
        <v>84</v>
      </c>
      <c r="C229" s="87">
        <f t="shared" si="26"/>
        <v>4492</v>
      </c>
      <c r="D229" s="43">
        <f>47500+3344-3570</f>
        <v>47274</v>
      </c>
      <c r="E229" s="40">
        <f>-36248-6534</f>
        <v>-42782</v>
      </c>
      <c r="F229" s="44">
        <f t="shared" si="30"/>
        <v>4492</v>
      </c>
      <c r="G229" s="43"/>
      <c r="H229" s="42"/>
      <c r="I229" s="39">
        <f t="shared" si="31"/>
        <v>0</v>
      </c>
      <c r="J229" s="43">
        <v>0</v>
      </c>
      <c r="K229" s="42"/>
      <c r="L229" s="39">
        <f t="shared" si="32"/>
        <v>0</v>
      </c>
      <c r="M229" s="41"/>
      <c r="N229" s="40"/>
      <c r="O229" s="39">
        <f t="shared" si="33"/>
        <v>0</v>
      </c>
      <c r="P229" s="38"/>
    </row>
    <row r="230" spans="1:16" hidden="1" x14ac:dyDescent="0.25">
      <c r="A230" s="111">
        <v>5260</v>
      </c>
      <c r="B230" s="110" t="s">
        <v>83</v>
      </c>
      <c r="C230" s="87">
        <f t="shared" si="26"/>
        <v>0</v>
      </c>
      <c r="D230" s="115">
        <f>SUM(D231)</f>
        <v>0</v>
      </c>
      <c r="E230" s="112">
        <f>SUM(E231)</f>
        <v>0</v>
      </c>
      <c r="F230" s="44">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row>
    <row r="231" spans="1:16" hidden="1" x14ac:dyDescent="0.25">
      <c r="A231" s="88">
        <v>5269</v>
      </c>
      <c r="B231" s="110" t="s">
        <v>82</v>
      </c>
      <c r="C231" s="87">
        <f t="shared" si="26"/>
        <v>0</v>
      </c>
      <c r="D231" s="43">
        <v>0</v>
      </c>
      <c r="E231" s="40"/>
      <c r="F231" s="44">
        <f t="shared" si="30"/>
        <v>0</v>
      </c>
      <c r="G231" s="43"/>
      <c r="H231" s="42"/>
      <c r="I231" s="39">
        <f t="shared" si="31"/>
        <v>0</v>
      </c>
      <c r="J231" s="43">
        <v>0</v>
      </c>
      <c r="K231" s="42"/>
      <c r="L231" s="39">
        <f t="shared" si="32"/>
        <v>0</v>
      </c>
      <c r="M231" s="41"/>
      <c r="N231" s="40"/>
      <c r="O231" s="39">
        <f t="shared" si="33"/>
        <v>0</v>
      </c>
      <c r="P231" s="38"/>
    </row>
    <row r="232" spans="1:16" ht="24" hidden="1" x14ac:dyDescent="0.25">
      <c r="A232" s="169">
        <v>5270</v>
      </c>
      <c r="B232" s="96" t="s">
        <v>81</v>
      </c>
      <c r="C232" s="168">
        <f t="shared" si="26"/>
        <v>0</v>
      </c>
      <c r="D232" s="167">
        <v>0</v>
      </c>
      <c r="E232" s="164"/>
      <c r="F232" s="95">
        <f t="shared" si="30"/>
        <v>0</v>
      </c>
      <c r="G232" s="167"/>
      <c r="H232" s="166"/>
      <c r="I232" s="90">
        <f t="shared" si="31"/>
        <v>0</v>
      </c>
      <c r="J232" s="167">
        <v>0</v>
      </c>
      <c r="K232" s="166"/>
      <c r="L232" s="90">
        <f t="shared" si="32"/>
        <v>0</v>
      </c>
      <c r="M232" s="165"/>
      <c r="N232" s="164"/>
      <c r="O232" s="90">
        <f t="shared" si="33"/>
        <v>0</v>
      </c>
      <c r="P232" s="89"/>
    </row>
    <row r="233" spans="1:16" hidden="1" x14ac:dyDescent="0.25">
      <c r="A233" s="163">
        <v>6000</v>
      </c>
      <c r="B233" s="163" t="s">
        <v>80</v>
      </c>
      <c r="C233" s="492">
        <f t="shared" si="26"/>
        <v>0</v>
      </c>
      <c r="D233" s="160">
        <f>D234+D254+D261</f>
        <v>0</v>
      </c>
      <c r="E233" s="157">
        <f>E234+E254+E261</f>
        <v>0</v>
      </c>
      <c r="F233" s="161">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row>
    <row r="234" spans="1:16" hidden="1" x14ac:dyDescent="0.25">
      <c r="A234" s="154">
        <v>6200</v>
      </c>
      <c r="B234" s="153" t="s">
        <v>79</v>
      </c>
      <c r="C234" s="498">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row>
    <row r="235" spans="1:16" hidden="1" x14ac:dyDescent="0.25">
      <c r="A235" s="118">
        <v>6220</v>
      </c>
      <c r="B235" s="117" t="s">
        <v>78</v>
      </c>
      <c r="C235" s="477">
        <f t="shared" si="26"/>
        <v>0</v>
      </c>
      <c r="D235" s="83">
        <v>0</v>
      </c>
      <c r="E235" s="80"/>
      <c r="F235" s="84">
        <f t="shared" si="30"/>
        <v>0</v>
      </c>
      <c r="G235" s="83"/>
      <c r="H235" s="82"/>
      <c r="I235" s="79">
        <f t="shared" si="31"/>
        <v>0</v>
      </c>
      <c r="J235" s="83">
        <v>0</v>
      </c>
      <c r="K235" s="82"/>
      <c r="L235" s="79">
        <f t="shared" si="32"/>
        <v>0</v>
      </c>
      <c r="M235" s="81"/>
      <c r="N235" s="80"/>
      <c r="O235" s="79">
        <f t="shared" si="33"/>
        <v>0</v>
      </c>
      <c r="P235" s="78"/>
    </row>
    <row r="236" spans="1:16" hidden="1" x14ac:dyDescent="0.25">
      <c r="A236" s="111">
        <v>6230</v>
      </c>
      <c r="B236" s="110" t="s">
        <v>77</v>
      </c>
      <c r="C236" s="87">
        <f t="shared" si="26"/>
        <v>0</v>
      </c>
      <c r="D236" s="115">
        <f>SUM(D237)</f>
        <v>0</v>
      </c>
      <c r="E236" s="114">
        <f>SUM(E237)</f>
        <v>0</v>
      </c>
      <c r="F236" s="44">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row>
    <row r="237" spans="1:16" hidden="1" x14ac:dyDescent="0.25">
      <c r="A237" s="88">
        <v>6239</v>
      </c>
      <c r="B237" s="117" t="s">
        <v>76</v>
      </c>
      <c r="C237" s="87">
        <f t="shared" si="26"/>
        <v>0</v>
      </c>
      <c r="D237" s="43">
        <v>0</v>
      </c>
      <c r="E237" s="40"/>
      <c r="F237" s="44">
        <f t="shared" si="30"/>
        <v>0</v>
      </c>
      <c r="G237" s="43"/>
      <c r="H237" s="42"/>
      <c r="I237" s="39">
        <f t="shared" si="31"/>
        <v>0</v>
      </c>
      <c r="J237" s="43">
        <v>0</v>
      </c>
      <c r="K237" s="42"/>
      <c r="L237" s="39">
        <f t="shared" si="32"/>
        <v>0</v>
      </c>
      <c r="M237" s="41"/>
      <c r="N237" s="40"/>
      <c r="O237" s="39">
        <f t="shared" si="33"/>
        <v>0</v>
      </c>
      <c r="P237" s="38"/>
    </row>
    <row r="238" spans="1:16" ht="24" hidden="1" x14ac:dyDescent="0.25">
      <c r="A238" s="111">
        <v>6240</v>
      </c>
      <c r="B238" s="110" t="s">
        <v>75</v>
      </c>
      <c r="C238" s="87">
        <f t="shared" si="26"/>
        <v>0</v>
      </c>
      <c r="D238" s="115">
        <f>SUM(D239:D240)</f>
        <v>0</v>
      </c>
      <c r="E238" s="112">
        <f>SUM(E239:E240)</f>
        <v>0</v>
      </c>
      <c r="F238" s="44">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row>
    <row r="239" spans="1:16" hidden="1" x14ac:dyDescent="0.25">
      <c r="A239" s="88">
        <v>6241</v>
      </c>
      <c r="B239" s="110" t="s">
        <v>74</v>
      </c>
      <c r="C239" s="87">
        <f t="shared" si="26"/>
        <v>0</v>
      </c>
      <c r="D239" s="43">
        <v>0</v>
      </c>
      <c r="E239" s="40"/>
      <c r="F239" s="44">
        <f t="shared" si="30"/>
        <v>0</v>
      </c>
      <c r="G239" s="43"/>
      <c r="H239" s="42"/>
      <c r="I239" s="39">
        <f t="shared" si="31"/>
        <v>0</v>
      </c>
      <c r="J239" s="43">
        <v>0</v>
      </c>
      <c r="K239" s="42"/>
      <c r="L239" s="39">
        <f t="shared" si="32"/>
        <v>0</v>
      </c>
      <c r="M239" s="41"/>
      <c r="N239" s="40"/>
      <c r="O239" s="39">
        <f t="shared" si="33"/>
        <v>0</v>
      </c>
      <c r="P239" s="38"/>
    </row>
    <row r="240" spans="1:16" hidden="1" x14ac:dyDescent="0.25">
      <c r="A240" s="88">
        <v>6242</v>
      </c>
      <c r="B240" s="110" t="s">
        <v>73</v>
      </c>
      <c r="C240" s="87">
        <f t="shared" si="26"/>
        <v>0</v>
      </c>
      <c r="D240" s="43">
        <v>0</v>
      </c>
      <c r="E240" s="40"/>
      <c r="F240" s="44">
        <f t="shared" si="30"/>
        <v>0</v>
      </c>
      <c r="G240" s="43"/>
      <c r="H240" s="42"/>
      <c r="I240" s="39">
        <f t="shared" si="31"/>
        <v>0</v>
      </c>
      <c r="J240" s="43">
        <v>0</v>
      </c>
      <c r="K240" s="42"/>
      <c r="L240" s="39">
        <f t="shared" si="32"/>
        <v>0</v>
      </c>
      <c r="M240" s="41"/>
      <c r="N240" s="40"/>
      <c r="O240" s="39">
        <f t="shared" si="33"/>
        <v>0</v>
      </c>
      <c r="P240" s="38"/>
    </row>
    <row r="241" spans="1:16" ht="24" hidden="1" x14ac:dyDescent="0.25">
      <c r="A241" s="111">
        <v>6250</v>
      </c>
      <c r="B241" s="110" t="s">
        <v>72</v>
      </c>
      <c r="C241" s="87">
        <f t="shared" si="26"/>
        <v>0</v>
      </c>
      <c r="D241" s="115">
        <f>SUM(D242:D246)</f>
        <v>0</v>
      </c>
      <c r="E241" s="112">
        <f>SUM(E242:E246)</f>
        <v>0</v>
      </c>
      <c r="F241" s="44">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row>
    <row r="242" spans="1:16" hidden="1" x14ac:dyDescent="0.25">
      <c r="A242" s="88">
        <v>6252</v>
      </c>
      <c r="B242" s="110" t="s">
        <v>71</v>
      </c>
      <c r="C242" s="87">
        <f t="shared" si="26"/>
        <v>0</v>
      </c>
      <c r="D242" s="43">
        <v>0</v>
      </c>
      <c r="E242" s="40"/>
      <c r="F242" s="44">
        <f t="shared" si="30"/>
        <v>0</v>
      </c>
      <c r="G242" s="43"/>
      <c r="H242" s="42"/>
      <c r="I242" s="39">
        <f t="shared" si="31"/>
        <v>0</v>
      </c>
      <c r="J242" s="43">
        <v>0</v>
      </c>
      <c r="K242" s="42"/>
      <c r="L242" s="39">
        <f t="shared" si="32"/>
        <v>0</v>
      </c>
      <c r="M242" s="41"/>
      <c r="N242" s="40"/>
      <c r="O242" s="39">
        <f t="shared" si="33"/>
        <v>0</v>
      </c>
      <c r="P242" s="38"/>
    </row>
    <row r="243" spans="1:16" hidden="1" x14ac:dyDescent="0.25">
      <c r="A243" s="88">
        <v>6253</v>
      </c>
      <c r="B243" s="110" t="s">
        <v>70</v>
      </c>
      <c r="C243" s="87">
        <f t="shared" si="26"/>
        <v>0</v>
      </c>
      <c r="D243" s="43">
        <v>0</v>
      </c>
      <c r="E243" s="40"/>
      <c r="F243" s="44">
        <f t="shared" si="30"/>
        <v>0</v>
      </c>
      <c r="G243" s="43"/>
      <c r="H243" s="42"/>
      <c r="I243" s="39">
        <f t="shared" si="31"/>
        <v>0</v>
      </c>
      <c r="J243" s="43">
        <v>0</v>
      </c>
      <c r="K243" s="42"/>
      <c r="L243" s="39">
        <f t="shared" si="32"/>
        <v>0</v>
      </c>
      <c r="M243" s="41"/>
      <c r="N243" s="40"/>
      <c r="O243" s="39">
        <f t="shared" si="33"/>
        <v>0</v>
      </c>
      <c r="P243" s="38"/>
    </row>
    <row r="244" spans="1:16" ht="24" hidden="1" x14ac:dyDescent="0.25">
      <c r="A244" s="88">
        <v>6254</v>
      </c>
      <c r="B244" s="110" t="s">
        <v>69</v>
      </c>
      <c r="C244" s="87">
        <f t="shared" si="26"/>
        <v>0</v>
      </c>
      <c r="D244" s="43">
        <v>0</v>
      </c>
      <c r="E244" s="40"/>
      <c r="F244" s="44">
        <f t="shared" si="30"/>
        <v>0</v>
      </c>
      <c r="G244" s="43"/>
      <c r="H244" s="42"/>
      <c r="I244" s="39">
        <f t="shared" si="31"/>
        <v>0</v>
      </c>
      <c r="J244" s="43">
        <v>0</v>
      </c>
      <c r="K244" s="42"/>
      <c r="L244" s="39">
        <f t="shared" si="32"/>
        <v>0</v>
      </c>
      <c r="M244" s="41"/>
      <c r="N244" s="40"/>
      <c r="O244" s="39">
        <f t="shared" si="33"/>
        <v>0</v>
      </c>
      <c r="P244" s="38"/>
    </row>
    <row r="245" spans="1:16" ht="24" hidden="1" x14ac:dyDescent="0.25">
      <c r="A245" s="88">
        <v>6255</v>
      </c>
      <c r="B245" s="110" t="s">
        <v>68</v>
      </c>
      <c r="C245" s="87">
        <f t="shared" si="26"/>
        <v>0</v>
      </c>
      <c r="D245" s="43">
        <v>0</v>
      </c>
      <c r="E245" s="40"/>
      <c r="F245" s="44">
        <f t="shared" si="30"/>
        <v>0</v>
      </c>
      <c r="G245" s="43"/>
      <c r="H245" s="42"/>
      <c r="I245" s="39">
        <f t="shared" si="31"/>
        <v>0</v>
      </c>
      <c r="J245" s="43">
        <v>0</v>
      </c>
      <c r="K245" s="42"/>
      <c r="L245" s="39">
        <f t="shared" si="32"/>
        <v>0</v>
      </c>
      <c r="M245" s="41"/>
      <c r="N245" s="40"/>
      <c r="O245" s="39">
        <f t="shared" si="33"/>
        <v>0</v>
      </c>
      <c r="P245" s="38"/>
    </row>
    <row r="246" spans="1:16" hidden="1" x14ac:dyDescent="0.25">
      <c r="A246" s="88">
        <v>6259</v>
      </c>
      <c r="B246" s="110" t="s">
        <v>67</v>
      </c>
      <c r="C246" s="87">
        <f t="shared" si="26"/>
        <v>0</v>
      </c>
      <c r="D246" s="43">
        <v>0</v>
      </c>
      <c r="E246" s="40"/>
      <c r="F246" s="44">
        <f t="shared" si="30"/>
        <v>0</v>
      </c>
      <c r="G246" s="43"/>
      <c r="H246" s="42"/>
      <c r="I246" s="39">
        <f t="shared" si="31"/>
        <v>0</v>
      </c>
      <c r="J246" s="43">
        <v>0</v>
      </c>
      <c r="K246" s="42"/>
      <c r="L246" s="39">
        <f t="shared" si="32"/>
        <v>0</v>
      </c>
      <c r="M246" s="41"/>
      <c r="N246" s="40"/>
      <c r="O246" s="39">
        <f t="shared" si="33"/>
        <v>0</v>
      </c>
      <c r="P246" s="38"/>
    </row>
    <row r="247" spans="1:16" ht="24" hidden="1" x14ac:dyDescent="0.25">
      <c r="A247" s="111">
        <v>6260</v>
      </c>
      <c r="B247" s="110" t="s">
        <v>66</v>
      </c>
      <c r="C247" s="87">
        <f t="shared" si="26"/>
        <v>0</v>
      </c>
      <c r="D247" s="43">
        <v>0</v>
      </c>
      <c r="E247" s="40"/>
      <c r="F247" s="44">
        <f t="shared" ref="F247:F299" si="37">D247+E247</f>
        <v>0</v>
      </c>
      <c r="G247" s="43"/>
      <c r="H247" s="42"/>
      <c r="I247" s="39">
        <f t="shared" ref="I247:I299" si="38">G247+H247</f>
        <v>0</v>
      </c>
      <c r="J247" s="43">
        <v>0</v>
      </c>
      <c r="K247" s="42"/>
      <c r="L247" s="39">
        <f t="shared" ref="L247:L299" si="39">J247+K247</f>
        <v>0</v>
      </c>
      <c r="M247" s="41"/>
      <c r="N247" s="40"/>
      <c r="O247" s="39">
        <f t="shared" ref="O247:O276" si="40">M247+N247</f>
        <v>0</v>
      </c>
      <c r="P247" s="38"/>
    </row>
    <row r="248" spans="1:16" hidden="1" x14ac:dyDescent="0.25">
      <c r="A248" s="111">
        <v>6270</v>
      </c>
      <c r="B248" s="110" t="s">
        <v>65</v>
      </c>
      <c r="C248" s="87">
        <f t="shared" si="26"/>
        <v>0</v>
      </c>
      <c r="D248" s="43">
        <v>0</v>
      </c>
      <c r="E248" s="40"/>
      <c r="F248" s="44">
        <f t="shared" si="37"/>
        <v>0</v>
      </c>
      <c r="G248" s="43"/>
      <c r="H248" s="42"/>
      <c r="I248" s="39">
        <f t="shared" si="38"/>
        <v>0</v>
      </c>
      <c r="J248" s="43">
        <v>0</v>
      </c>
      <c r="K248" s="42"/>
      <c r="L248" s="39">
        <f t="shared" si="39"/>
        <v>0</v>
      </c>
      <c r="M248" s="41"/>
      <c r="N248" s="40"/>
      <c r="O248" s="39">
        <f t="shared" si="40"/>
        <v>0</v>
      </c>
      <c r="P248" s="38"/>
    </row>
    <row r="249" spans="1:16" hidden="1" x14ac:dyDescent="0.25">
      <c r="A249" s="118">
        <v>6290</v>
      </c>
      <c r="B249" s="117" t="s">
        <v>64</v>
      </c>
      <c r="C249" s="87">
        <f t="shared" si="26"/>
        <v>0</v>
      </c>
      <c r="D249" s="140">
        <f>SUM(D250:D253)</f>
        <v>0</v>
      </c>
      <c r="E249" s="141">
        <f>SUM(E250:E253)</f>
        <v>0</v>
      </c>
      <c r="F249" s="84">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row>
    <row r="250" spans="1:16" hidden="1" x14ac:dyDescent="0.25">
      <c r="A250" s="88">
        <v>6291</v>
      </c>
      <c r="B250" s="110" t="s">
        <v>63</v>
      </c>
      <c r="C250" s="87">
        <f t="shared" si="26"/>
        <v>0</v>
      </c>
      <c r="D250" s="43">
        <v>0</v>
      </c>
      <c r="E250" s="40"/>
      <c r="F250" s="44">
        <f t="shared" si="37"/>
        <v>0</v>
      </c>
      <c r="G250" s="43"/>
      <c r="H250" s="42"/>
      <c r="I250" s="39">
        <f t="shared" si="38"/>
        <v>0</v>
      </c>
      <c r="J250" s="43">
        <v>0</v>
      </c>
      <c r="K250" s="42"/>
      <c r="L250" s="39">
        <f t="shared" si="39"/>
        <v>0</v>
      </c>
      <c r="M250" s="41"/>
      <c r="N250" s="40"/>
      <c r="O250" s="39">
        <f t="shared" si="40"/>
        <v>0</v>
      </c>
      <c r="P250" s="38"/>
    </row>
    <row r="251" spans="1:16" hidden="1" x14ac:dyDescent="0.25">
      <c r="A251" s="88">
        <v>6292</v>
      </c>
      <c r="B251" s="110" t="s">
        <v>62</v>
      </c>
      <c r="C251" s="87">
        <f t="shared" si="26"/>
        <v>0</v>
      </c>
      <c r="D251" s="43">
        <v>0</v>
      </c>
      <c r="E251" s="40"/>
      <c r="F251" s="44">
        <f t="shared" si="37"/>
        <v>0</v>
      </c>
      <c r="G251" s="43"/>
      <c r="H251" s="42"/>
      <c r="I251" s="39">
        <f t="shared" si="38"/>
        <v>0</v>
      </c>
      <c r="J251" s="43">
        <v>0</v>
      </c>
      <c r="K251" s="42"/>
      <c r="L251" s="39">
        <f t="shared" si="39"/>
        <v>0</v>
      </c>
      <c r="M251" s="41"/>
      <c r="N251" s="40"/>
      <c r="O251" s="39">
        <f t="shared" si="40"/>
        <v>0</v>
      </c>
      <c r="P251" s="38"/>
    </row>
    <row r="252" spans="1:16" ht="72" hidden="1" x14ac:dyDescent="0.25">
      <c r="A252" s="88">
        <v>6296</v>
      </c>
      <c r="B252" s="110" t="s">
        <v>61</v>
      </c>
      <c r="C252" s="87">
        <f t="shared" si="26"/>
        <v>0</v>
      </c>
      <c r="D252" s="43">
        <v>0</v>
      </c>
      <c r="E252" s="40"/>
      <c r="F252" s="44">
        <f t="shared" si="37"/>
        <v>0</v>
      </c>
      <c r="G252" s="43"/>
      <c r="H252" s="42"/>
      <c r="I252" s="39">
        <f t="shared" si="38"/>
        <v>0</v>
      </c>
      <c r="J252" s="43">
        <v>0</v>
      </c>
      <c r="K252" s="42"/>
      <c r="L252" s="39">
        <f t="shared" si="39"/>
        <v>0</v>
      </c>
      <c r="M252" s="41"/>
      <c r="N252" s="40"/>
      <c r="O252" s="39">
        <f t="shared" si="40"/>
        <v>0</v>
      </c>
      <c r="P252" s="38"/>
    </row>
    <row r="253" spans="1:16" ht="36" hidden="1" x14ac:dyDescent="0.25">
      <c r="A253" s="88">
        <v>6299</v>
      </c>
      <c r="B253" s="110" t="s">
        <v>60</v>
      </c>
      <c r="C253" s="87">
        <f t="shared" si="26"/>
        <v>0</v>
      </c>
      <c r="D253" s="43">
        <v>0</v>
      </c>
      <c r="E253" s="40"/>
      <c r="F253" s="44">
        <f t="shared" si="37"/>
        <v>0</v>
      </c>
      <c r="G253" s="43"/>
      <c r="H253" s="42"/>
      <c r="I253" s="39">
        <f t="shared" si="38"/>
        <v>0</v>
      </c>
      <c r="J253" s="43">
        <v>0</v>
      </c>
      <c r="K253" s="42"/>
      <c r="L253" s="39">
        <f t="shared" si="39"/>
        <v>0</v>
      </c>
      <c r="M253" s="41"/>
      <c r="N253" s="40"/>
      <c r="O253" s="39">
        <f t="shared" si="40"/>
        <v>0</v>
      </c>
      <c r="P253" s="38"/>
    </row>
    <row r="254" spans="1:16" hidden="1" x14ac:dyDescent="0.25">
      <c r="A254" s="109">
        <v>6300</v>
      </c>
      <c r="B254" s="108" t="s">
        <v>59</v>
      </c>
      <c r="C254" s="473">
        <f t="shared" si="26"/>
        <v>0</v>
      </c>
      <c r="D254" s="121">
        <f>SUM(D255,D259,D260)</f>
        <v>0</v>
      </c>
      <c r="E254" s="123">
        <f>SUM(E255,E259,E260)</f>
        <v>0</v>
      </c>
      <c r="F254" s="122">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row>
    <row r="255" spans="1:16" ht="24" hidden="1" x14ac:dyDescent="0.25">
      <c r="A255" s="118">
        <v>6320</v>
      </c>
      <c r="B255" s="117" t="s">
        <v>58</v>
      </c>
      <c r="C255" s="497">
        <f t="shared" si="26"/>
        <v>0</v>
      </c>
      <c r="D255" s="140">
        <f>SUM(D256:D258)</f>
        <v>0</v>
      </c>
      <c r="E255" s="141">
        <f>SUM(E256:E258)</f>
        <v>0</v>
      </c>
      <c r="F255" s="84">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row>
    <row r="256" spans="1:16" hidden="1" x14ac:dyDescent="0.25">
      <c r="A256" s="88">
        <v>6322</v>
      </c>
      <c r="B256" s="110" t="s">
        <v>57</v>
      </c>
      <c r="C256" s="87">
        <f t="shared" si="26"/>
        <v>0</v>
      </c>
      <c r="D256" s="43">
        <v>0</v>
      </c>
      <c r="E256" s="40"/>
      <c r="F256" s="44">
        <f t="shared" si="37"/>
        <v>0</v>
      </c>
      <c r="G256" s="43"/>
      <c r="H256" s="42"/>
      <c r="I256" s="39">
        <f t="shared" si="38"/>
        <v>0</v>
      </c>
      <c r="J256" s="43">
        <v>0</v>
      </c>
      <c r="K256" s="42"/>
      <c r="L256" s="39">
        <f t="shared" si="39"/>
        <v>0</v>
      </c>
      <c r="M256" s="41"/>
      <c r="N256" s="40"/>
      <c r="O256" s="39">
        <f t="shared" si="40"/>
        <v>0</v>
      </c>
      <c r="P256" s="38"/>
    </row>
    <row r="257" spans="1:16" ht="24" hidden="1" x14ac:dyDescent="0.25">
      <c r="A257" s="88">
        <v>6323</v>
      </c>
      <c r="B257" s="110" t="s">
        <v>56</v>
      </c>
      <c r="C257" s="87">
        <f t="shared" si="26"/>
        <v>0</v>
      </c>
      <c r="D257" s="43">
        <v>0</v>
      </c>
      <c r="E257" s="40"/>
      <c r="F257" s="44">
        <f t="shared" si="37"/>
        <v>0</v>
      </c>
      <c r="G257" s="43"/>
      <c r="H257" s="42"/>
      <c r="I257" s="39">
        <f t="shared" si="38"/>
        <v>0</v>
      </c>
      <c r="J257" s="43">
        <v>0</v>
      </c>
      <c r="K257" s="42"/>
      <c r="L257" s="39">
        <f t="shared" si="39"/>
        <v>0</v>
      </c>
      <c r="M257" s="41"/>
      <c r="N257" s="40"/>
      <c r="O257" s="39">
        <f t="shared" si="40"/>
        <v>0</v>
      </c>
      <c r="P257" s="38"/>
    </row>
    <row r="258" spans="1:16" ht="24" hidden="1" x14ac:dyDescent="0.25">
      <c r="A258" s="145">
        <v>6324</v>
      </c>
      <c r="B258" s="117" t="s">
        <v>55</v>
      </c>
      <c r="C258" s="87">
        <f t="shared" si="26"/>
        <v>0</v>
      </c>
      <c r="D258" s="83">
        <v>0</v>
      </c>
      <c r="E258" s="80"/>
      <c r="F258" s="84">
        <f t="shared" si="37"/>
        <v>0</v>
      </c>
      <c r="G258" s="83"/>
      <c r="H258" s="82"/>
      <c r="I258" s="79">
        <f t="shared" si="38"/>
        <v>0</v>
      </c>
      <c r="J258" s="83">
        <v>0</v>
      </c>
      <c r="K258" s="82"/>
      <c r="L258" s="79">
        <f t="shared" si="39"/>
        <v>0</v>
      </c>
      <c r="M258" s="81"/>
      <c r="N258" s="80"/>
      <c r="O258" s="79">
        <f t="shared" si="40"/>
        <v>0</v>
      </c>
      <c r="P258" s="78"/>
    </row>
    <row r="259" spans="1:16" hidden="1" x14ac:dyDescent="0.25">
      <c r="A259" s="144">
        <v>6330</v>
      </c>
      <c r="B259" s="143" t="s">
        <v>54</v>
      </c>
      <c r="C259" s="87">
        <f t="shared" ref="C259:C286" si="50">F259+I259+L259+O259</f>
        <v>0</v>
      </c>
      <c r="D259" s="33">
        <v>0</v>
      </c>
      <c r="E259" s="30"/>
      <c r="F259" s="34">
        <f t="shared" si="37"/>
        <v>0</v>
      </c>
      <c r="G259" s="33"/>
      <c r="H259" s="32"/>
      <c r="I259" s="29">
        <f t="shared" si="38"/>
        <v>0</v>
      </c>
      <c r="J259" s="33">
        <v>0</v>
      </c>
      <c r="K259" s="32"/>
      <c r="L259" s="29">
        <f t="shared" si="39"/>
        <v>0</v>
      </c>
      <c r="M259" s="31"/>
      <c r="N259" s="30"/>
      <c r="O259" s="29">
        <f t="shared" si="40"/>
        <v>0</v>
      </c>
      <c r="P259" s="28"/>
    </row>
    <row r="260" spans="1:16" hidden="1" x14ac:dyDescent="0.25">
      <c r="A260" s="111">
        <v>6360</v>
      </c>
      <c r="B260" s="110" t="s">
        <v>53</v>
      </c>
      <c r="C260" s="87">
        <f t="shared" si="50"/>
        <v>0</v>
      </c>
      <c r="D260" s="43">
        <v>0</v>
      </c>
      <c r="E260" s="40"/>
      <c r="F260" s="44">
        <f t="shared" si="37"/>
        <v>0</v>
      </c>
      <c r="G260" s="43"/>
      <c r="H260" s="42"/>
      <c r="I260" s="39">
        <f t="shared" si="38"/>
        <v>0</v>
      </c>
      <c r="J260" s="43">
        <v>0</v>
      </c>
      <c r="K260" s="42"/>
      <c r="L260" s="39">
        <f t="shared" si="39"/>
        <v>0</v>
      </c>
      <c r="M260" s="41"/>
      <c r="N260" s="40"/>
      <c r="O260" s="39">
        <f t="shared" si="40"/>
        <v>0</v>
      </c>
      <c r="P260" s="38"/>
    </row>
    <row r="261" spans="1:16" ht="24" hidden="1" x14ac:dyDescent="0.25">
      <c r="A261" s="109">
        <v>6400</v>
      </c>
      <c r="B261" s="108" t="s">
        <v>52</v>
      </c>
      <c r="C261" s="473">
        <f t="shared" si="50"/>
        <v>0</v>
      </c>
      <c r="D261" s="121">
        <f>SUM(D262,D266)</f>
        <v>0</v>
      </c>
      <c r="E261" s="123">
        <f>SUM(E262,E266)</f>
        <v>0</v>
      </c>
      <c r="F261" s="122">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row>
    <row r="262" spans="1:16" ht="24" hidden="1" x14ac:dyDescent="0.25">
      <c r="A262" s="118">
        <v>6410</v>
      </c>
      <c r="B262" s="117" t="s">
        <v>51</v>
      </c>
      <c r="C262" s="477">
        <f t="shared" si="50"/>
        <v>0</v>
      </c>
      <c r="D262" s="140">
        <f>SUM(D263:D265)</f>
        <v>0</v>
      </c>
      <c r="E262" s="141">
        <f>SUM(E263:E265)</f>
        <v>0</v>
      </c>
      <c r="F262" s="84">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row>
    <row r="263" spans="1:16" hidden="1" x14ac:dyDescent="0.25">
      <c r="A263" s="88">
        <v>6411</v>
      </c>
      <c r="B263" s="47" t="s">
        <v>50</v>
      </c>
      <c r="C263" s="87">
        <f t="shared" si="50"/>
        <v>0</v>
      </c>
      <c r="D263" s="43">
        <v>0</v>
      </c>
      <c r="E263" s="40"/>
      <c r="F263" s="44">
        <f t="shared" si="37"/>
        <v>0</v>
      </c>
      <c r="G263" s="43"/>
      <c r="H263" s="42"/>
      <c r="I263" s="39">
        <f t="shared" si="38"/>
        <v>0</v>
      </c>
      <c r="J263" s="43">
        <v>0</v>
      </c>
      <c r="K263" s="42"/>
      <c r="L263" s="39">
        <f t="shared" si="39"/>
        <v>0</v>
      </c>
      <c r="M263" s="41"/>
      <c r="N263" s="40"/>
      <c r="O263" s="39">
        <f t="shared" si="40"/>
        <v>0</v>
      </c>
      <c r="P263" s="38"/>
    </row>
    <row r="264" spans="1:16" ht="36" hidden="1" x14ac:dyDescent="0.25">
      <c r="A264" s="88">
        <v>6412</v>
      </c>
      <c r="B264" s="110" t="s">
        <v>49</v>
      </c>
      <c r="C264" s="87">
        <f t="shared" si="50"/>
        <v>0</v>
      </c>
      <c r="D264" s="43">
        <v>0</v>
      </c>
      <c r="E264" s="40"/>
      <c r="F264" s="44">
        <f t="shared" si="37"/>
        <v>0</v>
      </c>
      <c r="G264" s="43"/>
      <c r="H264" s="42"/>
      <c r="I264" s="39">
        <f t="shared" si="38"/>
        <v>0</v>
      </c>
      <c r="J264" s="43">
        <v>0</v>
      </c>
      <c r="K264" s="42"/>
      <c r="L264" s="39">
        <f t="shared" si="39"/>
        <v>0</v>
      </c>
      <c r="M264" s="41"/>
      <c r="N264" s="40"/>
      <c r="O264" s="39">
        <f t="shared" si="40"/>
        <v>0</v>
      </c>
      <c r="P264" s="38"/>
    </row>
    <row r="265" spans="1:16" ht="36" hidden="1" x14ac:dyDescent="0.25">
      <c r="A265" s="88">
        <v>6419</v>
      </c>
      <c r="B265" s="110" t="s">
        <v>48</v>
      </c>
      <c r="C265" s="87">
        <f t="shared" si="50"/>
        <v>0</v>
      </c>
      <c r="D265" s="43">
        <v>0</v>
      </c>
      <c r="E265" s="40"/>
      <c r="F265" s="44">
        <f t="shared" si="37"/>
        <v>0</v>
      </c>
      <c r="G265" s="43"/>
      <c r="H265" s="42"/>
      <c r="I265" s="39">
        <f t="shared" si="38"/>
        <v>0</v>
      </c>
      <c r="J265" s="43">
        <v>0</v>
      </c>
      <c r="K265" s="42"/>
      <c r="L265" s="39">
        <f t="shared" si="39"/>
        <v>0</v>
      </c>
      <c r="M265" s="41"/>
      <c r="N265" s="40"/>
      <c r="O265" s="39">
        <f t="shared" si="40"/>
        <v>0</v>
      </c>
      <c r="P265" s="38"/>
    </row>
    <row r="266" spans="1:16" ht="36" hidden="1" x14ac:dyDescent="0.25">
      <c r="A266" s="111">
        <v>6420</v>
      </c>
      <c r="B266" s="110" t="s">
        <v>47</v>
      </c>
      <c r="C266" s="87">
        <f t="shared" si="50"/>
        <v>0</v>
      </c>
      <c r="D266" s="115">
        <f>SUM(D267:D270)</f>
        <v>0</v>
      </c>
      <c r="E266" s="112">
        <f>SUM(E267:E270)</f>
        <v>0</v>
      </c>
      <c r="F266" s="44">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row>
    <row r="267" spans="1:16" hidden="1" x14ac:dyDescent="0.25">
      <c r="A267" s="88">
        <v>6421</v>
      </c>
      <c r="B267" s="110" t="s">
        <v>46</v>
      </c>
      <c r="C267" s="87">
        <f t="shared" si="50"/>
        <v>0</v>
      </c>
      <c r="D267" s="43">
        <v>0</v>
      </c>
      <c r="E267" s="40"/>
      <c r="F267" s="44">
        <f t="shared" si="37"/>
        <v>0</v>
      </c>
      <c r="G267" s="43"/>
      <c r="H267" s="42"/>
      <c r="I267" s="39">
        <f t="shared" si="38"/>
        <v>0</v>
      </c>
      <c r="J267" s="43">
        <v>0</v>
      </c>
      <c r="K267" s="42"/>
      <c r="L267" s="39">
        <f t="shared" si="39"/>
        <v>0</v>
      </c>
      <c r="M267" s="41"/>
      <c r="N267" s="40"/>
      <c r="O267" s="39">
        <f t="shared" si="40"/>
        <v>0</v>
      </c>
      <c r="P267" s="38"/>
    </row>
    <row r="268" spans="1:16" hidden="1" x14ac:dyDescent="0.25">
      <c r="A268" s="88">
        <v>6422</v>
      </c>
      <c r="B268" s="110" t="s">
        <v>45</v>
      </c>
      <c r="C268" s="87">
        <f t="shared" si="50"/>
        <v>0</v>
      </c>
      <c r="D268" s="43">
        <v>0</v>
      </c>
      <c r="E268" s="40"/>
      <c r="F268" s="44">
        <f t="shared" si="37"/>
        <v>0</v>
      </c>
      <c r="G268" s="43"/>
      <c r="H268" s="42"/>
      <c r="I268" s="39">
        <f t="shared" si="38"/>
        <v>0</v>
      </c>
      <c r="J268" s="43">
        <v>0</v>
      </c>
      <c r="K268" s="42"/>
      <c r="L268" s="39">
        <f t="shared" si="39"/>
        <v>0</v>
      </c>
      <c r="M268" s="41"/>
      <c r="N268" s="40"/>
      <c r="O268" s="39">
        <f t="shared" si="40"/>
        <v>0</v>
      </c>
      <c r="P268" s="38"/>
    </row>
    <row r="269" spans="1:16" hidden="1" x14ac:dyDescent="0.25">
      <c r="A269" s="88">
        <v>6423</v>
      </c>
      <c r="B269" s="110" t="s">
        <v>44</v>
      </c>
      <c r="C269" s="87">
        <f t="shared" si="50"/>
        <v>0</v>
      </c>
      <c r="D269" s="43">
        <v>0</v>
      </c>
      <c r="E269" s="40"/>
      <c r="F269" s="44">
        <f t="shared" si="37"/>
        <v>0</v>
      </c>
      <c r="G269" s="43"/>
      <c r="H269" s="42"/>
      <c r="I269" s="39">
        <f t="shared" si="38"/>
        <v>0</v>
      </c>
      <c r="J269" s="43">
        <v>0</v>
      </c>
      <c r="K269" s="42"/>
      <c r="L269" s="39">
        <f t="shared" si="39"/>
        <v>0</v>
      </c>
      <c r="M269" s="41"/>
      <c r="N269" s="40"/>
      <c r="O269" s="39">
        <f t="shared" si="40"/>
        <v>0</v>
      </c>
      <c r="P269" s="38"/>
    </row>
    <row r="270" spans="1:16" ht="24" hidden="1" x14ac:dyDescent="0.25">
      <c r="A270" s="88">
        <v>6424</v>
      </c>
      <c r="B270" s="110" t="s">
        <v>43</v>
      </c>
      <c r="C270" s="87">
        <f t="shared" si="50"/>
        <v>0</v>
      </c>
      <c r="D270" s="43">
        <v>0</v>
      </c>
      <c r="E270" s="40"/>
      <c r="F270" s="44">
        <f t="shared" si="37"/>
        <v>0</v>
      </c>
      <c r="G270" s="43"/>
      <c r="H270" s="42"/>
      <c r="I270" s="39">
        <f t="shared" si="38"/>
        <v>0</v>
      </c>
      <c r="J270" s="43">
        <v>0</v>
      </c>
      <c r="K270" s="42"/>
      <c r="L270" s="39">
        <f t="shared" si="39"/>
        <v>0</v>
      </c>
      <c r="M270" s="41"/>
      <c r="N270" s="40"/>
      <c r="O270" s="39">
        <f t="shared" si="40"/>
        <v>0</v>
      </c>
      <c r="P270" s="38"/>
    </row>
    <row r="271" spans="1:16" ht="36" hidden="1" x14ac:dyDescent="0.25">
      <c r="A271" s="135">
        <v>7000</v>
      </c>
      <c r="B271" s="135" t="s">
        <v>42</v>
      </c>
      <c r="C271" s="502">
        <f t="shared" si="50"/>
        <v>0</v>
      </c>
      <c r="D271" s="131">
        <f>SUM(D272,D282)</f>
        <v>0</v>
      </c>
      <c r="E271" s="133">
        <f>SUM(E272,E282)</f>
        <v>0</v>
      </c>
      <c r="F271" s="132">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row>
    <row r="272" spans="1:16" hidden="1" x14ac:dyDescent="0.25">
      <c r="A272" s="109">
        <v>7200</v>
      </c>
      <c r="B272" s="108" t="s">
        <v>41</v>
      </c>
      <c r="C272" s="473">
        <f t="shared" si="50"/>
        <v>0</v>
      </c>
      <c r="D272" s="121">
        <f>SUM(D273,D274,D277,D278,D281)</f>
        <v>0</v>
      </c>
      <c r="E272" s="123">
        <f>SUM(E273,E274,E277,E278,E281)</f>
        <v>0</v>
      </c>
      <c r="F272" s="122">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row>
    <row r="273" spans="1:16" ht="24" hidden="1" x14ac:dyDescent="0.25">
      <c r="A273" s="118">
        <v>7210</v>
      </c>
      <c r="B273" s="117" t="s">
        <v>40</v>
      </c>
      <c r="C273" s="477">
        <f t="shared" si="50"/>
        <v>0</v>
      </c>
      <c r="D273" s="83">
        <v>0</v>
      </c>
      <c r="E273" s="80"/>
      <c r="F273" s="84">
        <f t="shared" si="37"/>
        <v>0</v>
      </c>
      <c r="G273" s="83"/>
      <c r="H273" s="82"/>
      <c r="I273" s="79">
        <f t="shared" si="38"/>
        <v>0</v>
      </c>
      <c r="J273" s="83">
        <v>0</v>
      </c>
      <c r="K273" s="82"/>
      <c r="L273" s="79">
        <f t="shared" si="39"/>
        <v>0</v>
      </c>
      <c r="M273" s="81"/>
      <c r="N273" s="80"/>
      <c r="O273" s="79">
        <f t="shared" si="40"/>
        <v>0</v>
      </c>
      <c r="P273" s="78"/>
    </row>
    <row r="274" spans="1:16" s="116" customFormat="1" ht="24" hidden="1" x14ac:dyDescent="0.25">
      <c r="A274" s="111">
        <v>7220</v>
      </c>
      <c r="B274" s="110" t="s">
        <v>39</v>
      </c>
      <c r="C274" s="87">
        <f t="shared" si="50"/>
        <v>0</v>
      </c>
      <c r="D274" s="115">
        <f>SUM(D275:D276)</f>
        <v>0</v>
      </c>
      <c r="E274" s="112">
        <f>SUM(E275:E276)</f>
        <v>0</v>
      </c>
      <c r="F274" s="44">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row>
    <row r="275" spans="1:16" s="116" customFormat="1" ht="36" hidden="1" x14ac:dyDescent="0.25">
      <c r="A275" s="88">
        <v>7221</v>
      </c>
      <c r="B275" s="110" t="s">
        <v>38</v>
      </c>
      <c r="C275" s="87">
        <f t="shared" si="50"/>
        <v>0</v>
      </c>
      <c r="D275" s="43">
        <v>0</v>
      </c>
      <c r="E275" s="40"/>
      <c r="F275" s="44">
        <f t="shared" si="37"/>
        <v>0</v>
      </c>
      <c r="G275" s="43"/>
      <c r="H275" s="42"/>
      <c r="I275" s="39">
        <f t="shared" si="38"/>
        <v>0</v>
      </c>
      <c r="J275" s="43">
        <v>0</v>
      </c>
      <c r="K275" s="42"/>
      <c r="L275" s="39">
        <f t="shared" si="39"/>
        <v>0</v>
      </c>
      <c r="M275" s="41"/>
      <c r="N275" s="40"/>
      <c r="O275" s="39">
        <f t="shared" si="40"/>
        <v>0</v>
      </c>
      <c r="P275" s="38"/>
    </row>
    <row r="276" spans="1:16" s="116" customFormat="1" ht="36" hidden="1" x14ac:dyDescent="0.25">
      <c r="A276" s="88">
        <v>7222</v>
      </c>
      <c r="B276" s="110" t="s">
        <v>37</v>
      </c>
      <c r="C276" s="87">
        <f t="shared" si="50"/>
        <v>0</v>
      </c>
      <c r="D276" s="43">
        <v>0</v>
      </c>
      <c r="E276" s="40"/>
      <c r="F276" s="44">
        <f t="shared" si="37"/>
        <v>0</v>
      </c>
      <c r="G276" s="43"/>
      <c r="H276" s="42"/>
      <c r="I276" s="39">
        <f t="shared" si="38"/>
        <v>0</v>
      </c>
      <c r="J276" s="43">
        <v>0</v>
      </c>
      <c r="K276" s="42"/>
      <c r="L276" s="39">
        <f t="shared" si="39"/>
        <v>0</v>
      </c>
      <c r="M276" s="41"/>
      <c r="N276" s="40"/>
      <c r="O276" s="39">
        <f t="shared" si="40"/>
        <v>0</v>
      </c>
      <c r="P276" s="38"/>
    </row>
    <row r="277" spans="1:16" s="116" customFormat="1" ht="24" hidden="1" x14ac:dyDescent="0.25">
      <c r="A277" s="111">
        <v>7230</v>
      </c>
      <c r="B277" s="110" t="s">
        <v>36</v>
      </c>
      <c r="C277" s="87">
        <f t="shared" si="50"/>
        <v>0</v>
      </c>
      <c r="D277" s="43">
        <v>0</v>
      </c>
      <c r="E277" s="40"/>
      <c r="F277" s="44">
        <f t="shared" si="37"/>
        <v>0</v>
      </c>
      <c r="G277" s="43"/>
      <c r="H277" s="42"/>
      <c r="I277" s="39">
        <f t="shared" si="38"/>
        <v>0</v>
      </c>
      <c r="J277" s="43">
        <v>0</v>
      </c>
      <c r="K277" s="42"/>
      <c r="L277" s="39">
        <f t="shared" si="39"/>
        <v>0</v>
      </c>
      <c r="M277" s="41"/>
      <c r="N277" s="40"/>
      <c r="O277" s="39">
        <f>M277+N277</f>
        <v>0</v>
      </c>
      <c r="P277" s="38"/>
    </row>
    <row r="278" spans="1:16" ht="24" hidden="1" x14ac:dyDescent="0.25">
      <c r="A278" s="111">
        <v>7240</v>
      </c>
      <c r="B278" s="110" t="s">
        <v>35</v>
      </c>
      <c r="C278" s="87">
        <f t="shared" si="50"/>
        <v>0</v>
      </c>
      <c r="D278" s="115">
        <f>SUM(D279:D280)</f>
        <v>0</v>
      </c>
      <c r="E278" s="112">
        <f>SUM(E279:E280)</f>
        <v>0</v>
      </c>
      <c r="F278" s="44">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row>
    <row r="279" spans="1:16" ht="48" hidden="1" x14ac:dyDescent="0.25">
      <c r="A279" s="88">
        <v>7245</v>
      </c>
      <c r="B279" s="110" t="s">
        <v>34</v>
      </c>
      <c r="C279" s="87">
        <f t="shared" si="50"/>
        <v>0</v>
      </c>
      <c r="D279" s="43">
        <v>0</v>
      </c>
      <c r="E279" s="40"/>
      <c r="F279" s="44">
        <f t="shared" si="37"/>
        <v>0</v>
      </c>
      <c r="G279" s="43"/>
      <c r="H279" s="42"/>
      <c r="I279" s="39">
        <f t="shared" si="38"/>
        <v>0</v>
      </c>
      <c r="J279" s="43">
        <v>0</v>
      </c>
      <c r="K279" s="42"/>
      <c r="L279" s="39">
        <f t="shared" si="39"/>
        <v>0</v>
      </c>
      <c r="M279" s="41"/>
      <c r="N279" s="40"/>
      <c r="O279" s="39">
        <f t="shared" ref="O279:O282" si="57">M279+N279</f>
        <v>0</v>
      </c>
      <c r="P279" s="38"/>
    </row>
    <row r="280" spans="1:16" ht="84" hidden="1" x14ac:dyDescent="0.25">
      <c r="A280" s="88">
        <v>7246</v>
      </c>
      <c r="B280" s="110" t="s">
        <v>33</v>
      </c>
      <c r="C280" s="87">
        <f t="shared" si="50"/>
        <v>0</v>
      </c>
      <c r="D280" s="43">
        <v>0</v>
      </c>
      <c r="E280" s="40"/>
      <c r="F280" s="44">
        <f t="shared" si="37"/>
        <v>0</v>
      </c>
      <c r="G280" s="43"/>
      <c r="H280" s="42"/>
      <c r="I280" s="39">
        <f t="shared" si="38"/>
        <v>0</v>
      </c>
      <c r="J280" s="43">
        <v>0</v>
      </c>
      <c r="K280" s="42"/>
      <c r="L280" s="39">
        <f t="shared" si="39"/>
        <v>0</v>
      </c>
      <c r="M280" s="41"/>
      <c r="N280" s="40"/>
      <c r="O280" s="39">
        <f t="shared" si="57"/>
        <v>0</v>
      </c>
      <c r="P280" s="38"/>
    </row>
    <row r="281" spans="1:16" ht="24" hidden="1" x14ac:dyDescent="0.25">
      <c r="A281" s="111">
        <v>7260</v>
      </c>
      <c r="B281" s="110" t="s">
        <v>32</v>
      </c>
      <c r="C281" s="87">
        <f t="shared" si="50"/>
        <v>0</v>
      </c>
      <c r="D281" s="83">
        <v>0</v>
      </c>
      <c r="E281" s="80"/>
      <c r="F281" s="84">
        <f t="shared" si="37"/>
        <v>0</v>
      </c>
      <c r="G281" s="83"/>
      <c r="H281" s="82"/>
      <c r="I281" s="79">
        <f t="shared" si="38"/>
        <v>0</v>
      </c>
      <c r="J281" s="83">
        <v>0</v>
      </c>
      <c r="K281" s="82"/>
      <c r="L281" s="79">
        <f t="shared" si="39"/>
        <v>0</v>
      </c>
      <c r="M281" s="81"/>
      <c r="N281" s="80"/>
      <c r="O281" s="79">
        <f t="shared" si="57"/>
        <v>0</v>
      </c>
      <c r="P281" s="78"/>
    </row>
    <row r="282" spans="1:16" hidden="1" x14ac:dyDescent="0.25">
      <c r="A282" s="109">
        <v>7700</v>
      </c>
      <c r="B282" s="108" t="s">
        <v>31</v>
      </c>
      <c r="C282" s="168">
        <f t="shared" si="50"/>
        <v>0</v>
      </c>
      <c r="D282" s="105">
        <f>D283</f>
        <v>0</v>
      </c>
      <c r="E282" s="102">
        <f>SUM(E283)</f>
        <v>0</v>
      </c>
      <c r="F282" s="106">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row>
    <row r="283" spans="1:16" hidden="1" x14ac:dyDescent="0.25">
      <c r="A283" s="99">
        <v>7720</v>
      </c>
      <c r="B283" s="98" t="s">
        <v>30</v>
      </c>
      <c r="C283" s="97">
        <f t="shared" si="50"/>
        <v>0</v>
      </c>
      <c r="D283" s="53">
        <v>0</v>
      </c>
      <c r="E283" s="50"/>
      <c r="F283" s="54">
        <f t="shared" si="37"/>
        <v>0</v>
      </c>
      <c r="G283" s="53"/>
      <c r="H283" s="52"/>
      <c r="I283" s="49">
        <f t="shared" si="38"/>
        <v>0</v>
      </c>
      <c r="J283" s="53">
        <v>0</v>
      </c>
      <c r="K283" s="52"/>
      <c r="L283" s="49">
        <f t="shared" si="39"/>
        <v>0</v>
      </c>
      <c r="M283" s="51"/>
      <c r="N283" s="50"/>
      <c r="O283" s="49">
        <f>M283+N283</f>
        <v>0</v>
      </c>
      <c r="P283" s="48"/>
    </row>
    <row r="284" spans="1:16" hidden="1" x14ac:dyDescent="0.25">
      <c r="A284" s="57"/>
      <c r="B284" s="96" t="s">
        <v>29</v>
      </c>
      <c r="C284" s="477">
        <f t="shared" si="50"/>
        <v>0</v>
      </c>
      <c r="D284" s="94">
        <f>SUM(D285:D286)</f>
        <v>0</v>
      </c>
      <c r="E284" s="91">
        <f>SUM(E285:E286)</f>
        <v>0</v>
      </c>
      <c r="F284" s="95">
        <f t="shared" si="37"/>
        <v>0</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row>
    <row r="285" spans="1:16" hidden="1" x14ac:dyDescent="0.25">
      <c r="A285" s="47" t="s">
        <v>28</v>
      </c>
      <c r="B285" s="88" t="s">
        <v>27</v>
      </c>
      <c r="C285" s="87">
        <f t="shared" si="50"/>
        <v>0</v>
      </c>
      <c r="D285" s="43"/>
      <c r="E285" s="40"/>
      <c r="F285" s="44">
        <f t="shared" si="37"/>
        <v>0</v>
      </c>
      <c r="G285" s="43"/>
      <c r="H285" s="42"/>
      <c r="I285" s="39">
        <f t="shared" si="38"/>
        <v>0</v>
      </c>
      <c r="J285" s="43">
        <f>25-25</f>
        <v>0</v>
      </c>
      <c r="K285" s="42"/>
      <c r="L285" s="39">
        <f t="shared" si="39"/>
        <v>0</v>
      </c>
      <c r="M285" s="41"/>
      <c r="N285" s="40"/>
      <c r="O285" s="39">
        <f t="shared" si="58"/>
        <v>0</v>
      </c>
      <c r="P285" s="38"/>
    </row>
    <row r="286" spans="1:16" hidden="1" x14ac:dyDescent="0.25">
      <c r="A286" s="47" t="s">
        <v>26</v>
      </c>
      <c r="B286" s="86" t="s">
        <v>25</v>
      </c>
      <c r="C286" s="477">
        <f t="shared" si="50"/>
        <v>0</v>
      </c>
      <c r="D286" s="83"/>
      <c r="E286" s="80"/>
      <c r="F286" s="84">
        <f t="shared" si="37"/>
        <v>0</v>
      </c>
      <c r="G286" s="83"/>
      <c r="H286" s="82"/>
      <c r="I286" s="79">
        <f t="shared" si="38"/>
        <v>0</v>
      </c>
      <c r="J286" s="83"/>
      <c r="K286" s="82"/>
      <c r="L286" s="79">
        <f t="shared" si="39"/>
        <v>0</v>
      </c>
      <c r="M286" s="81"/>
      <c r="N286" s="80"/>
      <c r="O286" s="79">
        <f t="shared" si="58"/>
        <v>0</v>
      </c>
      <c r="P286" s="78"/>
    </row>
    <row r="287" spans="1:16" x14ac:dyDescent="0.25">
      <c r="A287" s="77"/>
      <c r="B287" s="76" t="s">
        <v>24</v>
      </c>
      <c r="C287" s="505">
        <f>SUM(C284,C271,C233,C198,C190,C176,C78,C56)</f>
        <v>4492</v>
      </c>
      <c r="D287" s="72">
        <f>SUM(D284,D271,D233,D198,D190,D176,D78,D56)</f>
        <v>47274</v>
      </c>
      <c r="E287" s="74">
        <f>SUM(E284,E271,E233,E198,E190,E176,E78,E56)</f>
        <v>-42782</v>
      </c>
      <c r="F287" s="73">
        <f t="shared" si="37"/>
        <v>4492</v>
      </c>
      <c r="G287" s="72">
        <f>SUM(G284,G271,G233,G198,G190,G176,G78,G56)</f>
        <v>0</v>
      </c>
      <c r="H287" s="71">
        <f>SUM(H284,H271,H233,H198,H190,H176,H78,H56)</f>
        <v>0</v>
      </c>
      <c r="I287" s="70">
        <f t="shared" si="38"/>
        <v>0</v>
      </c>
      <c r="J287" s="72">
        <f t="shared" ref="J287" si="59">SUM(J284,J271,J233,J198,J190,J176,J78,J56)</f>
        <v>0</v>
      </c>
      <c r="K287" s="71">
        <f>SUM(K284,K271,K233,K198,K190,K176,K78,K56)</f>
        <v>0</v>
      </c>
      <c r="L287" s="70">
        <f t="shared" si="39"/>
        <v>0</v>
      </c>
      <c r="M287" s="69">
        <f>SUM(M284,M271,M233,M198,M190,M176,M78,M56)</f>
        <v>0</v>
      </c>
      <c r="N287" s="68">
        <f>SUM(N284,N271,N233,N198,N190,N176,N78,N56)</f>
        <v>0</v>
      </c>
      <c r="O287" s="67">
        <f t="shared" si="58"/>
        <v>0</v>
      </c>
      <c r="P287" s="66"/>
    </row>
    <row r="288" spans="1:16" hidden="1" x14ac:dyDescent="0.25">
      <c r="A288" s="65" t="s">
        <v>23</v>
      </c>
      <c r="B288" s="64"/>
      <c r="C288" s="503">
        <f t="shared" ref="C288" si="60">F288+I288+L288+O288</f>
        <v>0</v>
      </c>
      <c r="D288" s="61">
        <f>SUM(D28,D29,D45)-D54</f>
        <v>0</v>
      </c>
      <c r="E288" s="58">
        <f>SUM(E28,E29,E45)-E54</f>
        <v>0</v>
      </c>
      <c r="F288" s="26">
        <f t="shared" si="37"/>
        <v>0</v>
      </c>
      <c r="G288" s="61">
        <f>SUM(G28,G29,G45)-G54</f>
        <v>0</v>
      </c>
      <c r="H288" s="60">
        <f>SUM(H28,H29,H45)-H54</f>
        <v>0</v>
      </c>
      <c r="I288" s="15">
        <f t="shared" si="38"/>
        <v>0</v>
      </c>
      <c r="J288" s="61">
        <f>(J30+J46)-J54</f>
        <v>0</v>
      </c>
      <c r="K288" s="60">
        <f>(K30+K46)-K54</f>
        <v>0</v>
      </c>
      <c r="L288" s="15">
        <f t="shared" si="39"/>
        <v>0</v>
      </c>
      <c r="M288" s="59">
        <f>M48-M54</f>
        <v>0</v>
      </c>
      <c r="N288" s="58">
        <f>N48-N54</f>
        <v>0</v>
      </c>
      <c r="O288" s="15">
        <f t="shared" si="58"/>
        <v>0</v>
      </c>
      <c r="P288" s="14"/>
    </row>
    <row r="289" spans="1:17" s="6" customFormat="1" hidden="1" x14ac:dyDescent="0.25">
      <c r="A289" s="65" t="s">
        <v>22</v>
      </c>
      <c r="B289" s="64"/>
      <c r="C289" s="503">
        <f>SUM(C290,C291)-C298+C299</f>
        <v>0</v>
      </c>
      <c r="D289" s="61">
        <f>SUM(D290,D291)-D298+D299</f>
        <v>0</v>
      </c>
      <c r="E289" s="58">
        <f>SUM(E290,E291)-E298+E299</f>
        <v>0</v>
      </c>
      <c r="F289" s="26">
        <f t="shared" si="37"/>
        <v>0</v>
      </c>
      <c r="G289" s="61">
        <f>SUM(G290,G291)-G298+G299</f>
        <v>0</v>
      </c>
      <c r="H289" s="60">
        <f>SUM(H290,H291)-H298+H299</f>
        <v>0</v>
      </c>
      <c r="I289" s="15">
        <f t="shared" si="38"/>
        <v>0</v>
      </c>
      <c r="J289" s="61">
        <f t="shared" ref="J289" si="61">SUM(J290,J291)-J298+J299</f>
        <v>0</v>
      </c>
      <c r="K289" s="60">
        <f>SUM(K290,K291)-K298+K299</f>
        <v>0</v>
      </c>
      <c r="L289" s="15">
        <f t="shared" si="39"/>
        <v>0</v>
      </c>
      <c r="M289" s="59">
        <f>SUM(M290,M291)-M298+M299</f>
        <v>0</v>
      </c>
      <c r="N289" s="58">
        <f>SUM(N290,N291)-N298+N299</f>
        <v>0</v>
      </c>
      <c r="O289" s="15">
        <f t="shared" si="58"/>
        <v>0</v>
      </c>
      <c r="P289" s="14"/>
    </row>
    <row r="290" spans="1:17" s="6" customFormat="1" hidden="1" x14ac:dyDescent="0.25">
      <c r="A290" s="63" t="s">
        <v>21</v>
      </c>
      <c r="B290" s="63" t="s">
        <v>20</v>
      </c>
      <c r="C290" s="503">
        <f>C25-C284</f>
        <v>0</v>
      </c>
      <c r="D290" s="61">
        <f>D25-D284</f>
        <v>0</v>
      </c>
      <c r="E290" s="58">
        <f>E25-E284</f>
        <v>0</v>
      </c>
      <c r="F290" s="26">
        <f t="shared" si="37"/>
        <v>0</v>
      </c>
      <c r="G290" s="61">
        <f>G25-G284</f>
        <v>0</v>
      </c>
      <c r="H290" s="60">
        <f>H25-H284</f>
        <v>0</v>
      </c>
      <c r="I290" s="15">
        <f t="shared" si="38"/>
        <v>0</v>
      </c>
      <c r="J290" s="61">
        <f t="shared" ref="J290" si="62">J25-J284</f>
        <v>0</v>
      </c>
      <c r="K290" s="60">
        <f>K25-K284</f>
        <v>0</v>
      </c>
      <c r="L290" s="15">
        <f t="shared" si="39"/>
        <v>0</v>
      </c>
      <c r="M290" s="59">
        <f>M25-M284</f>
        <v>0</v>
      </c>
      <c r="N290" s="58">
        <f>N25-N284</f>
        <v>0</v>
      </c>
      <c r="O290" s="15">
        <f t="shared" si="58"/>
        <v>0</v>
      </c>
      <c r="P290" s="14"/>
    </row>
    <row r="291" spans="1:17" s="6" customFormat="1" hidden="1" x14ac:dyDescent="0.25">
      <c r="A291" s="25" t="s">
        <v>19</v>
      </c>
      <c r="B291" s="25" t="s">
        <v>18</v>
      </c>
      <c r="C291" s="503">
        <f>SUM(C292,C294,C296)-SUM(C293,C295,C297)</f>
        <v>0</v>
      </c>
      <c r="D291" s="61">
        <f>SUM(D292,D294,D296)-SUM(D293,D295,D297)</f>
        <v>0</v>
      </c>
      <c r="E291" s="58">
        <f t="shared" ref="E291" si="63">SUM(E292,E294,E296)-SUM(E293,E295,E297)</f>
        <v>0</v>
      </c>
      <c r="F291" s="26">
        <f t="shared" si="37"/>
        <v>0</v>
      </c>
      <c r="G291" s="61">
        <f t="shared" ref="G291:H291" si="64">SUM(G292,G294,G296)-SUM(G293,G295,G297)</f>
        <v>0</v>
      </c>
      <c r="H291" s="60">
        <f t="shared" si="64"/>
        <v>0</v>
      </c>
      <c r="I291" s="15">
        <f t="shared" si="38"/>
        <v>0</v>
      </c>
      <c r="J291" s="61">
        <f t="shared" ref="J291:K291" si="65">SUM(J292,J294,J296)-SUM(J293,J295,J297)</f>
        <v>0</v>
      </c>
      <c r="K291" s="60">
        <f t="shared" si="65"/>
        <v>0</v>
      </c>
      <c r="L291" s="15">
        <f t="shared" si="39"/>
        <v>0</v>
      </c>
      <c r="M291" s="59">
        <f t="shared" ref="M291:N291" si="66">SUM(M292,M294,M296)-SUM(M293,M295,M297)</f>
        <v>0</v>
      </c>
      <c r="N291" s="58">
        <f t="shared" si="66"/>
        <v>0</v>
      </c>
      <c r="O291" s="15">
        <f t="shared" si="58"/>
        <v>0</v>
      </c>
      <c r="P291" s="14"/>
    </row>
    <row r="292" spans="1:17" s="6" customFormat="1" hidden="1" x14ac:dyDescent="0.25">
      <c r="A292" s="57" t="s">
        <v>17</v>
      </c>
      <c r="B292" s="56" t="s">
        <v>16</v>
      </c>
      <c r="C292" s="97">
        <f t="shared" ref="C292:C299" si="67">F292+I292+L292+O292</f>
        <v>0</v>
      </c>
      <c r="D292" s="53"/>
      <c r="E292" s="50"/>
      <c r="F292" s="54">
        <f t="shared" si="37"/>
        <v>0</v>
      </c>
      <c r="G292" s="53"/>
      <c r="H292" s="52"/>
      <c r="I292" s="49">
        <f t="shared" si="38"/>
        <v>0</v>
      </c>
      <c r="J292" s="53"/>
      <c r="K292" s="52"/>
      <c r="L292" s="49">
        <f t="shared" si="39"/>
        <v>0</v>
      </c>
      <c r="M292" s="51"/>
      <c r="N292" s="50"/>
      <c r="O292" s="49">
        <f t="shared" si="58"/>
        <v>0</v>
      </c>
      <c r="P292" s="48"/>
    </row>
    <row r="293" spans="1:17" hidden="1" x14ac:dyDescent="0.25">
      <c r="A293" s="47" t="s">
        <v>15</v>
      </c>
      <c r="B293" s="46" t="s">
        <v>14</v>
      </c>
      <c r="C293" s="87">
        <f t="shared" si="67"/>
        <v>0</v>
      </c>
      <c r="D293" s="43"/>
      <c r="E293" s="40"/>
      <c r="F293" s="44">
        <f t="shared" si="37"/>
        <v>0</v>
      </c>
      <c r="G293" s="43"/>
      <c r="H293" s="42"/>
      <c r="I293" s="39">
        <f t="shared" si="38"/>
        <v>0</v>
      </c>
      <c r="J293" s="43"/>
      <c r="K293" s="42"/>
      <c r="L293" s="39">
        <f t="shared" si="39"/>
        <v>0</v>
      </c>
      <c r="M293" s="41"/>
      <c r="N293" s="40"/>
      <c r="O293" s="39">
        <f t="shared" si="58"/>
        <v>0</v>
      </c>
      <c r="P293" s="38"/>
    </row>
    <row r="294" spans="1:17" hidden="1" x14ac:dyDescent="0.25">
      <c r="A294" s="47" t="s">
        <v>13</v>
      </c>
      <c r="B294" s="46" t="s">
        <v>12</v>
      </c>
      <c r="C294" s="87">
        <f t="shared" si="67"/>
        <v>0</v>
      </c>
      <c r="D294" s="43"/>
      <c r="E294" s="40"/>
      <c r="F294" s="44">
        <f t="shared" si="37"/>
        <v>0</v>
      </c>
      <c r="G294" s="43"/>
      <c r="H294" s="42"/>
      <c r="I294" s="39">
        <f t="shared" si="38"/>
        <v>0</v>
      </c>
      <c r="J294" s="43"/>
      <c r="K294" s="42"/>
      <c r="L294" s="39">
        <f t="shared" si="39"/>
        <v>0</v>
      </c>
      <c r="M294" s="41"/>
      <c r="N294" s="40"/>
      <c r="O294" s="39">
        <f t="shared" si="58"/>
        <v>0</v>
      </c>
      <c r="P294" s="38"/>
    </row>
    <row r="295" spans="1:17" hidden="1" x14ac:dyDescent="0.25">
      <c r="A295" s="47" t="s">
        <v>11</v>
      </c>
      <c r="B295" s="46" t="s">
        <v>10</v>
      </c>
      <c r="C295" s="87">
        <f t="shared" si="67"/>
        <v>0</v>
      </c>
      <c r="D295" s="43"/>
      <c r="E295" s="40"/>
      <c r="F295" s="44">
        <f t="shared" si="37"/>
        <v>0</v>
      </c>
      <c r="G295" s="43"/>
      <c r="H295" s="42"/>
      <c r="I295" s="39">
        <f t="shared" si="38"/>
        <v>0</v>
      </c>
      <c r="J295" s="43"/>
      <c r="K295" s="42"/>
      <c r="L295" s="39">
        <f t="shared" si="39"/>
        <v>0</v>
      </c>
      <c r="M295" s="41"/>
      <c r="N295" s="40"/>
      <c r="O295" s="39">
        <f t="shared" si="58"/>
        <v>0</v>
      </c>
      <c r="P295" s="38"/>
    </row>
    <row r="296" spans="1:17" hidden="1" x14ac:dyDescent="0.25">
      <c r="A296" s="47" t="s">
        <v>9</v>
      </c>
      <c r="B296" s="46" t="s">
        <v>8</v>
      </c>
      <c r="C296" s="87">
        <f t="shared" si="67"/>
        <v>0</v>
      </c>
      <c r="D296" s="43"/>
      <c r="E296" s="40"/>
      <c r="F296" s="44">
        <f t="shared" si="37"/>
        <v>0</v>
      </c>
      <c r="G296" s="43"/>
      <c r="H296" s="42"/>
      <c r="I296" s="39">
        <f t="shared" si="38"/>
        <v>0</v>
      </c>
      <c r="J296" s="43"/>
      <c r="K296" s="42"/>
      <c r="L296" s="39">
        <f t="shared" si="39"/>
        <v>0</v>
      </c>
      <c r="M296" s="41"/>
      <c r="N296" s="40"/>
      <c r="O296" s="39">
        <f t="shared" si="58"/>
        <v>0</v>
      </c>
      <c r="P296" s="38"/>
    </row>
    <row r="297" spans="1:17" hidden="1" x14ac:dyDescent="0.25">
      <c r="A297" s="37" t="s">
        <v>7</v>
      </c>
      <c r="B297" s="36" t="s">
        <v>6</v>
      </c>
      <c r="C297" s="497">
        <f t="shared" si="67"/>
        <v>0</v>
      </c>
      <c r="D297" s="33"/>
      <c r="E297" s="30"/>
      <c r="F297" s="34">
        <f t="shared" si="37"/>
        <v>0</v>
      </c>
      <c r="G297" s="33"/>
      <c r="H297" s="32"/>
      <c r="I297" s="29">
        <f t="shared" si="38"/>
        <v>0</v>
      </c>
      <c r="J297" s="33"/>
      <c r="K297" s="32"/>
      <c r="L297" s="29">
        <f t="shared" si="39"/>
        <v>0</v>
      </c>
      <c r="M297" s="31"/>
      <c r="N297" s="30"/>
      <c r="O297" s="29">
        <f t="shared" si="58"/>
        <v>0</v>
      </c>
      <c r="P297" s="28"/>
    </row>
    <row r="298" spans="1:17" hidden="1" x14ac:dyDescent="0.25">
      <c r="A298" s="25" t="s">
        <v>5</v>
      </c>
      <c r="B298" s="25" t="s">
        <v>4</v>
      </c>
      <c r="C298" s="503">
        <f t="shared" si="67"/>
        <v>0</v>
      </c>
      <c r="D298" s="19"/>
      <c r="E298" s="16"/>
      <c r="F298" s="26">
        <f t="shared" si="37"/>
        <v>0</v>
      </c>
      <c r="G298" s="19"/>
      <c r="H298" s="18"/>
      <c r="I298" s="15">
        <f t="shared" si="38"/>
        <v>0</v>
      </c>
      <c r="J298" s="19"/>
      <c r="K298" s="18"/>
      <c r="L298" s="15">
        <f t="shared" si="39"/>
        <v>0</v>
      </c>
      <c r="M298" s="17"/>
      <c r="N298" s="16"/>
      <c r="O298" s="15">
        <f t="shared" si="58"/>
        <v>0</v>
      </c>
      <c r="P298" s="14"/>
    </row>
    <row r="299" spans="1:17" s="6" customFormat="1" ht="36" hidden="1" x14ac:dyDescent="0.25">
      <c r="A299" s="25" t="s">
        <v>3</v>
      </c>
      <c r="B299" s="24" t="s">
        <v>2</v>
      </c>
      <c r="C299" s="504">
        <f t="shared" si="67"/>
        <v>0</v>
      </c>
      <c r="D299" s="22"/>
      <c r="E299" s="21"/>
      <c r="F299" s="20">
        <f t="shared" si="37"/>
        <v>0</v>
      </c>
      <c r="G299" s="19"/>
      <c r="H299" s="18"/>
      <c r="I299" s="15">
        <f t="shared" si="38"/>
        <v>0</v>
      </c>
      <c r="J299" s="19"/>
      <c r="K299" s="18"/>
      <c r="L299" s="15">
        <f t="shared" si="39"/>
        <v>0</v>
      </c>
      <c r="M299" s="17"/>
      <c r="N299" s="16"/>
      <c r="O299" s="15">
        <f t="shared" si="58"/>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LmvFVSXV6c+nn7CDWEeqZc4R9mxN/jsirim2XDomPqEL0DoZ2TGlUnbl9mRsUOqsOcUNxwrgX9Rdw8E0wWle2w==" saltValue="cpgBSAb206FTYdl/ZVXhgg==" spinCount="100000" sheet="1" objects="1" scenarios="1" formatCells="0" formatColumns="0" formatRows="0"/>
  <autoFilter ref="A22:P300">
    <filterColumn colId="2">
      <filters>
        <filter val="4 49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15.pielikums Jūrmalas pilsētas domes 
2016.gada 15.septembra saistošajiem noteikumiem Nr.30
(protokols Nr.13, 11.punkts)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25"/>
  <sheetViews>
    <sheetView view="pageLayout" zoomScaleNormal="90" workbookViewId="0">
      <selection activeCell="T6" sqref="T6"/>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332</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329</v>
      </c>
      <c r="D6" s="864"/>
      <c r="E6" s="864"/>
      <c r="F6" s="864"/>
      <c r="G6" s="864"/>
      <c r="H6" s="864"/>
      <c r="I6" s="864"/>
      <c r="J6" s="864"/>
      <c r="K6" s="864"/>
      <c r="L6" s="864"/>
      <c r="M6" s="864"/>
      <c r="N6" s="864"/>
      <c r="O6" s="864"/>
      <c r="P6" s="887"/>
      <c r="Q6" s="377"/>
    </row>
    <row r="7" spans="1:17" ht="12.75" x14ac:dyDescent="0.25">
      <c r="A7" s="364" t="s">
        <v>328</v>
      </c>
      <c r="B7" s="363"/>
      <c r="C7" s="864" t="s">
        <v>327</v>
      </c>
      <c r="D7" s="864"/>
      <c r="E7" s="864"/>
      <c r="F7" s="864"/>
      <c r="G7" s="864"/>
      <c r="H7" s="864"/>
      <c r="I7" s="864"/>
      <c r="J7" s="864"/>
      <c r="K7" s="864"/>
      <c r="L7" s="864"/>
      <c r="M7" s="864"/>
      <c r="N7" s="864"/>
      <c r="O7" s="864"/>
      <c r="P7" s="887"/>
      <c r="Q7" s="377"/>
    </row>
    <row r="8" spans="1:17" x14ac:dyDescent="0.25">
      <c r="A8" s="359" t="s">
        <v>326</v>
      </c>
      <c r="B8" s="358"/>
      <c r="C8" s="861" t="s">
        <v>325</v>
      </c>
      <c r="D8" s="861"/>
      <c r="E8" s="861"/>
      <c r="F8" s="861"/>
      <c r="G8" s="861"/>
      <c r="H8" s="861"/>
      <c r="I8" s="861"/>
      <c r="J8" s="861"/>
      <c r="K8" s="861"/>
      <c r="L8" s="861"/>
      <c r="M8" s="861"/>
      <c r="N8" s="861"/>
      <c r="O8" s="861"/>
      <c r="P8" s="882"/>
      <c r="Q8" s="377"/>
    </row>
    <row r="9" spans="1:17" x14ac:dyDescent="0.25">
      <c r="A9" s="359" t="s">
        <v>324</v>
      </c>
      <c r="B9" s="358"/>
      <c r="C9" s="861" t="s">
        <v>323</v>
      </c>
      <c r="D9" s="861"/>
      <c r="E9" s="861"/>
      <c r="F9" s="861"/>
      <c r="G9" s="861"/>
      <c r="H9" s="861"/>
      <c r="I9" s="861"/>
      <c r="J9" s="861"/>
      <c r="K9" s="861"/>
      <c r="L9" s="861"/>
      <c r="M9" s="861"/>
      <c r="N9" s="861"/>
      <c r="O9" s="861"/>
      <c r="P9" s="882"/>
      <c r="Q9" s="377"/>
    </row>
    <row r="10" spans="1:17" x14ac:dyDescent="0.25">
      <c r="A10" s="359" t="s">
        <v>322</v>
      </c>
      <c r="B10" s="358"/>
      <c r="C10" s="864" t="s">
        <v>321</v>
      </c>
      <c r="D10" s="864"/>
      <c r="E10" s="864"/>
      <c r="F10" s="864"/>
      <c r="G10" s="864"/>
      <c r="H10" s="864"/>
      <c r="I10" s="864"/>
      <c r="J10" s="864"/>
      <c r="K10" s="864"/>
      <c r="L10" s="864"/>
      <c r="M10" s="864"/>
      <c r="N10" s="864"/>
      <c r="O10" s="864"/>
      <c r="P10" s="887"/>
      <c r="Q10" s="377"/>
    </row>
    <row r="11" spans="1:17" x14ac:dyDescent="0.25">
      <c r="A11" s="359" t="s">
        <v>320</v>
      </c>
      <c r="B11" s="358"/>
      <c r="C11" s="864" t="s">
        <v>319</v>
      </c>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315</v>
      </c>
      <c r="D13" s="861"/>
      <c r="E13" s="861"/>
      <c r="F13" s="861"/>
      <c r="G13" s="861"/>
      <c r="H13" s="861"/>
      <c r="I13" s="861"/>
      <c r="J13" s="861"/>
      <c r="K13" s="861"/>
      <c r="L13" s="861"/>
      <c r="M13" s="861"/>
      <c r="N13" s="861"/>
      <c r="O13" s="861"/>
      <c r="P13" s="882"/>
      <c r="Q13" s="377"/>
    </row>
    <row r="14" spans="1:17" x14ac:dyDescent="0.25">
      <c r="A14" s="359"/>
      <c r="B14" s="358" t="s">
        <v>316</v>
      </c>
      <c r="C14" s="861" t="s">
        <v>315</v>
      </c>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t="s">
        <v>312</v>
      </c>
      <c r="D16" s="861"/>
      <c r="E16" s="861"/>
      <c r="F16" s="861"/>
      <c r="G16" s="861"/>
      <c r="H16" s="861"/>
      <c r="I16" s="861"/>
      <c r="J16" s="861"/>
      <c r="K16" s="861"/>
      <c r="L16" s="861"/>
      <c r="M16" s="861"/>
      <c r="N16" s="861"/>
      <c r="O16" s="861"/>
      <c r="P16" s="882"/>
      <c r="Q16" s="377"/>
    </row>
    <row r="17" spans="1:21" x14ac:dyDescent="0.25">
      <c r="A17" s="359"/>
      <c r="B17" s="358" t="s">
        <v>311</v>
      </c>
      <c r="C17" s="861" t="s">
        <v>310</v>
      </c>
      <c r="D17" s="861"/>
      <c r="E17" s="861"/>
      <c r="F17" s="861"/>
      <c r="G17" s="861"/>
      <c r="H17" s="861"/>
      <c r="I17" s="861"/>
      <c r="J17" s="861"/>
      <c r="K17" s="861"/>
      <c r="L17" s="861"/>
      <c r="M17" s="861"/>
      <c r="N17" s="861"/>
      <c r="O17" s="861"/>
      <c r="P17" s="882"/>
      <c r="Q17" s="377"/>
    </row>
    <row r="18" spans="1:21" x14ac:dyDescent="0.25">
      <c r="A18" s="357"/>
      <c r="B18" s="356"/>
      <c r="C18" s="865"/>
      <c r="D18" s="865"/>
      <c r="E18" s="865"/>
      <c r="F18" s="865"/>
      <c r="G18" s="865"/>
      <c r="H18" s="865"/>
      <c r="I18" s="865"/>
      <c r="J18" s="865"/>
      <c r="K18" s="865"/>
      <c r="L18" s="865"/>
      <c r="M18" s="865"/>
      <c r="N18" s="865"/>
      <c r="O18" s="865"/>
      <c r="P18" s="888"/>
      <c r="Q18" s="377"/>
    </row>
    <row r="19" spans="1:21"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21"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21" s="346" customFormat="1" ht="70.5" customHeight="1" thickBot="1" x14ac:dyDescent="0.3">
      <c r="A21" s="868"/>
      <c r="B21" s="871"/>
      <c r="C21" s="876"/>
      <c r="D21" s="860"/>
      <c r="E21" s="878"/>
      <c r="F21" s="858"/>
      <c r="G21" s="860"/>
      <c r="H21" s="878"/>
      <c r="I21" s="858"/>
      <c r="J21" s="860"/>
      <c r="K21" s="878"/>
      <c r="L21" s="858"/>
      <c r="M21" s="860"/>
      <c r="N21" s="878"/>
      <c r="O21" s="858"/>
      <c r="P21" s="871"/>
    </row>
    <row r="22" spans="1:21"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21" s="6" customFormat="1" x14ac:dyDescent="0.25">
      <c r="A23" s="203"/>
      <c r="B23" s="183" t="s">
        <v>291</v>
      </c>
      <c r="C23" s="345"/>
      <c r="D23" s="342"/>
      <c r="E23" s="507"/>
      <c r="F23" s="204"/>
      <c r="G23" s="342"/>
      <c r="H23" s="343"/>
      <c r="I23" s="339"/>
      <c r="J23" s="342"/>
      <c r="K23" s="341"/>
      <c r="L23" s="339"/>
      <c r="M23" s="341"/>
      <c r="N23" s="340"/>
      <c r="O23" s="339"/>
      <c r="P23" s="338"/>
    </row>
    <row r="24" spans="1:21" s="6" customFormat="1" ht="12.75" thickBot="1" x14ac:dyDescent="0.3">
      <c r="A24" s="223"/>
      <c r="B24" s="337" t="s">
        <v>290</v>
      </c>
      <c r="C24" s="336">
        <f>F24+I24+L24+O24</f>
        <v>1227528</v>
      </c>
      <c r="D24" s="334">
        <f>SUM(D25,D28,D29,D45,D46)</f>
        <v>556634</v>
      </c>
      <c r="E24" s="508">
        <f>SUM(E25,E28,E29,E45,E46)</f>
        <v>0</v>
      </c>
      <c r="F24" s="462">
        <f t="shared" ref="F24:F29" si="0">D24+E24</f>
        <v>556634</v>
      </c>
      <c r="G24" s="334">
        <f>SUM(G25,G28,G46)</f>
        <v>25621</v>
      </c>
      <c r="H24" s="333">
        <f>SUM(H25,H28,H46)</f>
        <v>0</v>
      </c>
      <c r="I24" s="330">
        <f>G24+H24</f>
        <v>25621</v>
      </c>
      <c r="J24" s="334">
        <f>SUM(J25,J30,J46)</f>
        <v>644369</v>
      </c>
      <c r="K24" s="333">
        <f>SUM(K25,K30,K46)</f>
        <v>0</v>
      </c>
      <c r="L24" s="330">
        <f>J24+K24</f>
        <v>644369</v>
      </c>
      <c r="M24" s="332">
        <f>SUM(M25,M48)</f>
        <v>904</v>
      </c>
      <c r="N24" s="331">
        <f>SUM(N25,N48)</f>
        <v>0</v>
      </c>
      <c r="O24" s="330">
        <f>M24+N24</f>
        <v>904</v>
      </c>
      <c r="P24" s="215"/>
      <c r="R24" s="13"/>
      <c r="S24" s="13"/>
      <c r="T24" s="13"/>
      <c r="U24" s="13"/>
    </row>
    <row r="25" spans="1:21" ht="12.75" thickTop="1" x14ac:dyDescent="0.25">
      <c r="A25" s="329"/>
      <c r="B25" s="328" t="s">
        <v>289</v>
      </c>
      <c r="C25" s="327">
        <f>F25+I25+L25+O25</f>
        <v>32670</v>
      </c>
      <c r="D25" s="325">
        <f>SUM(D26:D27)</f>
        <v>0</v>
      </c>
      <c r="E25" s="509">
        <f>SUM(E26:E27)</f>
        <v>0</v>
      </c>
      <c r="F25" s="463">
        <f t="shared" si="0"/>
        <v>0</v>
      </c>
      <c r="G25" s="325">
        <f>SUM(G26:G27)</f>
        <v>0</v>
      </c>
      <c r="H25" s="324">
        <f>SUM(H26:H27)</f>
        <v>0</v>
      </c>
      <c r="I25" s="321">
        <f>G25+H25</f>
        <v>0</v>
      </c>
      <c r="J25" s="325">
        <f>SUM(J26:J27)</f>
        <v>31826</v>
      </c>
      <c r="K25" s="324">
        <f>SUM(K26:K27)</f>
        <v>0</v>
      </c>
      <c r="L25" s="321">
        <f>J25+K25</f>
        <v>31826</v>
      </c>
      <c r="M25" s="323">
        <f>SUM(M26:M27)</f>
        <v>844</v>
      </c>
      <c r="N25" s="322">
        <f>SUM(N26:N27)</f>
        <v>0</v>
      </c>
      <c r="O25" s="321">
        <f>M25+N25</f>
        <v>844</v>
      </c>
      <c r="P25" s="320"/>
      <c r="R25" s="13"/>
      <c r="S25" s="13"/>
      <c r="T25" s="13"/>
      <c r="U25" s="13"/>
    </row>
    <row r="26" spans="1:21" hidden="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c r="R26" s="13"/>
      <c r="S26" s="13"/>
      <c r="T26" s="13"/>
      <c r="U26" s="13"/>
    </row>
    <row r="27" spans="1:21" x14ac:dyDescent="0.25">
      <c r="A27" s="46"/>
      <c r="B27" s="88" t="s">
        <v>287</v>
      </c>
      <c r="C27" s="318">
        <f>F27+I27+L27+O27</f>
        <v>32670</v>
      </c>
      <c r="D27" s="316"/>
      <c r="E27" s="511"/>
      <c r="F27" s="468">
        <f t="shared" si="0"/>
        <v>0</v>
      </c>
      <c r="G27" s="316"/>
      <c r="H27" s="315"/>
      <c r="I27" s="312">
        <f>G27+H27</f>
        <v>0</v>
      </c>
      <c r="J27" s="316">
        <v>31826</v>
      </c>
      <c r="K27" s="315"/>
      <c r="L27" s="312">
        <f>J27+K27</f>
        <v>31826</v>
      </c>
      <c r="M27" s="314">
        <v>844</v>
      </c>
      <c r="N27" s="313"/>
      <c r="O27" s="312">
        <f>M27+N27</f>
        <v>844</v>
      </c>
      <c r="P27" s="38"/>
      <c r="R27" s="13"/>
      <c r="S27" s="13"/>
      <c r="T27" s="13"/>
      <c r="U27" s="13"/>
    </row>
    <row r="28" spans="1:21" s="6" customFormat="1" ht="60.75" thickBot="1" x14ac:dyDescent="0.3">
      <c r="A28" s="311">
        <v>19300</v>
      </c>
      <c r="B28" s="311" t="s">
        <v>286</v>
      </c>
      <c r="C28" s="310">
        <f>SUM(F28,I28)</f>
        <v>582255</v>
      </c>
      <c r="D28" s="307">
        <f>556583+51</f>
        <v>556634</v>
      </c>
      <c r="E28" s="512"/>
      <c r="F28" s="469">
        <f t="shared" si="0"/>
        <v>556634</v>
      </c>
      <c r="G28" s="307">
        <v>25621</v>
      </c>
      <c r="H28" s="306"/>
      <c r="I28" s="305">
        <f>G28+H28</f>
        <v>25621</v>
      </c>
      <c r="J28" s="304" t="s">
        <v>262</v>
      </c>
      <c r="K28" s="303" t="s">
        <v>262</v>
      </c>
      <c r="L28" s="300" t="s">
        <v>262</v>
      </c>
      <c r="M28" s="302" t="s">
        <v>262</v>
      </c>
      <c r="N28" s="301" t="s">
        <v>262</v>
      </c>
      <c r="O28" s="300" t="s">
        <v>262</v>
      </c>
      <c r="P28" s="299" t="s">
        <v>285</v>
      </c>
      <c r="R28" s="13"/>
      <c r="S28" s="13"/>
      <c r="T28" s="13"/>
      <c r="U28" s="13"/>
    </row>
    <row r="29" spans="1:21" s="6" customFormat="1" ht="32.25" hidden="1" customHeight="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c r="R29" s="13"/>
      <c r="S29" s="13"/>
      <c r="T29" s="13"/>
      <c r="U29" s="13"/>
    </row>
    <row r="30" spans="1:21" s="6" customFormat="1" ht="36.75" thickTop="1" x14ac:dyDescent="0.25">
      <c r="A30" s="109">
        <v>21300</v>
      </c>
      <c r="B30" s="109" t="s">
        <v>283</v>
      </c>
      <c r="C30" s="124">
        <f t="shared" ref="C30:C44" si="1">L30</f>
        <v>612463</v>
      </c>
      <c r="D30" s="276" t="s">
        <v>262</v>
      </c>
      <c r="E30" s="515" t="s">
        <v>262</v>
      </c>
      <c r="F30" s="516" t="s">
        <v>262</v>
      </c>
      <c r="G30" s="276" t="s">
        <v>262</v>
      </c>
      <c r="H30" s="275" t="s">
        <v>262</v>
      </c>
      <c r="I30" s="266" t="s">
        <v>262</v>
      </c>
      <c r="J30" s="121">
        <f>SUM(J31,J35,J37,J40)</f>
        <v>612463</v>
      </c>
      <c r="K30" s="120">
        <f>SUM(K31,K35,K37,K40)</f>
        <v>0</v>
      </c>
      <c r="L30" s="119">
        <f t="shared" ref="L30:L44" si="2">J30+K30</f>
        <v>612463</v>
      </c>
      <c r="M30" s="268" t="s">
        <v>262</v>
      </c>
      <c r="N30" s="267" t="s">
        <v>262</v>
      </c>
      <c r="O30" s="266" t="s">
        <v>262</v>
      </c>
      <c r="P30" s="171"/>
      <c r="R30" s="13"/>
      <c r="S30" s="13"/>
      <c r="T30" s="13"/>
      <c r="U30" s="13"/>
    </row>
    <row r="31" spans="1:21" s="6" customFormat="1" ht="24" hidden="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c r="R31" s="13"/>
      <c r="S31" s="13"/>
      <c r="T31" s="13"/>
      <c r="U31" s="13"/>
    </row>
    <row r="32" spans="1:21" hidden="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c r="R32" s="13"/>
      <c r="S32" s="13"/>
      <c r="T32" s="13"/>
      <c r="U32" s="13"/>
    </row>
    <row r="33" spans="1:21" hidden="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c r="R33" s="13"/>
      <c r="S33" s="13"/>
      <c r="T33" s="13"/>
      <c r="U33" s="13"/>
    </row>
    <row r="34" spans="1:21" ht="24" hidden="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c r="R34" s="13"/>
      <c r="S34" s="13"/>
      <c r="T34" s="13"/>
      <c r="U34" s="13"/>
    </row>
    <row r="35" spans="1:21" s="6" customFormat="1" ht="36" hidden="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c r="R35" s="13"/>
      <c r="S35" s="13"/>
      <c r="T35" s="13"/>
      <c r="U35" s="13"/>
    </row>
    <row r="36" spans="1:21" ht="36" hidden="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c r="R36" s="13"/>
      <c r="S36" s="13"/>
      <c r="T36" s="13"/>
      <c r="U36" s="13"/>
    </row>
    <row r="37" spans="1:21" s="6" customFormat="1" x14ac:dyDescent="0.25">
      <c r="A37" s="280">
        <v>21380</v>
      </c>
      <c r="B37" s="109" t="s">
        <v>276</v>
      </c>
      <c r="C37" s="124">
        <f t="shared" si="1"/>
        <v>11809</v>
      </c>
      <c r="D37" s="276" t="s">
        <v>262</v>
      </c>
      <c r="E37" s="515" t="s">
        <v>262</v>
      </c>
      <c r="F37" s="516" t="s">
        <v>262</v>
      </c>
      <c r="G37" s="276" t="s">
        <v>262</v>
      </c>
      <c r="H37" s="275" t="s">
        <v>262</v>
      </c>
      <c r="I37" s="266" t="s">
        <v>262</v>
      </c>
      <c r="J37" s="121">
        <f>SUM(J38:J39)</f>
        <v>11809</v>
      </c>
      <c r="K37" s="120">
        <f>SUM(K38:K39)</f>
        <v>0</v>
      </c>
      <c r="L37" s="119">
        <f t="shared" si="2"/>
        <v>11809</v>
      </c>
      <c r="M37" s="268" t="s">
        <v>262</v>
      </c>
      <c r="N37" s="267" t="s">
        <v>262</v>
      </c>
      <c r="O37" s="266" t="s">
        <v>262</v>
      </c>
      <c r="P37" s="171"/>
      <c r="R37" s="13"/>
      <c r="S37" s="13"/>
      <c r="T37" s="13"/>
      <c r="U37" s="13"/>
    </row>
    <row r="38" spans="1:21" x14ac:dyDescent="0.25">
      <c r="A38" s="145">
        <v>21381</v>
      </c>
      <c r="B38" s="117" t="s">
        <v>275</v>
      </c>
      <c r="C38" s="85">
        <f t="shared" si="1"/>
        <v>11809</v>
      </c>
      <c r="D38" s="291" t="s">
        <v>262</v>
      </c>
      <c r="E38" s="517" t="s">
        <v>262</v>
      </c>
      <c r="F38" s="518" t="s">
        <v>262</v>
      </c>
      <c r="G38" s="291" t="s">
        <v>262</v>
      </c>
      <c r="H38" s="290" t="s">
        <v>262</v>
      </c>
      <c r="I38" s="287" t="s">
        <v>262</v>
      </c>
      <c r="J38" s="83">
        <v>11809</v>
      </c>
      <c r="K38" s="82"/>
      <c r="L38" s="79">
        <f t="shared" si="2"/>
        <v>11809</v>
      </c>
      <c r="M38" s="289" t="s">
        <v>262</v>
      </c>
      <c r="N38" s="288" t="s">
        <v>262</v>
      </c>
      <c r="O38" s="287" t="s">
        <v>262</v>
      </c>
      <c r="P38" s="78"/>
      <c r="R38" s="13"/>
      <c r="S38" s="13"/>
      <c r="T38" s="13"/>
      <c r="U38" s="13"/>
    </row>
    <row r="39" spans="1:21" ht="24" hidden="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c r="R39" s="13"/>
      <c r="S39" s="13"/>
      <c r="T39" s="13"/>
      <c r="U39" s="13"/>
    </row>
    <row r="40" spans="1:21" s="6" customFormat="1" ht="24" x14ac:dyDescent="0.25">
      <c r="A40" s="280">
        <v>21390</v>
      </c>
      <c r="B40" s="109" t="s">
        <v>273</v>
      </c>
      <c r="C40" s="124">
        <f t="shared" si="1"/>
        <v>600654</v>
      </c>
      <c r="D40" s="276" t="s">
        <v>262</v>
      </c>
      <c r="E40" s="515" t="s">
        <v>262</v>
      </c>
      <c r="F40" s="516" t="s">
        <v>262</v>
      </c>
      <c r="G40" s="276" t="s">
        <v>262</v>
      </c>
      <c r="H40" s="275" t="s">
        <v>262</v>
      </c>
      <c r="I40" s="266" t="s">
        <v>262</v>
      </c>
      <c r="J40" s="121">
        <f>SUM(J41:J44)</f>
        <v>600654</v>
      </c>
      <c r="K40" s="120">
        <f>SUM(K41:K44)</f>
        <v>0</v>
      </c>
      <c r="L40" s="119">
        <f t="shared" si="2"/>
        <v>600654</v>
      </c>
      <c r="M40" s="268" t="s">
        <v>262</v>
      </c>
      <c r="N40" s="267" t="s">
        <v>262</v>
      </c>
      <c r="O40" s="266" t="s">
        <v>262</v>
      </c>
      <c r="P40" s="171"/>
      <c r="R40" s="13"/>
      <c r="S40" s="13"/>
      <c r="T40" s="13"/>
      <c r="U40" s="13"/>
    </row>
    <row r="41" spans="1:21" ht="24" x14ac:dyDescent="0.25">
      <c r="A41" s="145">
        <v>21391</v>
      </c>
      <c r="B41" s="117" t="s">
        <v>272</v>
      </c>
      <c r="C41" s="85">
        <f t="shared" si="1"/>
        <v>533143</v>
      </c>
      <c r="D41" s="291" t="s">
        <v>262</v>
      </c>
      <c r="E41" s="517" t="s">
        <v>262</v>
      </c>
      <c r="F41" s="518" t="s">
        <v>262</v>
      </c>
      <c r="G41" s="291" t="s">
        <v>262</v>
      </c>
      <c r="H41" s="290" t="s">
        <v>262</v>
      </c>
      <c r="I41" s="287" t="s">
        <v>262</v>
      </c>
      <c r="J41" s="83">
        <v>533143</v>
      </c>
      <c r="K41" s="82"/>
      <c r="L41" s="79">
        <f t="shared" si="2"/>
        <v>533143</v>
      </c>
      <c r="M41" s="289" t="s">
        <v>262</v>
      </c>
      <c r="N41" s="288" t="s">
        <v>262</v>
      </c>
      <c r="O41" s="287" t="s">
        <v>262</v>
      </c>
      <c r="P41" s="78"/>
      <c r="R41" s="13"/>
      <c r="S41" s="13"/>
      <c r="T41" s="13"/>
      <c r="U41" s="13"/>
    </row>
    <row r="42" spans="1:21" hidden="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c r="R42" s="13"/>
      <c r="S42" s="13"/>
      <c r="T42" s="13"/>
      <c r="U42" s="13"/>
    </row>
    <row r="43" spans="1:21" hidden="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c r="R43" s="13"/>
      <c r="S43" s="13"/>
      <c r="T43" s="13"/>
      <c r="U43" s="13"/>
    </row>
    <row r="44" spans="1:21" ht="24" x14ac:dyDescent="0.25">
      <c r="A44" s="88">
        <v>21399</v>
      </c>
      <c r="B44" s="110" t="s">
        <v>269</v>
      </c>
      <c r="C44" s="45">
        <f t="shared" si="1"/>
        <v>67511</v>
      </c>
      <c r="D44" s="285" t="s">
        <v>262</v>
      </c>
      <c r="E44" s="519" t="s">
        <v>262</v>
      </c>
      <c r="F44" s="520" t="s">
        <v>262</v>
      </c>
      <c r="G44" s="285" t="s">
        <v>262</v>
      </c>
      <c r="H44" s="284" t="s">
        <v>262</v>
      </c>
      <c r="I44" s="281" t="s">
        <v>262</v>
      </c>
      <c r="J44" s="43">
        <v>67511</v>
      </c>
      <c r="K44" s="42"/>
      <c r="L44" s="39">
        <f t="shared" si="2"/>
        <v>67511</v>
      </c>
      <c r="M44" s="283" t="s">
        <v>262</v>
      </c>
      <c r="N44" s="282" t="s">
        <v>262</v>
      </c>
      <c r="O44" s="281" t="s">
        <v>262</v>
      </c>
      <c r="P44" s="38"/>
      <c r="R44" s="13"/>
      <c r="S44" s="13"/>
      <c r="T44" s="13"/>
      <c r="U44" s="13"/>
    </row>
    <row r="45" spans="1:21" s="6" customFormat="1" ht="36" hidden="1" customHeight="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c r="R45" s="13"/>
      <c r="S45" s="13"/>
      <c r="T45" s="13"/>
      <c r="U45" s="13"/>
    </row>
    <row r="46" spans="1:21" s="6" customFormat="1" ht="24" x14ac:dyDescent="0.25">
      <c r="A46" s="274">
        <v>21490</v>
      </c>
      <c r="B46" s="154" t="s">
        <v>267</v>
      </c>
      <c r="C46" s="526">
        <f>F46+I46+L46</f>
        <v>80</v>
      </c>
      <c r="D46" s="271">
        <f>D47</f>
        <v>0</v>
      </c>
      <c r="E46" s="525">
        <f>E47</f>
        <v>0</v>
      </c>
      <c r="F46" s="526">
        <f>D46+E46</f>
        <v>0</v>
      </c>
      <c r="G46" s="271">
        <f>G47</f>
        <v>0</v>
      </c>
      <c r="H46" s="270">
        <f>H47</f>
        <v>0</v>
      </c>
      <c r="I46" s="269">
        <f>G46+H46</f>
        <v>0</v>
      </c>
      <c r="J46" s="271">
        <f>J47</f>
        <v>80</v>
      </c>
      <c r="K46" s="270">
        <f>K47</f>
        <v>0</v>
      </c>
      <c r="L46" s="269">
        <f>J46+K46</f>
        <v>80</v>
      </c>
      <c r="M46" s="268" t="s">
        <v>262</v>
      </c>
      <c r="N46" s="267" t="s">
        <v>262</v>
      </c>
      <c r="O46" s="476" t="s">
        <v>262</v>
      </c>
      <c r="P46" s="171"/>
      <c r="R46" s="13"/>
      <c r="S46" s="13"/>
      <c r="T46" s="13"/>
      <c r="U46" s="13"/>
    </row>
    <row r="47" spans="1:21" s="6" customFormat="1" ht="26.25" customHeight="1" x14ac:dyDescent="0.25">
      <c r="A47" s="88">
        <v>21499</v>
      </c>
      <c r="B47" s="110" t="s">
        <v>266</v>
      </c>
      <c r="C47" s="265">
        <f>F47+I47+L47</f>
        <v>80</v>
      </c>
      <c r="D47" s="194"/>
      <c r="E47" s="510"/>
      <c r="F47" s="464">
        <f>D47+E47</f>
        <v>0</v>
      </c>
      <c r="G47" s="264"/>
      <c r="H47" s="193"/>
      <c r="I47" s="190">
        <f>G47+H47</f>
        <v>0</v>
      </c>
      <c r="J47" s="194">
        <v>80</v>
      </c>
      <c r="K47" s="193"/>
      <c r="L47" s="190">
        <f>J47+K47</f>
        <v>80</v>
      </c>
      <c r="M47" s="263" t="s">
        <v>262</v>
      </c>
      <c r="N47" s="262" t="s">
        <v>262</v>
      </c>
      <c r="O47" s="261" t="s">
        <v>262</v>
      </c>
      <c r="P47" s="48"/>
      <c r="R47" s="13"/>
      <c r="S47" s="13"/>
      <c r="T47" s="13"/>
      <c r="U47" s="13"/>
    </row>
    <row r="48" spans="1:21" ht="24" x14ac:dyDescent="0.25">
      <c r="A48" s="260">
        <v>23000</v>
      </c>
      <c r="B48" s="259" t="s">
        <v>265</v>
      </c>
      <c r="C48" s="258">
        <f>O48</f>
        <v>60</v>
      </c>
      <c r="D48" s="255" t="s">
        <v>262</v>
      </c>
      <c r="E48" s="527" t="s">
        <v>262</v>
      </c>
      <c r="F48" s="528" t="s">
        <v>262</v>
      </c>
      <c r="G48" s="255" t="s">
        <v>262</v>
      </c>
      <c r="H48" s="254" t="s">
        <v>262</v>
      </c>
      <c r="I48" s="253" t="s">
        <v>262</v>
      </c>
      <c r="J48" s="255" t="s">
        <v>262</v>
      </c>
      <c r="K48" s="254" t="s">
        <v>262</v>
      </c>
      <c r="L48" s="253" t="s">
        <v>262</v>
      </c>
      <c r="M48" s="252">
        <f>SUM(M49:M50)</f>
        <v>60</v>
      </c>
      <c r="N48" s="251">
        <f>SUM(N49:N50)</f>
        <v>0</v>
      </c>
      <c r="O48" s="250">
        <f>M48+N48</f>
        <v>60</v>
      </c>
      <c r="P48" s="171"/>
      <c r="R48" s="13"/>
      <c r="S48" s="13"/>
      <c r="T48" s="13"/>
      <c r="U48" s="13"/>
    </row>
    <row r="49" spans="1:21" ht="24" hidden="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c r="R49" s="13"/>
      <c r="S49" s="13"/>
      <c r="T49" s="13"/>
      <c r="U49" s="13"/>
    </row>
    <row r="50" spans="1:21" ht="24" x14ac:dyDescent="0.25">
      <c r="A50" s="187">
        <v>23510</v>
      </c>
      <c r="B50" s="96" t="s">
        <v>263</v>
      </c>
      <c r="C50" s="249">
        <f>O50</f>
        <v>60</v>
      </c>
      <c r="D50" s="246" t="s">
        <v>262</v>
      </c>
      <c r="E50" s="529" t="s">
        <v>262</v>
      </c>
      <c r="F50" s="530" t="s">
        <v>262</v>
      </c>
      <c r="G50" s="246" t="s">
        <v>262</v>
      </c>
      <c r="H50" s="245" t="s">
        <v>262</v>
      </c>
      <c r="I50" s="240" t="s">
        <v>262</v>
      </c>
      <c r="J50" s="246" t="s">
        <v>262</v>
      </c>
      <c r="K50" s="245" t="s">
        <v>262</v>
      </c>
      <c r="L50" s="240" t="s">
        <v>262</v>
      </c>
      <c r="M50" s="237">
        <v>60</v>
      </c>
      <c r="N50" s="236"/>
      <c r="O50" s="235">
        <f>M50+N50</f>
        <v>60</v>
      </c>
      <c r="P50" s="89"/>
      <c r="R50" s="13"/>
      <c r="S50" s="13"/>
      <c r="T50" s="13"/>
      <c r="U50" s="13"/>
    </row>
    <row r="51" spans="1:21" x14ac:dyDescent="0.25">
      <c r="A51" s="56"/>
      <c r="B51" s="96"/>
      <c r="C51" s="170"/>
      <c r="D51" s="242"/>
      <c r="E51" s="531"/>
      <c r="F51" s="483"/>
      <c r="G51" s="242"/>
      <c r="H51" s="241"/>
      <c r="I51" s="240"/>
      <c r="J51" s="239"/>
      <c r="K51" s="238"/>
      <c r="L51" s="235"/>
      <c r="M51" s="237"/>
      <c r="N51" s="236"/>
      <c r="O51" s="235"/>
      <c r="P51" s="89"/>
      <c r="R51" s="13"/>
      <c r="S51" s="13"/>
      <c r="T51" s="13"/>
      <c r="U51" s="13"/>
    </row>
    <row r="52" spans="1:21" s="6" customFormat="1" x14ac:dyDescent="0.25">
      <c r="A52" s="234"/>
      <c r="B52" s="233" t="s">
        <v>261</v>
      </c>
      <c r="C52" s="232"/>
      <c r="D52" s="230"/>
      <c r="E52" s="533"/>
      <c r="F52" s="534"/>
      <c r="G52" s="230"/>
      <c r="H52" s="229"/>
      <c r="I52" s="226"/>
      <c r="J52" s="230"/>
      <c r="K52" s="229"/>
      <c r="L52" s="226"/>
      <c r="M52" s="228"/>
      <c r="N52" s="227"/>
      <c r="O52" s="226"/>
      <c r="P52" s="225"/>
      <c r="R52" s="13"/>
      <c r="S52" s="13"/>
      <c r="T52" s="13"/>
      <c r="U52" s="13"/>
    </row>
    <row r="53" spans="1:21" s="6" customFormat="1" ht="12.75" thickBot="1" x14ac:dyDescent="0.3">
      <c r="A53" s="224"/>
      <c r="B53" s="223" t="s">
        <v>260</v>
      </c>
      <c r="C53" s="222">
        <f t="shared" ref="C53:C116" si="3">F53+I53+L53+O53</f>
        <v>1227528</v>
      </c>
      <c r="D53" s="220">
        <f>SUM(D54,D284)</f>
        <v>556634</v>
      </c>
      <c r="E53" s="535">
        <f>SUM(E54,E284)</f>
        <v>0</v>
      </c>
      <c r="F53" s="489">
        <f t="shared" ref="F53:F116" si="4">D53+E53</f>
        <v>556634</v>
      </c>
      <c r="G53" s="220">
        <f>SUM(G54,G284)</f>
        <v>25621</v>
      </c>
      <c r="H53" s="219">
        <f>SUM(H54,H284)</f>
        <v>0</v>
      </c>
      <c r="I53" s="216">
        <f t="shared" ref="I53:I116" si="5">G53+H53</f>
        <v>25621</v>
      </c>
      <c r="J53" s="220">
        <f>SUM(J54,J284)</f>
        <v>644369</v>
      </c>
      <c r="K53" s="219">
        <f>SUM(K54,K284)</f>
        <v>0</v>
      </c>
      <c r="L53" s="216">
        <f t="shared" ref="L53:L116" si="6">J53+K53</f>
        <v>644369</v>
      </c>
      <c r="M53" s="218">
        <f>SUM(M54,M284)</f>
        <v>904</v>
      </c>
      <c r="N53" s="217">
        <f>SUM(N54,N284)</f>
        <v>0</v>
      </c>
      <c r="O53" s="216">
        <f t="shared" ref="O53:O116" si="7">M53+N53</f>
        <v>904</v>
      </c>
      <c r="P53" s="215"/>
      <c r="R53" s="13"/>
      <c r="S53" s="13"/>
      <c r="T53" s="13"/>
      <c r="U53" s="13"/>
    </row>
    <row r="54" spans="1:21" s="6" customFormat="1" ht="36.75" thickTop="1" x14ac:dyDescent="0.25">
      <c r="A54" s="214"/>
      <c r="B54" s="213" t="s">
        <v>259</v>
      </c>
      <c r="C54" s="212">
        <f t="shared" si="3"/>
        <v>1227528</v>
      </c>
      <c r="D54" s="210">
        <f>SUM(D55,D197)</f>
        <v>556634</v>
      </c>
      <c r="E54" s="536">
        <f>SUM(E55,E197)</f>
        <v>0</v>
      </c>
      <c r="F54" s="490">
        <f t="shared" si="4"/>
        <v>556634</v>
      </c>
      <c r="G54" s="210">
        <f>SUM(G55,G197)</f>
        <v>25621</v>
      </c>
      <c r="H54" s="209">
        <f>SUM(H55,H197)</f>
        <v>0</v>
      </c>
      <c r="I54" s="206">
        <f t="shared" si="5"/>
        <v>25621</v>
      </c>
      <c r="J54" s="210">
        <f>SUM(J55,J197)</f>
        <v>644369</v>
      </c>
      <c r="K54" s="209">
        <f>SUM(K55,K197)</f>
        <v>0</v>
      </c>
      <c r="L54" s="206">
        <f t="shared" si="6"/>
        <v>644369</v>
      </c>
      <c r="M54" s="208">
        <f>SUM(M55,M197)</f>
        <v>904</v>
      </c>
      <c r="N54" s="207">
        <f>SUM(N55,N197)</f>
        <v>0</v>
      </c>
      <c r="O54" s="206">
        <f t="shared" si="7"/>
        <v>904</v>
      </c>
      <c r="P54" s="205"/>
      <c r="R54" s="13"/>
      <c r="S54" s="13"/>
      <c r="T54" s="13"/>
      <c r="U54" s="13"/>
    </row>
    <row r="55" spans="1:21" s="6" customFormat="1" ht="24" x14ac:dyDescent="0.25">
      <c r="A55" s="204"/>
      <c r="B55" s="203" t="s">
        <v>258</v>
      </c>
      <c r="C55" s="182">
        <f t="shared" si="3"/>
        <v>1158366</v>
      </c>
      <c r="D55" s="179">
        <f>SUM(D56,D78,D176,D190)</f>
        <v>544949</v>
      </c>
      <c r="E55" s="537">
        <f>SUM(E56,E78,E176,E190)</f>
        <v>0</v>
      </c>
      <c r="F55" s="491">
        <f t="shared" si="4"/>
        <v>544949</v>
      </c>
      <c r="G55" s="179">
        <f>SUM(G56,G78,G176,G190)</f>
        <v>25621</v>
      </c>
      <c r="H55" s="178">
        <f>SUM(H56,H78,H176,H190)</f>
        <v>0</v>
      </c>
      <c r="I55" s="177">
        <f t="shared" si="5"/>
        <v>25621</v>
      </c>
      <c r="J55" s="179">
        <f>SUM(J56,J78,J176,J190)</f>
        <v>586892</v>
      </c>
      <c r="K55" s="178">
        <f>SUM(K56,K78,K176,K190)</f>
        <v>0</v>
      </c>
      <c r="L55" s="177">
        <f t="shared" si="6"/>
        <v>586892</v>
      </c>
      <c r="M55" s="13">
        <f>SUM(M56,M78,M176,M190)</f>
        <v>904</v>
      </c>
      <c r="N55" s="181">
        <f>SUM(N56,N78,N176,N190)</f>
        <v>0</v>
      </c>
      <c r="O55" s="177">
        <f t="shared" si="7"/>
        <v>904</v>
      </c>
      <c r="P55" s="202"/>
      <c r="R55" s="13"/>
      <c r="S55" s="13"/>
      <c r="T55" s="13"/>
      <c r="U55" s="13"/>
    </row>
    <row r="56" spans="1:21" s="6" customFormat="1" x14ac:dyDescent="0.25">
      <c r="A56" s="163">
        <v>1000</v>
      </c>
      <c r="B56" s="163" t="s">
        <v>257</v>
      </c>
      <c r="C56" s="162">
        <f t="shared" si="3"/>
        <v>707971</v>
      </c>
      <c r="D56" s="160">
        <f>SUM(D57,D70)</f>
        <v>539836</v>
      </c>
      <c r="E56" s="539">
        <f>SUM(E57,E70)</f>
        <v>0</v>
      </c>
      <c r="F56" s="492">
        <f t="shared" si="4"/>
        <v>539836</v>
      </c>
      <c r="G56" s="160">
        <f>SUM(G57,G70)</f>
        <v>0</v>
      </c>
      <c r="H56" s="159">
        <f>SUM(H57,H70)</f>
        <v>0</v>
      </c>
      <c r="I56" s="156">
        <f t="shared" si="5"/>
        <v>0</v>
      </c>
      <c r="J56" s="160">
        <f>SUM(J57,J70)</f>
        <v>168135</v>
      </c>
      <c r="K56" s="159">
        <f>SUM(K57,K70)</f>
        <v>0</v>
      </c>
      <c r="L56" s="156">
        <f t="shared" si="6"/>
        <v>168135</v>
      </c>
      <c r="M56" s="158">
        <f>SUM(M57,M70)</f>
        <v>0</v>
      </c>
      <c r="N56" s="157">
        <f>SUM(N57,N70)</f>
        <v>0</v>
      </c>
      <c r="O56" s="156">
        <f t="shared" si="7"/>
        <v>0</v>
      </c>
      <c r="P56" s="155"/>
      <c r="R56" s="13"/>
      <c r="S56" s="13"/>
      <c r="T56" s="13"/>
      <c r="U56" s="13"/>
    </row>
    <row r="57" spans="1:21" x14ac:dyDescent="0.25">
      <c r="A57" s="109">
        <v>1100</v>
      </c>
      <c r="B57" s="108" t="s">
        <v>256</v>
      </c>
      <c r="C57" s="124">
        <f t="shared" si="3"/>
        <v>525172</v>
      </c>
      <c r="D57" s="121">
        <f>SUM(D58,D61,D69)</f>
        <v>521126</v>
      </c>
      <c r="E57" s="540">
        <f>SUM(E58,E61,E69)</f>
        <v>0</v>
      </c>
      <c r="F57" s="473">
        <f t="shared" si="4"/>
        <v>521126</v>
      </c>
      <c r="G57" s="121">
        <f>SUM(G58,G61,G69)</f>
        <v>0</v>
      </c>
      <c r="H57" s="120">
        <f>SUM(H58,H61,H69)</f>
        <v>0</v>
      </c>
      <c r="I57" s="119">
        <f t="shared" si="5"/>
        <v>0</v>
      </c>
      <c r="J57" s="121">
        <f>SUM(J58,J61,J69)</f>
        <v>4046</v>
      </c>
      <c r="K57" s="120">
        <f>SUM(K58,K61,K69)</f>
        <v>0</v>
      </c>
      <c r="L57" s="119">
        <f t="shared" si="6"/>
        <v>4046</v>
      </c>
      <c r="M57" s="69">
        <f>SUM(M58,M61,M69)</f>
        <v>0</v>
      </c>
      <c r="N57" s="68">
        <f>SUM(N58,N61,N69)</f>
        <v>0</v>
      </c>
      <c r="O57" s="67">
        <f t="shared" si="7"/>
        <v>0</v>
      </c>
      <c r="P57" s="66"/>
      <c r="R57" s="13"/>
      <c r="S57" s="13"/>
      <c r="T57" s="13"/>
      <c r="U57" s="13"/>
    </row>
    <row r="58" spans="1:21" x14ac:dyDescent="0.25">
      <c r="A58" s="169">
        <v>1110</v>
      </c>
      <c r="B58" s="96" t="s">
        <v>255</v>
      </c>
      <c r="C58" s="170">
        <f t="shared" si="3"/>
        <v>463505</v>
      </c>
      <c r="D58" s="94">
        <f>SUM(D59:D60)</f>
        <v>463505</v>
      </c>
      <c r="E58" s="541">
        <f>SUM(E59:E60)</f>
        <v>0</v>
      </c>
      <c r="F58" s="484">
        <f t="shared" si="4"/>
        <v>463505</v>
      </c>
      <c r="G58" s="94">
        <f>SUM(G59:G60)</f>
        <v>0</v>
      </c>
      <c r="H58" s="93">
        <f>SUM(H59:H60)</f>
        <v>0</v>
      </c>
      <c r="I58" s="90">
        <f t="shared" si="5"/>
        <v>0</v>
      </c>
      <c r="J58" s="94">
        <f>SUM(J59:J60)</f>
        <v>0</v>
      </c>
      <c r="K58" s="93">
        <f>SUM(K59:K60)</f>
        <v>0</v>
      </c>
      <c r="L58" s="90">
        <f t="shared" si="6"/>
        <v>0</v>
      </c>
      <c r="M58" s="92">
        <f>SUM(M59:M60)</f>
        <v>0</v>
      </c>
      <c r="N58" s="91">
        <f>SUM(N59:N60)</f>
        <v>0</v>
      </c>
      <c r="O58" s="90">
        <f t="shared" si="7"/>
        <v>0</v>
      </c>
      <c r="P58" s="89"/>
      <c r="R58" s="13"/>
      <c r="S58" s="13"/>
      <c r="T58" s="13"/>
      <c r="U58" s="13"/>
    </row>
    <row r="59" spans="1:21" hidden="1" x14ac:dyDescent="0.25">
      <c r="A59" s="145">
        <v>1111</v>
      </c>
      <c r="B59" s="117" t="s">
        <v>254</v>
      </c>
      <c r="C59" s="85">
        <f t="shared" si="3"/>
        <v>0</v>
      </c>
      <c r="D59" s="83"/>
      <c r="E59" s="80"/>
      <c r="F59" s="84">
        <f t="shared" si="4"/>
        <v>0</v>
      </c>
      <c r="G59" s="83"/>
      <c r="H59" s="82"/>
      <c r="I59" s="79">
        <f t="shared" si="5"/>
        <v>0</v>
      </c>
      <c r="J59" s="83"/>
      <c r="K59" s="82"/>
      <c r="L59" s="79">
        <f t="shared" si="6"/>
        <v>0</v>
      </c>
      <c r="M59" s="81"/>
      <c r="N59" s="80"/>
      <c r="O59" s="79">
        <f t="shared" si="7"/>
        <v>0</v>
      </c>
      <c r="P59" s="78"/>
      <c r="R59" s="13"/>
      <c r="S59" s="13"/>
      <c r="T59" s="13"/>
      <c r="U59" s="13"/>
    </row>
    <row r="60" spans="1:21" ht="24" x14ac:dyDescent="0.25">
      <c r="A60" s="88">
        <v>1119</v>
      </c>
      <c r="B60" s="110" t="s">
        <v>253</v>
      </c>
      <c r="C60" s="45">
        <f t="shared" si="3"/>
        <v>463505</v>
      </c>
      <c r="D60" s="43">
        <f>469956-6451</f>
        <v>463505</v>
      </c>
      <c r="E60" s="543"/>
      <c r="F60" s="87">
        <f t="shared" si="4"/>
        <v>463505</v>
      </c>
      <c r="G60" s="43"/>
      <c r="H60" s="42"/>
      <c r="I60" s="39">
        <f t="shared" si="5"/>
        <v>0</v>
      </c>
      <c r="J60" s="43"/>
      <c r="K60" s="42"/>
      <c r="L60" s="39">
        <f t="shared" si="6"/>
        <v>0</v>
      </c>
      <c r="M60" s="41"/>
      <c r="N60" s="40"/>
      <c r="O60" s="39">
        <f t="shared" si="7"/>
        <v>0</v>
      </c>
      <c r="P60" s="38"/>
      <c r="R60" s="13"/>
      <c r="S60" s="13"/>
      <c r="T60" s="13"/>
      <c r="U60" s="13"/>
    </row>
    <row r="61" spans="1:21" ht="24" x14ac:dyDescent="0.25">
      <c r="A61" s="111">
        <v>1140</v>
      </c>
      <c r="B61" s="110" t="s">
        <v>252</v>
      </c>
      <c r="C61" s="45">
        <f t="shared" si="3"/>
        <v>59693</v>
      </c>
      <c r="D61" s="115">
        <f>SUM(D62:D68)</f>
        <v>56147</v>
      </c>
      <c r="E61" s="136">
        <f>SUM(E62:E68)</f>
        <v>0</v>
      </c>
      <c r="F61" s="87">
        <f t="shared" si="4"/>
        <v>56147</v>
      </c>
      <c r="G61" s="115">
        <f>SUM(G62:G68)</f>
        <v>0</v>
      </c>
      <c r="H61" s="114">
        <f>SUM(H62:H68)</f>
        <v>0</v>
      </c>
      <c r="I61" s="39">
        <f t="shared" si="5"/>
        <v>0</v>
      </c>
      <c r="J61" s="115">
        <f>SUM(J62:J68)</f>
        <v>3546</v>
      </c>
      <c r="K61" s="114">
        <f>SUM(K62:K68)</f>
        <v>0</v>
      </c>
      <c r="L61" s="39">
        <f t="shared" si="6"/>
        <v>3546</v>
      </c>
      <c r="M61" s="113">
        <f>SUM(M62:M68)</f>
        <v>0</v>
      </c>
      <c r="N61" s="112">
        <f>SUM(N62:N68)</f>
        <v>0</v>
      </c>
      <c r="O61" s="39">
        <f t="shared" si="7"/>
        <v>0</v>
      </c>
      <c r="P61" s="38"/>
      <c r="R61" s="13"/>
      <c r="S61" s="13"/>
      <c r="T61" s="13"/>
      <c r="U61" s="13"/>
    </row>
    <row r="62" spans="1:21" x14ac:dyDescent="0.25">
      <c r="A62" s="88">
        <v>1141</v>
      </c>
      <c r="B62" s="110" t="s">
        <v>251</v>
      </c>
      <c r="C62" s="45">
        <f t="shared" si="3"/>
        <v>12223</v>
      </c>
      <c r="D62" s="43">
        <v>12223</v>
      </c>
      <c r="E62" s="543"/>
      <c r="F62" s="87">
        <f t="shared" si="4"/>
        <v>12223</v>
      </c>
      <c r="G62" s="43"/>
      <c r="H62" s="42"/>
      <c r="I62" s="39">
        <f t="shared" si="5"/>
        <v>0</v>
      </c>
      <c r="J62" s="43"/>
      <c r="K62" s="42"/>
      <c r="L62" s="39">
        <f t="shared" si="6"/>
        <v>0</v>
      </c>
      <c r="M62" s="41"/>
      <c r="N62" s="40"/>
      <c r="O62" s="39">
        <f t="shared" si="7"/>
        <v>0</v>
      </c>
      <c r="P62" s="38"/>
      <c r="R62" s="13"/>
      <c r="S62" s="13"/>
      <c r="T62" s="13"/>
      <c r="U62" s="13"/>
    </row>
    <row r="63" spans="1:21" ht="24" x14ac:dyDescent="0.25">
      <c r="A63" s="88">
        <v>1142</v>
      </c>
      <c r="B63" s="110" t="s">
        <v>250</v>
      </c>
      <c r="C63" s="45">
        <f t="shared" si="3"/>
        <v>12885</v>
      </c>
      <c r="D63" s="43">
        <v>12885</v>
      </c>
      <c r="E63" s="543"/>
      <c r="F63" s="87">
        <f t="shared" si="4"/>
        <v>12885</v>
      </c>
      <c r="G63" s="43"/>
      <c r="H63" s="42"/>
      <c r="I63" s="39">
        <f t="shared" si="5"/>
        <v>0</v>
      </c>
      <c r="J63" s="43"/>
      <c r="K63" s="42"/>
      <c r="L63" s="39">
        <f t="shared" si="6"/>
        <v>0</v>
      </c>
      <c r="M63" s="41"/>
      <c r="N63" s="40"/>
      <c r="O63" s="39">
        <f t="shared" si="7"/>
        <v>0</v>
      </c>
      <c r="P63" s="38"/>
      <c r="R63" s="13"/>
      <c r="S63" s="13"/>
      <c r="T63" s="13"/>
      <c r="U63" s="13"/>
    </row>
    <row r="64" spans="1:21" ht="24" hidden="1" x14ac:dyDescent="0.25">
      <c r="A64" s="88">
        <v>1145</v>
      </c>
      <c r="B64" s="110" t="s">
        <v>249</v>
      </c>
      <c r="C64" s="45">
        <f t="shared" si="3"/>
        <v>0</v>
      </c>
      <c r="D64" s="43"/>
      <c r="E64" s="40"/>
      <c r="F64" s="44">
        <f t="shared" si="4"/>
        <v>0</v>
      </c>
      <c r="G64" s="43"/>
      <c r="H64" s="42"/>
      <c r="I64" s="39">
        <f t="shared" si="5"/>
        <v>0</v>
      </c>
      <c r="J64" s="43"/>
      <c r="K64" s="42"/>
      <c r="L64" s="39">
        <f t="shared" si="6"/>
        <v>0</v>
      </c>
      <c r="M64" s="41"/>
      <c r="N64" s="40"/>
      <c r="O64" s="39">
        <f t="shared" si="7"/>
        <v>0</v>
      </c>
      <c r="P64" s="38"/>
      <c r="R64" s="13"/>
      <c r="S64" s="13"/>
      <c r="T64" s="13"/>
      <c r="U64" s="13"/>
    </row>
    <row r="65" spans="1:21" ht="24" hidden="1" x14ac:dyDescent="0.25">
      <c r="A65" s="88">
        <v>1146</v>
      </c>
      <c r="B65" s="110" t="s">
        <v>248</v>
      </c>
      <c r="C65" s="45">
        <f t="shared" si="3"/>
        <v>0</v>
      </c>
      <c r="D65" s="43"/>
      <c r="E65" s="40"/>
      <c r="F65" s="44">
        <f t="shared" si="4"/>
        <v>0</v>
      </c>
      <c r="G65" s="43"/>
      <c r="H65" s="42"/>
      <c r="I65" s="39">
        <f t="shared" si="5"/>
        <v>0</v>
      </c>
      <c r="J65" s="43"/>
      <c r="K65" s="42"/>
      <c r="L65" s="39">
        <f t="shared" si="6"/>
        <v>0</v>
      </c>
      <c r="M65" s="41"/>
      <c r="N65" s="40"/>
      <c r="O65" s="39">
        <f t="shared" si="7"/>
        <v>0</v>
      </c>
      <c r="P65" s="38"/>
      <c r="R65" s="13"/>
      <c r="S65" s="13"/>
      <c r="T65" s="13"/>
      <c r="U65" s="13"/>
    </row>
    <row r="66" spans="1:21" x14ac:dyDescent="0.25">
      <c r="A66" s="88">
        <v>1147</v>
      </c>
      <c r="B66" s="110" t="s">
        <v>247</v>
      </c>
      <c r="C66" s="45">
        <f t="shared" si="3"/>
        <v>3546</v>
      </c>
      <c r="D66" s="43"/>
      <c r="E66" s="543"/>
      <c r="F66" s="87">
        <f t="shared" si="4"/>
        <v>0</v>
      </c>
      <c r="G66" s="43"/>
      <c r="H66" s="42"/>
      <c r="I66" s="39">
        <f t="shared" si="5"/>
        <v>0</v>
      </c>
      <c r="J66" s="43">
        <v>3546</v>
      </c>
      <c r="K66" s="42"/>
      <c r="L66" s="39">
        <f t="shared" si="6"/>
        <v>3546</v>
      </c>
      <c r="M66" s="41"/>
      <c r="N66" s="40"/>
      <c r="O66" s="39">
        <f t="shared" si="7"/>
        <v>0</v>
      </c>
      <c r="P66" s="38"/>
      <c r="R66" s="13"/>
      <c r="S66" s="13"/>
      <c r="T66" s="13"/>
      <c r="U66" s="13"/>
    </row>
    <row r="67" spans="1:21" x14ac:dyDescent="0.25">
      <c r="A67" s="88">
        <v>1148</v>
      </c>
      <c r="B67" s="110" t="s">
        <v>246</v>
      </c>
      <c r="C67" s="45">
        <f t="shared" si="3"/>
        <v>31039</v>
      </c>
      <c r="D67" s="43">
        <v>31039</v>
      </c>
      <c r="E67" s="543"/>
      <c r="F67" s="87">
        <f t="shared" si="4"/>
        <v>31039</v>
      </c>
      <c r="G67" s="43"/>
      <c r="H67" s="42"/>
      <c r="I67" s="39">
        <f t="shared" si="5"/>
        <v>0</v>
      </c>
      <c r="J67" s="43"/>
      <c r="K67" s="42"/>
      <c r="L67" s="39">
        <f t="shared" si="6"/>
        <v>0</v>
      </c>
      <c r="M67" s="41"/>
      <c r="N67" s="40"/>
      <c r="O67" s="39">
        <f t="shared" si="7"/>
        <v>0</v>
      </c>
      <c r="P67" s="38"/>
      <c r="R67" s="13"/>
      <c r="S67" s="13"/>
      <c r="T67" s="13"/>
      <c r="U67" s="13"/>
    </row>
    <row r="68" spans="1:21" ht="36" hidden="1" x14ac:dyDescent="0.25">
      <c r="A68" s="88">
        <v>1149</v>
      </c>
      <c r="B68" s="110" t="s">
        <v>245</v>
      </c>
      <c r="C68" s="45">
        <f t="shared" si="3"/>
        <v>0</v>
      </c>
      <c r="D68" s="43"/>
      <c r="E68" s="40"/>
      <c r="F68" s="44">
        <f t="shared" si="4"/>
        <v>0</v>
      </c>
      <c r="G68" s="43"/>
      <c r="H68" s="42"/>
      <c r="I68" s="39">
        <f t="shared" si="5"/>
        <v>0</v>
      </c>
      <c r="J68" s="43"/>
      <c r="K68" s="42"/>
      <c r="L68" s="39">
        <f t="shared" si="6"/>
        <v>0</v>
      </c>
      <c r="M68" s="41"/>
      <c r="N68" s="40"/>
      <c r="O68" s="39">
        <f t="shared" si="7"/>
        <v>0</v>
      </c>
      <c r="P68" s="38"/>
      <c r="R68" s="13"/>
      <c r="S68" s="13"/>
      <c r="T68" s="13"/>
      <c r="U68" s="13"/>
    </row>
    <row r="69" spans="1:21" ht="36" x14ac:dyDescent="0.25">
      <c r="A69" s="169">
        <v>1150</v>
      </c>
      <c r="B69" s="96" t="s">
        <v>244</v>
      </c>
      <c r="C69" s="45">
        <f t="shared" si="3"/>
        <v>1974</v>
      </c>
      <c r="D69" s="167">
        <v>1474</v>
      </c>
      <c r="E69" s="544"/>
      <c r="F69" s="484">
        <f t="shared" si="4"/>
        <v>1474</v>
      </c>
      <c r="G69" s="167"/>
      <c r="H69" s="166"/>
      <c r="I69" s="90">
        <f t="shared" si="5"/>
        <v>0</v>
      </c>
      <c r="J69" s="167">
        <v>500</v>
      </c>
      <c r="K69" s="166"/>
      <c r="L69" s="90">
        <f t="shared" si="6"/>
        <v>500</v>
      </c>
      <c r="M69" s="165"/>
      <c r="N69" s="164"/>
      <c r="O69" s="90">
        <f t="shared" si="7"/>
        <v>0</v>
      </c>
      <c r="P69" s="89"/>
      <c r="R69" s="13"/>
      <c r="S69" s="13"/>
      <c r="T69" s="13"/>
      <c r="U69" s="13"/>
    </row>
    <row r="70" spans="1:21" ht="36" x14ac:dyDescent="0.25">
      <c r="A70" s="109">
        <v>1200</v>
      </c>
      <c r="B70" s="108" t="s">
        <v>243</v>
      </c>
      <c r="C70" s="124">
        <f t="shared" si="3"/>
        <v>182799</v>
      </c>
      <c r="D70" s="121">
        <f>SUM(D71:D72)</f>
        <v>18710</v>
      </c>
      <c r="E70" s="540">
        <f>SUM(E71:E72)</f>
        <v>0</v>
      </c>
      <c r="F70" s="473">
        <f t="shared" si="4"/>
        <v>18710</v>
      </c>
      <c r="G70" s="121">
        <f>SUM(G71:G72)</f>
        <v>0</v>
      </c>
      <c r="H70" s="120">
        <f>SUM(H71:H72)</f>
        <v>0</v>
      </c>
      <c r="I70" s="119">
        <f t="shared" si="5"/>
        <v>0</v>
      </c>
      <c r="J70" s="121">
        <f>SUM(J71:J72)</f>
        <v>164089</v>
      </c>
      <c r="K70" s="120">
        <f>SUM(K71:K72)</f>
        <v>0</v>
      </c>
      <c r="L70" s="119">
        <f t="shared" si="6"/>
        <v>164089</v>
      </c>
      <c r="M70" s="172">
        <f>SUM(M71:M72)</f>
        <v>0</v>
      </c>
      <c r="N70" s="123">
        <f>SUM(N71:N72)</f>
        <v>0</v>
      </c>
      <c r="O70" s="119">
        <f t="shared" si="7"/>
        <v>0</v>
      </c>
      <c r="P70" s="171"/>
      <c r="R70" s="13"/>
      <c r="S70" s="13"/>
      <c r="T70" s="13"/>
      <c r="U70" s="13"/>
    </row>
    <row r="71" spans="1:21" ht="24" x14ac:dyDescent="0.25">
      <c r="A71" s="118">
        <v>1210</v>
      </c>
      <c r="B71" s="117" t="s">
        <v>242</v>
      </c>
      <c r="C71" s="85">
        <f t="shared" si="3"/>
        <v>137245</v>
      </c>
      <c r="D71" s="83">
        <v>0</v>
      </c>
      <c r="E71" s="542"/>
      <c r="F71" s="477">
        <f t="shared" si="4"/>
        <v>0</v>
      </c>
      <c r="G71" s="83"/>
      <c r="H71" s="82"/>
      <c r="I71" s="79">
        <f t="shared" si="5"/>
        <v>0</v>
      </c>
      <c r="J71" s="83">
        <v>137245</v>
      </c>
      <c r="K71" s="82"/>
      <c r="L71" s="79">
        <f t="shared" si="6"/>
        <v>137245</v>
      </c>
      <c r="M71" s="81"/>
      <c r="N71" s="80"/>
      <c r="O71" s="79">
        <f t="shared" si="7"/>
        <v>0</v>
      </c>
      <c r="P71" s="78"/>
      <c r="R71" s="13"/>
      <c r="S71" s="13"/>
      <c r="T71" s="13"/>
      <c r="U71" s="13"/>
    </row>
    <row r="72" spans="1:21" ht="24" x14ac:dyDescent="0.25">
      <c r="A72" s="111">
        <v>1220</v>
      </c>
      <c r="B72" s="110" t="s">
        <v>241</v>
      </c>
      <c r="C72" s="45">
        <f t="shared" si="3"/>
        <v>45554</v>
      </c>
      <c r="D72" s="115">
        <f>SUM(D73:D77)</f>
        <v>18710</v>
      </c>
      <c r="E72" s="136">
        <f>SUM(E73:E77)</f>
        <v>0</v>
      </c>
      <c r="F72" s="87">
        <f t="shared" si="4"/>
        <v>18710</v>
      </c>
      <c r="G72" s="115">
        <f>SUM(G73:G77)</f>
        <v>0</v>
      </c>
      <c r="H72" s="114">
        <f>SUM(H73:H77)</f>
        <v>0</v>
      </c>
      <c r="I72" s="39">
        <f t="shared" si="5"/>
        <v>0</v>
      </c>
      <c r="J72" s="115">
        <f>SUM(J73:J77)</f>
        <v>26844</v>
      </c>
      <c r="K72" s="114">
        <f>SUM(K73:K77)</f>
        <v>0</v>
      </c>
      <c r="L72" s="39">
        <f t="shared" si="6"/>
        <v>26844</v>
      </c>
      <c r="M72" s="113">
        <f>SUM(M73:M77)</f>
        <v>0</v>
      </c>
      <c r="N72" s="112">
        <f>SUM(N73:N77)</f>
        <v>0</v>
      </c>
      <c r="O72" s="39">
        <f t="shared" si="7"/>
        <v>0</v>
      </c>
      <c r="P72" s="38"/>
      <c r="R72" s="13"/>
      <c r="S72" s="13"/>
      <c r="T72" s="13"/>
      <c r="U72" s="13"/>
    </row>
    <row r="73" spans="1:21" ht="60" x14ac:dyDescent="0.25">
      <c r="A73" s="88">
        <v>1221</v>
      </c>
      <c r="B73" s="110" t="s">
        <v>240</v>
      </c>
      <c r="C73" s="45">
        <f t="shared" si="3"/>
        <v>28425</v>
      </c>
      <c r="D73" s="43">
        <f>11831+6024</f>
        <v>17855</v>
      </c>
      <c r="E73" s="543"/>
      <c r="F73" s="87">
        <f t="shared" si="4"/>
        <v>17855</v>
      </c>
      <c r="G73" s="43"/>
      <c r="H73" s="42"/>
      <c r="I73" s="39">
        <f t="shared" si="5"/>
        <v>0</v>
      </c>
      <c r="J73" s="43">
        <v>10570</v>
      </c>
      <c r="K73" s="42"/>
      <c r="L73" s="39">
        <f t="shared" si="6"/>
        <v>10570</v>
      </c>
      <c r="M73" s="41"/>
      <c r="N73" s="40"/>
      <c r="O73" s="39">
        <f t="shared" si="7"/>
        <v>0</v>
      </c>
      <c r="P73" s="38"/>
      <c r="R73" s="13"/>
      <c r="S73" s="13"/>
      <c r="T73" s="13"/>
      <c r="U73" s="13"/>
    </row>
    <row r="74" spans="1:21" hidden="1" x14ac:dyDescent="0.25">
      <c r="A74" s="88">
        <v>1223</v>
      </c>
      <c r="B74" s="110" t="s">
        <v>239</v>
      </c>
      <c r="C74" s="45">
        <f t="shared" si="3"/>
        <v>0</v>
      </c>
      <c r="D74" s="43"/>
      <c r="E74" s="40"/>
      <c r="F74" s="44">
        <f t="shared" si="4"/>
        <v>0</v>
      </c>
      <c r="G74" s="43"/>
      <c r="H74" s="42"/>
      <c r="I74" s="39">
        <f t="shared" si="5"/>
        <v>0</v>
      </c>
      <c r="J74" s="43"/>
      <c r="K74" s="42"/>
      <c r="L74" s="39">
        <f t="shared" si="6"/>
        <v>0</v>
      </c>
      <c r="M74" s="41"/>
      <c r="N74" s="40"/>
      <c r="O74" s="39">
        <f t="shared" si="7"/>
        <v>0</v>
      </c>
      <c r="P74" s="38"/>
      <c r="R74" s="13"/>
      <c r="S74" s="13"/>
      <c r="T74" s="13"/>
      <c r="U74" s="13"/>
    </row>
    <row r="75" spans="1:21" hidden="1" x14ac:dyDescent="0.25">
      <c r="A75" s="88">
        <v>1225</v>
      </c>
      <c r="B75" s="110" t="s">
        <v>238</v>
      </c>
      <c r="C75" s="45">
        <f t="shared" si="3"/>
        <v>0</v>
      </c>
      <c r="D75" s="43"/>
      <c r="E75" s="40"/>
      <c r="F75" s="44">
        <f t="shared" si="4"/>
        <v>0</v>
      </c>
      <c r="G75" s="43"/>
      <c r="H75" s="42"/>
      <c r="I75" s="39">
        <f t="shared" si="5"/>
        <v>0</v>
      </c>
      <c r="J75" s="43"/>
      <c r="K75" s="42"/>
      <c r="L75" s="39">
        <f t="shared" si="6"/>
        <v>0</v>
      </c>
      <c r="M75" s="41"/>
      <c r="N75" s="40"/>
      <c r="O75" s="39">
        <f t="shared" si="7"/>
        <v>0</v>
      </c>
      <c r="P75" s="38"/>
      <c r="R75" s="13"/>
      <c r="S75" s="13"/>
      <c r="T75" s="13"/>
      <c r="U75" s="13"/>
    </row>
    <row r="76" spans="1:21" ht="36" x14ac:dyDescent="0.25">
      <c r="A76" s="88">
        <v>1227</v>
      </c>
      <c r="B76" s="110" t="s">
        <v>237</v>
      </c>
      <c r="C76" s="45">
        <f t="shared" si="3"/>
        <v>16274</v>
      </c>
      <c r="D76" s="43"/>
      <c r="E76" s="543"/>
      <c r="F76" s="87">
        <f t="shared" si="4"/>
        <v>0</v>
      </c>
      <c r="G76" s="43"/>
      <c r="H76" s="42"/>
      <c r="I76" s="39">
        <f t="shared" si="5"/>
        <v>0</v>
      </c>
      <c r="J76" s="43">
        <v>16274</v>
      </c>
      <c r="K76" s="42"/>
      <c r="L76" s="39">
        <f t="shared" si="6"/>
        <v>16274</v>
      </c>
      <c r="M76" s="41"/>
      <c r="N76" s="40"/>
      <c r="O76" s="39">
        <f t="shared" si="7"/>
        <v>0</v>
      </c>
      <c r="P76" s="38"/>
      <c r="R76" s="13"/>
      <c r="S76" s="13"/>
      <c r="T76" s="13"/>
      <c r="U76" s="13"/>
    </row>
    <row r="77" spans="1:21" ht="60" x14ac:dyDescent="0.25">
      <c r="A77" s="88">
        <v>1228</v>
      </c>
      <c r="B77" s="110" t="s">
        <v>236</v>
      </c>
      <c r="C77" s="45">
        <f t="shared" si="3"/>
        <v>855</v>
      </c>
      <c r="D77" s="43">
        <f>428+427</f>
        <v>855</v>
      </c>
      <c r="E77" s="543"/>
      <c r="F77" s="87">
        <f t="shared" si="4"/>
        <v>855</v>
      </c>
      <c r="G77" s="43"/>
      <c r="H77" s="42"/>
      <c r="I77" s="39">
        <f t="shared" si="5"/>
        <v>0</v>
      </c>
      <c r="J77" s="43"/>
      <c r="K77" s="42"/>
      <c r="L77" s="39">
        <f t="shared" si="6"/>
        <v>0</v>
      </c>
      <c r="M77" s="41"/>
      <c r="N77" s="40"/>
      <c r="O77" s="39">
        <f t="shared" si="7"/>
        <v>0</v>
      </c>
      <c r="P77" s="38"/>
      <c r="R77" s="13"/>
      <c r="S77" s="13"/>
      <c r="T77" s="13"/>
      <c r="U77" s="13"/>
    </row>
    <row r="78" spans="1:21" x14ac:dyDescent="0.25">
      <c r="A78" s="163">
        <v>2000</v>
      </c>
      <c r="B78" s="163" t="s">
        <v>235</v>
      </c>
      <c r="C78" s="162">
        <f t="shared" si="3"/>
        <v>450395</v>
      </c>
      <c r="D78" s="160">
        <f>SUM(D79,D86,D133,D167,D168,D175)</f>
        <v>5113</v>
      </c>
      <c r="E78" s="539">
        <f>SUM(E79,E86,E133,E167,E168,E175)</f>
        <v>0</v>
      </c>
      <c r="F78" s="492">
        <f t="shared" si="4"/>
        <v>5113</v>
      </c>
      <c r="G78" s="160">
        <f>SUM(G79,G86,G133,G167,G168,G175)</f>
        <v>25621</v>
      </c>
      <c r="H78" s="159">
        <f>SUM(H79,H86,H133,H167,H168,H175)</f>
        <v>0</v>
      </c>
      <c r="I78" s="156">
        <f t="shared" si="5"/>
        <v>25621</v>
      </c>
      <c r="J78" s="160">
        <f>SUM(J79,J86,J133,J167,J168,J175)</f>
        <v>418757</v>
      </c>
      <c r="K78" s="159">
        <f>SUM(K79,K86,K133,K167,K168,K175)</f>
        <v>0</v>
      </c>
      <c r="L78" s="156">
        <f t="shared" si="6"/>
        <v>418757</v>
      </c>
      <c r="M78" s="158">
        <f>SUM(M79,M86,M133,M167,M168,M175)</f>
        <v>904</v>
      </c>
      <c r="N78" s="157">
        <f>SUM(N79,N86,N133,N167,N168,N175)</f>
        <v>0</v>
      </c>
      <c r="O78" s="156">
        <f t="shared" si="7"/>
        <v>904</v>
      </c>
      <c r="P78" s="155"/>
      <c r="R78" s="13"/>
      <c r="S78" s="13"/>
      <c r="T78" s="13"/>
      <c r="U78" s="13"/>
    </row>
    <row r="79" spans="1:21" ht="24" hidden="1" x14ac:dyDescent="0.25">
      <c r="A79" s="109">
        <v>2100</v>
      </c>
      <c r="B79" s="108" t="s">
        <v>234</v>
      </c>
      <c r="C79" s="124">
        <f t="shared" si="3"/>
        <v>0</v>
      </c>
      <c r="D79" s="121">
        <f>SUM(D80,D83)</f>
        <v>0</v>
      </c>
      <c r="E79" s="123">
        <f>SUM(E80,E83)</f>
        <v>0</v>
      </c>
      <c r="F79" s="122">
        <f t="shared" si="4"/>
        <v>0</v>
      </c>
      <c r="G79" s="121">
        <f>SUM(G80,G83)</f>
        <v>0</v>
      </c>
      <c r="H79" s="120">
        <f>SUM(H80,H83)</f>
        <v>0</v>
      </c>
      <c r="I79" s="119">
        <f t="shared" si="5"/>
        <v>0</v>
      </c>
      <c r="J79" s="121">
        <f>SUM(J80,J83)</f>
        <v>0</v>
      </c>
      <c r="K79" s="120">
        <f>SUM(K80,K83)</f>
        <v>0</v>
      </c>
      <c r="L79" s="119">
        <f t="shared" si="6"/>
        <v>0</v>
      </c>
      <c r="M79" s="172">
        <f>SUM(M80,M83)</f>
        <v>0</v>
      </c>
      <c r="N79" s="123">
        <f>SUM(N80,N83)</f>
        <v>0</v>
      </c>
      <c r="O79" s="119">
        <f t="shared" si="7"/>
        <v>0</v>
      </c>
      <c r="P79" s="171"/>
      <c r="R79" s="13"/>
      <c r="S79" s="13"/>
      <c r="T79" s="13"/>
      <c r="U79" s="13"/>
    </row>
    <row r="80" spans="1:21" ht="24" hidden="1" x14ac:dyDescent="0.25">
      <c r="A80" s="118">
        <v>2110</v>
      </c>
      <c r="B80" s="117" t="s">
        <v>233</v>
      </c>
      <c r="C80" s="85">
        <f t="shared" si="3"/>
        <v>0</v>
      </c>
      <c r="D80" s="140">
        <f>SUM(D81:D82)</f>
        <v>0</v>
      </c>
      <c r="E80" s="141">
        <f>SUM(E81:E82)</f>
        <v>0</v>
      </c>
      <c r="F80" s="84">
        <f t="shared" si="4"/>
        <v>0</v>
      </c>
      <c r="G80" s="140">
        <f>SUM(G81:G82)</f>
        <v>0</v>
      </c>
      <c r="H80" s="139">
        <f>SUM(H81:H82)</f>
        <v>0</v>
      </c>
      <c r="I80" s="79">
        <f t="shared" si="5"/>
        <v>0</v>
      </c>
      <c r="J80" s="140">
        <f>SUM(J81:J82)</f>
        <v>0</v>
      </c>
      <c r="K80" s="139">
        <f>SUM(K81:K82)</f>
        <v>0</v>
      </c>
      <c r="L80" s="79">
        <f t="shared" si="6"/>
        <v>0</v>
      </c>
      <c r="M80" s="142">
        <f>SUM(M81:M82)</f>
        <v>0</v>
      </c>
      <c r="N80" s="141">
        <f>SUM(N81:N82)</f>
        <v>0</v>
      </c>
      <c r="O80" s="79">
        <f t="shared" si="7"/>
        <v>0</v>
      </c>
      <c r="P80" s="78"/>
      <c r="R80" s="13"/>
      <c r="S80" s="13"/>
      <c r="T80" s="13"/>
      <c r="U80" s="13"/>
    </row>
    <row r="81" spans="1:21" hidden="1" x14ac:dyDescent="0.25">
      <c r="A81" s="88">
        <v>2111</v>
      </c>
      <c r="B81" s="110" t="s">
        <v>231</v>
      </c>
      <c r="C81" s="45">
        <f t="shared" si="3"/>
        <v>0</v>
      </c>
      <c r="D81" s="43"/>
      <c r="E81" s="40"/>
      <c r="F81" s="44">
        <f t="shared" si="4"/>
        <v>0</v>
      </c>
      <c r="G81" s="43"/>
      <c r="H81" s="42"/>
      <c r="I81" s="39">
        <f t="shared" si="5"/>
        <v>0</v>
      </c>
      <c r="J81" s="43"/>
      <c r="K81" s="42"/>
      <c r="L81" s="39">
        <f t="shared" si="6"/>
        <v>0</v>
      </c>
      <c r="M81" s="41"/>
      <c r="N81" s="40"/>
      <c r="O81" s="39">
        <f t="shared" si="7"/>
        <v>0</v>
      </c>
      <c r="P81" s="38"/>
      <c r="R81" s="13"/>
      <c r="S81" s="13"/>
      <c r="T81" s="13"/>
      <c r="U81" s="13"/>
    </row>
    <row r="82" spans="1:21" ht="24" hidden="1" x14ac:dyDescent="0.25">
      <c r="A82" s="88">
        <v>2112</v>
      </c>
      <c r="B82" s="110" t="s">
        <v>230</v>
      </c>
      <c r="C82" s="45">
        <f t="shared" si="3"/>
        <v>0</v>
      </c>
      <c r="D82" s="43"/>
      <c r="E82" s="40"/>
      <c r="F82" s="44">
        <f t="shared" si="4"/>
        <v>0</v>
      </c>
      <c r="G82" s="43"/>
      <c r="H82" s="42"/>
      <c r="I82" s="39">
        <f t="shared" si="5"/>
        <v>0</v>
      </c>
      <c r="J82" s="43"/>
      <c r="K82" s="42"/>
      <c r="L82" s="39">
        <f t="shared" si="6"/>
        <v>0</v>
      </c>
      <c r="M82" s="41"/>
      <c r="N82" s="40"/>
      <c r="O82" s="39">
        <f t="shared" si="7"/>
        <v>0</v>
      </c>
      <c r="P82" s="38"/>
      <c r="R82" s="13"/>
      <c r="S82" s="13"/>
      <c r="T82" s="13"/>
      <c r="U82" s="13"/>
    </row>
    <row r="83" spans="1:21" ht="24" hidden="1" x14ac:dyDescent="0.25">
      <c r="A83" s="111">
        <v>2120</v>
      </c>
      <c r="B83" s="110" t="s">
        <v>232</v>
      </c>
      <c r="C83" s="45">
        <f t="shared" si="3"/>
        <v>0</v>
      </c>
      <c r="D83" s="115">
        <f>SUM(D84:D85)</f>
        <v>0</v>
      </c>
      <c r="E83" s="112">
        <f>SUM(E84:E85)</f>
        <v>0</v>
      </c>
      <c r="F83" s="44">
        <f t="shared" si="4"/>
        <v>0</v>
      </c>
      <c r="G83" s="115">
        <f>SUM(G84:G85)</f>
        <v>0</v>
      </c>
      <c r="H83" s="114">
        <f>SUM(H84:H85)</f>
        <v>0</v>
      </c>
      <c r="I83" s="39">
        <f t="shared" si="5"/>
        <v>0</v>
      </c>
      <c r="J83" s="115">
        <f>SUM(J84:J85)</f>
        <v>0</v>
      </c>
      <c r="K83" s="114">
        <f>SUM(K84:K85)</f>
        <v>0</v>
      </c>
      <c r="L83" s="39">
        <f t="shared" si="6"/>
        <v>0</v>
      </c>
      <c r="M83" s="113">
        <f>SUM(M84:M85)</f>
        <v>0</v>
      </c>
      <c r="N83" s="112">
        <f>SUM(N84:N85)</f>
        <v>0</v>
      </c>
      <c r="O83" s="39">
        <f t="shared" si="7"/>
        <v>0</v>
      </c>
      <c r="P83" s="38"/>
      <c r="R83" s="13"/>
      <c r="S83" s="13"/>
      <c r="T83" s="13"/>
      <c r="U83" s="13"/>
    </row>
    <row r="84" spans="1:21" hidden="1" x14ac:dyDescent="0.25">
      <c r="A84" s="88">
        <v>2121</v>
      </c>
      <c r="B84" s="110" t="s">
        <v>231</v>
      </c>
      <c r="C84" s="45">
        <f t="shared" si="3"/>
        <v>0</v>
      </c>
      <c r="D84" s="43"/>
      <c r="E84" s="40"/>
      <c r="F84" s="44">
        <f t="shared" si="4"/>
        <v>0</v>
      </c>
      <c r="G84" s="43"/>
      <c r="H84" s="42"/>
      <c r="I84" s="39">
        <f t="shared" si="5"/>
        <v>0</v>
      </c>
      <c r="J84" s="43"/>
      <c r="K84" s="42"/>
      <c r="L84" s="39">
        <f t="shared" si="6"/>
        <v>0</v>
      </c>
      <c r="M84" s="41"/>
      <c r="N84" s="40"/>
      <c r="O84" s="39">
        <f t="shared" si="7"/>
        <v>0</v>
      </c>
      <c r="P84" s="38"/>
      <c r="R84" s="13"/>
      <c r="S84" s="13"/>
      <c r="T84" s="13"/>
      <c r="U84" s="13"/>
    </row>
    <row r="85" spans="1:21" ht="24" hidden="1" x14ac:dyDescent="0.25">
      <c r="A85" s="88">
        <v>2122</v>
      </c>
      <c r="B85" s="110" t="s">
        <v>230</v>
      </c>
      <c r="C85" s="45">
        <f t="shared" si="3"/>
        <v>0</v>
      </c>
      <c r="D85" s="43"/>
      <c r="E85" s="40"/>
      <c r="F85" s="44">
        <f t="shared" si="4"/>
        <v>0</v>
      </c>
      <c r="G85" s="43"/>
      <c r="H85" s="42"/>
      <c r="I85" s="39">
        <f t="shared" si="5"/>
        <v>0</v>
      </c>
      <c r="J85" s="43"/>
      <c r="K85" s="42"/>
      <c r="L85" s="39">
        <f t="shared" si="6"/>
        <v>0</v>
      </c>
      <c r="M85" s="41"/>
      <c r="N85" s="40"/>
      <c r="O85" s="39">
        <f t="shared" si="7"/>
        <v>0</v>
      </c>
      <c r="P85" s="38"/>
      <c r="R85" s="13"/>
      <c r="S85" s="13"/>
      <c r="T85" s="13"/>
      <c r="U85" s="13"/>
    </row>
    <row r="86" spans="1:21" x14ac:dyDescent="0.25">
      <c r="A86" s="109">
        <v>2200</v>
      </c>
      <c r="B86" s="108" t="s">
        <v>229</v>
      </c>
      <c r="C86" s="168">
        <f t="shared" si="3"/>
        <v>205974</v>
      </c>
      <c r="D86" s="121">
        <f>SUM(D87,D92,D98,D106,D115,D119,D125,D131)</f>
        <v>4828</v>
      </c>
      <c r="E86" s="540">
        <f>SUM(E87,E92,E98,E106,E115,E119,E125,E131)</f>
        <v>0</v>
      </c>
      <c r="F86" s="473">
        <f t="shared" si="4"/>
        <v>4828</v>
      </c>
      <c r="G86" s="121">
        <f>SUM(G87,G92,G98,G106,G115,G119,G125,G131)</f>
        <v>25621</v>
      </c>
      <c r="H86" s="120">
        <f>SUM(H87,H92,H98,H106,H115,H119,H125,H131)</f>
        <v>0</v>
      </c>
      <c r="I86" s="119">
        <f t="shared" si="5"/>
        <v>25621</v>
      </c>
      <c r="J86" s="121">
        <f>SUM(J87,J92,J98,J106,J115,J119,J125,J131)</f>
        <v>175525</v>
      </c>
      <c r="K86" s="120">
        <f>SUM(K87,K92,K98,K106,K115,K119,K125,K131)</f>
        <v>0</v>
      </c>
      <c r="L86" s="119">
        <f t="shared" si="6"/>
        <v>175525</v>
      </c>
      <c r="M86" s="103">
        <f>SUM(M87,M92,M98,M106,M115,M119,M125,M131)</f>
        <v>0</v>
      </c>
      <c r="N86" s="102">
        <f>SUM(N87,N92,N98,N106,N115,N119,N125,N131)</f>
        <v>0</v>
      </c>
      <c r="O86" s="101">
        <f t="shared" si="7"/>
        <v>0</v>
      </c>
      <c r="P86" s="100"/>
      <c r="R86" s="13"/>
      <c r="S86" s="13"/>
      <c r="T86" s="13"/>
      <c r="U86" s="13"/>
    </row>
    <row r="87" spans="1:21" ht="24" x14ac:dyDescent="0.25">
      <c r="A87" s="169">
        <v>2210</v>
      </c>
      <c r="B87" s="96" t="s">
        <v>228</v>
      </c>
      <c r="C87" s="170">
        <f t="shared" si="3"/>
        <v>3274</v>
      </c>
      <c r="D87" s="94">
        <f>SUM(D88:D91)</f>
        <v>0</v>
      </c>
      <c r="E87" s="541">
        <f>SUM(E88:E91)</f>
        <v>0</v>
      </c>
      <c r="F87" s="484">
        <f t="shared" si="4"/>
        <v>0</v>
      </c>
      <c r="G87" s="94">
        <f>SUM(G88:G91)</f>
        <v>0</v>
      </c>
      <c r="H87" s="93">
        <f>SUM(H88:H91)</f>
        <v>0</v>
      </c>
      <c r="I87" s="90">
        <f t="shared" si="5"/>
        <v>0</v>
      </c>
      <c r="J87" s="94">
        <f>SUM(J88:J91)</f>
        <v>3274</v>
      </c>
      <c r="K87" s="93">
        <f>SUM(K88:K91)</f>
        <v>0</v>
      </c>
      <c r="L87" s="90">
        <f t="shared" si="6"/>
        <v>3274</v>
      </c>
      <c r="M87" s="92">
        <f>SUM(M88:M91)</f>
        <v>0</v>
      </c>
      <c r="N87" s="91">
        <f>SUM(N88:N91)</f>
        <v>0</v>
      </c>
      <c r="O87" s="90">
        <f t="shared" si="7"/>
        <v>0</v>
      </c>
      <c r="P87" s="89"/>
      <c r="R87" s="13"/>
      <c r="S87" s="13"/>
      <c r="T87" s="13"/>
      <c r="U87" s="13"/>
    </row>
    <row r="88" spans="1:21" ht="24" hidden="1" x14ac:dyDescent="0.25">
      <c r="A88" s="145">
        <v>2211</v>
      </c>
      <c r="B88" s="117" t="s">
        <v>227</v>
      </c>
      <c r="C88" s="45">
        <f t="shared" si="3"/>
        <v>0</v>
      </c>
      <c r="D88" s="83"/>
      <c r="E88" s="80"/>
      <c r="F88" s="84">
        <f t="shared" si="4"/>
        <v>0</v>
      </c>
      <c r="G88" s="83"/>
      <c r="H88" s="82"/>
      <c r="I88" s="79">
        <f t="shared" si="5"/>
        <v>0</v>
      </c>
      <c r="J88" s="83"/>
      <c r="K88" s="82"/>
      <c r="L88" s="79">
        <f t="shared" si="6"/>
        <v>0</v>
      </c>
      <c r="M88" s="81"/>
      <c r="N88" s="80"/>
      <c r="O88" s="79">
        <f t="shared" si="7"/>
        <v>0</v>
      </c>
      <c r="P88" s="78"/>
      <c r="R88" s="13"/>
      <c r="S88" s="13"/>
      <c r="T88" s="13"/>
      <c r="U88" s="13"/>
    </row>
    <row r="89" spans="1:21" ht="36" x14ac:dyDescent="0.25">
      <c r="A89" s="88">
        <v>2212</v>
      </c>
      <c r="B89" s="110" t="s">
        <v>226</v>
      </c>
      <c r="C89" s="45">
        <f t="shared" si="3"/>
        <v>2686</v>
      </c>
      <c r="D89" s="43"/>
      <c r="E89" s="543"/>
      <c r="F89" s="87">
        <f t="shared" si="4"/>
        <v>0</v>
      </c>
      <c r="G89" s="43"/>
      <c r="H89" s="42"/>
      <c r="I89" s="39">
        <f t="shared" si="5"/>
        <v>0</v>
      </c>
      <c r="J89" s="43">
        <v>2686</v>
      </c>
      <c r="K89" s="42"/>
      <c r="L89" s="39">
        <f t="shared" si="6"/>
        <v>2686</v>
      </c>
      <c r="M89" s="41"/>
      <c r="N89" s="40"/>
      <c r="O89" s="39">
        <f t="shared" si="7"/>
        <v>0</v>
      </c>
      <c r="P89" s="38"/>
      <c r="R89" s="13"/>
      <c r="S89" s="13"/>
      <c r="T89" s="13"/>
      <c r="U89" s="13"/>
    </row>
    <row r="90" spans="1:21" ht="24" x14ac:dyDescent="0.25">
      <c r="A90" s="88">
        <v>2214</v>
      </c>
      <c r="B90" s="110" t="s">
        <v>225</v>
      </c>
      <c r="C90" s="45">
        <f t="shared" si="3"/>
        <v>445</v>
      </c>
      <c r="D90" s="43"/>
      <c r="E90" s="543"/>
      <c r="F90" s="87">
        <f t="shared" si="4"/>
        <v>0</v>
      </c>
      <c r="G90" s="43"/>
      <c r="H90" s="42"/>
      <c r="I90" s="39">
        <f t="shared" si="5"/>
        <v>0</v>
      </c>
      <c r="J90" s="43">
        <v>445</v>
      </c>
      <c r="K90" s="42"/>
      <c r="L90" s="39">
        <f t="shared" si="6"/>
        <v>445</v>
      </c>
      <c r="M90" s="41"/>
      <c r="N90" s="40"/>
      <c r="O90" s="39">
        <f t="shared" si="7"/>
        <v>0</v>
      </c>
      <c r="P90" s="38"/>
      <c r="R90" s="13"/>
      <c r="S90" s="13"/>
      <c r="T90" s="13"/>
      <c r="U90" s="13"/>
    </row>
    <row r="91" spans="1:21" x14ac:dyDescent="0.25">
      <c r="A91" s="88">
        <v>2219</v>
      </c>
      <c r="B91" s="110" t="s">
        <v>224</v>
      </c>
      <c r="C91" s="45">
        <f t="shared" si="3"/>
        <v>143</v>
      </c>
      <c r="D91" s="43"/>
      <c r="E91" s="543"/>
      <c r="F91" s="87">
        <f t="shared" si="4"/>
        <v>0</v>
      </c>
      <c r="G91" s="43"/>
      <c r="H91" s="42"/>
      <c r="I91" s="39">
        <f t="shared" si="5"/>
        <v>0</v>
      </c>
      <c r="J91" s="43">
        <v>143</v>
      </c>
      <c r="K91" s="42"/>
      <c r="L91" s="39">
        <f t="shared" si="6"/>
        <v>143</v>
      </c>
      <c r="M91" s="41"/>
      <c r="N91" s="40"/>
      <c r="O91" s="39">
        <f t="shared" si="7"/>
        <v>0</v>
      </c>
      <c r="P91" s="38"/>
      <c r="R91" s="13"/>
      <c r="S91" s="13"/>
      <c r="T91" s="13"/>
      <c r="U91" s="13"/>
    </row>
    <row r="92" spans="1:21" ht="24" x14ac:dyDescent="0.25">
      <c r="A92" s="111">
        <v>2220</v>
      </c>
      <c r="B92" s="110" t="s">
        <v>223</v>
      </c>
      <c r="C92" s="45">
        <f t="shared" si="3"/>
        <v>161254</v>
      </c>
      <c r="D92" s="115">
        <f>SUM(D93:D97)</f>
        <v>0</v>
      </c>
      <c r="E92" s="136">
        <f>SUM(E93:E97)</f>
        <v>0</v>
      </c>
      <c r="F92" s="87">
        <f t="shared" si="4"/>
        <v>0</v>
      </c>
      <c r="G92" s="115">
        <f>SUM(G93:G97)</f>
        <v>25621</v>
      </c>
      <c r="H92" s="114">
        <f>SUM(H93:H97)</f>
        <v>0</v>
      </c>
      <c r="I92" s="39">
        <f t="shared" si="5"/>
        <v>25621</v>
      </c>
      <c r="J92" s="115">
        <f>SUM(J93:J97)</f>
        <v>135633</v>
      </c>
      <c r="K92" s="114">
        <f>SUM(K93:K97)</f>
        <v>0</v>
      </c>
      <c r="L92" s="39">
        <f t="shared" si="6"/>
        <v>135633</v>
      </c>
      <c r="M92" s="113">
        <f>SUM(M93:M97)</f>
        <v>0</v>
      </c>
      <c r="N92" s="112">
        <f>SUM(N93:N97)</f>
        <v>0</v>
      </c>
      <c r="O92" s="39">
        <f t="shared" si="7"/>
        <v>0</v>
      </c>
      <c r="P92" s="38"/>
      <c r="R92" s="13"/>
      <c r="S92" s="13"/>
      <c r="T92" s="13"/>
      <c r="U92" s="13"/>
    </row>
    <row r="93" spans="1:21" x14ac:dyDescent="0.25">
      <c r="A93" s="88">
        <v>2221</v>
      </c>
      <c r="B93" s="110" t="s">
        <v>222</v>
      </c>
      <c r="C93" s="45">
        <f t="shared" si="3"/>
        <v>87425</v>
      </c>
      <c r="D93" s="43"/>
      <c r="E93" s="543"/>
      <c r="F93" s="87">
        <f t="shared" si="4"/>
        <v>0</v>
      </c>
      <c r="G93" s="43">
        <v>25621</v>
      </c>
      <c r="H93" s="42"/>
      <c r="I93" s="39">
        <f t="shared" si="5"/>
        <v>25621</v>
      </c>
      <c r="J93" s="43">
        <v>61804</v>
      </c>
      <c r="K93" s="42"/>
      <c r="L93" s="39">
        <f t="shared" si="6"/>
        <v>61804</v>
      </c>
      <c r="M93" s="41"/>
      <c r="N93" s="40"/>
      <c r="O93" s="39">
        <f t="shared" si="7"/>
        <v>0</v>
      </c>
      <c r="P93" s="38"/>
      <c r="R93" s="13"/>
      <c r="S93" s="13"/>
      <c r="T93" s="13"/>
      <c r="U93" s="13"/>
    </row>
    <row r="94" spans="1:21" x14ac:dyDescent="0.25">
      <c r="A94" s="88">
        <v>2222</v>
      </c>
      <c r="B94" s="110" t="s">
        <v>221</v>
      </c>
      <c r="C94" s="45">
        <f t="shared" si="3"/>
        <v>24201</v>
      </c>
      <c r="D94" s="43"/>
      <c r="E94" s="543"/>
      <c r="F94" s="87">
        <f t="shared" si="4"/>
        <v>0</v>
      </c>
      <c r="G94" s="43"/>
      <c r="H94" s="42"/>
      <c r="I94" s="39">
        <f t="shared" si="5"/>
        <v>0</v>
      </c>
      <c r="J94" s="43">
        <v>24201</v>
      </c>
      <c r="K94" s="42"/>
      <c r="L94" s="39">
        <f t="shared" si="6"/>
        <v>24201</v>
      </c>
      <c r="M94" s="41"/>
      <c r="N94" s="40"/>
      <c r="O94" s="39">
        <f t="shared" si="7"/>
        <v>0</v>
      </c>
      <c r="P94" s="38"/>
      <c r="R94" s="13"/>
      <c r="S94" s="13"/>
      <c r="T94" s="13"/>
      <c r="U94" s="13"/>
    </row>
    <row r="95" spans="1:21" x14ac:dyDescent="0.25">
      <c r="A95" s="88">
        <v>2223</v>
      </c>
      <c r="B95" s="110" t="s">
        <v>220</v>
      </c>
      <c r="C95" s="45">
        <f t="shared" si="3"/>
        <v>46309</v>
      </c>
      <c r="D95" s="43"/>
      <c r="E95" s="543"/>
      <c r="F95" s="87">
        <f t="shared" si="4"/>
        <v>0</v>
      </c>
      <c r="G95" s="43"/>
      <c r="H95" s="42"/>
      <c r="I95" s="39">
        <f t="shared" si="5"/>
        <v>0</v>
      </c>
      <c r="J95" s="43">
        <v>46309</v>
      </c>
      <c r="K95" s="42"/>
      <c r="L95" s="39">
        <f t="shared" si="6"/>
        <v>46309</v>
      </c>
      <c r="M95" s="41"/>
      <c r="N95" s="40"/>
      <c r="O95" s="39">
        <f t="shared" si="7"/>
        <v>0</v>
      </c>
      <c r="P95" s="38"/>
      <c r="R95" s="13"/>
      <c r="S95" s="13"/>
      <c r="T95" s="13"/>
      <c r="U95" s="13"/>
    </row>
    <row r="96" spans="1:21" ht="48" x14ac:dyDescent="0.25">
      <c r="A96" s="88">
        <v>2224</v>
      </c>
      <c r="B96" s="110" t="s">
        <v>219</v>
      </c>
      <c r="C96" s="45">
        <f t="shared" si="3"/>
        <v>3319</v>
      </c>
      <c r="D96" s="43"/>
      <c r="E96" s="543"/>
      <c r="F96" s="87">
        <f t="shared" si="4"/>
        <v>0</v>
      </c>
      <c r="G96" s="43"/>
      <c r="H96" s="42"/>
      <c r="I96" s="39">
        <f t="shared" si="5"/>
        <v>0</v>
      </c>
      <c r="J96" s="43">
        <v>3319</v>
      </c>
      <c r="K96" s="42"/>
      <c r="L96" s="39">
        <f t="shared" si="6"/>
        <v>3319</v>
      </c>
      <c r="M96" s="41"/>
      <c r="N96" s="40"/>
      <c r="O96" s="39">
        <f t="shared" si="7"/>
        <v>0</v>
      </c>
      <c r="P96" s="38"/>
      <c r="R96" s="13"/>
      <c r="S96" s="13"/>
      <c r="T96" s="13"/>
      <c r="U96" s="13"/>
    </row>
    <row r="97" spans="1:21" ht="24" hidden="1" x14ac:dyDescent="0.25">
      <c r="A97" s="88">
        <v>2229</v>
      </c>
      <c r="B97" s="110" t="s">
        <v>218</v>
      </c>
      <c r="C97" s="45">
        <f t="shared" si="3"/>
        <v>0</v>
      </c>
      <c r="D97" s="43"/>
      <c r="E97" s="40"/>
      <c r="F97" s="44">
        <f t="shared" si="4"/>
        <v>0</v>
      </c>
      <c r="G97" s="43"/>
      <c r="H97" s="42"/>
      <c r="I97" s="39">
        <f t="shared" si="5"/>
        <v>0</v>
      </c>
      <c r="J97" s="43"/>
      <c r="K97" s="42"/>
      <c r="L97" s="39">
        <f t="shared" si="6"/>
        <v>0</v>
      </c>
      <c r="M97" s="41"/>
      <c r="N97" s="40"/>
      <c r="O97" s="39">
        <f t="shared" si="7"/>
        <v>0</v>
      </c>
      <c r="P97" s="38"/>
      <c r="R97" s="13"/>
      <c r="S97" s="13"/>
      <c r="T97" s="13"/>
      <c r="U97" s="13"/>
    </row>
    <row r="98" spans="1:21" ht="36" x14ac:dyDescent="0.25">
      <c r="A98" s="111">
        <v>2230</v>
      </c>
      <c r="B98" s="110" t="s">
        <v>217</v>
      </c>
      <c r="C98" s="45">
        <f t="shared" si="3"/>
        <v>8152</v>
      </c>
      <c r="D98" s="115">
        <f>SUM(D99:D105)</f>
        <v>4828</v>
      </c>
      <c r="E98" s="136">
        <f>SUM(E99:E105)</f>
        <v>0</v>
      </c>
      <c r="F98" s="87">
        <f t="shared" si="4"/>
        <v>4828</v>
      </c>
      <c r="G98" s="115">
        <f>SUM(G99:G105)</f>
        <v>0</v>
      </c>
      <c r="H98" s="114">
        <f>SUM(H99:H105)</f>
        <v>0</v>
      </c>
      <c r="I98" s="39">
        <f t="shared" si="5"/>
        <v>0</v>
      </c>
      <c r="J98" s="115">
        <f>SUM(J99:J105)</f>
        <v>3324</v>
      </c>
      <c r="K98" s="114">
        <f>SUM(K99:K105)</f>
        <v>0</v>
      </c>
      <c r="L98" s="39">
        <f t="shared" si="6"/>
        <v>3324</v>
      </c>
      <c r="M98" s="113">
        <f>SUM(M99:M105)</f>
        <v>0</v>
      </c>
      <c r="N98" s="112">
        <f>SUM(N99:N105)</f>
        <v>0</v>
      </c>
      <c r="O98" s="39">
        <f t="shared" si="7"/>
        <v>0</v>
      </c>
      <c r="P98" s="38"/>
      <c r="R98" s="13"/>
      <c r="S98" s="13"/>
      <c r="T98" s="13"/>
      <c r="U98" s="13"/>
    </row>
    <row r="99" spans="1:21" ht="24" hidden="1" x14ac:dyDescent="0.25">
      <c r="A99" s="88">
        <v>2231</v>
      </c>
      <c r="B99" s="110" t="s">
        <v>216</v>
      </c>
      <c r="C99" s="45">
        <f t="shared" si="3"/>
        <v>0</v>
      </c>
      <c r="D99" s="43"/>
      <c r="E99" s="40"/>
      <c r="F99" s="44">
        <f t="shared" si="4"/>
        <v>0</v>
      </c>
      <c r="G99" s="43"/>
      <c r="H99" s="42"/>
      <c r="I99" s="39">
        <f t="shared" si="5"/>
        <v>0</v>
      </c>
      <c r="J99" s="43"/>
      <c r="K99" s="42"/>
      <c r="L99" s="39">
        <f t="shared" si="6"/>
        <v>0</v>
      </c>
      <c r="M99" s="41"/>
      <c r="N99" s="40"/>
      <c r="O99" s="39">
        <f t="shared" si="7"/>
        <v>0</v>
      </c>
      <c r="P99" s="38"/>
      <c r="R99" s="13"/>
      <c r="S99" s="13"/>
      <c r="T99" s="13"/>
      <c r="U99" s="13"/>
    </row>
    <row r="100" spans="1:21" ht="36" x14ac:dyDescent="0.25">
      <c r="A100" s="88">
        <v>2232</v>
      </c>
      <c r="B100" s="110" t="s">
        <v>215</v>
      </c>
      <c r="C100" s="45">
        <f t="shared" si="3"/>
        <v>4828</v>
      </c>
      <c r="D100" s="43">
        <f>4477+351</f>
        <v>4828</v>
      </c>
      <c r="E100" s="543"/>
      <c r="F100" s="87">
        <f t="shared" si="4"/>
        <v>4828</v>
      </c>
      <c r="G100" s="43"/>
      <c r="H100" s="42"/>
      <c r="I100" s="39">
        <f t="shared" si="5"/>
        <v>0</v>
      </c>
      <c r="J100" s="43"/>
      <c r="K100" s="42"/>
      <c r="L100" s="39">
        <f t="shared" si="6"/>
        <v>0</v>
      </c>
      <c r="M100" s="41"/>
      <c r="N100" s="40"/>
      <c r="O100" s="39">
        <f t="shared" si="7"/>
        <v>0</v>
      </c>
      <c r="P100" s="38"/>
      <c r="R100" s="13"/>
      <c r="S100" s="13"/>
      <c r="T100" s="13"/>
      <c r="U100" s="13"/>
    </row>
    <row r="101" spans="1:21" ht="24" hidden="1" x14ac:dyDescent="0.25">
      <c r="A101" s="145">
        <v>2233</v>
      </c>
      <c r="B101" s="117" t="s">
        <v>214</v>
      </c>
      <c r="C101" s="45">
        <f t="shared" si="3"/>
        <v>0</v>
      </c>
      <c r="D101" s="83"/>
      <c r="E101" s="80"/>
      <c r="F101" s="84">
        <f t="shared" si="4"/>
        <v>0</v>
      </c>
      <c r="G101" s="83"/>
      <c r="H101" s="82"/>
      <c r="I101" s="79">
        <f t="shared" si="5"/>
        <v>0</v>
      </c>
      <c r="J101" s="83"/>
      <c r="K101" s="82"/>
      <c r="L101" s="79">
        <f t="shared" si="6"/>
        <v>0</v>
      </c>
      <c r="M101" s="81"/>
      <c r="N101" s="80"/>
      <c r="O101" s="79">
        <f t="shared" si="7"/>
        <v>0</v>
      </c>
      <c r="P101" s="78"/>
      <c r="R101" s="13"/>
      <c r="S101" s="13"/>
      <c r="T101" s="13"/>
      <c r="U101" s="13"/>
    </row>
    <row r="102" spans="1:21" ht="36" hidden="1" x14ac:dyDescent="0.25">
      <c r="A102" s="88">
        <v>2234</v>
      </c>
      <c r="B102" s="110" t="s">
        <v>213</v>
      </c>
      <c r="C102" s="45">
        <f t="shared" si="3"/>
        <v>0</v>
      </c>
      <c r="D102" s="43"/>
      <c r="E102" s="40"/>
      <c r="F102" s="44">
        <f t="shared" si="4"/>
        <v>0</v>
      </c>
      <c r="G102" s="43"/>
      <c r="H102" s="42"/>
      <c r="I102" s="39">
        <f t="shared" si="5"/>
        <v>0</v>
      </c>
      <c r="J102" s="43"/>
      <c r="K102" s="42"/>
      <c r="L102" s="39">
        <f t="shared" si="6"/>
        <v>0</v>
      </c>
      <c r="M102" s="41"/>
      <c r="N102" s="40"/>
      <c r="O102" s="39">
        <f t="shared" si="7"/>
        <v>0</v>
      </c>
      <c r="P102" s="38"/>
      <c r="R102" s="13"/>
      <c r="S102" s="13"/>
      <c r="T102" s="13"/>
      <c r="U102" s="13"/>
    </row>
    <row r="103" spans="1:21" ht="24" x14ac:dyDescent="0.25">
      <c r="A103" s="88">
        <v>2235</v>
      </c>
      <c r="B103" s="110" t="s">
        <v>212</v>
      </c>
      <c r="C103" s="45">
        <f t="shared" si="3"/>
        <v>1036</v>
      </c>
      <c r="D103" s="43"/>
      <c r="E103" s="543"/>
      <c r="F103" s="87">
        <f t="shared" si="4"/>
        <v>0</v>
      </c>
      <c r="G103" s="43"/>
      <c r="H103" s="42"/>
      <c r="I103" s="39">
        <f t="shared" si="5"/>
        <v>0</v>
      </c>
      <c r="J103" s="43">
        <v>1036</v>
      </c>
      <c r="K103" s="42"/>
      <c r="L103" s="39">
        <f t="shared" si="6"/>
        <v>1036</v>
      </c>
      <c r="M103" s="41"/>
      <c r="N103" s="40"/>
      <c r="O103" s="39">
        <f t="shared" si="7"/>
        <v>0</v>
      </c>
      <c r="P103" s="38"/>
      <c r="R103" s="13"/>
      <c r="S103" s="13"/>
      <c r="T103" s="13"/>
      <c r="U103" s="13"/>
    </row>
    <row r="104" spans="1:21" x14ac:dyDescent="0.25">
      <c r="A104" s="88">
        <v>2236</v>
      </c>
      <c r="B104" s="110" t="s">
        <v>211</v>
      </c>
      <c r="C104" s="45">
        <f t="shared" si="3"/>
        <v>210</v>
      </c>
      <c r="D104" s="43"/>
      <c r="E104" s="543"/>
      <c r="F104" s="87">
        <f t="shared" si="4"/>
        <v>0</v>
      </c>
      <c r="G104" s="43"/>
      <c r="H104" s="42"/>
      <c r="I104" s="39">
        <f t="shared" si="5"/>
        <v>0</v>
      </c>
      <c r="J104" s="43">
        <v>210</v>
      </c>
      <c r="K104" s="42"/>
      <c r="L104" s="39">
        <f t="shared" si="6"/>
        <v>210</v>
      </c>
      <c r="M104" s="41"/>
      <c r="N104" s="40"/>
      <c r="O104" s="39">
        <f t="shared" si="7"/>
        <v>0</v>
      </c>
      <c r="P104" s="38"/>
      <c r="R104" s="13"/>
      <c r="S104" s="13"/>
      <c r="T104" s="13"/>
      <c r="U104" s="13"/>
    </row>
    <row r="105" spans="1:21" ht="24" x14ac:dyDescent="0.25">
      <c r="A105" s="88">
        <v>2239</v>
      </c>
      <c r="B105" s="110" t="s">
        <v>210</v>
      </c>
      <c r="C105" s="45">
        <f t="shared" si="3"/>
        <v>2078</v>
      </c>
      <c r="D105" s="43"/>
      <c r="E105" s="543"/>
      <c r="F105" s="87">
        <f t="shared" si="4"/>
        <v>0</v>
      </c>
      <c r="G105" s="43"/>
      <c r="H105" s="42"/>
      <c r="I105" s="39">
        <f t="shared" si="5"/>
        <v>0</v>
      </c>
      <c r="J105" s="43">
        <v>2078</v>
      </c>
      <c r="K105" s="42"/>
      <c r="L105" s="39">
        <f t="shared" si="6"/>
        <v>2078</v>
      </c>
      <c r="M105" s="41"/>
      <c r="N105" s="40"/>
      <c r="O105" s="39">
        <f t="shared" si="7"/>
        <v>0</v>
      </c>
      <c r="P105" s="38"/>
      <c r="R105" s="13"/>
      <c r="S105" s="13"/>
      <c r="T105" s="13"/>
      <c r="U105" s="13"/>
    </row>
    <row r="106" spans="1:21" ht="36" x14ac:dyDescent="0.25">
      <c r="A106" s="111">
        <v>2240</v>
      </c>
      <c r="B106" s="110" t="s">
        <v>209</v>
      </c>
      <c r="C106" s="45">
        <f t="shared" si="3"/>
        <v>31114</v>
      </c>
      <c r="D106" s="115">
        <f>SUM(D107:D114)</f>
        <v>0</v>
      </c>
      <c r="E106" s="136">
        <f>SUM(E107:E114)</f>
        <v>0</v>
      </c>
      <c r="F106" s="87">
        <f t="shared" si="4"/>
        <v>0</v>
      </c>
      <c r="G106" s="115">
        <f>SUM(G107:G114)</f>
        <v>0</v>
      </c>
      <c r="H106" s="114">
        <f>SUM(H107:H114)</f>
        <v>0</v>
      </c>
      <c r="I106" s="39">
        <f t="shared" si="5"/>
        <v>0</v>
      </c>
      <c r="J106" s="115">
        <f>SUM(J107:J114)</f>
        <v>31114</v>
      </c>
      <c r="K106" s="114">
        <f>SUM(K107:K114)</f>
        <v>0</v>
      </c>
      <c r="L106" s="39">
        <f t="shared" si="6"/>
        <v>31114</v>
      </c>
      <c r="M106" s="113">
        <f>SUM(M107:M114)</f>
        <v>0</v>
      </c>
      <c r="N106" s="112">
        <f>SUM(N107:N114)</f>
        <v>0</v>
      </c>
      <c r="O106" s="39">
        <f t="shared" si="7"/>
        <v>0</v>
      </c>
      <c r="P106" s="38"/>
      <c r="R106" s="13"/>
      <c r="S106" s="13"/>
      <c r="T106" s="13"/>
      <c r="U106" s="13"/>
    </row>
    <row r="107" spans="1:21" x14ac:dyDescent="0.25">
      <c r="A107" s="88">
        <v>2241</v>
      </c>
      <c r="B107" s="110" t="s">
        <v>208</v>
      </c>
      <c r="C107" s="45">
        <f t="shared" si="3"/>
        <v>6360</v>
      </c>
      <c r="D107" s="43"/>
      <c r="E107" s="543"/>
      <c r="F107" s="87">
        <f t="shared" si="4"/>
        <v>0</v>
      </c>
      <c r="G107" s="43"/>
      <c r="H107" s="42"/>
      <c r="I107" s="39">
        <f t="shared" si="5"/>
        <v>0</v>
      </c>
      <c r="J107" s="43">
        <v>6360</v>
      </c>
      <c r="K107" s="42"/>
      <c r="L107" s="39">
        <f t="shared" si="6"/>
        <v>6360</v>
      </c>
      <c r="M107" s="41"/>
      <c r="N107" s="40"/>
      <c r="O107" s="39">
        <f t="shared" si="7"/>
        <v>0</v>
      </c>
      <c r="P107" s="38"/>
      <c r="R107" s="13"/>
      <c r="S107" s="13"/>
      <c r="T107" s="13"/>
      <c r="U107" s="13"/>
    </row>
    <row r="108" spans="1:21" ht="24" x14ac:dyDescent="0.25">
      <c r="A108" s="88">
        <v>2242</v>
      </c>
      <c r="B108" s="110" t="s">
        <v>207</v>
      </c>
      <c r="C108" s="45">
        <f t="shared" si="3"/>
        <v>2741</v>
      </c>
      <c r="D108" s="43"/>
      <c r="E108" s="543"/>
      <c r="F108" s="87">
        <f t="shared" si="4"/>
        <v>0</v>
      </c>
      <c r="G108" s="43"/>
      <c r="H108" s="42"/>
      <c r="I108" s="39">
        <f t="shared" si="5"/>
        <v>0</v>
      </c>
      <c r="J108" s="43">
        <v>2741</v>
      </c>
      <c r="K108" s="42"/>
      <c r="L108" s="39">
        <f t="shared" si="6"/>
        <v>2741</v>
      </c>
      <c r="M108" s="41"/>
      <c r="N108" s="40"/>
      <c r="O108" s="39">
        <f t="shared" si="7"/>
        <v>0</v>
      </c>
      <c r="P108" s="38"/>
      <c r="R108" s="13"/>
      <c r="S108" s="13"/>
      <c r="T108" s="13"/>
      <c r="U108" s="13"/>
    </row>
    <row r="109" spans="1:21" ht="24" x14ac:dyDescent="0.25">
      <c r="A109" s="88">
        <v>2243</v>
      </c>
      <c r="B109" s="110" t="s">
        <v>206</v>
      </c>
      <c r="C109" s="45">
        <f t="shared" si="3"/>
        <v>1500</v>
      </c>
      <c r="D109" s="43"/>
      <c r="E109" s="543"/>
      <c r="F109" s="87">
        <f t="shared" si="4"/>
        <v>0</v>
      </c>
      <c r="G109" s="43"/>
      <c r="H109" s="42"/>
      <c r="I109" s="39">
        <f t="shared" si="5"/>
        <v>0</v>
      </c>
      <c r="J109" s="43">
        <v>1500</v>
      </c>
      <c r="K109" s="42"/>
      <c r="L109" s="39">
        <f t="shared" si="6"/>
        <v>1500</v>
      </c>
      <c r="M109" s="41"/>
      <c r="N109" s="40"/>
      <c r="O109" s="39">
        <f t="shared" si="7"/>
        <v>0</v>
      </c>
      <c r="P109" s="38"/>
      <c r="R109" s="13"/>
      <c r="S109" s="13"/>
      <c r="T109" s="13"/>
      <c r="U109" s="13"/>
    </row>
    <row r="110" spans="1:21" x14ac:dyDescent="0.25">
      <c r="A110" s="88">
        <v>2244</v>
      </c>
      <c r="B110" s="110" t="s">
        <v>205</v>
      </c>
      <c r="C110" s="45">
        <f t="shared" si="3"/>
        <v>9449</v>
      </c>
      <c r="D110" s="43"/>
      <c r="E110" s="543"/>
      <c r="F110" s="87">
        <f t="shared" si="4"/>
        <v>0</v>
      </c>
      <c r="G110" s="43"/>
      <c r="H110" s="42"/>
      <c r="I110" s="39">
        <f t="shared" si="5"/>
        <v>0</v>
      </c>
      <c r="J110" s="43">
        <v>9449</v>
      </c>
      <c r="K110" s="42"/>
      <c r="L110" s="39">
        <f t="shared" si="6"/>
        <v>9449</v>
      </c>
      <c r="M110" s="41"/>
      <c r="N110" s="40"/>
      <c r="O110" s="39">
        <f t="shared" si="7"/>
        <v>0</v>
      </c>
      <c r="P110" s="38"/>
      <c r="R110" s="13"/>
      <c r="S110" s="13"/>
      <c r="T110" s="13"/>
      <c r="U110" s="13"/>
    </row>
    <row r="111" spans="1:21" ht="24" hidden="1" x14ac:dyDescent="0.25">
      <c r="A111" s="88">
        <v>2246</v>
      </c>
      <c r="B111" s="110" t="s">
        <v>204</v>
      </c>
      <c r="C111" s="45">
        <f t="shared" si="3"/>
        <v>0</v>
      </c>
      <c r="D111" s="43"/>
      <c r="E111" s="40"/>
      <c r="F111" s="44">
        <f t="shared" si="4"/>
        <v>0</v>
      </c>
      <c r="G111" s="43"/>
      <c r="H111" s="42"/>
      <c r="I111" s="39">
        <f t="shared" si="5"/>
        <v>0</v>
      </c>
      <c r="J111" s="43"/>
      <c r="K111" s="42"/>
      <c r="L111" s="39">
        <f t="shared" si="6"/>
        <v>0</v>
      </c>
      <c r="M111" s="41"/>
      <c r="N111" s="40"/>
      <c r="O111" s="39">
        <f t="shared" si="7"/>
        <v>0</v>
      </c>
      <c r="P111" s="38"/>
      <c r="R111" s="13"/>
      <c r="S111" s="13"/>
      <c r="T111" s="13"/>
      <c r="U111" s="13"/>
    </row>
    <row r="112" spans="1:21" x14ac:dyDescent="0.25">
      <c r="A112" s="88">
        <v>2247</v>
      </c>
      <c r="B112" s="110" t="s">
        <v>203</v>
      </c>
      <c r="C112" s="45">
        <f t="shared" si="3"/>
        <v>210</v>
      </c>
      <c r="D112" s="43"/>
      <c r="E112" s="543"/>
      <c r="F112" s="87">
        <f t="shared" si="4"/>
        <v>0</v>
      </c>
      <c r="G112" s="43"/>
      <c r="H112" s="42"/>
      <c r="I112" s="39">
        <f t="shared" si="5"/>
        <v>0</v>
      </c>
      <c r="J112" s="43">
        <v>210</v>
      </c>
      <c r="K112" s="42"/>
      <c r="L112" s="39">
        <f t="shared" si="6"/>
        <v>210</v>
      </c>
      <c r="M112" s="41"/>
      <c r="N112" s="40"/>
      <c r="O112" s="39">
        <f t="shared" si="7"/>
        <v>0</v>
      </c>
      <c r="P112" s="38"/>
      <c r="R112" s="13"/>
      <c r="S112" s="13"/>
      <c r="T112" s="13"/>
      <c r="U112" s="13"/>
    </row>
    <row r="113" spans="1:21" ht="24" hidden="1" x14ac:dyDescent="0.25">
      <c r="A113" s="88">
        <v>2248</v>
      </c>
      <c r="B113" s="110" t="s">
        <v>202</v>
      </c>
      <c r="C113" s="45">
        <f t="shared" si="3"/>
        <v>0</v>
      </c>
      <c r="D113" s="43"/>
      <c r="E113" s="40"/>
      <c r="F113" s="44">
        <f t="shared" si="4"/>
        <v>0</v>
      </c>
      <c r="G113" s="43"/>
      <c r="H113" s="42"/>
      <c r="I113" s="39">
        <f t="shared" si="5"/>
        <v>0</v>
      </c>
      <c r="J113" s="43"/>
      <c r="K113" s="42"/>
      <c r="L113" s="39">
        <f t="shared" si="6"/>
        <v>0</v>
      </c>
      <c r="M113" s="41"/>
      <c r="N113" s="40"/>
      <c r="O113" s="39">
        <f t="shared" si="7"/>
        <v>0</v>
      </c>
      <c r="P113" s="38"/>
      <c r="R113" s="13"/>
      <c r="S113" s="13"/>
      <c r="T113" s="13"/>
      <c r="U113" s="13"/>
    </row>
    <row r="114" spans="1:21" ht="24" x14ac:dyDescent="0.25">
      <c r="A114" s="88">
        <v>2249</v>
      </c>
      <c r="B114" s="110" t="s">
        <v>201</v>
      </c>
      <c r="C114" s="45">
        <f t="shared" si="3"/>
        <v>10854</v>
      </c>
      <c r="D114" s="43"/>
      <c r="E114" s="543"/>
      <c r="F114" s="87">
        <f t="shared" si="4"/>
        <v>0</v>
      </c>
      <c r="G114" s="43"/>
      <c r="H114" s="42"/>
      <c r="I114" s="39">
        <f t="shared" si="5"/>
        <v>0</v>
      </c>
      <c r="J114" s="43">
        <v>10854</v>
      </c>
      <c r="K114" s="42"/>
      <c r="L114" s="39">
        <f t="shared" si="6"/>
        <v>10854</v>
      </c>
      <c r="M114" s="41"/>
      <c r="N114" s="40"/>
      <c r="O114" s="39">
        <f t="shared" si="7"/>
        <v>0</v>
      </c>
      <c r="P114" s="38"/>
      <c r="R114" s="13"/>
      <c r="S114" s="13"/>
      <c r="T114" s="13"/>
      <c r="U114" s="13"/>
    </row>
    <row r="115" spans="1:21" x14ac:dyDescent="0.25">
      <c r="A115" s="111">
        <v>2250</v>
      </c>
      <c r="B115" s="110" t="s">
        <v>200</v>
      </c>
      <c r="C115" s="45">
        <f t="shared" si="3"/>
        <v>625</v>
      </c>
      <c r="D115" s="115">
        <f>SUM(D116:D118)</f>
        <v>0</v>
      </c>
      <c r="E115" s="136">
        <f>SUM(E116:E118)</f>
        <v>0</v>
      </c>
      <c r="F115" s="87">
        <f t="shared" si="4"/>
        <v>0</v>
      </c>
      <c r="G115" s="115">
        <f>SUM(G116:G118)</f>
        <v>0</v>
      </c>
      <c r="H115" s="114">
        <f>SUM(H116:H118)</f>
        <v>0</v>
      </c>
      <c r="I115" s="39">
        <f t="shared" si="5"/>
        <v>0</v>
      </c>
      <c r="J115" s="115">
        <f>SUM(J116:J118)</f>
        <v>625</v>
      </c>
      <c r="K115" s="114">
        <f>SUM(K116:K118)</f>
        <v>0</v>
      </c>
      <c r="L115" s="39">
        <f t="shared" si="6"/>
        <v>625</v>
      </c>
      <c r="M115" s="113">
        <f>SUM(M116:M118)</f>
        <v>0</v>
      </c>
      <c r="N115" s="112">
        <f>SUM(N116:N118)</f>
        <v>0</v>
      </c>
      <c r="O115" s="39">
        <f t="shared" si="7"/>
        <v>0</v>
      </c>
      <c r="P115" s="38"/>
      <c r="R115" s="13"/>
      <c r="S115" s="13"/>
      <c r="T115" s="13"/>
      <c r="U115" s="13"/>
    </row>
    <row r="116" spans="1:21" x14ac:dyDescent="0.25">
      <c r="A116" s="88">
        <v>2251</v>
      </c>
      <c r="B116" s="110" t="s">
        <v>199</v>
      </c>
      <c r="C116" s="45">
        <f t="shared" si="3"/>
        <v>360</v>
      </c>
      <c r="D116" s="43"/>
      <c r="E116" s="543"/>
      <c r="F116" s="87">
        <f t="shared" si="4"/>
        <v>0</v>
      </c>
      <c r="G116" s="43"/>
      <c r="H116" s="42"/>
      <c r="I116" s="39">
        <f t="shared" si="5"/>
        <v>0</v>
      </c>
      <c r="J116" s="43">
        <v>360</v>
      </c>
      <c r="K116" s="42"/>
      <c r="L116" s="39">
        <f t="shared" si="6"/>
        <v>360</v>
      </c>
      <c r="M116" s="41"/>
      <c r="N116" s="40"/>
      <c r="O116" s="39">
        <f t="shared" si="7"/>
        <v>0</v>
      </c>
      <c r="P116" s="38"/>
      <c r="R116" s="13"/>
      <c r="S116" s="13"/>
      <c r="T116" s="13"/>
      <c r="U116" s="13"/>
    </row>
    <row r="117" spans="1:21" ht="24" hidden="1" x14ac:dyDescent="0.25">
      <c r="A117" s="88">
        <v>2252</v>
      </c>
      <c r="B117" s="110" t="s">
        <v>198</v>
      </c>
      <c r="C117" s="45">
        <f t="shared" ref="C117:C180" si="8">F117+I117+L117+O117</f>
        <v>0</v>
      </c>
      <c r="D117" s="43"/>
      <c r="E117" s="40"/>
      <c r="F117" s="44">
        <f t="shared" ref="F117:F180" si="9">D117+E117</f>
        <v>0</v>
      </c>
      <c r="G117" s="43"/>
      <c r="H117" s="42"/>
      <c r="I117" s="39">
        <f t="shared" ref="I117:I180" si="10">G117+H117</f>
        <v>0</v>
      </c>
      <c r="J117" s="43"/>
      <c r="K117" s="42"/>
      <c r="L117" s="39">
        <f t="shared" ref="L117:L180" si="11">J117+K117</f>
        <v>0</v>
      </c>
      <c r="M117" s="41"/>
      <c r="N117" s="40"/>
      <c r="O117" s="39">
        <f t="shared" ref="O117:O180" si="12">M117+N117</f>
        <v>0</v>
      </c>
      <c r="P117" s="38"/>
      <c r="R117" s="13"/>
      <c r="S117" s="13"/>
      <c r="T117" s="13"/>
      <c r="U117" s="13"/>
    </row>
    <row r="118" spans="1:21" ht="24" x14ac:dyDescent="0.25">
      <c r="A118" s="88">
        <v>2259</v>
      </c>
      <c r="B118" s="110" t="s">
        <v>197</v>
      </c>
      <c r="C118" s="45">
        <f t="shared" si="8"/>
        <v>265</v>
      </c>
      <c r="D118" s="43"/>
      <c r="E118" s="543"/>
      <c r="F118" s="87">
        <f t="shared" si="9"/>
        <v>0</v>
      </c>
      <c r="G118" s="43"/>
      <c r="H118" s="42"/>
      <c r="I118" s="39">
        <f t="shared" si="10"/>
        <v>0</v>
      </c>
      <c r="J118" s="43">
        <v>265</v>
      </c>
      <c r="K118" s="42"/>
      <c r="L118" s="39">
        <f t="shared" si="11"/>
        <v>265</v>
      </c>
      <c r="M118" s="41"/>
      <c r="N118" s="40"/>
      <c r="O118" s="39">
        <f t="shared" si="12"/>
        <v>0</v>
      </c>
      <c r="P118" s="38"/>
      <c r="R118" s="13"/>
      <c r="S118" s="13"/>
      <c r="T118" s="13"/>
      <c r="U118" s="13"/>
    </row>
    <row r="119" spans="1:21" x14ac:dyDescent="0.25">
      <c r="A119" s="111">
        <v>2260</v>
      </c>
      <c r="B119" s="110" t="s">
        <v>196</v>
      </c>
      <c r="C119" s="45">
        <f t="shared" si="8"/>
        <v>593</v>
      </c>
      <c r="D119" s="115">
        <f>SUM(D120:D124)</f>
        <v>0</v>
      </c>
      <c r="E119" s="136">
        <f>SUM(E120:E124)</f>
        <v>0</v>
      </c>
      <c r="F119" s="87">
        <f t="shared" si="9"/>
        <v>0</v>
      </c>
      <c r="G119" s="115">
        <f>SUM(G120:G124)</f>
        <v>0</v>
      </c>
      <c r="H119" s="114">
        <f>SUM(H120:H124)</f>
        <v>0</v>
      </c>
      <c r="I119" s="39">
        <f t="shared" si="10"/>
        <v>0</v>
      </c>
      <c r="J119" s="115">
        <f>SUM(J120:J124)</f>
        <v>593</v>
      </c>
      <c r="K119" s="114">
        <f>SUM(K120:K124)</f>
        <v>0</v>
      </c>
      <c r="L119" s="39">
        <f t="shared" si="11"/>
        <v>593</v>
      </c>
      <c r="M119" s="113">
        <f>SUM(M120:M124)</f>
        <v>0</v>
      </c>
      <c r="N119" s="112">
        <f>SUM(N120:N124)</f>
        <v>0</v>
      </c>
      <c r="O119" s="39">
        <f t="shared" si="12"/>
        <v>0</v>
      </c>
      <c r="P119" s="38"/>
      <c r="R119" s="13"/>
      <c r="S119" s="13"/>
      <c r="T119" s="13"/>
      <c r="U119" s="13"/>
    </row>
    <row r="120" spans="1:21" hidden="1" x14ac:dyDescent="0.25">
      <c r="A120" s="88">
        <v>2261</v>
      </c>
      <c r="B120" s="110" t="s">
        <v>195</v>
      </c>
      <c r="C120" s="45">
        <f t="shared" si="8"/>
        <v>0</v>
      </c>
      <c r="D120" s="43"/>
      <c r="E120" s="40"/>
      <c r="F120" s="44">
        <f t="shared" si="9"/>
        <v>0</v>
      </c>
      <c r="G120" s="43"/>
      <c r="H120" s="42"/>
      <c r="I120" s="39">
        <f t="shared" si="10"/>
        <v>0</v>
      </c>
      <c r="J120" s="43"/>
      <c r="K120" s="42"/>
      <c r="L120" s="39">
        <f t="shared" si="11"/>
        <v>0</v>
      </c>
      <c r="M120" s="41"/>
      <c r="N120" s="40"/>
      <c r="O120" s="39">
        <f t="shared" si="12"/>
        <v>0</v>
      </c>
      <c r="P120" s="38"/>
      <c r="R120" s="13"/>
      <c r="S120" s="13"/>
      <c r="T120" s="13"/>
      <c r="U120" s="13"/>
    </row>
    <row r="121" spans="1:21" x14ac:dyDescent="0.25">
      <c r="A121" s="88">
        <v>2262</v>
      </c>
      <c r="B121" s="110" t="s">
        <v>194</v>
      </c>
      <c r="C121" s="45">
        <f t="shared" si="8"/>
        <v>500</v>
      </c>
      <c r="D121" s="43"/>
      <c r="E121" s="543"/>
      <c r="F121" s="87">
        <f t="shared" si="9"/>
        <v>0</v>
      </c>
      <c r="G121" s="43"/>
      <c r="H121" s="42"/>
      <c r="I121" s="39">
        <f t="shared" si="10"/>
        <v>0</v>
      </c>
      <c r="J121" s="43">
        <v>500</v>
      </c>
      <c r="K121" s="42"/>
      <c r="L121" s="39">
        <f t="shared" si="11"/>
        <v>500</v>
      </c>
      <c r="M121" s="41"/>
      <c r="N121" s="40"/>
      <c r="O121" s="39">
        <f t="shared" si="12"/>
        <v>0</v>
      </c>
      <c r="P121" s="38"/>
      <c r="R121" s="13"/>
      <c r="S121" s="13"/>
      <c r="T121" s="13"/>
      <c r="U121" s="13"/>
    </row>
    <row r="122" spans="1:21" hidden="1" x14ac:dyDescent="0.25">
      <c r="A122" s="88">
        <v>2263</v>
      </c>
      <c r="B122" s="110" t="s">
        <v>193</v>
      </c>
      <c r="C122" s="45">
        <f t="shared" si="8"/>
        <v>0</v>
      </c>
      <c r="D122" s="43"/>
      <c r="E122" s="40"/>
      <c r="F122" s="44">
        <f t="shared" si="9"/>
        <v>0</v>
      </c>
      <c r="G122" s="43"/>
      <c r="H122" s="42"/>
      <c r="I122" s="39">
        <f t="shared" si="10"/>
        <v>0</v>
      </c>
      <c r="J122" s="43"/>
      <c r="K122" s="42"/>
      <c r="L122" s="39">
        <f t="shared" si="11"/>
        <v>0</v>
      </c>
      <c r="M122" s="41"/>
      <c r="N122" s="40"/>
      <c r="O122" s="39">
        <f t="shared" si="12"/>
        <v>0</v>
      </c>
      <c r="P122" s="38"/>
      <c r="R122" s="13"/>
      <c r="S122" s="13"/>
      <c r="T122" s="13"/>
      <c r="U122" s="13"/>
    </row>
    <row r="123" spans="1:21" ht="24" hidden="1" x14ac:dyDescent="0.25">
      <c r="A123" s="88">
        <v>2264</v>
      </c>
      <c r="B123" s="110" t="s">
        <v>192</v>
      </c>
      <c r="C123" s="45">
        <f t="shared" si="8"/>
        <v>0</v>
      </c>
      <c r="D123" s="43"/>
      <c r="E123" s="40"/>
      <c r="F123" s="44">
        <f t="shared" si="9"/>
        <v>0</v>
      </c>
      <c r="G123" s="43"/>
      <c r="H123" s="42"/>
      <c r="I123" s="39">
        <f t="shared" si="10"/>
        <v>0</v>
      </c>
      <c r="J123" s="43"/>
      <c r="K123" s="42"/>
      <c r="L123" s="39">
        <f t="shared" si="11"/>
        <v>0</v>
      </c>
      <c r="M123" s="41"/>
      <c r="N123" s="40"/>
      <c r="O123" s="39">
        <f t="shared" si="12"/>
        <v>0</v>
      </c>
      <c r="P123" s="38"/>
      <c r="R123" s="13"/>
      <c r="S123" s="13"/>
      <c r="T123" s="13"/>
      <c r="U123" s="13"/>
    </row>
    <row r="124" spans="1:21" x14ac:dyDescent="0.25">
      <c r="A124" s="88">
        <v>2269</v>
      </c>
      <c r="B124" s="110" t="s">
        <v>191</v>
      </c>
      <c r="C124" s="45">
        <f t="shared" si="8"/>
        <v>93</v>
      </c>
      <c r="D124" s="43"/>
      <c r="E124" s="543"/>
      <c r="F124" s="87">
        <f t="shared" si="9"/>
        <v>0</v>
      </c>
      <c r="G124" s="43"/>
      <c r="H124" s="42"/>
      <c r="I124" s="39">
        <f t="shared" si="10"/>
        <v>0</v>
      </c>
      <c r="J124" s="43">
        <v>93</v>
      </c>
      <c r="K124" s="42"/>
      <c r="L124" s="39">
        <f t="shared" si="11"/>
        <v>93</v>
      </c>
      <c r="M124" s="41"/>
      <c r="N124" s="40"/>
      <c r="O124" s="39">
        <f t="shared" si="12"/>
        <v>0</v>
      </c>
      <c r="P124" s="38"/>
      <c r="R124" s="13"/>
      <c r="S124" s="13"/>
      <c r="T124" s="13"/>
      <c r="U124" s="13"/>
    </row>
    <row r="125" spans="1:21" x14ac:dyDescent="0.25">
      <c r="A125" s="111">
        <v>2270</v>
      </c>
      <c r="B125" s="110" t="s">
        <v>190</v>
      </c>
      <c r="C125" s="45">
        <f t="shared" si="8"/>
        <v>962</v>
      </c>
      <c r="D125" s="115">
        <f>SUM(D126:D130)</f>
        <v>0</v>
      </c>
      <c r="E125" s="136">
        <f>SUM(E126:E130)</f>
        <v>0</v>
      </c>
      <c r="F125" s="87">
        <f t="shared" si="9"/>
        <v>0</v>
      </c>
      <c r="G125" s="115">
        <f>SUM(G126:G130)</f>
        <v>0</v>
      </c>
      <c r="H125" s="114">
        <f>SUM(H126:H130)</f>
        <v>0</v>
      </c>
      <c r="I125" s="39">
        <f t="shared" si="10"/>
        <v>0</v>
      </c>
      <c r="J125" s="115">
        <f>SUM(J126:J130)</f>
        <v>962</v>
      </c>
      <c r="K125" s="114">
        <f>SUM(K126:K130)</f>
        <v>0</v>
      </c>
      <c r="L125" s="39">
        <f t="shared" si="11"/>
        <v>962</v>
      </c>
      <c r="M125" s="113">
        <f>SUM(M126:M130)</f>
        <v>0</v>
      </c>
      <c r="N125" s="112">
        <f>SUM(N126:N130)</f>
        <v>0</v>
      </c>
      <c r="O125" s="39">
        <f t="shared" si="12"/>
        <v>0</v>
      </c>
      <c r="P125" s="38"/>
      <c r="R125" s="13"/>
      <c r="S125" s="13"/>
      <c r="T125" s="13"/>
      <c r="U125" s="13"/>
    </row>
    <row r="126" spans="1:21" hidden="1" x14ac:dyDescent="0.25">
      <c r="A126" s="88">
        <v>2272</v>
      </c>
      <c r="B126" s="1" t="s">
        <v>189</v>
      </c>
      <c r="C126" s="45">
        <f t="shared" si="8"/>
        <v>0</v>
      </c>
      <c r="D126" s="43"/>
      <c r="E126" s="40"/>
      <c r="F126" s="44">
        <f t="shared" si="9"/>
        <v>0</v>
      </c>
      <c r="G126" s="43"/>
      <c r="H126" s="42"/>
      <c r="I126" s="39">
        <f t="shared" si="10"/>
        <v>0</v>
      </c>
      <c r="J126" s="43"/>
      <c r="K126" s="42"/>
      <c r="L126" s="39">
        <f t="shared" si="11"/>
        <v>0</v>
      </c>
      <c r="M126" s="41"/>
      <c r="N126" s="40"/>
      <c r="O126" s="39">
        <f t="shared" si="12"/>
        <v>0</v>
      </c>
      <c r="P126" s="38"/>
      <c r="R126" s="13"/>
      <c r="S126" s="13"/>
      <c r="T126" s="13"/>
      <c r="U126" s="13"/>
    </row>
    <row r="127" spans="1:21" ht="24" hidden="1" x14ac:dyDescent="0.25">
      <c r="A127" s="88">
        <v>2275</v>
      </c>
      <c r="B127" s="110" t="s">
        <v>188</v>
      </c>
      <c r="C127" s="45">
        <f t="shared" si="8"/>
        <v>0</v>
      </c>
      <c r="D127" s="43"/>
      <c r="E127" s="40"/>
      <c r="F127" s="44">
        <f t="shared" si="9"/>
        <v>0</v>
      </c>
      <c r="G127" s="43"/>
      <c r="H127" s="42"/>
      <c r="I127" s="39">
        <f t="shared" si="10"/>
        <v>0</v>
      </c>
      <c r="J127" s="43"/>
      <c r="K127" s="42"/>
      <c r="L127" s="39">
        <f t="shared" si="11"/>
        <v>0</v>
      </c>
      <c r="M127" s="41"/>
      <c r="N127" s="40"/>
      <c r="O127" s="39">
        <f t="shared" si="12"/>
        <v>0</v>
      </c>
      <c r="P127" s="38"/>
      <c r="R127" s="13"/>
      <c r="S127" s="13"/>
      <c r="T127" s="13"/>
      <c r="U127" s="13"/>
    </row>
    <row r="128" spans="1:21" ht="36" hidden="1" x14ac:dyDescent="0.25">
      <c r="A128" s="88">
        <v>2276</v>
      </c>
      <c r="B128" s="110" t="s">
        <v>187</v>
      </c>
      <c r="C128" s="45">
        <f t="shared" si="8"/>
        <v>0</v>
      </c>
      <c r="D128" s="43"/>
      <c r="E128" s="40"/>
      <c r="F128" s="44">
        <f t="shared" si="9"/>
        <v>0</v>
      </c>
      <c r="G128" s="43"/>
      <c r="H128" s="42"/>
      <c r="I128" s="39">
        <f t="shared" si="10"/>
        <v>0</v>
      </c>
      <c r="J128" s="43"/>
      <c r="K128" s="42"/>
      <c r="L128" s="39">
        <f t="shared" si="11"/>
        <v>0</v>
      </c>
      <c r="M128" s="41"/>
      <c r="N128" s="40"/>
      <c r="O128" s="39">
        <f t="shared" si="12"/>
        <v>0</v>
      </c>
      <c r="P128" s="38"/>
      <c r="R128" s="13"/>
      <c r="S128" s="13"/>
      <c r="T128" s="13"/>
      <c r="U128" s="13"/>
    </row>
    <row r="129" spans="1:21" ht="24" hidden="1" x14ac:dyDescent="0.25">
      <c r="A129" s="88">
        <v>2278</v>
      </c>
      <c r="B129" s="110" t="s">
        <v>186</v>
      </c>
      <c r="C129" s="45">
        <f t="shared" si="8"/>
        <v>0</v>
      </c>
      <c r="D129" s="43"/>
      <c r="E129" s="40"/>
      <c r="F129" s="44">
        <f t="shared" si="9"/>
        <v>0</v>
      </c>
      <c r="G129" s="43"/>
      <c r="H129" s="42"/>
      <c r="I129" s="39">
        <f t="shared" si="10"/>
        <v>0</v>
      </c>
      <c r="J129" s="43"/>
      <c r="K129" s="42"/>
      <c r="L129" s="39">
        <f t="shared" si="11"/>
        <v>0</v>
      </c>
      <c r="M129" s="41"/>
      <c r="N129" s="40"/>
      <c r="O129" s="39">
        <f t="shared" si="12"/>
        <v>0</v>
      </c>
      <c r="P129" s="38"/>
      <c r="R129" s="13"/>
      <c r="S129" s="13"/>
      <c r="T129" s="13"/>
      <c r="U129" s="13"/>
    </row>
    <row r="130" spans="1:21" ht="24" x14ac:dyDescent="0.25">
      <c r="A130" s="88">
        <v>2279</v>
      </c>
      <c r="B130" s="110" t="s">
        <v>185</v>
      </c>
      <c r="C130" s="45">
        <f t="shared" si="8"/>
        <v>962</v>
      </c>
      <c r="D130" s="43"/>
      <c r="E130" s="543"/>
      <c r="F130" s="87">
        <f t="shared" si="9"/>
        <v>0</v>
      </c>
      <c r="G130" s="43"/>
      <c r="H130" s="42"/>
      <c r="I130" s="39">
        <f t="shared" si="10"/>
        <v>0</v>
      </c>
      <c r="J130" s="43">
        <v>962</v>
      </c>
      <c r="K130" s="42"/>
      <c r="L130" s="39">
        <f t="shared" si="11"/>
        <v>962</v>
      </c>
      <c r="M130" s="41"/>
      <c r="N130" s="40"/>
      <c r="O130" s="39">
        <f t="shared" si="12"/>
        <v>0</v>
      </c>
      <c r="P130" s="38"/>
      <c r="R130" s="13"/>
      <c r="S130" s="13"/>
      <c r="T130" s="13"/>
      <c r="U130" s="13"/>
    </row>
    <row r="131" spans="1:21" ht="24" hidden="1" x14ac:dyDescent="0.25">
      <c r="A131" s="118">
        <v>2280</v>
      </c>
      <c r="B131" s="117" t="s">
        <v>184</v>
      </c>
      <c r="C131" s="45">
        <f t="shared" si="8"/>
        <v>0</v>
      </c>
      <c r="D131" s="140">
        <f>SUM(D132)</f>
        <v>0</v>
      </c>
      <c r="E131" s="141">
        <f>SUM(E132)</f>
        <v>0</v>
      </c>
      <c r="F131" s="84">
        <f t="shared" si="9"/>
        <v>0</v>
      </c>
      <c r="G131" s="140">
        <f>SUM(G132)</f>
        <v>0</v>
      </c>
      <c r="H131" s="139">
        <f>SUM(H132)</f>
        <v>0</v>
      </c>
      <c r="I131" s="79">
        <f t="shared" si="10"/>
        <v>0</v>
      </c>
      <c r="J131" s="140">
        <f>SUM(J132)</f>
        <v>0</v>
      </c>
      <c r="K131" s="139">
        <f>SUM(K132)</f>
        <v>0</v>
      </c>
      <c r="L131" s="79">
        <f t="shared" si="11"/>
        <v>0</v>
      </c>
      <c r="M131" s="113">
        <f>SUM(M132)</f>
        <v>0</v>
      </c>
      <c r="N131" s="112">
        <f>SUM(N132)</f>
        <v>0</v>
      </c>
      <c r="O131" s="39">
        <f t="shared" si="12"/>
        <v>0</v>
      </c>
      <c r="P131" s="38"/>
      <c r="R131" s="13"/>
      <c r="S131" s="13"/>
      <c r="T131" s="13"/>
      <c r="U131" s="13"/>
    </row>
    <row r="132" spans="1:21" ht="24" hidden="1" x14ac:dyDescent="0.25">
      <c r="A132" s="88">
        <v>2283</v>
      </c>
      <c r="B132" s="110" t="s">
        <v>183</v>
      </c>
      <c r="C132" s="45">
        <f t="shared" si="8"/>
        <v>0</v>
      </c>
      <c r="D132" s="43"/>
      <c r="E132" s="40"/>
      <c r="F132" s="44">
        <f t="shared" si="9"/>
        <v>0</v>
      </c>
      <c r="G132" s="43"/>
      <c r="H132" s="42"/>
      <c r="I132" s="39">
        <f t="shared" si="10"/>
        <v>0</v>
      </c>
      <c r="J132" s="43"/>
      <c r="K132" s="42"/>
      <c r="L132" s="39">
        <f t="shared" si="11"/>
        <v>0</v>
      </c>
      <c r="M132" s="41"/>
      <c r="N132" s="40"/>
      <c r="O132" s="39">
        <f t="shared" si="12"/>
        <v>0</v>
      </c>
      <c r="P132" s="38"/>
      <c r="R132" s="13"/>
      <c r="S132" s="13"/>
      <c r="T132" s="13"/>
      <c r="U132" s="13"/>
    </row>
    <row r="133" spans="1:21" ht="36" x14ac:dyDescent="0.25">
      <c r="A133" s="109">
        <v>2300</v>
      </c>
      <c r="B133" s="108" t="s">
        <v>182</v>
      </c>
      <c r="C133" s="124">
        <f t="shared" si="8"/>
        <v>239978</v>
      </c>
      <c r="D133" s="121">
        <f>SUM(D134,D139,D143,D144,D147,D154,D162,D163,D166)</f>
        <v>285</v>
      </c>
      <c r="E133" s="540">
        <f>SUM(E134,E139,E143,E144,E147,E154,E162,E163,E166)</f>
        <v>0</v>
      </c>
      <c r="F133" s="473">
        <f t="shared" si="9"/>
        <v>285</v>
      </c>
      <c r="G133" s="121">
        <f>SUM(G134,G139,G143,G144,G147,G154,G162,G163,G166)</f>
        <v>0</v>
      </c>
      <c r="H133" s="120">
        <f>SUM(H134,H139,H143,H144,H147,H154,H162,H163,H166)</f>
        <v>0</v>
      </c>
      <c r="I133" s="119">
        <f t="shared" si="10"/>
        <v>0</v>
      </c>
      <c r="J133" s="121">
        <f>SUM(J134,J139,J143,J144,J147,J154,J162,J163,J166)</f>
        <v>238789</v>
      </c>
      <c r="K133" s="120">
        <f>SUM(K134,K139,K143,K144,K147,K154,K162,K163,K166)</f>
        <v>0</v>
      </c>
      <c r="L133" s="119">
        <f t="shared" si="11"/>
        <v>238789</v>
      </c>
      <c r="M133" s="172">
        <f>SUM(M134,M139,M143,M144,M147,M154,M162,M163,M166)</f>
        <v>904</v>
      </c>
      <c r="N133" s="123">
        <f>SUM(N134,N139,N143,N144,N147,N154,N162,N163,N166)</f>
        <v>0</v>
      </c>
      <c r="O133" s="119">
        <f t="shared" si="12"/>
        <v>904</v>
      </c>
      <c r="P133" s="171"/>
      <c r="R133" s="13"/>
      <c r="S133" s="13"/>
      <c r="T133" s="13"/>
      <c r="U133" s="13"/>
    </row>
    <row r="134" spans="1:21" ht="24" x14ac:dyDescent="0.25">
      <c r="A134" s="118">
        <v>2310</v>
      </c>
      <c r="B134" s="117" t="s">
        <v>181</v>
      </c>
      <c r="C134" s="85">
        <f t="shared" si="8"/>
        <v>11508</v>
      </c>
      <c r="D134" s="201">
        <f>SUM(D135:D138)</f>
        <v>285</v>
      </c>
      <c r="E134" s="142">
        <f>SUM(E135:E138)</f>
        <v>0</v>
      </c>
      <c r="F134" s="477">
        <f t="shared" si="9"/>
        <v>285</v>
      </c>
      <c r="G134" s="140">
        <f>SUM(G135:G138)</f>
        <v>0</v>
      </c>
      <c r="H134" s="139">
        <f>SUM(H135:H138)</f>
        <v>0</v>
      </c>
      <c r="I134" s="79">
        <f t="shared" si="10"/>
        <v>0</v>
      </c>
      <c r="J134" s="140">
        <f>SUM(J135:J138)</f>
        <v>11223</v>
      </c>
      <c r="K134" s="139">
        <f>SUM(K135:K138)</f>
        <v>0</v>
      </c>
      <c r="L134" s="79">
        <f t="shared" si="11"/>
        <v>11223</v>
      </c>
      <c r="M134" s="142">
        <f>SUM(M135:M138)</f>
        <v>0</v>
      </c>
      <c r="N134" s="141">
        <f>SUM(N135:N138)</f>
        <v>0</v>
      </c>
      <c r="O134" s="79">
        <f t="shared" si="12"/>
        <v>0</v>
      </c>
      <c r="P134" s="78"/>
      <c r="R134" s="13"/>
      <c r="S134" s="13"/>
      <c r="T134" s="13"/>
      <c r="U134" s="13"/>
    </row>
    <row r="135" spans="1:21" x14ac:dyDescent="0.25">
      <c r="A135" s="88">
        <v>2311</v>
      </c>
      <c r="B135" s="110" t="s">
        <v>180</v>
      </c>
      <c r="C135" s="45">
        <f t="shared" si="8"/>
        <v>2534</v>
      </c>
      <c r="D135" s="43"/>
      <c r="E135" s="543"/>
      <c r="F135" s="87">
        <f t="shared" si="9"/>
        <v>0</v>
      </c>
      <c r="G135" s="43"/>
      <c r="H135" s="42"/>
      <c r="I135" s="39">
        <f t="shared" si="10"/>
        <v>0</v>
      </c>
      <c r="J135" s="43">
        <v>2534</v>
      </c>
      <c r="K135" s="42"/>
      <c r="L135" s="39">
        <f t="shared" si="11"/>
        <v>2534</v>
      </c>
      <c r="M135" s="41"/>
      <c r="N135" s="40"/>
      <c r="O135" s="39">
        <f t="shared" si="12"/>
        <v>0</v>
      </c>
      <c r="P135" s="38"/>
      <c r="R135" s="13"/>
      <c r="S135" s="13"/>
      <c r="T135" s="13"/>
      <c r="U135" s="13"/>
    </row>
    <row r="136" spans="1:21" x14ac:dyDescent="0.25">
      <c r="A136" s="88">
        <v>2312</v>
      </c>
      <c r="B136" s="110" t="s">
        <v>179</v>
      </c>
      <c r="C136" s="45">
        <f t="shared" si="8"/>
        <v>6679</v>
      </c>
      <c r="D136" s="43">
        <f>530-245</f>
        <v>285</v>
      </c>
      <c r="E136" s="543"/>
      <c r="F136" s="87">
        <f t="shared" si="9"/>
        <v>285</v>
      </c>
      <c r="G136" s="43"/>
      <c r="H136" s="42"/>
      <c r="I136" s="39">
        <f t="shared" si="10"/>
        <v>0</v>
      </c>
      <c r="J136" s="43">
        <v>6394</v>
      </c>
      <c r="K136" s="42"/>
      <c r="L136" s="39">
        <f t="shared" si="11"/>
        <v>6394</v>
      </c>
      <c r="M136" s="41"/>
      <c r="N136" s="40"/>
      <c r="O136" s="39">
        <f t="shared" si="12"/>
        <v>0</v>
      </c>
      <c r="P136" s="38"/>
      <c r="R136" s="13"/>
      <c r="S136" s="13"/>
      <c r="T136" s="13"/>
      <c r="U136" s="13"/>
    </row>
    <row r="137" spans="1:21" ht="15" customHeight="1" x14ac:dyDescent="0.25">
      <c r="A137" s="88">
        <v>2313</v>
      </c>
      <c r="B137" s="110" t="s">
        <v>178</v>
      </c>
      <c r="C137" s="45">
        <f t="shared" si="8"/>
        <v>1040</v>
      </c>
      <c r="D137" s="43"/>
      <c r="E137" s="543"/>
      <c r="F137" s="87">
        <f t="shared" si="9"/>
        <v>0</v>
      </c>
      <c r="G137" s="43"/>
      <c r="H137" s="42"/>
      <c r="I137" s="39">
        <f t="shared" si="10"/>
        <v>0</v>
      </c>
      <c r="J137" s="43">
        <v>1040</v>
      </c>
      <c r="K137" s="42"/>
      <c r="L137" s="39">
        <f t="shared" si="11"/>
        <v>1040</v>
      </c>
      <c r="M137" s="41"/>
      <c r="N137" s="40"/>
      <c r="O137" s="39">
        <f t="shared" si="12"/>
        <v>0</v>
      </c>
      <c r="P137" s="38"/>
      <c r="R137" s="13"/>
      <c r="S137" s="13"/>
      <c r="T137" s="13"/>
      <c r="U137" s="13"/>
    </row>
    <row r="138" spans="1:21" ht="36" x14ac:dyDescent="0.25">
      <c r="A138" s="88">
        <v>2314</v>
      </c>
      <c r="B138" s="110" t="s">
        <v>177</v>
      </c>
      <c r="C138" s="45">
        <f t="shared" si="8"/>
        <v>1255</v>
      </c>
      <c r="D138" s="43"/>
      <c r="E138" s="543"/>
      <c r="F138" s="87">
        <f t="shared" si="9"/>
        <v>0</v>
      </c>
      <c r="G138" s="43"/>
      <c r="H138" s="42"/>
      <c r="I138" s="39">
        <f t="shared" si="10"/>
        <v>0</v>
      </c>
      <c r="J138" s="43">
        <v>1255</v>
      </c>
      <c r="K138" s="42"/>
      <c r="L138" s="39">
        <f t="shared" si="11"/>
        <v>1255</v>
      </c>
      <c r="M138" s="41"/>
      <c r="N138" s="40"/>
      <c r="O138" s="39">
        <f t="shared" si="12"/>
        <v>0</v>
      </c>
      <c r="P138" s="38"/>
      <c r="R138" s="13"/>
      <c r="S138" s="13"/>
      <c r="T138" s="13"/>
      <c r="U138" s="13"/>
    </row>
    <row r="139" spans="1:21" ht="13.5" customHeight="1" x14ac:dyDescent="0.25">
      <c r="A139" s="111">
        <v>2320</v>
      </c>
      <c r="B139" s="110" t="s">
        <v>176</v>
      </c>
      <c r="C139" s="45">
        <f t="shared" si="8"/>
        <v>2396</v>
      </c>
      <c r="D139" s="115">
        <f>SUM(D140:D142)</f>
        <v>0</v>
      </c>
      <c r="E139" s="136">
        <f>SUM(E140:E142)</f>
        <v>0</v>
      </c>
      <c r="F139" s="87">
        <f t="shared" si="9"/>
        <v>0</v>
      </c>
      <c r="G139" s="115">
        <f>SUM(G140:G142)</f>
        <v>0</v>
      </c>
      <c r="H139" s="114">
        <f>SUM(H140:H142)</f>
        <v>0</v>
      </c>
      <c r="I139" s="39">
        <f t="shared" si="10"/>
        <v>0</v>
      </c>
      <c r="J139" s="115">
        <f>SUM(J140:J142)</f>
        <v>2396</v>
      </c>
      <c r="K139" s="114">
        <f>SUM(K140:K142)</f>
        <v>0</v>
      </c>
      <c r="L139" s="39">
        <f t="shared" si="11"/>
        <v>2396</v>
      </c>
      <c r="M139" s="113">
        <f>SUM(M140:M142)</f>
        <v>0</v>
      </c>
      <c r="N139" s="112">
        <f>SUM(N140:N142)</f>
        <v>0</v>
      </c>
      <c r="O139" s="39">
        <f t="shared" si="12"/>
        <v>0</v>
      </c>
      <c r="P139" s="38"/>
      <c r="R139" s="13"/>
      <c r="S139" s="13"/>
      <c r="T139" s="13"/>
      <c r="U139" s="13"/>
    </row>
    <row r="140" spans="1:21" x14ac:dyDescent="0.25">
      <c r="A140" s="88">
        <v>2321</v>
      </c>
      <c r="B140" s="110" t="s">
        <v>175</v>
      </c>
      <c r="C140" s="45">
        <f t="shared" si="8"/>
        <v>81</v>
      </c>
      <c r="D140" s="43"/>
      <c r="E140" s="543"/>
      <c r="F140" s="87">
        <f t="shared" si="9"/>
        <v>0</v>
      </c>
      <c r="G140" s="43"/>
      <c r="H140" s="42"/>
      <c r="I140" s="39">
        <f t="shared" si="10"/>
        <v>0</v>
      </c>
      <c r="J140" s="43">
        <v>81</v>
      </c>
      <c r="K140" s="42"/>
      <c r="L140" s="39">
        <f t="shared" si="11"/>
        <v>81</v>
      </c>
      <c r="M140" s="41"/>
      <c r="N140" s="40"/>
      <c r="O140" s="39">
        <f t="shared" si="12"/>
        <v>0</v>
      </c>
      <c r="P140" s="38"/>
      <c r="R140" s="13"/>
      <c r="S140" s="13"/>
      <c r="T140" s="13"/>
      <c r="U140" s="13"/>
    </row>
    <row r="141" spans="1:21" x14ac:dyDescent="0.25">
      <c r="A141" s="88">
        <v>2322</v>
      </c>
      <c r="B141" s="110" t="s">
        <v>174</v>
      </c>
      <c r="C141" s="45">
        <f t="shared" si="8"/>
        <v>2315</v>
      </c>
      <c r="D141" s="43"/>
      <c r="E141" s="543"/>
      <c r="F141" s="87">
        <f t="shared" si="9"/>
        <v>0</v>
      </c>
      <c r="G141" s="43"/>
      <c r="H141" s="42"/>
      <c r="I141" s="39">
        <f t="shared" si="10"/>
        <v>0</v>
      </c>
      <c r="J141" s="43">
        <v>2315</v>
      </c>
      <c r="K141" s="42"/>
      <c r="L141" s="39">
        <f t="shared" si="11"/>
        <v>2315</v>
      </c>
      <c r="M141" s="41"/>
      <c r="N141" s="40"/>
      <c r="O141" s="39">
        <f t="shared" si="12"/>
        <v>0</v>
      </c>
      <c r="P141" s="38"/>
      <c r="R141" s="13"/>
      <c r="S141" s="13"/>
      <c r="T141" s="13"/>
      <c r="U141" s="13"/>
    </row>
    <row r="142" spans="1:21" hidden="1" x14ac:dyDescent="0.25">
      <c r="A142" s="88">
        <v>2329</v>
      </c>
      <c r="B142" s="110" t="s">
        <v>173</v>
      </c>
      <c r="C142" s="45">
        <f t="shared" si="8"/>
        <v>0</v>
      </c>
      <c r="D142" s="43"/>
      <c r="E142" s="40"/>
      <c r="F142" s="44">
        <f t="shared" si="9"/>
        <v>0</v>
      </c>
      <c r="G142" s="43"/>
      <c r="H142" s="42"/>
      <c r="I142" s="39">
        <f t="shared" si="10"/>
        <v>0</v>
      </c>
      <c r="J142" s="43"/>
      <c r="K142" s="42"/>
      <c r="L142" s="39">
        <f t="shared" si="11"/>
        <v>0</v>
      </c>
      <c r="M142" s="41"/>
      <c r="N142" s="40"/>
      <c r="O142" s="39">
        <f t="shared" si="12"/>
        <v>0</v>
      </c>
      <c r="P142" s="38"/>
      <c r="R142" s="13"/>
      <c r="S142" s="13"/>
      <c r="T142" s="13"/>
      <c r="U142" s="13"/>
    </row>
    <row r="143" spans="1:21" hidden="1" x14ac:dyDescent="0.25">
      <c r="A143" s="111">
        <v>2330</v>
      </c>
      <c r="B143" s="110" t="s">
        <v>172</v>
      </c>
      <c r="C143" s="45">
        <f t="shared" si="8"/>
        <v>0</v>
      </c>
      <c r="D143" s="43"/>
      <c r="E143" s="40"/>
      <c r="F143" s="44">
        <f t="shared" si="9"/>
        <v>0</v>
      </c>
      <c r="G143" s="43"/>
      <c r="H143" s="42"/>
      <c r="I143" s="39">
        <f t="shared" si="10"/>
        <v>0</v>
      </c>
      <c r="J143" s="43"/>
      <c r="K143" s="42"/>
      <c r="L143" s="39">
        <f t="shared" si="11"/>
        <v>0</v>
      </c>
      <c r="M143" s="41"/>
      <c r="N143" s="40"/>
      <c r="O143" s="39">
        <f t="shared" si="12"/>
        <v>0</v>
      </c>
      <c r="P143" s="38"/>
      <c r="R143" s="13"/>
      <c r="S143" s="13"/>
      <c r="T143" s="13"/>
      <c r="U143" s="13"/>
    </row>
    <row r="144" spans="1:21" ht="48" x14ac:dyDescent="0.25">
      <c r="A144" s="111">
        <v>2340</v>
      </c>
      <c r="B144" s="110" t="s">
        <v>171</v>
      </c>
      <c r="C144" s="45">
        <f t="shared" si="8"/>
        <v>10910</v>
      </c>
      <c r="D144" s="115">
        <f>SUM(D145:D146)</f>
        <v>0</v>
      </c>
      <c r="E144" s="136">
        <f>SUM(E145:E146)</f>
        <v>0</v>
      </c>
      <c r="F144" s="87">
        <f t="shared" si="9"/>
        <v>0</v>
      </c>
      <c r="G144" s="115">
        <f>SUM(G145:G146)</f>
        <v>0</v>
      </c>
      <c r="H144" s="114">
        <f>SUM(H145:H146)</f>
        <v>0</v>
      </c>
      <c r="I144" s="39">
        <f t="shared" si="10"/>
        <v>0</v>
      </c>
      <c r="J144" s="115">
        <f>SUM(J145:J146)</f>
        <v>10910</v>
      </c>
      <c r="K144" s="114">
        <f>SUM(K145:K146)</f>
        <v>0</v>
      </c>
      <c r="L144" s="39">
        <f t="shared" si="11"/>
        <v>10910</v>
      </c>
      <c r="M144" s="113">
        <f>SUM(M145:M146)</f>
        <v>0</v>
      </c>
      <c r="N144" s="112">
        <f>SUM(N145:N146)</f>
        <v>0</v>
      </c>
      <c r="O144" s="39">
        <f t="shared" si="12"/>
        <v>0</v>
      </c>
      <c r="P144" s="38"/>
      <c r="R144" s="13"/>
      <c r="S144" s="13"/>
      <c r="T144" s="13"/>
      <c r="U144" s="13"/>
    </row>
    <row r="145" spans="1:21" x14ac:dyDescent="0.25">
      <c r="A145" s="88">
        <v>2341</v>
      </c>
      <c r="B145" s="110" t="s">
        <v>170</v>
      </c>
      <c r="C145" s="45">
        <f t="shared" si="8"/>
        <v>10910</v>
      </c>
      <c r="D145" s="43"/>
      <c r="E145" s="543"/>
      <c r="F145" s="87">
        <f t="shared" si="9"/>
        <v>0</v>
      </c>
      <c r="G145" s="43"/>
      <c r="H145" s="42"/>
      <c r="I145" s="39">
        <f t="shared" si="10"/>
        <v>0</v>
      </c>
      <c r="J145" s="43">
        <v>10910</v>
      </c>
      <c r="K145" s="42"/>
      <c r="L145" s="39">
        <f t="shared" si="11"/>
        <v>10910</v>
      </c>
      <c r="M145" s="41"/>
      <c r="N145" s="40"/>
      <c r="O145" s="39">
        <f t="shared" si="12"/>
        <v>0</v>
      </c>
      <c r="P145" s="38"/>
      <c r="R145" s="13"/>
      <c r="S145" s="13"/>
      <c r="T145" s="13"/>
      <c r="U145" s="13"/>
    </row>
    <row r="146" spans="1:21" ht="24" hidden="1" x14ac:dyDescent="0.25">
      <c r="A146" s="88">
        <v>2344</v>
      </c>
      <c r="B146" s="110" t="s">
        <v>169</v>
      </c>
      <c r="C146" s="45">
        <f t="shared" si="8"/>
        <v>0</v>
      </c>
      <c r="D146" s="43"/>
      <c r="E146" s="40"/>
      <c r="F146" s="44">
        <f t="shared" si="9"/>
        <v>0</v>
      </c>
      <c r="G146" s="43"/>
      <c r="H146" s="42"/>
      <c r="I146" s="39">
        <f t="shared" si="10"/>
        <v>0</v>
      </c>
      <c r="J146" s="43"/>
      <c r="K146" s="42"/>
      <c r="L146" s="39">
        <f t="shared" si="11"/>
        <v>0</v>
      </c>
      <c r="M146" s="41"/>
      <c r="N146" s="40"/>
      <c r="O146" s="39">
        <f t="shared" si="12"/>
        <v>0</v>
      </c>
      <c r="P146" s="38"/>
      <c r="R146" s="13"/>
      <c r="S146" s="13"/>
      <c r="T146" s="13"/>
      <c r="U146" s="13"/>
    </row>
    <row r="147" spans="1:21" ht="24" x14ac:dyDescent="0.25">
      <c r="A147" s="169">
        <v>2350</v>
      </c>
      <c r="B147" s="96" t="s">
        <v>168</v>
      </c>
      <c r="C147" s="45">
        <f t="shared" si="8"/>
        <v>14450</v>
      </c>
      <c r="D147" s="94">
        <f>SUM(D148:D153)</f>
        <v>0</v>
      </c>
      <c r="E147" s="541">
        <f>SUM(E148:E153)</f>
        <v>0</v>
      </c>
      <c r="F147" s="484">
        <f t="shared" si="9"/>
        <v>0</v>
      </c>
      <c r="G147" s="94">
        <f>SUM(G148:G153)</f>
        <v>0</v>
      </c>
      <c r="H147" s="93">
        <f>SUM(H148:H153)</f>
        <v>0</v>
      </c>
      <c r="I147" s="90">
        <f t="shared" si="10"/>
        <v>0</v>
      </c>
      <c r="J147" s="94">
        <f>SUM(J148:J153)</f>
        <v>14450</v>
      </c>
      <c r="K147" s="93">
        <f>SUM(K148:K153)</f>
        <v>0</v>
      </c>
      <c r="L147" s="90">
        <f t="shared" si="11"/>
        <v>14450</v>
      </c>
      <c r="M147" s="92">
        <f>SUM(M148:M153)</f>
        <v>0</v>
      </c>
      <c r="N147" s="91">
        <f>SUM(N148:N153)</f>
        <v>0</v>
      </c>
      <c r="O147" s="90">
        <f t="shared" si="12"/>
        <v>0</v>
      </c>
      <c r="P147" s="89"/>
      <c r="R147" s="13"/>
      <c r="S147" s="13"/>
      <c r="T147" s="13"/>
      <c r="U147" s="13"/>
    </row>
    <row r="148" spans="1:21" x14ac:dyDescent="0.25">
      <c r="A148" s="145">
        <v>2351</v>
      </c>
      <c r="B148" s="117" t="s">
        <v>167</v>
      </c>
      <c r="C148" s="45">
        <f t="shared" si="8"/>
        <v>5215</v>
      </c>
      <c r="D148" s="83"/>
      <c r="E148" s="542"/>
      <c r="F148" s="477">
        <f t="shared" si="9"/>
        <v>0</v>
      </c>
      <c r="G148" s="83"/>
      <c r="H148" s="82"/>
      <c r="I148" s="79">
        <f t="shared" si="10"/>
        <v>0</v>
      </c>
      <c r="J148" s="83">
        <v>5215</v>
      </c>
      <c r="K148" s="82"/>
      <c r="L148" s="79">
        <f t="shared" si="11"/>
        <v>5215</v>
      </c>
      <c r="M148" s="81"/>
      <c r="N148" s="80"/>
      <c r="O148" s="79">
        <f t="shared" si="12"/>
        <v>0</v>
      </c>
      <c r="P148" s="78"/>
      <c r="R148" s="13"/>
      <c r="S148" s="13"/>
      <c r="T148" s="13"/>
      <c r="U148" s="13"/>
    </row>
    <row r="149" spans="1:21" x14ac:dyDescent="0.25">
      <c r="A149" s="88">
        <v>2352</v>
      </c>
      <c r="B149" s="110" t="s">
        <v>166</v>
      </c>
      <c r="C149" s="45">
        <f t="shared" si="8"/>
        <v>8736</v>
      </c>
      <c r="D149" s="43"/>
      <c r="E149" s="543"/>
      <c r="F149" s="87">
        <f t="shared" si="9"/>
        <v>0</v>
      </c>
      <c r="G149" s="43"/>
      <c r="H149" s="42"/>
      <c r="I149" s="39">
        <f t="shared" si="10"/>
        <v>0</v>
      </c>
      <c r="J149" s="43">
        <v>8736</v>
      </c>
      <c r="K149" s="42"/>
      <c r="L149" s="39">
        <f t="shared" si="11"/>
        <v>8736</v>
      </c>
      <c r="M149" s="41"/>
      <c r="N149" s="40"/>
      <c r="O149" s="39">
        <f t="shared" si="12"/>
        <v>0</v>
      </c>
      <c r="P149" s="38"/>
      <c r="R149" s="13"/>
      <c r="S149" s="13"/>
      <c r="T149" s="13"/>
      <c r="U149" s="13"/>
    </row>
    <row r="150" spans="1:21" ht="24" x14ac:dyDescent="0.25">
      <c r="A150" s="88">
        <v>2353</v>
      </c>
      <c r="B150" s="110" t="s">
        <v>165</v>
      </c>
      <c r="C150" s="45">
        <f t="shared" si="8"/>
        <v>242</v>
      </c>
      <c r="D150" s="43"/>
      <c r="E150" s="543"/>
      <c r="F150" s="87">
        <f t="shared" si="9"/>
        <v>0</v>
      </c>
      <c r="G150" s="43"/>
      <c r="H150" s="42"/>
      <c r="I150" s="39">
        <f t="shared" si="10"/>
        <v>0</v>
      </c>
      <c r="J150" s="43">
        <v>242</v>
      </c>
      <c r="K150" s="42"/>
      <c r="L150" s="39">
        <f t="shared" si="11"/>
        <v>242</v>
      </c>
      <c r="M150" s="41"/>
      <c r="N150" s="40"/>
      <c r="O150" s="39">
        <f t="shared" si="12"/>
        <v>0</v>
      </c>
      <c r="P150" s="38"/>
      <c r="R150" s="13"/>
      <c r="S150" s="13"/>
      <c r="T150" s="13"/>
      <c r="U150" s="13"/>
    </row>
    <row r="151" spans="1:21" ht="24" x14ac:dyDescent="0.25">
      <c r="A151" s="88">
        <v>2354</v>
      </c>
      <c r="B151" s="110" t="s">
        <v>164</v>
      </c>
      <c r="C151" s="45">
        <f t="shared" si="8"/>
        <v>150</v>
      </c>
      <c r="D151" s="43"/>
      <c r="E151" s="543"/>
      <c r="F151" s="87">
        <f t="shared" si="9"/>
        <v>0</v>
      </c>
      <c r="G151" s="43"/>
      <c r="H151" s="42"/>
      <c r="I151" s="39">
        <f t="shared" si="10"/>
        <v>0</v>
      </c>
      <c r="J151" s="43">
        <v>150</v>
      </c>
      <c r="K151" s="42"/>
      <c r="L151" s="39">
        <f t="shared" si="11"/>
        <v>150</v>
      </c>
      <c r="M151" s="41"/>
      <c r="N151" s="40"/>
      <c r="O151" s="39">
        <f t="shared" si="12"/>
        <v>0</v>
      </c>
      <c r="P151" s="38"/>
      <c r="R151" s="13"/>
      <c r="S151" s="13"/>
      <c r="T151" s="13"/>
      <c r="U151" s="13"/>
    </row>
    <row r="152" spans="1:21" ht="24" x14ac:dyDescent="0.25">
      <c r="A152" s="88">
        <v>2355</v>
      </c>
      <c r="B152" s="110" t="s">
        <v>163</v>
      </c>
      <c r="C152" s="45">
        <f t="shared" si="8"/>
        <v>50</v>
      </c>
      <c r="D152" s="43"/>
      <c r="E152" s="543"/>
      <c r="F152" s="87">
        <f t="shared" si="9"/>
        <v>0</v>
      </c>
      <c r="G152" s="43"/>
      <c r="H152" s="42"/>
      <c r="I152" s="39">
        <f t="shared" si="10"/>
        <v>0</v>
      </c>
      <c r="J152" s="43">
        <v>50</v>
      </c>
      <c r="K152" s="42"/>
      <c r="L152" s="39">
        <f t="shared" si="11"/>
        <v>50</v>
      </c>
      <c r="M152" s="41"/>
      <c r="N152" s="40"/>
      <c r="O152" s="39">
        <f t="shared" si="12"/>
        <v>0</v>
      </c>
      <c r="P152" s="38"/>
      <c r="R152" s="13"/>
      <c r="S152" s="13"/>
      <c r="T152" s="13"/>
      <c r="U152" s="13"/>
    </row>
    <row r="153" spans="1:21" ht="24" x14ac:dyDescent="0.25">
      <c r="A153" s="88">
        <v>2359</v>
      </c>
      <c r="B153" s="110" t="s">
        <v>162</v>
      </c>
      <c r="C153" s="45">
        <f t="shared" si="8"/>
        <v>57</v>
      </c>
      <c r="D153" s="43"/>
      <c r="E153" s="543"/>
      <c r="F153" s="87">
        <f t="shared" si="9"/>
        <v>0</v>
      </c>
      <c r="G153" s="43"/>
      <c r="H153" s="42"/>
      <c r="I153" s="39">
        <f t="shared" si="10"/>
        <v>0</v>
      </c>
      <c r="J153" s="43">
        <v>57</v>
      </c>
      <c r="K153" s="42"/>
      <c r="L153" s="39">
        <f t="shared" si="11"/>
        <v>57</v>
      </c>
      <c r="M153" s="41"/>
      <c r="N153" s="40"/>
      <c r="O153" s="39">
        <f t="shared" si="12"/>
        <v>0</v>
      </c>
      <c r="P153" s="38"/>
      <c r="R153" s="13"/>
      <c r="S153" s="13"/>
      <c r="T153" s="13"/>
      <c r="U153" s="13"/>
    </row>
    <row r="154" spans="1:21" ht="24" x14ac:dyDescent="0.25">
      <c r="A154" s="111">
        <v>2360</v>
      </c>
      <c r="B154" s="110" t="s">
        <v>161</v>
      </c>
      <c r="C154" s="45">
        <f t="shared" si="8"/>
        <v>199011</v>
      </c>
      <c r="D154" s="115">
        <f>SUM(D155:D161)</f>
        <v>0</v>
      </c>
      <c r="E154" s="136">
        <f>SUM(E155:E161)</f>
        <v>0</v>
      </c>
      <c r="F154" s="87">
        <f t="shared" si="9"/>
        <v>0</v>
      </c>
      <c r="G154" s="115">
        <f>SUM(G155:G161)</f>
        <v>0</v>
      </c>
      <c r="H154" s="114">
        <f>SUM(H155:H161)</f>
        <v>0</v>
      </c>
      <c r="I154" s="39">
        <f t="shared" si="10"/>
        <v>0</v>
      </c>
      <c r="J154" s="115">
        <f>SUM(J155:J161)</f>
        <v>198107</v>
      </c>
      <c r="K154" s="114">
        <f>SUM(K155:K161)</f>
        <v>0</v>
      </c>
      <c r="L154" s="39">
        <f t="shared" si="11"/>
        <v>198107</v>
      </c>
      <c r="M154" s="113">
        <f>SUM(M155:M161)</f>
        <v>904</v>
      </c>
      <c r="N154" s="112">
        <f>SUM(N155:N161)</f>
        <v>0</v>
      </c>
      <c r="O154" s="39">
        <f t="shared" si="12"/>
        <v>904</v>
      </c>
      <c r="P154" s="38"/>
      <c r="R154" s="13"/>
      <c r="S154" s="13"/>
      <c r="T154" s="13"/>
      <c r="U154" s="13"/>
    </row>
    <row r="155" spans="1:21" x14ac:dyDescent="0.25">
      <c r="A155" s="46">
        <v>2361</v>
      </c>
      <c r="B155" s="110" t="s">
        <v>160</v>
      </c>
      <c r="C155" s="45">
        <f t="shared" si="8"/>
        <v>8954</v>
      </c>
      <c r="D155" s="43"/>
      <c r="E155" s="543"/>
      <c r="F155" s="87">
        <f t="shared" si="9"/>
        <v>0</v>
      </c>
      <c r="G155" s="43"/>
      <c r="H155" s="42"/>
      <c r="I155" s="39">
        <f t="shared" si="10"/>
        <v>0</v>
      </c>
      <c r="J155" s="43">
        <v>8502</v>
      </c>
      <c r="K155" s="42"/>
      <c r="L155" s="39">
        <f t="shared" si="11"/>
        <v>8502</v>
      </c>
      <c r="M155" s="41">
        <v>452</v>
      </c>
      <c r="N155" s="40"/>
      <c r="O155" s="39">
        <f t="shared" si="12"/>
        <v>452</v>
      </c>
      <c r="P155" s="38"/>
      <c r="R155" s="13"/>
      <c r="S155" s="13"/>
      <c r="T155" s="13"/>
      <c r="U155" s="13"/>
    </row>
    <row r="156" spans="1:21" ht="24" x14ac:dyDescent="0.25">
      <c r="A156" s="46">
        <v>2362</v>
      </c>
      <c r="B156" s="110" t="s">
        <v>159</v>
      </c>
      <c r="C156" s="45">
        <f t="shared" si="8"/>
        <v>1424</v>
      </c>
      <c r="D156" s="43"/>
      <c r="E156" s="543"/>
      <c r="F156" s="87">
        <f t="shared" si="9"/>
        <v>0</v>
      </c>
      <c r="G156" s="43"/>
      <c r="H156" s="42"/>
      <c r="I156" s="39">
        <f t="shared" si="10"/>
        <v>0</v>
      </c>
      <c r="J156" s="43">
        <v>1424</v>
      </c>
      <c r="K156" s="42"/>
      <c r="L156" s="39">
        <f t="shared" si="11"/>
        <v>1424</v>
      </c>
      <c r="M156" s="41"/>
      <c r="N156" s="40"/>
      <c r="O156" s="39">
        <f t="shared" si="12"/>
        <v>0</v>
      </c>
      <c r="P156" s="38"/>
      <c r="R156" s="13"/>
      <c r="S156" s="13"/>
      <c r="T156" s="13"/>
      <c r="U156" s="13"/>
    </row>
    <row r="157" spans="1:21" ht="24" x14ac:dyDescent="0.25">
      <c r="A157" s="46">
        <v>2363</v>
      </c>
      <c r="B157" s="110" t="s">
        <v>158</v>
      </c>
      <c r="C157" s="45">
        <f t="shared" si="8"/>
        <v>160742</v>
      </c>
      <c r="D157" s="43"/>
      <c r="E157" s="543"/>
      <c r="F157" s="87">
        <f t="shared" si="9"/>
        <v>0</v>
      </c>
      <c r="G157" s="43"/>
      <c r="H157" s="42"/>
      <c r="I157" s="39">
        <f t="shared" si="10"/>
        <v>0</v>
      </c>
      <c r="J157" s="43">
        <v>160912</v>
      </c>
      <c r="K157" s="42">
        <v>-170</v>
      </c>
      <c r="L157" s="39">
        <f t="shared" si="11"/>
        <v>160742</v>
      </c>
      <c r="M157" s="41"/>
      <c r="N157" s="40"/>
      <c r="O157" s="39">
        <f t="shared" si="12"/>
        <v>0</v>
      </c>
      <c r="P157" s="38" t="s">
        <v>157</v>
      </c>
      <c r="R157" s="13"/>
      <c r="S157" s="13"/>
      <c r="T157" s="13"/>
      <c r="U157" s="13"/>
    </row>
    <row r="158" spans="1:21" hidden="1" x14ac:dyDescent="0.25">
      <c r="A158" s="46">
        <v>2364</v>
      </c>
      <c r="B158" s="110" t="s">
        <v>156</v>
      </c>
      <c r="C158" s="45">
        <f t="shared" si="8"/>
        <v>0</v>
      </c>
      <c r="D158" s="43"/>
      <c r="E158" s="40"/>
      <c r="F158" s="44">
        <f t="shared" si="9"/>
        <v>0</v>
      </c>
      <c r="G158" s="43"/>
      <c r="H158" s="42"/>
      <c r="I158" s="39">
        <f t="shared" si="10"/>
        <v>0</v>
      </c>
      <c r="J158" s="43"/>
      <c r="K158" s="42"/>
      <c r="L158" s="39">
        <f t="shared" si="11"/>
        <v>0</v>
      </c>
      <c r="M158" s="41"/>
      <c r="N158" s="40"/>
      <c r="O158" s="39">
        <f t="shared" si="12"/>
        <v>0</v>
      </c>
      <c r="P158" s="38"/>
      <c r="R158" s="13"/>
      <c r="S158" s="13"/>
      <c r="T158" s="13"/>
      <c r="U158" s="13"/>
    </row>
    <row r="159" spans="1:21" ht="36" x14ac:dyDescent="0.25">
      <c r="A159" s="46">
        <v>2365</v>
      </c>
      <c r="B159" s="110" t="s">
        <v>155</v>
      </c>
      <c r="C159" s="45">
        <f t="shared" si="8"/>
        <v>384</v>
      </c>
      <c r="D159" s="43"/>
      <c r="E159" s="543"/>
      <c r="F159" s="87">
        <f t="shared" si="9"/>
        <v>0</v>
      </c>
      <c r="G159" s="43"/>
      <c r="H159" s="42"/>
      <c r="I159" s="39">
        <f t="shared" si="10"/>
        <v>0</v>
      </c>
      <c r="J159" s="43">
        <v>214</v>
      </c>
      <c r="K159" s="42">
        <v>170</v>
      </c>
      <c r="L159" s="39">
        <f t="shared" si="11"/>
        <v>384</v>
      </c>
      <c r="M159" s="41"/>
      <c r="N159" s="40"/>
      <c r="O159" s="39">
        <f t="shared" si="12"/>
        <v>0</v>
      </c>
      <c r="P159" s="38" t="s">
        <v>154</v>
      </c>
      <c r="R159" s="13"/>
      <c r="S159" s="13"/>
      <c r="T159" s="13"/>
      <c r="U159" s="13"/>
    </row>
    <row r="160" spans="1:21" ht="36" hidden="1" x14ac:dyDescent="0.25">
      <c r="A160" s="46">
        <v>2366</v>
      </c>
      <c r="B160" s="110" t="s">
        <v>153</v>
      </c>
      <c r="C160" s="45">
        <f t="shared" si="8"/>
        <v>0</v>
      </c>
      <c r="D160" s="43"/>
      <c r="E160" s="40"/>
      <c r="F160" s="44">
        <f t="shared" si="9"/>
        <v>0</v>
      </c>
      <c r="G160" s="43"/>
      <c r="H160" s="42"/>
      <c r="I160" s="39">
        <f t="shared" si="10"/>
        <v>0</v>
      </c>
      <c r="J160" s="43"/>
      <c r="K160" s="42"/>
      <c r="L160" s="39">
        <f t="shared" si="11"/>
        <v>0</v>
      </c>
      <c r="M160" s="41"/>
      <c r="N160" s="40"/>
      <c r="O160" s="39">
        <f t="shared" si="12"/>
        <v>0</v>
      </c>
      <c r="P160" s="38"/>
      <c r="R160" s="13"/>
      <c r="S160" s="13"/>
      <c r="T160" s="13"/>
      <c r="U160" s="13"/>
    </row>
    <row r="161" spans="1:21" ht="48" x14ac:dyDescent="0.25">
      <c r="A161" s="46">
        <v>2369</v>
      </c>
      <c r="B161" s="110" t="s">
        <v>152</v>
      </c>
      <c r="C161" s="45">
        <f t="shared" si="8"/>
        <v>27507</v>
      </c>
      <c r="D161" s="43"/>
      <c r="E161" s="543"/>
      <c r="F161" s="87">
        <f t="shared" si="9"/>
        <v>0</v>
      </c>
      <c r="G161" s="43"/>
      <c r="H161" s="42"/>
      <c r="I161" s="39">
        <f t="shared" si="10"/>
        <v>0</v>
      </c>
      <c r="J161" s="43">
        <v>27055</v>
      </c>
      <c r="K161" s="42"/>
      <c r="L161" s="39">
        <f t="shared" si="11"/>
        <v>27055</v>
      </c>
      <c r="M161" s="41">
        <v>452</v>
      </c>
      <c r="N161" s="40"/>
      <c r="O161" s="39">
        <f t="shared" si="12"/>
        <v>452</v>
      </c>
      <c r="P161" s="38"/>
      <c r="R161" s="13"/>
      <c r="S161" s="13"/>
      <c r="T161" s="13"/>
      <c r="U161" s="13"/>
    </row>
    <row r="162" spans="1:21" hidden="1" x14ac:dyDescent="0.25">
      <c r="A162" s="169">
        <v>2370</v>
      </c>
      <c r="B162" s="96" t="s">
        <v>151</v>
      </c>
      <c r="C162" s="45">
        <f t="shared" si="8"/>
        <v>0</v>
      </c>
      <c r="D162" s="167"/>
      <c r="E162" s="164"/>
      <c r="F162" s="95">
        <f t="shared" si="9"/>
        <v>0</v>
      </c>
      <c r="G162" s="167"/>
      <c r="H162" s="166"/>
      <c r="I162" s="90">
        <f t="shared" si="10"/>
        <v>0</v>
      </c>
      <c r="J162" s="167"/>
      <c r="K162" s="166"/>
      <c r="L162" s="90">
        <f t="shared" si="11"/>
        <v>0</v>
      </c>
      <c r="M162" s="165"/>
      <c r="N162" s="164"/>
      <c r="O162" s="90">
        <f t="shared" si="12"/>
        <v>0</v>
      </c>
      <c r="P162" s="89"/>
      <c r="R162" s="13"/>
      <c r="S162" s="13"/>
      <c r="T162" s="13"/>
      <c r="U162" s="13"/>
    </row>
    <row r="163" spans="1:21" x14ac:dyDescent="0.25">
      <c r="A163" s="169">
        <v>2380</v>
      </c>
      <c r="B163" s="96" t="s">
        <v>150</v>
      </c>
      <c r="C163" s="45">
        <f t="shared" si="8"/>
        <v>1703</v>
      </c>
      <c r="D163" s="94">
        <f>SUM(D164:D165)</f>
        <v>0</v>
      </c>
      <c r="E163" s="541">
        <f>SUM(E164:E165)</f>
        <v>0</v>
      </c>
      <c r="F163" s="484">
        <f t="shared" si="9"/>
        <v>0</v>
      </c>
      <c r="G163" s="94">
        <f>SUM(G164:G165)</f>
        <v>0</v>
      </c>
      <c r="H163" s="93">
        <f>SUM(H164:H165)</f>
        <v>0</v>
      </c>
      <c r="I163" s="90">
        <f t="shared" si="10"/>
        <v>0</v>
      </c>
      <c r="J163" s="94">
        <f>SUM(J164:J165)</f>
        <v>1703</v>
      </c>
      <c r="K163" s="93">
        <f>SUM(K164:K165)</f>
        <v>0</v>
      </c>
      <c r="L163" s="90">
        <f t="shared" si="11"/>
        <v>1703</v>
      </c>
      <c r="M163" s="92">
        <f>SUM(M164:M165)</f>
        <v>0</v>
      </c>
      <c r="N163" s="91">
        <f>SUM(N164:N165)</f>
        <v>0</v>
      </c>
      <c r="O163" s="90">
        <f t="shared" si="12"/>
        <v>0</v>
      </c>
      <c r="P163" s="89"/>
      <c r="R163" s="13"/>
      <c r="S163" s="13"/>
      <c r="T163" s="13"/>
      <c r="U163" s="13"/>
    </row>
    <row r="164" spans="1:21" hidden="1" x14ac:dyDescent="0.25">
      <c r="A164" s="200">
        <v>2381</v>
      </c>
      <c r="B164" s="117" t="s">
        <v>149</v>
      </c>
      <c r="C164" s="45">
        <f t="shared" si="8"/>
        <v>0</v>
      </c>
      <c r="D164" s="83"/>
      <c r="E164" s="80"/>
      <c r="F164" s="84">
        <f t="shared" si="9"/>
        <v>0</v>
      </c>
      <c r="G164" s="83"/>
      <c r="H164" s="82"/>
      <c r="I164" s="79">
        <f t="shared" si="10"/>
        <v>0</v>
      </c>
      <c r="J164" s="83"/>
      <c r="K164" s="82"/>
      <c r="L164" s="79">
        <f t="shared" si="11"/>
        <v>0</v>
      </c>
      <c r="M164" s="81"/>
      <c r="N164" s="80"/>
      <c r="O164" s="79">
        <f t="shared" si="12"/>
        <v>0</v>
      </c>
      <c r="P164" s="78"/>
      <c r="R164" s="13"/>
      <c r="S164" s="13"/>
      <c r="T164" s="13"/>
      <c r="U164" s="13"/>
    </row>
    <row r="165" spans="1:21" ht="24" x14ac:dyDescent="0.25">
      <c r="A165" s="46">
        <v>2389</v>
      </c>
      <c r="B165" s="110" t="s">
        <v>148</v>
      </c>
      <c r="C165" s="45">
        <f t="shared" si="8"/>
        <v>1703</v>
      </c>
      <c r="D165" s="43"/>
      <c r="E165" s="543"/>
      <c r="F165" s="87">
        <f t="shared" si="9"/>
        <v>0</v>
      </c>
      <c r="G165" s="43"/>
      <c r="H165" s="42"/>
      <c r="I165" s="39">
        <f t="shared" si="10"/>
        <v>0</v>
      </c>
      <c r="J165" s="43">
        <v>1703</v>
      </c>
      <c r="K165" s="42"/>
      <c r="L165" s="39">
        <f t="shared" si="11"/>
        <v>1703</v>
      </c>
      <c r="M165" s="41"/>
      <c r="N165" s="40"/>
      <c r="O165" s="39">
        <f t="shared" si="12"/>
        <v>0</v>
      </c>
      <c r="P165" s="38"/>
      <c r="R165" s="13"/>
      <c r="S165" s="13"/>
      <c r="T165" s="13"/>
      <c r="U165" s="13"/>
    </row>
    <row r="166" spans="1:21" hidden="1" x14ac:dyDescent="0.25">
      <c r="A166" s="169">
        <v>2390</v>
      </c>
      <c r="B166" s="96" t="s">
        <v>147</v>
      </c>
      <c r="C166" s="45">
        <f t="shared" si="8"/>
        <v>0</v>
      </c>
      <c r="D166" s="167"/>
      <c r="E166" s="164"/>
      <c r="F166" s="95">
        <f t="shared" si="9"/>
        <v>0</v>
      </c>
      <c r="G166" s="167"/>
      <c r="H166" s="166"/>
      <c r="I166" s="90">
        <f t="shared" si="10"/>
        <v>0</v>
      </c>
      <c r="J166" s="167"/>
      <c r="K166" s="166"/>
      <c r="L166" s="90">
        <f t="shared" si="11"/>
        <v>0</v>
      </c>
      <c r="M166" s="165"/>
      <c r="N166" s="164"/>
      <c r="O166" s="90">
        <f t="shared" si="12"/>
        <v>0</v>
      </c>
      <c r="P166" s="89"/>
      <c r="R166" s="13"/>
      <c r="S166" s="13"/>
      <c r="T166" s="13"/>
      <c r="U166" s="13"/>
    </row>
    <row r="167" spans="1:21" hidden="1" x14ac:dyDescent="0.25">
      <c r="A167" s="109">
        <v>2400</v>
      </c>
      <c r="B167" s="108" t="s">
        <v>146</v>
      </c>
      <c r="C167" s="124">
        <f t="shared" si="8"/>
        <v>0</v>
      </c>
      <c r="D167" s="199"/>
      <c r="E167" s="196"/>
      <c r="F167" s="122">
        <f t="shared" si="9"/>
        <v>0</v>
      </c>
      <c r="G167" s="199"/>
      <c r="H167" s="198"/>
      <c r="I167" s="119">
        <f t="shared" si="10"/>
        <v>0</v>
      </c>
      <c r="J167" s="199"/>
      <c r="K167" s="198"/>
      <c r="L167" s="119">
        <f t="shared" si="11"/>
        <v>0</v>
      </c>
      <c r="M167" s="197"/>
      <c r="N167" s="196"/>
      <c r="O167" s="79">
        <f t="shared" si="12"/>
        <v>0</v>
      </c>
      <c r="P167" s="171"/>
      <c r="R167" s="13"/>
      <c r="S167" s="13"/>
      <c r="T167" s="13"/>
      <c r="U167" s="13"/>
    </row>
    <row r="168" spans="1:21" ht="24" x14ac:dyDescent="0.25">
      <c r="A168" s="109">
        <v>2500</v>
      </c>
      <c r="B168" s="108" t="s">
        <v>145</v>
      </c>
      <c r="C168" s="124">
        <f t="shared" si="8"/>
        <v>4443</v>
      </c>
      <c r="D168" s="121">
        <f>SUM(D169,D174)</f>
        <v>0</v>
      </c>
      <c r="E168" s="540">
        <f>SUM(E169,E174)</f>
        <v>0</v>
      </c>
      <c r="F168" s="473">
        <f t="shared" si="9"/>
        <v>0</v>
      </c>
      <c r="G168" s="121">
        <f>SUM(G169,G174)</f>
        <v>0</v>
      </c>
      <c r="H168" s="120">
        <f>SUM(H169,H174)</f>
        <v>0</v>
      </c>
      <c r="I168" s="119">
        <f t="shared" si="10"/>
        <v>0</v>
      </c>
      <c r="J168" s="121">
        <f>SUM(J169,J174)</f>
        <v>4443</v>
      </c>
      <c r="K168" s="120">
        <f>SUM(K169,K174)</f>
        <v>0</v>
      </c>
      <c r="L168" s="119">
        <f t="shared" si="11"/>
        <v>4443</v>
      </c>
      <c r="M168" s="69">
        <f>SUM(M169,M174)</f>
        <v>0</v>
      </c>
      <c r="N168" s="68">
        <f>SUM(N169,N174)</f>
        <v>0</v>
      </c>
      <c r="O168" s="106">
        <f t="shared" si="12"/>
        <v>0</v>
      </c>
      <c r="P168" s="66"/>
      <c r="R168" s="13"/>
      <c r="S168" s="13"/>
      <c r="T168" s="13"/>
      <c r="U168" s="13"/>
    </row>
    <row r="169" spans="1:21" x14ac:dyDescent="0.25">
      <c r="A169" s="118">
        <v>2510</v>
      </c>
      <c r="B169" s="117" t="s">
        <v>144</v>
      </c>
      <c r="C169" s="85">
        <f t="shared" si="8"/>
        <v>4443</v>
      </c>
      <c r="D169" s="140">
        <f>SUM(D170:D173)</f>
        <v>0</v>
      </c>
      <c r="E169" s="148">
        <f>SUM(E170:E173)</f>
        <v>0</v>
      </c>
      <c r="F169" s="477">
        <f t="shared" si="9"/>
        <v>0</v>
      </c>
      <c r="G169" s="140">
        <f>SUM(G170:G173)</f>
        <v>0</v>
      </c>
      <c r="H169" s="139">
        <f>SUM(H170:H173)</f>
        <v>0</v>
      </c>
      <c r="I169" s="79">
        <f t="shared" si="10"/>
        <v>0</v>
      </c>
      <c r="J169" s="140">
        <f>SUM(J170:J173)</f>
        <v>4443</v>
      </c>
      <c r="K169" s="139">
        <f>SUM(K170:K173)</f>
        <v>0</v>
      </c>
      <c r="L169" s="79">
        <f t="shared" si="11"/>
        <v>4443</v>
      </c>
      <c r="M169" s="138">
        <f>SUM(M170:M173)</f>
        <v>0</v>
      </c>
      <c r="N169" s="137">
        <f>SUM(N170:N173)</f>
        <v>0</v>
      </c>
      <c r="O169" s="49">
        <f t="shared" si="12"/>
        <v>0</v>
      </c>
      <c r="P169" s="48"/>
      <c r="R169" s="13"/>
      <c r="S169" s="13"/>
      <c r="T169" s="13"/>
      <c r="U169" s="13"/>
    </row>
    <row r="170" spans="1:21" ht="24" x14ac:dyDescent="0.25">
      <c r="A170" s="88">
        <v>2512</v>
      </c>
      <c r="B170" s="110" t="s">
        <v>143</v>
      </c>
      <c r="C170" s="45">
        <f t="shared" si="8"/>
        <v>3870</v>
      </c>
      <c r="D170" s="43"/>
      <c r="E170" s="543"/>
      <c r="F170" s="87">
        <f t="shared" si="9"/>
        <v>0</v>
      </c>
      <c r="G170" s="43"/>
      <c r="H170" s="42"/>
      <c r="I170" s="39">
        <f t="shared" si="10"/>
        <v>0</v>
      </c>
      <c r="J170" s="43">
        <v>3870</v>
      </c>
      <c r="K170" s="42"/>
      <c r="L170" s="39">
        <f t="shared" si="11"/>
        <v>3870</v>
      </c>
      <c r="M170" s="41"/>
      <c r="N170" s="40"/>
      <c r="O170" s="39">
        <f t="shared" si="12"/>
        <v>0</v>
      </c>
      <c r="P170" s="38"/>
      <c r="R170" s="13"/>
      <c r="S170" s="13"/>
      <c r="T170" s="13"/>
      <c r="U170" s="13"/>
    </row>
    <row r="171" spans="1:21" ht="36" hidden="1" x14ac:dyDescent="0.25">
      <c r="A171" s="88">
        <v>2513</v>
      </c>
      <c r="B171" s="110" t="s">
        <v>142</v>
      </c>
      <c r="C171" s="45">
        <f t="shared" si="8"/>
        <v>0</v>
      </c>
      <c r="D171" s="43"/>
      <c r="E171" s="40"/>
      <c r="F171" s="44">
        <f t="shared" si="9"/>
        <v>0</v>
      </c>
      <c r="G171" s="43"/>
      <c r="H171" s="42"/>
      <c r="I171" s="39">
        <f t="shared" si="10"/>
        <v>0</v>
      </c>
      <c r="J171" s="43"/>
      <c r="K171" s="42"/>
      <c r="L171" s="39">
        <f t="shared" si="11"/>
        <v>0</v>
      </c>
      <c r="M171" s="41"/>
      <c r="N171" s="40"/>
      <c r="O171" s="39">
        <f t="shared" si="12"/>
        <v>0</v>
      </c>
      <c r="P171" s="38"/>
      <c r="R171" s="13"/>
      <c r="S171" s="13"/>
      <c r="T171" s="13"/>
      <c r="U171" s="13"/>
    </row>
    <row r="172" spans="1:21" ht="24" hidden="1" x14ac:dyDescent="0.25">
      <c r="A172" s="88">
        <v>2515</v>
      </c>
      <c r="B172" s="110" t="s">
        <v>141</v>
      </c>
      <c r="C172" s="45">
        <f t="shared" si="8"/>
        <v>0</v>
      </c>
      <c r="D172" s="43"/>
      <c r="E172" s="40"/>
      <c r="F172" s="44">
        <f t="shared" si="9"/>
        <v>0</v>
      </c>
      <c r="G172" s="43"/>
      <c r="H172" s="42"/>
      <c r="I172" s="39">
        <f t="shared" si="10"/>
        <v>0</v>
      </c>
      <c r="J172" s="43"/>
      <c r="K172" s="42"/>
      <c r="L172" s="39">
        <f t="shared" si="11"/>
        <v>0</v>
      </c>
      <c r="M172" s="41"/>
      <c r="N172" s="40"/>
      <c r="O172" s="39">
        <f t="shared" si="12"/>
        <v>0</v>
      </c>
      <c r="P172" s="38"/>
      <c r="R172" s="13"/>
      <c r="S172" s="13"/>
      <c r="T172" s="13"/>
      <c r="U172" s="13"/>
    </row>
    <row r="173" spans="1:21" ht="24" x14ac:dyDescent="0.25">
      <c r="A173" s="88">
        <v>2519</v>
      </c>
      <c r="B173" s="110" t="s">
        <v>140</v>
      </c>
      <c r="C173" s="45">
        <f t="shared" si="8"/>
        <v>573</v>
      </c>
      <c r="D173" s="43"/>
      <c r="E173" s="543"/>
      <c r="F173" s="87">
        <f t="shared" si="9"/>
        <v>0</v>
      </c>
      <c r="G173" s="43"/>
      <c r="H173" s="42"/>
      <c r="I173" s="39">
        <f t="shared" si="10"/>
        <v>0</v>
      </c>
      <c r="J173" s="43">
        <v>573</v>
      </c>
      <c r="K173" s="42"/>
      <c r="L173" s="39">
        <f t="shared" si="11"/>
        <v>573</v>
      </c>
      <c r="M173" s="41"/>
      <c r="N173" s="40"/>
      <c r="O173" s="39">
        <f t="shared" si="12"/>
        <v>0</v>
      </c>
      <c r="P173" s="38"/>
      <c r="R173" s="13"/>
      <c r="S173" s="13"/>
      <c r="T173" s="13"/>
      <c r="U173" s="13"/>
    </row>
    <row r="174" spans="1:21" ht="24" hidden="1" x14ac:dyDescent="0.25">
      <c r="A174" s="111">
        <v>2520</v>
      </c>
      <c r="B174" s="110" t="s">
        <v>139</v>
      </c>
      <c r="C174" s="45">
        <f t="shared" si="8"/>
        <v>0</v>
      </c>
      <c r="D174" s="43"/>
      <c r="E174" s="40"/>
      <c r="F174" s="44">
        <f t="shared" si="9"/>
        <v>0</v>
      </c>
      <c r="G174" s="43"/>
      <c r="H174" s="42"/>
      <c r="I174" s="39">
        <f t="shared" si="10"/>
        <v>0</v>
      </c>
      <c r="J174" s="43"/>
      <c r="K174" s="42"/>
      <c r="L174" s="39">
        <f t="shared" si="11"/>
        <v>0</v>
      </c>
      <c r="M174" s="41"/>
      <c r="N174" s="40"/>
      <c r="O174" s="39">
        <f t="shared" si="12"/>
        <v>0</v>
      </c>
      <c r="P174" s="38"/>
      <c r="R174" s="13"/>
      <c r="S174" s="13"/>
      <c r="T174" s="13"/>
      <c r="U174" s="13"/>
    </row>
    <row r="175" spans="1:21" s="189" customFormat="1" ht="48" hidden="1" x14ac:dyDescent="0.25">
      <c r="A175" s="183">
        <v>2800</v>
      </c>
      <c r="B175" s="117" t="s">
        <v>138</v>
      </c>
      <c r="C175" s="85">
        <f t="shared" si="8"/>
        <v>0</v>
      </c>
      <c r="D175" s="194"/>
      <c r="E175" s="191"/>
      <c r="F175" s="195">
        <f t="shared" si="9"/>
        <v>0</v>
      </c>
      <c r="G175" s="194"/>
      <c r="H175" s="193"/>
      <c r="I175" s="190">
        <f t="shared" si="10"/>
        <v>0</v>
      </c>
      <c r="J175" s="194"/>
      <c r="K175" s="193"/>
      <c r="L175" s="190">
        <f t="shared" si="11"/>
        <v>0</v>
      </c>
      <c r="M175" s="192"/>
      <c r="N175" s="191"/>
      <c r="O175" s="190">
        <f t="shared" si="12"/>
        <v>0</v>
      </c>
      <c r="P175" s="78"/>
      <c r="R175" s="13"/>
      <c r="S175" s="13"/>
      <c r="T175" s="13"/>
      <c r="U175" s="13"/>
    </row>
    <row r="176" spans="1:21" hidden="1" x14ac:dyDescent="0.25">
      <c r="A176" s="163">
        <v>3000</v>
      </c>
      <c r="B176" s="163" t="s">
        <v>137</v>
      </c>
      <c r="C176" s="162">
        <f t="shared" si="8"/>
        <v>0</v>
      </c>
      <c r="D176" s="160">
        <f>SUM(D177,D187)</f>
        <v>0</v>
      </c>
      <c r="E176" s="157">
        <f>SUM(E177,E187)</f>
        <v>0</v>
      </c>
      <c r="F176" s="161">
        <f t="shared" si="9"/>
        <v>0</v>
      </c>
      <c r="G176" s="160">
        <f>SUM(G177,G187)</f>
        <v>0</v>
      </c>
      <c r="H176" s="159">
        <f>SUM(H177,H187)</f>
        <v>0</v>
      </c>
      <c r="I176" s="156">
        <f t="shared" si="10"/>
        <v>0</v>
      </c>
      <c r="J176" s="160">
        <f>SUM(J177,J187)</f>
        <v>0</v>
      </c>
      <c r="K176" s="159">
        <f>SUM(K177,K187)</f>
        <v>0</v>
      </c>
      <c r="L176" s="156">
        <f t="shared" si="11"/>
        <v>0</v>
      </c>
      <c r="M176" s="158">
        <f>SUM(M177,M187)</f>
        <v>0</v>
      </c>
      <c r="N176" s="157">
        <f>SUM(N177,N187)</f>
        <v>0</v>
      </c>
      <c r="O176" s="156">
        <f t="shared" si="12"/>
        <v>0</v>
      </c>
      <c r="P176" s="155"/>
      <c r="R176" s="13"/>
      <c r="S176" s="13"/>
      <c r="T176" s="13"/>
      <c r="U176" s="13"/>
    </row>
    <row r="177" spans="1:21" ht="0.75" hidden="1" customHeight="1" x14ac:dyDescent="0.25">
      <c r="A177" s="109">
        <v>3200</v>
      </c>
      <c r="B177" s="153" t="s">
        <v>136</v>
      </c>
      <c r="C177" s="124">
        <f t="shared" si="8"/>
        <v>0</v>
      </c>
      <c r="D177" s="121">
        <f>SUM(D178,D182)</f>
        <v>0</v>
      </c>
      <c r="E177" s="123">
        <f>SUM(E178,E182)</f>
        <v>0</v>
      </c>
      <c r="F177" s="122">
        <f t="shared" si="9"/>
        <v>0</v>
      </c>
      <c r="G177" s="121">
        <f>SUM(G178,G182)</f>
        <v>0</v>
      </c>
      <c r="H177" s="120">
        <f>SUM(H178,H182)</f>
        <v>0</v>
      </c>
      <c r="I177" s="119">
        <f t="shared" si="10"/>
        <v>0</v>
      </c>
      <c r="J177" s="121">
        <f>SUM(J178,J182)</f>
        <v>0</v>
      </c>
      <c r="K177" s="120">
        <f>SUM(K178,K182)</f>
        <v>0</v>
      </c>
      <c r="L177" s="119">
        <f t="shared" si="11"/>
        <v>0</v>
      </c>
      <c r="M177" s="69">
        <f>SUM(M178,M182)</f>
        <v>0</v>
      </c>
      <c r="N177" s="68">
        <f>SUM(N178,N182)</f>
        <v>0</v>
      </c>
      <c r="O177" s="67">
        <f t="shared" si="12"/>
        <v>0</v>
      </c>
      <c r="P177" s="66"/>
      <c r="R177" s="13"/>
      <c r="S177" s="13"/>
      <c r="T177" s="13"/>
      <c r="U177" s="13"/>
    </row>
    <row r="178" spans="1:21" ht="36" hidden="1" x14ac:dyDescent="0.25">
      <c r="A178" s="118">
        <v>3260</v>
      </c>
      <c r="B178" s="117" t="s">
        <v>135</v>
      </c>
      <c r="C178" s="85">
        <f t="shared" si="8"/>
        <v>0</v>
      </c>
      <c r="D178" s="140">
        <f>SUM(D179:D181)</f>
        <v>0</v>
      </c>
      <c r="E178" s="141">
        <f>SUM(E179:E181)</f>
        <v>0</v>
      </c>
      <c r="F178" s="84">
        <f t="shared" si="9"/>
        <v>0</v>
      </c>
      <c r="G178" s="140">
        <f>SUM(G179:G181)</f>
        <v>0</v>
      </c>
      <c r="H178" s="139">
        <f>SUM(H179:H181)</f>
        <v>0</v>
      </c>
      <c r="I178" s="79">
        <f t="shared" si="10"/>
        <v>0</v>
      </c>
      <c r="J178" s="140">
        <f>SUM(J179:J181)</f>
        <v>0</v>
      </c>
      <c r="K178" s="139">
        <f>SUM(K179:K181)</f>
        <v>0</v>
      </c>
      <c r="L178" s="79">
        <f t="shared" si="11"/>
        <v>0</v>
      </c>
      <c r="M178" s="142">
        <f>SUM(M179:M181)</f>
        <v>0</v>
      </c>
      <c r="N178" s="141">
        <f>SUM(N179:N181)</f>
        <v>0</v>
      </c>
      <c r="O178" s="79">
        <f t="shared" si="12"/>
        <v>0</v>
      </c>
      <c r="P178" s="78"/>
      <c r="R178" s="13"/>
      <c r="S178" s="13"/>
      <c r="T178" s="13"/>
      <c r="U178" s="13"/>
    </row>
    <row r="179" spans="1:21" ht="24" hidden="1" x14ac:dyDescent="0.25">
      <c r="A179" s="88">
        <v>3261</v>
      </c>
      <c r="B179" s="110" t="s">
        <v>134</v>
      </c>
      <c r="C179" s="45">
        <f t="shared" si="8"/>
        <v>0</v>
      </c>
      <c r="D179" s="43"/>
      <c r="E179" s="40"/>
      <c r="F179" s="44">
        <f t="shared" si="9"/>
        <v>0</v>
      </c>
      <c r="G179" s="43"/>
      <c r="H179" s="42"/>
      <c r="I179" s="39">
        <f t="shared" si="10"/>
        <v>0</v>
      </c>
      <c r="J179" s="43"/>
      <c r="K179" s="42"/>
      <c r="L179" s="39">
        <f t="shared" si="11"/>
        <v>0</v>
      </c>
      <c r="M179" s="41"/>
      <c r="N179" s="40"/>
      <c r="O179" s="39">
        <f t="shared" si="12"/>
        <v>0</v>
      </c>
      <c r="P179" s="38"/>
      <c r="R179" s="13"/>
      <c r="S179" s="13"/>
      <c r="T179" s="13"/>
      <c r="U179" s="13"/>
    </row>
    <row r="180" spans="1:21" ht="36" hidden="1" x14ac:dyDescent="0.25">
      <c r="A180" s="88">
        <v>3262</v>
      </c>
      <c r="B180" s="110" t="s">
        <v>133</v>
      </c>
      <c r="C180" s="45">
        <f t="shared" si="8"/>
        <v>0</v>
      </c>
      <c r="D180" s="43"/>
      <c r="E180" s="40"/>
      <c r="F180" s="44">
        <f t="shared" si="9"/>
        <v>0</v>
      </c>
      <c r="G180" s="43"/>
      <c r="H180" s="42"/>
      <c r="I180" s="39">
        <f t="shared" si="10"/>
        <v>0</v>
      </c>
      <c r="J180" s="43"/>
      <c r="K180" s="42"/>
      <c r="L180" s="39">
        <f t="shared" si="11"/>
        <v>0</v>
      </c>
      <c r="M180" s="41"/>
      <c r="N180" s="40"/>
      <c r="O180" s="39">
        <f t="shared" si="12"/>
        <v>0</v>
      </c>
      <c r="P180" s="38"/>
      <c r="R180" s="13"/>
      <c r="S180" s="13"/>
      <c r="T180" s="13"/>
      <c r="U180" s="13"/>
    </row>
    <row r="181" spans="1:21" ht="24" hidden="1" x14ac:dyDescent="0.25">
      <c r="A181" s="88">
        <v>3263</v>
      </c>
      <c r="B181" s="110" t="s">
        <v>132</v>
      </c>
      <c r="C181" s="45">
        <f t="shared" ref="C181:C244" si="13">F181+I181+L181+O181</f>
        <v>0</v>
      </c>
      <c r="D181" s="43"/>
      <c r="E181" s="40"/>
      <c r="F181" s="44">
        <f t="shared" ref="F181:F244" si="14">D181+E181</f>
        <v>0</v>
      </c>
      <c r="G181" s="43"/>
      <c r="H181" s="42"/>
      <c r="I181" s="39">
        <f t="shared" ref="I181:I244" si="15">G181+H181</f>
        <v>0</v>
      </c>
      <c r="J181" s="43"/>
      <c r="K181" s="42"/>
      <c r="L181" s="39">
        <f t="shared" ref="L181:L244" si="16">J181+K181</f>
        <v>0</v>
      </c>
      <c r="M181" s="41"/>
      <c r="N181" s="40"/>
      <c r="O181" s="39">
        <f t="shared" ref="O181:O244" si="17">M181+N181</f>
        <v>0</v>
      </c>
      <c r="P181" s="38"/>
      <c r="R181" s="13"/>
      <c r="S181" s="13"/>
      <c r="T181" s="13"/>
      <c r="U181" s="13"/>
    </row>
    <row r="182" spans="1:21" ht="84" hidden="1" x14ac:dyDescent="0.25">
      <c r="A182" s="118">
        <v>3290</v>
      </c>
      <c r="B182" s="117" t="s">
        <v>131</v>
      </c>
      <c r="C182" s="45">
        <f t="shared" si="13"/>
        <v>0</v>
      </c>
      <c r="D182" s="140">
        <f>SUM(D183:D186)</f>
        <v>0</v>
      </c>
      <c r="E182" s="141">
        <f>SUM(E183:E186)</f>
        <v>0</v>
      </c>
      <c r="F182" s="84">
        <f t="shared" si="14"/>
        <v>0</v>
      </c>
      <c r="G182" s="140">
        <f>SUM(G183:G186)</f>
        <v>0</v>
      </c>
      <c r="H182" s="139">
        <f>SUM(H183:H186)</f>
        <v>0</v>
      </c>
      <c r="I182" s="79">
        <f t="shared" si="15"/>
        <v>0</v>
      </c>
      <c r="J182" s="140">
        <f>SUM(J183:J186)</f>
        <v>0</v>
      </c>
      <c r="K182" s="139">
        <f>SUM(K183:K186)</f>
        <v>0</v>
      </c>
      <c r="L182" s="79">
        <f t="shared" si="16"/>
        <v>0</v>
      </c>
      <c r="M182" s="146">
        <f>SUM(M183:M186)</f>
        <v>0</v>
      </c>
      <c r="N182" s="147">
        <f>SUM(N183:N186)</f>
        <v>0</v>
      </c>
      <c r="O182" s="29">
        <f t="shared" si="17"/>
        <v>0</v>
      </c>
      <c r="P182" s="28"/>
      <c r="R182" s="13"/>
      <c r="S182" s="13"/>
      <c r="T182" s="13"/>
      <c r="U182" s="13"/>
    </row>
    <row r="183" spans="1:21" ht="72" hidden="1" x14ac:dyDescent="0.25">
      <c r="A183" s="88">
        <v>3291</v>
      </c>
      <c r="B183" s="110" t="s">
        <v>130</v>
      </c>
      <c r="C183" s="45">
        <f t="shared" si="13"/>
        <v>0</v>
      </c>
      <c r="D183" s="43"/>
      <c r="E183" s="40"/>
      <c r="F183" s="44">
        <f t="shared" si="14"/>
        <v>0</v>
      </c>
      <c r="G183" s="43"/>
      <c r="H183" s="42"/>
      <c r="I183" s="39">
        <f t="shared" si="15"/>
        <v>0</v>
      </c>
      <c r="J183" s="43"/>
      <c r="K183" s="42"/>
      <c r="L183" s="39">
        <f t="shared" si="16"/>
        <v>0</v>
      </c>
      <c r="M183" s="41"/>
      <c r="N183" s="40"/>
      <c r="O183" s="39">
        <f t="shared" si="17"/>
        <v>0</v>
      </c>
      <c r="P183" s="38"/>
      <c r="R183" s="13"/>
      <c r="S183" s="13"/>
      <c r="T183" s="13"/>
      <c r="U183" s="13"/>
    </row>
    <row r="184" spans="1:21" ht="38.25" hidden="1" customHeight="1" x14ac:dyDescent="0.25">
      <c r="A184" s="88">
        <v>3292</v>
      </c>
      <c r="B184" s="110" t="s">
        <v>129</v>
      </c>
      <c r="C184" s="45">
        <f t="shared" si="13"/>
        <v>0</v>
      </c>
      <c r="D184" s="43"/>
      <c r="E184" s="40"/>
      <c r="F184" s="44">
        <f t="shared" si="14"/>
        <v>0</v>
      </c>
      <c r="G184" s="43"/>
      <c r="H184" s="42"/>
      <c r="I184" s="39">
        <f t="shared" si="15"/>
        <v>0</v>
      </c>
      <c r="J184" s="43"/>
      <c r="K184" s="42"/>
      <c r="L184" s="39">
        <f t="shared" si="16"/>
        <v>0</v>
      </c>
      <c r="M184" s="41"/>
      <c r="N184" s="40"/>
      <c r="O184" s="39">
        <f t="shared" si="17"/>
        <v>0</v>
      </c>
      <c r="P184" s="38"/>
      <c r="R184" s="13"/>
      <c r="S184" s="13"/>
      <c r="T184" s="13"/>
      <c r="U184" s="13"/>
    </row>
    <row r="185" spans="1:21" ht="72" hidden="1" x14ac:dyDescent="0.25">
      <c r="A185" s="88">
        <v>3293</v>
      </c>
      <c r="B185" s="110" t="s">
        <v>128</v>
      </c>
      <c r="C185" s="45">
        <f t="shared" si="13"/>
        <v>0</v>
      </c>
      <c r="D185" s="43"/>
      <c r="E185" s="40"/>
      <c r="F185" s="44">
        <f t="shared" si="14"/>
        <v>0</v>
      </c>
      <c r="G185" s="43"/>
      <c r="H185" s="42"/>
      <c r="I185" s="39">
        <f t="shared" si="15"/>
        <v>0</v>
      </c>
      <c r="J185" s="43"/>
      <c r="K185" s="42"/>
      <c r="L185" s="39">
        <f t="shared" si="16"/>
        <v>0</v>
      </c>
      <c r="M185" s="41"/>
      <c r="N185" s="40"/>
      <c r="O185" s="39">
        <f t="shared" si="17"/>
        <v>0</v>
      </c>
      <c r="P185" s="38"/>
      <c r="R185" s="13"/>
      <c r="S185" s="13"/>
      <c r="T185" s="13"/>
      <c r="U185" s="13"/>
    </row>
    <row r="186" spans="1:21" ht="60" hidden="1" x14ac:dyDescent="0.25">
      <c r="A186" s="188">
        <v>3294</v>
      </c>
      <c r="B186" s="110" t="s">
        <v>127</v>
      </c>
      <c r="C186" s="35">
        <f t="shared" si="13"/>
        <v>0</v>
      </c>
      <c r="D186" s="33"/>
      <c r="E186" s="30"/>
      <c r="F186" s="34">
        <f t="shared" si="14"/>
        <v>0</v>
      </c>
      <c r="G186" s="33"/>
      <c r="H186" s="32"/>
      <c r="I186" s="29">
        <f t="shared" si="15"/>
        <v>0</v>
      </c>
      <c r="J186" s="33"/>
      <c r="K186" s="32"/>
      <c r="L186" s="29">
        <f t="shared" si="16"/>
        <v>0</v>
      </c>
      <c r="M186" s="31"/>
      <c r="N186" s="30"/>
      <c r="O186" s="29">
        <f t="shared" si="17"/>
        <v>0</v>
      </c>
      <c r="P186" s="28"/>
      <c r="R186" s="13"/>
      <c r="S186" s="13"/>
      <c r="T186" s="13"/>
      <c r="U186" s="13"/>
    </row>
    <row r="187" spans="1:21" ht="48" hidden="1" x14ac:dyDescent="0.25">
      <c r="A187" s="154">
        <v>3300</v>
      </c>
      <c r="B187" s="153" t="s">
        <v>126</v>
      </c>
      <c r="C187" s="152">
        <f t="shared" si="13"/>
        <v>0</v>
      </c>
      <c r="D187" s="150">
        <f>SUM(D188:D189)</f>
        <v>0</v>
      </c>
      <c r="E187" s="68">
        <f>SUM(E188:E189)</f>
        <v>0</v>
      </c>
      <c r="F187" s="151">
        <f t="shared" si="14"/>
        <v>0</v>
      </c>
      <c r="G187" s="150">
        <f>SUM(G188:G189)</f>
        <v>0</v>
      </c>
      <c r="H187" s="149">
        <f>SUM(H188:H189)</f>
        <v>0</v>
      </c>
      <c r="I187" s="67">
        <f t="shared" si="15"/>
        <v>0</v>
      </c>
      <c r="J187" s="150">
        <f>SUM(J188:J189)</f>
        <v>0</v>
      </c>
      <c r="K187" s="149">
        <f>SUM(K188:K189)</f>
        <v>0</v>
      </c>
      <c r="L187" s="67">
        <f t="shared" si="16"/>
        <v>0</v>
      </c>
      <c r="M187" s="69">
        <f>SUM(M188:M189)</f>
        <v>0</v>
      </c>
      <c r="N187" s="68">
        <f>SUM(N188:N189)</f>
        <v>0</v>
      </c>
      <c r="O187" s="67">
        <f t="shared" si="17"/>
        <v>0</v>
      </c>
      <c r="P187" s="66"/>
      <c r="R187" s="13"/>
      <c r="S187" s="13"/>
      <c r="T187" s="13"/>
      <c r="U187" s="13"/>
    </row>
    <row r="188" spans="1:21" ht="48" hidden="1" x14ac:dyDescent="0.25">
      <c r="A188" s="187">
        <v>3310</v>
      </c>
      <c r="B188" s="96" t="s">
        <v>125</v>
      </c>
      <c r="C188" s="170">
        <f t="shared" si="13"/>
        <v>0</v>
      </c>
      <c r="D188" s="167"/>
      <c r="E188" s="164"/>
      <c r="F188" s="95">
        <f t="shared" si="14"/>
        <v>0</v>
      </c>
      <c r="G188" s="167"/>
      <c r="H188" s="166"/>
      <c r="I188" s="90">
        <f t="shared" si="15"/>
        <v>0</v>
      </c>
      <c r="J188" s="167"/>
      <c r="K188" s="166"/>
      <c r="L188" s="90">
        <f t="shared" si="16"/>
        <v>0</v>
      </c>
      <c r="M188" s="165"/>
      <c r="N188" s="164"/>
      <c r="O188" s="90">
        <f t="shared" si="17"/>
        <v>0</v>
      </c>
      <c r="P188" s="89"/>
      <c r="R188" s="13"/>
      <c r="S188" s="13"/>
      <c r="T188" s="13"/>
      <c r="U188" s="13"/>
    </row>
    <row r="189" spans="1:21" ht="60" hidden="1" x14ac:dyDescent="0.25">
      <c r="A189" s="145">
        <v>3320</v>
      </c>
      <c r="B189" s="117" t="s">
        <v>124</v>
      </c>
      <c r="C189" s="85">
        <f t="shared" si="13"/>
        <v>0</v>
      </c>
      <c r="D189" s="83"/>
      <c r="E189" s="80"/>
      <c r="F189" s="84">
        <f t="shared" si="14"/>
        <v>0</v>
      </c>
      <c r="G189" s="83"/>
      <c r="H189" s="82"/>
      <c r="I189" s="79">
        <f t="shared" si="15"/>
        <v>0</v>
      </c>
      <c r="J189" s="83"/>
      <c r="K189" s="82"/>
      <c r="L189" s="79">
        <f t="shared" si="16"/>
        <v>0</v>
      </c>
      <c r="M189" s="81"/>
      <c r="N189" s="80"/>
      <c r="O189" s="79">
        <f t="shared" si="17"/>
        <v>0</v>
      </c>
      <c r="P189" s="78"/>
      <c r="R189" s="13"/>
      <c r="S189" s="13"/>
      <c r="T189" s="13"/>
      <c r="U189" s="13"/>
    </row>
    <row r="190" spans="1:21" hidden="1" x14ac:dyDescent="0.25">
      <c r="A190" s="186">
        <v>4000</v>
      </c>
      <c r="B190" s="163" t="s">
        <v>123</v>
      </c>
      <c r="C190" s="162">
        <f t="shared" si="13"/>
        <v>0</v>
      </c>
      <c r="D190" s="160">
        <f>SUM(D191,D194)</f>
        <v>0</v>
      </c>
      <c r="E190" s="157">
        <f>SUM(E191,E194)</f>
        <v>0</v>
      </c>
      <c r="F190" s="161">
        <f t="shared" si="14"/>
        <v>0</v>
      </c>
      <c r="G190" s="160">
        <f>SUM(G191,G194)</f>
        <v>0</v>
      </c>
      <c r="H190" s="159">
        <f>SUM(H191,H194)</f>
        <v>0</v>
      </c>
      <c r="I190" s="156">
        <f t="shared" si="15"/>
        <v>0</v>
      </c>
      <c r="J190" s="160">
        <f>SUM(J191,J194)</f>
        <v>0</v>
      </c>
      <c r="K190" s="159">
        <f>SUM(K191,K194)</f>
        <v>0</v>
      </c>
      <c r="L190" s="156">
        <f t="shared" si="16"/>
        <v>0</v>
      </c>
      <c r="M190" s="158">
        <f>SUM(M191,M194)</f>
        <v>0</v>
      </c>
      <c r="N190" s="157">
        <f>SUM(N191,N194)</f>
        <v>0</v>
      </c>
      <c r="O190" s="156">
        <f t="shared" si="17"/>
        <v>0</v>
      </c>
      <c r="P190" s="155"/>
      <c r="R190" s="13"/>
      <c r="S190" s="13"/>
      <c r="T190" s="13"/>
      <c r="U190" s="13"/>
    </row>
    <row r="191" spans="1:21" ht="0.75" hidden="1" customHeight="1" x14ac:dyDescent="0.25">
      <c r="A191" s="185">
        <v>4200</v>
      </c>
      <c r="B191" s="108" t="s">
        <v>122</v>
      </c>
      <c r="C191" s="124">
        <f t="shared" si="13"/>
        <v>0</v>
      </c>
      <c r="D191" s="121">
        <f>SUM(D192,D193)</f>
        <v>0</v>
      </c>
      <c r="E191" s="123">
        <f>SUM(E192,E193)</f>
        <v>0</v>
      </c>
      <c r="F191" s="122">
        <f t="shared" si="14"/>
        <v>0</v>
      </c>
      <c r="G191" s="121">
        <f>SUM(G192,G193)</f>
        <v>0</v>
      </c>
      <c r="H191" s="120">
        <f>SUM(H192,H193)</f>
        <v>0</v>
      </c>
      <c r="I191" s="119">
        <f t="shared" si="15"/>
        <v>0</v>
      </c>
      <c r="J191" s="121">
        <f>SUM(J192,J193)</f>
        <v>0</v>
      </c>
      <c r="K191" s="120">
        <f>SUM(K192,K193)</f>
        <v>0</v>
      </c>
      <c r="L191" s="119">
        <f t="shared" si="16"/>
        <v>0</v>
      </c>
      <c r="M191" s="172">
        <f>SUM(M192,M193)</f>
        <v>0</v>
      </c>
      <c r="N191" s="123">
        <f>SUM(N192,N193)</f>
        <v>0</v>
      </c>
      <c r="O191" s="119">
        <f t="shared" si="17"/>
        <v>0</v>
      </c>
      <c r="P191" s="171"/>
      <c r="R191" s="13"/>
      <c r="S191" s="13"/>
      <c r="T191" s="13"/>
      <c r="U191" s="13"/>
    </row>
    <row r="192" spans="1:21" ht="36" hidden="1" x14ac:dyDescent="0.25">
      <c r="A192" s="118">
        <v>4240</v>
      </c>
      <c r="B192" s="117" t="s">
        <v>121</v>
      </c>
      <c r="C192" s="85">
        <f t="shared" si="13"/>
        <v>0</v>
      </c>
      <c r="D192" s="83"/>
      <c r="E192" s="80"/>
      <c r="F192" s="84">
        <f t="shared" si="14"/>
        <v>0</v>
      </c>
      <c r="G192" s="83"/>
      <c r="H192" s="82"/>
      <c r="I192" s="79">
        <f t="shared" si="15"/>
        <v>0</v>
      </c>
      <c r="J192" s="83"/>
      <c r="K192" s="82"/>
      <c r="L192" s="79">
        <f t="shared" si="16"/>
        <v>0</v>
      </c>
      <c r="M192" s="81"/>
      <c r="N192" s="80"/>
      <c r="O192" s="79">
        <f t="shared" si="17"/>
        <v>0</v>
      </c>
      <c r="P192" s="78"/>
      <c r="R192" s="13"/>
      <c r="S192" s="13"/>
      <c r="T192" s="13"/>
      <c r="U192" s="13"/>
    </row>
    <row r="193" spans="1:21" ht="24" hidden="1" x14ac:dyDescent="0.25">
      <c r="A193" s="111">
        <v>4250</v>
      </c>
      <c r="B193" s="110" t="s">
        <v>120</v>
      </c>
      <c r="C193" s="45">
        <f t="shared" si="13"/>
        <v>0</v>
      </c>
      <c r="D193" s="43"/>
      <c r="E193" s="40"/>
      <c r="F193" s="44">
        <f t="shared" si="14"/>
        <v>0</v>
      </c>
      <c r="G193" s="43"/>
      <c r="H193" s="42"/>
      <c r="I193" s="39">
        <f t="shared" si="15"/>
        <v>0</v>
      </c>
      <c r="J193" s="43"/>
      <c r="K193" s="42"/>
      <c r="L193" s="39">
        <f t="shared" si="16"/>
        <v>0</v>
      </c>
      <c r="M193" s="41"/>
      <c r="N193" s="40"/>
      <c r="O193" s="39">
        <f t="shared" si="17"/>
        <v>0</v>
      </c>
      <c r="P193" s="38"/>
      <c r="R193" s="13"/>
      <c r="S193" s="13"/>
      <c r="T193" s="13"/>
      <c r="U193" s="13"/>
    </row>
    <row r="194" spans="1:21" hidden="1" x14ac:dyDescent="0.25">
      <c r="A194" s="109">
        <v>4300</v>
      </c>
      <c r="B194" s="108" t="s">
        <v>119</v>
      </c>
      <c r="C194" s="124">
        <f t="shared" si="13"/>
        <v>0</v>
      </c>
      <c r="D194" s="121">
        <f>SUM(D195)</f>
        <v>0</v>
      </c>
      <c r="E194" s="123">
        <f>SUM(E195)</f>
        <v>0</v>
      </c>
      <c r="F194" s="122">
        <f t="shared" si="14"/>
        <v>0</v>
      </c>
      <c r="G194" s="121">
        <f>SUM(G195)</f>
        <v>0</v>
      </c>
      <c r="H194" s="120">
        <f>SUM(H195)</f>
        <v>0</v>
      </c>
      <c r="I194" s="119">
        <f t="shared" si="15"/>
        <v>0</v>
      </c>
      <c r="J194" s="121">
        <f>SUM(J195)</f>
        <v>0</v>
      </c>
      <c r="K194" s="120">
        <f>SUM(K195)</f>
        <v>0</v>
      </c>
      <c r="L194" s="119">
        <f t="shared" si="16"/>
        <v>0</v>
      </c>
      <c r="M194" s="172">
        <f>SUM(M195)</f>
        <v>0</v>
      </c>
      <c r="N194" s="123">
        <f>SUM(N195)</f>
        <v>0</v>
      </c>
      <c r="O194" s="119">
        <f t="shared" si="17"/>
        <v>0</v>
      </c>
      <c r="P194" s="171"/>
      <c r="R194" s="13"/>
      <c r="S194" s="13"/>
      <c r="T194" s="13"/>
      <c r="U194" s="13"/>
    </row>
    <row r="195" spans="1:21" ht="24" hidden="1" x14ac:dyDescent="0.25">
      <c r="A195" s="118">
        <v>4310</v>
      </c>
      <c r="B195" s="117" t="s">
        <v>118</v>
      </c>
      <c r="C195" s="85">
        <f t="shared" si="13"/>
        <v>0</v>
      </c>
      <c r="D195" s="140">
        <f>SUM(D196:D196)</f>
        <v>0</v>
      </c>
      <c r="E195" s="141">
        <f>SUM(E196:E196)</f>
        <v>0</v>
      </c>
      <c r="F195" s="84">
        <f t="shared" si="14"/>
        <v>0</v>
      </c>
      <c r="G195" s="140">
        <f>SUM(G196:G196)</f>
        <v>0</v>
      </c>
      <c r="H195" s="139">
        <f>SUM(H196:H196)</f>
        <v>0</v>
      </c>
      <c r="I195" s="79">
        <f t="shared" si="15"/>
        <v>0</v>
      </c>
      <c r="J195" s="140">
        <f>SUM(J196:J196)</f>
        <v>0</v>
      </c>
      <c r="K195" s="139">
        <f>SUM(K196:K196)</f>
        <v>0</v>
      </c>
      <c r="L195" s="79">
        <f t="shared" si="16"/>
        <v>0</v>
      </c>
      <c r="M195" s="142">
        <f>SUM(M196:M196)</f>
        <v>0</v>
      </c>
      <c r="N195" s="141">
        <f>SUM(N196:N196)</f>
        <v>0</v>
      </c>
      <c r="O195" s="79">
        <f t="shared" si="17"/>
        <v>0</v>
      </c>
      <c r="P195" s="78"/>
      <c r="R195" s="13"/>
      <c r="S195" s="13"/>
      <c r="T195" s="13"/>
      <c r="U195" s="13"/>
    </row>
    <row r="196" spans="1:21" ht="36" hidden="1" x14ac:dyDescent="0.25">
      <c r="A196" s="88">
        <v>4311</v>
      </c>
      <c r="B196" s="110" t="s">
        <v>117</v>
      </c>
      <c r="C196" s="45">
        <f t="shared" si="13"/>
        <v>0</v>
      </c>
      <c r="D196" s="43"/>
      <c r="E196" s="40"/>
      <c r="F196" s="44">
        <f t="shared" si="14"/>
        <v>0</v>
      </c>
      <c r="G196" s="43"/>
      <c r="H196" s="42"/>
      <c r="I196" s="39">
        <f t="shared" si="15"/>
        <v>0</v>
      </c>
      <c r="J196" s="43"/>
      <c r="K196" s="42"/>
      <c r="L196" s="39">
        <f t="shared" si="16"/>
        <v>0</v>
      </c>
      <c r="M196" s="41"/>
      <c r="N196" s="40"/>
      <c r="O196" s="39">
        <f t="shared" si="17"/>
        <v>0</v>
      </c>
      <c r="P196" s="38"/>
      <c r="R196" s="13"/>
      <c r="S196" s="13"/>
      <c r="T196" s="13"/>
      <c r="U196" s="13"/>
    </row>
    <row r="197" spans="1:21" s="6" customFormat="1" ht="24" x14ac:dyDescent="0.25">
      <c r="A197" s="184"/>
      <c r="B197" s="183" t="s">
        <v>116</v>
      </c>
      <c r="C197" s="182">
        <f t="shared" si="13"/>
        <v>69162</v>
      </c>
      <c r="D197" s="179">
        <f>SUM(D198,D233,D271)</f>
        <v>11685</v>
      </c>
      <c r="E197" s="537">
        <f>SUM(E198,E233,E271)</f>
        <v>0</v>
      </c>
      <c r="F197" s="491">
        <f t="shared" si="14"/>
        <v>11685</v>
      </c>
      <c r="G197" s="179">
        <f>SUM(G198,G233,G271)</f>
        <v>0</v>
      </c>
      <c r="H197" s="178">
        <f>SUM(H198,H233,H271)</f>
        <v>0</v>
      </c>
      <c r="I197" s="177">
        <f t="shared" si="15"/>
        <v>0</v>
      </c>
      <c r="J197" s="179">
        <f>SUM(J198,J233,J271)</f>
        <v>57477</v>
      </c>
      <c r="K197" s="178">
        <f>SUM(K198,K233,K271)</f>
        <v>0</v>
      </c>
      <c r="L197" s="177">
        <f t="shared" si="16"/>
        <v>57477</v>
      </c>
      <c r="M197" s="176">
        <f>SUM(M198,M233,M271)</f>
        <v>0</v>
      </c>
      <c r="N197" s="175">
        <f>SUM(N198,N233,N271)</f>
        <v>0</v>
      </c>
      <c r="O197" s="174">
        <f t="shared" si="17"/>
        <v>0</v>
      </c>
      <c r="P197" s="173"/>
      <c r="R197" s="13"/>
      <c r="S197" s="13"/>
      <c r="T197" s="13"/>
      <c r="U197" s="13"/>
    </row>
    <row r="198" spans="1:21" x14ac:dyDescent="0.25">
      <c r="A198" s="163">
        <v>5000</v>
      </c>
      <c r="B198" s="163" t="s">
        <v>115</v>
      </c>
      <c r="C198" s="162">
        <f t="shared" si="13"/>
        <v>37930</v>
      </c>
      <c r="D198" s="160">
        <f>D199+D207</f>
        <v>11685</v>
      </c>
      <c r="E198" s="539">
        <f>E199+E207</f>
        <v>0</v>
      </c>
      <c r="F198" s="492">
        <f t="shared" si="14"/>
        <v>11685</v>
      </c>
      <c r="G198" s="160">
        <f>G199+G207</f>
        <v>0</v>
      </c>
      <c r="H198" s="159">
        <f>H199+H207</f>
        <v>0</v>
      </c>
      <c r="I198" s="156">
        <f t="shared" si="15"/>
        <v>0</v>
      </c>
      <c r="J198" s="160">
        <f>J199+J207</f>
        <v>26245</v>
      </c>
      <c r="K198" s="159">
        <f>K199+K207</f>
        <v>0</v>
      </c>
      <c r="L198" s="156">
        <f t="shared" si="16"/>
        <v>26245</v>
      </c>
      <c r="M198" s="158">
        <f>M199+M207</f>
        <v>0</v>
      </c>
      <c r="N198" s="157">
        <f>N199+N207</f>
        <v>0</v>
      </c>
      <c r="O198" s="156">
        <f t="shared" si="17"/>
        <v>0</v>
      </c>
      <c r="P198" s="155"/>
      <c r="R198" s="13"/>
      <c r="S198" s="13"/>
      <c r="T198" s="13"/>
      <c r="U198" s="13"/>
    </row>
    <row r="199" spans="1:21" x14ac:dyDescent="0.25">
      <c r="A199" s="109">
        <v>5100</v>
      </c>
      <c r="B199" s="108" t="s">
        <v>114</v>
      </c>
      <c r="C199" s="124">
        <f t="shared" si="13"/>
        <v>715</v>
      </c>
      <c r="D199" s="121">
        <f>D200+D201+D204+D205+D206</f>
        <v>715</v>
      </c>
      <c r="E199" s="540">
        <f>E200+E201+E204+E205+E206</f>
        <v>0</v>
      </c>
      <c r="F199" s="473">
        <f t="shared" si="14"/>
        <v>715</v>
      </c>
      <c r="G199" s="121">
        <f>G200+G201+G204+G205+G206</f>
        <v>0</v>
      </c>
      <c r="H199" s="120">
        <f>H200+H201+H204+H205+H206</f>
        <v>0</v>
      </c>
      <c r="I199" s="119">
        <f t="shared" si="15"/>
        <v>0</v>
      </c>
      <c r="J199" s="121">
        <f>J200+J201+J204+J205+J206</f>
        <v>0</v>
      </c>
      <c r="K199" s="120">
        <f>K200+K201+K204+K205+K206</f>
        <v>0</v>
      </c>
      <c r="L199" s="119">
        <f t="shared" si="16"/>
        <v>0</v>
      </c>
      <c r="M199" s="172">
        <f>M200+M201+M204+M205+M206</f>
        <v>0</v>
      </c>
      <c r="N199" s="123">
        <f>N200+N201+N204+N205+N206</f>
        <v>0</v>
      </c>
      <c r="O199" s="119">
        <f t="shared" si="17"/>
        <v>0</v>
      </c>
      <c r="P199" s="171"/>
      <c r="R199" s="13"/>
      <c r="S199" s="13"/>
      <c r="T199" s="13"/>
      <c r="U199" s="13"/>
    </row>
    <row r="200" spans="1:21" hidden="1" x14ac:dyDescent="0.25">
      <c r="A200" s="118">
        <v>5110</v>
      </c>
      <c r="B200" s="117" t="s">
        <v>113</v>
      </c>
      <c r="C200" s="85">
        <f t="shared" si="13"/>
        <v>0</v>
      </c>
      <c r="D200" s="83"/>
      <c r="E200" s="80"/>
      <c r="F200" s="84">
        <f t="shared" si="14"/>
        <v>0</v>
      </c>
      <c r="G200" s="83"/>
      <c r="H200" s="82"/>
      <c r="I200" s="79">
        <f t="shared" si="15"/>
        <v>0</v>
      </c>
      <c r="J200" s="83"/>
      <c r="K200" s="82"/>
      <c r="L200" s="79">
        <f t="shared" si="16"/>
        <v>0</v>
      </c>
      <c r="M200" s="81"/>
      <c r="N200" s="80"/>
      <c r="O200" s="79">
        <f t="shared" si="17"/>
        <v>0</v>
      </c>
      <c r="P200" s="78"/>
      <c r="R200" s="13"/>
      <c r="S200" s="13"/>
      <c r="T200" s="13"/>
      <c r="U200" s="13"/>
    </row>
    <row r="201" spans="1:21" ht="24" x14ac:dyDescent="0.25">
      <c r="A201" s="111">
        <v>5120</v>
      </c>
      <c r="B201" s="110" t="s">
        <v>112</v>
      </c>
      <c r="C201" s="45">
        <f t="shared" si="13"/>
        <v>715</v>
      </c>
      <c r="D201" s="115">
        <f>D202+D203</f>
        <v>715</v>
      </c>
      <c r="E201" s="136">
        <f>E202+E203</f>
        <v>0</v>
      </c>
      <c r="F201" s="87">
        <f t="shared" si="14"/>
        <v>715</v>
      </c>
      <c r="G201" s="115">
        <f>G202+G203</f>
        <v>0</v>
      </c>
      <c r="H201" s="114">
        <f>H202+H203</f>
        <v>0</v>
      </c>
      <c r="I201" s="39">
        <f t="shared" si="15"/>
        <v>0</v>
      </c>
      <c r="J201" s="115">
        <f>J202+J203</f>
        <v>0</v>
      </c>
      <c r="K201" s="114">
        <f>K202+K203</f>
        <v>0</v>
      </c>
      <c r="L201" s="39">
        <f t="shared" si="16"/>
        <v>0</v>
      </c>
      <c r="M201" s="113">
        <f>M202+M203</f>
        <v>0</v>
      </c>
      <c r="N201" s="112">
        <f>N202+N203</f>
        <v>0</v>
      </c>
      <c r="O201" s="39">
        <f t="shared" si="17"/>
        <v>0</v>
      </c>
      <c r="P201" s="38"/>
      <c r="R201" s="13"/>
      <c r="S201" s="13"/>
      <c r="T201" s="13"/>
      <c r="U201" s="13"/>
    </row>
    <row r="202" spans="1:21" x14ac:dyDescent="0.25">
      <c r="A202" s="88">
        <v>5121</v>
      </c>
      <c r="B202" s="110" t="s">
        <v>111</v>
      </c>
      <c r="C202" s="45">
        <f t="shared" si="13"/>
        <v>715</v>
      </c>
      <c r="D202" s="43">
        <f>470+245</f>
        <v>715</v>
      </c>
      <c r="E202" s="543"/>
      <c r="F202" s="87">
        <f t="shared" si="14"/>
        <v>715</v>
      </c>
      <c r="G202" s="43"/>
      <c r="H202" s="42"/>
      <c r="I202" s="39">
        <f t="shared" si="15"/>
        <v>0</v>
      </c>
      <c r="J202" s="43"/>
      <c r="K202" s="42"/>
      <c r="L202" s="39">
        <f t="shared" si="16"/>
        <v>0</v>
      </c>
      <c r="M202" s="41"/>
      <c r="N202" s="40"/>
      <c r="O202" s="39">
        <f t="shared" si="17"/>
        <v>0</v>
      </c>
      <c r="P202" s="38"/>
      <c r="R202" s="13"/>
      <c r="S202" s="13"/>
      <c r="T202" s="13"/>
      <c r="U202" s="13"/>
    </row>
    <row r="203" spans="1:21" ht="36.75" hidden="1" customHeight="1" x14ac:dyDescent="0.25">
      <c r="A203" s="88">
        <v>5129</v>
      </c>
      <c r="B203" s="110" t="s">
        <v>110</v>
      </c>
      <c r="C203" s="45">
        <f t="shared" si="13"/>
        <v>0</v>
      </c>
      <c r="D203" s="43"/>
      <c r="E203" s="40"/>
      <c r="F203" s="44">
        <f t="shared" si="14"/>
        <v>0</v>
      </c>
      <c r="G203" s="43"/>
      <c r="H203" s="42"/>
      <c r="I203" s="39">
        <f t="shared" si="15"/>
        <v>0</v>
      </c>
      <c r="J203" s="43"/>
      <c r="K203" s="42"/>
      <c r="L203" s="39">
        <f t="shared" si="16"/>
        <v>0</v>
      </c>
      <c r="M203" s="41"/>
      <c r="N203" s="40"/>
      <c r="O203" s="39">
        <f t="shared" si="17"/>
        <v>0</v>
      </c>
      <c r="P203" s="38"/>
      <c r="R203" s="13"/>
      <c r="S203" s="13"/>
      <c r="T203" s="13"/>
      <c r="U203" s="13"/>
    </row>
    <row r="204" spans="1:21" hidden="1" x14ac:dyDescent="0.25">
      <c r="A204" s="111">
        <v>5130</v>
      </c>
      <c r="B204" s="110" t="s">
        <v>109</v>
      </c>
      <c r="C204" s="45">
        <f t="shared" si="13"/>
        <v>0</v>
      </c>
      <c r="D204" s="43"/>
      <c r="E204" s="40"/>
      <c r="F204" s="44">
        <f t="shared" si="14"/>
        <v>0</v>
      </c>
      <c r="G204" s="43"/>
      <c r="H204" s="42"/>
      <c r="I204" s="39">
        <f t="shared" si="15"/>
        <v>0</v>
      </c>
      <c r="J204" s="43"/>
      <c r="K204" s="42"/>
      <c r="L204" s="39">
        <f t="shared" si="16"/>
        <v>0</v>
      </c>
      <c r="M204" s="41"/>
      <c r="N204" s="40"/>
      <c r="O204" s="39">
        <f t="shared" si="17"/>
        <v>0</v>
      </c>
      <c r="P204" s="38"/>
      <c r="R204" s="13"/>
      <c r="S204" s="13"/>
      <c r="T204" s="13"/>
      <c r="U204" s="13"/>
    </row>
    <row r="205" spans="1:21" hidden="1" x14ac:dyDescent="0.25">
      <c r="A205" s="111">
        <v>5140</v>
      </c>
      <c r="B205" s="110" t="s">
        <v>108</v>
      </c>
      <c r="C205" s="45">
        <f t="shared" si="13"/>
        <v>0</v>
      </c>
      <c r="D205" s="43"/>
      <c r="E205" s="40"/>
      <c r="F205" s="44">
        <f t="shared" si="14"/>
        <v>0</v>
      </c>
      <c r="G205" s="43"/>
      <c r="H205" s="42"/>
      <c r="I205" s="39">
        <f t="shared" si="15"/>
        <v>0</v>
      </c>
      <c r="J205" s="43"/>
      <c r="K205" s="42"/>
      <c r="L205" s="39">
        <f t="shared" si="16"/>
        <v>0</v>
      </c>
      <c r="M205" s="41"/>
      <c r="N205" s="40"/>
      <c r="O205" s="39">
        <f t="shared" si="17"/>
        <v>0</v>
      </c>
      <c r="P205" s="38"/>
      <c r="R205" s="13"/>
      <c r="S205" s="13"/>
      <c r="T205" s="13"/>
      <c r="U205" s="13"/>
    </row>
    <row r="206" spans="1:21" ht="24" hidden="1" x14ac:dyDescent="0.25">
      <c r="A206" s="111">
        <v>5170</v>
      </c>
      <c r="B206" s="110" t="s">
        <v>107</v>
      </c>
      <c r="C206" s="45">
        <f t="shared" si="13"/>
        <v>0</v>
      </c>
      <c r="D206" s="43"/>
      <c r="E206" s="40"/>
      <c r="F206" s="44">
        <f t="shared" si="14"/>
        <v>0</v>
      </c>
      <c r="G206" s="43"/>
      <c r="H206" s="42"/>
      <c r="I206" s="39">
        <f t="shared" si="15"/>
        <v>0</v>
      </c>
      <c r="J206" s="43"/>
      <c r="K206" s="42"/>
      <c r="L206" s="39">
        <f t="shared" si="16"/>
        <v>0</v>
      </c>
      <c r="M206" s="41"/>
      <c r="N206" s="40"/>
      <c r="O206" s="39">
        <f t="shared" si="17"/>
        <v>0</v>
      </c>
      <c r="P206" s="38"/>
      <c r="R206" s="13"/>
      <c r="S206" s="13"/>
      <c r="T206" s="13"/>
      <c r="U206" s="13"/>
    </row>
    <row r="207" spans="1:21" x14ac:dyDescent="0.25">
      <c r="A207" s="109">
        <v>5200</v>
      </c>
      <c r="B207" s="108" t="s">
        <v>106</v>
      </c>
      <c r="C207" s="124">
        <f t="shared" si="13"/>
        <v>37215</v>
      </c>
      <c r="D207" s="121">
        <f>D208+D218+D219+D228+D229+D230+D232</f>
        <v>10970</v>
      </c>
      <c r="E207" s="540">
        <f>E208+E218+E219+E228+E229+E230+E232</f>
        <v>0</v>
      </c>
      <c r="F207" s="473">
        <f t="shared" si="14"/>
        <v>10970</v>
      </c>
      <c r="G207" s="121">
        <f>G208+G218+G219+G228+G229+G230+G232</f>
        <v>0</v>
      </c>
      <c r="H207" s="120">
        <f>H208+H218+H219+H228+H229+H230+H232</f>
        <v>0</v>
      </c>
      <c r="I207" s="119">
        <f t="shared" si="15"/>
        <v>0</v>
      </c>
      <c r="J207" s="121">
        <f>J208+J218+J219+J228+J229+J230+J232</f>
        <v>26245</v>
      </c>
      <c r="K207" s="120">
        <f>K208+K218+K219+K228+K229+K230+K232</f>
        <v>0</v>
      </c>
      <c r="L207" s="119">
        <f t="shared" si="16"/>
        <v>26245</v>
      </c>
      <c r="M207" s="172">
        <f>M208+M218+M219+M228+M229+M230+M232</f>
        <v>0</v>
      </c>
      <c r="N207" s="123">
        <f>N208+N218+N219+N228+N229+N230+N232</f>
        <v>0</v>
      </c>
      <c r="O207" s="119">
        <f t="shared" si="17"/>
        <v>0</v>
      </c>
      <c r="P207" s="171"/>
      <c r="R207" s="13"/>
      <c r="S207" s="13"/>
      <c r="T207" s="13"/>
      <c r="U207" s="13"/>
    </row>
    <row r="208" spans="1:21" hidden="1" x14ac:dyDescent="0.25">
      <c r="A208" s="169">
        <v>5210</v>
      </c>
      <c r="B208" s="96" t="s">
        <v>105</v>
      </c>
      <c r="C208" s="170">
        <f t="shared" si="13"/>
        <v>0</v>
      </c>
      <c r="D208" s="94">
        <f>SUM(D209:D217)</f>
        <v>0</v>
      </c>
      <c r="E208" s="91">
        <f>SUM(E209:E217)</f>
        <v>0</v>
      </c>
      <c r="F208" s="95">
        <f t="shared" si="14"/>
        <v>0</v>
      </c>
      <c r="G208" s="94">
        <f>SUM(G209:G217)</f>
        <v>0</v>
      </c>
      <c r="H208" s="93">
        <f>SUM(H209:H217)</f>
        <v>0</v>
      </c>
      <c r="I208" s="90">
        <f t="shared" si="15"/>
        <v>0</v>
      </c>
      <c r="J208" s="94">
        <f>SUM(J209:J217)</f>
        <v>0</v>
      </c>
      <c r="K208" s="93">
        <f>SUM(K209:K217)</f>
        <v>0</v>
      </c>
      <c r="L208" s="90">
        <f t="shared" si="16"/>
        <v>0</v>
      </c>
      <c r="M208" s="92">
        <f>SUM(M209:M217)</f>
        <v>0</v>
      </c>
      <c r="N208" s="91">
        <f>SUM(N209:N217)</f>
        <v>0</v>
      </c>
      <c r="O208" s="90">
        <f t="shared" si="17"/>
        <v>0</v>
      </c>
      <c r="P208" s="89"/>
      <c r="R208" s="13"/>
      <c r="S208" s="13"/>
      <c r="T208" s="13"/>
      <c r="U208" s="13"/>
    </row>
    <row r="209" spans="1:21" hidden="1" x14ac:dyDescent="0.25">
      <c r="A209" s="145">
        <v>5211</v>
      </c>
      <c r="B209" s="117" t="s">
        <v>104</v>
      </c>
      <c r="C209" s="87">
        <f t="shared" si="13"/>
        <v>0</v>
      </c>
      <c r="D209" s="83"/>
      <c r="E209" s="80"/>
      <c r="F209" s="84">
        <f t="shared" si="14"/>
        <v>0</v>
      </c>
      <c r="G209" s="83"/>
      <c r="H209" s="82"/>
      <c r="I209" s="79">
        <f t="shared" si="15"/>
        <v>0</v>
      </c>
      <c r="J209" s="83"/>
      <c r="K209" s="82"/>
      <c r="L209" s="79">
        <f t="shared" si="16"/>
        <v>0</v>
      </c>
      <c r="M209" s="81"/>
      <c r="N209" s="80"/>
      <c r="O209" s="79">
        <f t="shared" si="17"/>
        <v>0</v>
      </c>
      <c r="P209" s="78"/>
      <c r="R209" s="13"/>
      <c r="S209" s="13"/>
      <c r="T209" s="13"/>
      <c r="U209" s="13"/>
    </row>
    <row r="210" spans="1:21" hidden="1" x14ac:dyDescent="0.25">
      <c r="A210" s="88">
        <v>5212</v>
      </c>
      <c r="B210" s="110" t="s">
        <v>103</v>
      </c>
      <c r="C210" s="87">
        <f t="shared" si="13"/>
        <v>0</v>
      </c>
      <c r="D210" s="43"/>
      <c r="E210" s="40"/>
      <c r="F210" s="44">
        <f t="shared" si="14"/>
        <v>0</v>
      </c>
      <c r="G210" s="43"/>
      <c r="H210" s="42"/>
      <c r="I210" s="39">
        <f t="shared" si="15"/>
        <v>0</v>
      </c>
      <c r="J210" s="43"/>
      <c r="K210" s="42"/>
      <c r="L210" s="39">
        <f t="shared" si="16"/>
        <v>0</v>
      </c>
      <c r="M210" s="41"/>
      <c r="N210" s="40"/>
      <c r="O210" s="39">
        <f t="shared" si="17"/>
        <v>0</v>
      </c>
      <c r="P210" s="38"/>
      <c r="R210" s="13"/>
      <c r="S210" s="13"/>
      <c r="T210" s="13"/>
      <c r="U210" s="13"/>
    </row>
    <row r="211" spans="1:21" hidden="1" x14ac:dyDescent="0.25">
      <c r="A211" s="88">
        <v>5213</v>
      </c>
      <c r="B211" s="110" t="s">
        <v>102</v>
      </c>
      <c r="C211" s="87">
        <f t="shared" si="13"/>
        <v>0</v>
      </c>
      <c r="D211" s="43"/>
      <c r="E211" s="40"/>
      <c r="F211" s="44">
        <f t="shared" si="14"/>
        <v>0</v>
      </c>
      <c r="G211" s="43"/>
      <c r="H211" s="42"/>
      <c r="I211" s="39">
        <f t="shared" si="15"/>
        <v>0</v>
      </c>
      <c r="J211" s="43"/>
      <c r="K211" s="42"/>
      <c r="L211" s="39">
        <f t="shared" si="16"/>
        <v>0</v>
      </c>
      <c r="M211" s="41"/>
      <c r="N211" s="40"/>
      <c r="O211" s="39">
        <f t="shared" si="17"/>
        <v>0</v>
      </c>
      <c r="P211" s="38"/>
      <c r="R211" s="13"/>
      <c r="S211" s="13"/>
      <c r="T211" s="13"/>
      <c r="U211" s="13"/>
    </row>
    <row r="212" spans="1:21" hidden="1" x14ac:dyDescent="0.25">
      <c r="A212" s="88">
        <v>5214</v>
      </c>
      <c r="B212" s="110" t="s">
        <v>101</v>
      </c>
      <c r="C212" s="87">
        <f t="shared" si="13"/>
        <v>0</v>
      </c>
      <c r="D212" s="43"/>
      <c r="E212" s="40"/>
      <c r="F212" s="44">
        <f t="shared" si="14"/>
        <v>0</v>
      </c>
      <c r="G212" s="43"/>
      <c r="H212" s="42"/>
      <c r="I212" s="39">
        <f t="shared" si="15"/>
        <v>0</v>
      </c>
      <c r="J212" s="43"/>
      <c r="K212" s="42"/>
      <c r="L212" s="39">
        <f t="shared" si="16"/>
        <v>0</v>
      </c>
      <c r="M212" s="41"/>
      <c r="N212" s="40"/>
      <c r="O212" s="39">
        <f t="shared" si="17"/>
        <v>0</v>
      </c>
      <c r="P212" s="38"/>
      <c r="R212" s="13"/>
      <c r="S212" s="13"/>
      <c r="T212" s="13"/>
      <c r="U212" s="13"/>
    </row>
    <row r="213" spans="1:21" hidden="1" x14ac:dyDescent="0.25">
      <c r="A213" s="88">
        <v>5215</v>
      </c>
      <c r="B213" s="110" t="s">
        <v>100</v>
      </c>
      <c r="C213" s="87">
        <f t="shared" si="13"/>
        <v>0</v>
      </c>
      <c r="D213" s="43"/>
      <c r="E213" s="40"/>
      <c r="F213" s="44">
        <f t="shared" si="14"/>
        <v>0</v>
      </c>
      <c r="G213" s="43"/>
      <c r="H213" s="42"/>
      <c r="I213" s="39">
        <f t="shared" si="15"/>
        <v>0</v>
      </c>
      <c r="J213" s="43"/>
      <c r="K213" s="42"/>
      <c r="L213" s="39">
        <f t="shared" si="16"/>
        <v>0</v>
      </c>
      <c r="M213" s="41"/>
      <c r="N213" s="40"/>
      <c r="O213" s="39">
        <f t="shared" si="17"/>
        <v>0</v>
      </c>
      <c r="P213" s="38"/>
      <c r="R213" s="13"/>
      <c r="S213" s="13"/>
      <c r="T213" s="13"/>
      <c r="U213" s="13"/>
    </row>
    <row r="214" spans="1:21" ht="24" hidden="1" x14ac:dyDescent="0.25">
      <c r="A214" s="88">
        <v>5216</v>
      </c>
      <c r="B214" s="110" t="s">
        <v>99</v>
      </c>
      <c r="C214" s="87">
        <f t="shared" si="13"/>
        <v>0</v>
      </c>
      <c r="D214" s="43"/>
      <c r="E214" s="40"/>
      <c r="F214" s="44">
        <f t="shared" si="14"/>
        <v>0</v>
      </c>
      <c r="G214" s="43"/>
      <c r="H214" s="42"/>
      <c r="I214" s="39">
        <f t="shared" si="15"/>
        <v>0</v>
      </c>
      <c r="J214" s="43"/>
      <c r="K214" s="42"/>
      <c r="L214" s="39">
        <f t="shared" si="16"/>
        <v>0</v>
      </c>
      <c r="M214" s="41"/>
      <c r="N214" s="40"/>
      <c r="O214" s="39">
        <f t="shared" si="17"/>
        <v>0</v>
      </c>
      <c r="P214" s="38"/>
      <c r="R214" s="13"/>
      <c r="S214" s="13"/>
      <c r="T214" s="13"/>
      <c r="U214" s="13"/>
    </row>
    <row r="215" spans="1:21" hidden="1" x14ac:dyDescent="0.25">
      <c r="A215" s="88">
        <v>5217</v>
      </c>
      <c r="B215" s="110" t="s">
        <v>98</v>
      </c>
      <c r="C215" s="87">
        <f t="shared" si="13"/>
        <v>0</v>
      </c>
      <c r="D215" s="43"/>
      <c r="E215" s="40"/>
      <c r="F215" s="44">
        <f t="shared" si="14"/>
        <v>0</v>
      </c>
      <c r="G215" s="43"/>
      <c r="H215" s="42"/>
      <c r="I215" s="39">
        <f t="shared" si="15"/>
        <v>0</v>
      </c>
      <c r="J215" s="43"/>
      <c r="K215" s="42"/>
      <c r="L215" s="39">
        <f t="shared" si="16"/>
        <v>0</v>
      </c>
      <c r="M215" s="41"/>
      <c r="N215" s="40"/>
      <c r="O215" s="39">
        <f t="shared" si="17"/>
        <v>0</v>
      </c>
      <c r="P215" s="38"/>
      <c r="R215" s="13"/>
      <c r="S215" s="13"/>
      <c r="T215" s="13"/>
      <c r="U215" s="13"/>
    </row>
    <row r="216" spans="1:21" hidden="1" x14ac:dyDescent="0.25">
      <c r="A216" s="88">
        <v>5218</v>
      </c>
      <c r="B216" s="110" t="s">
        <v>97</v>
      </c>
      <c r="C216" s="87">
        <f t="shared" si="13"/>
        <v>0</v>
      </c>
      <c r="D216" s="43"/>
      <c r="E216" s="40"/>
      <c r="F216" s="44">
        <f t="shared" si="14"/>
        <v>0</v>
      </c>
      <c r="G216" s="43"/>
      <c r="H216" s="42"/>
      <c r="I216" s="39">
        <f t="shared" si="15"/>
        <v>0</v>
      </c>
      <c r="J216" s="43"/>
      <c r="K216" s="42"/>
      <c r="L216" s="39">
        <f t="shared" si="16"/>
        <v>0</v>
      </c>
      <c r="M216" s="41"/>
      <c r="N216" s="40"/>
      <c r="O216" s="39">
        <f t="shared" si="17"/>
        <v>0</v>
      </c>
      <c r="P216" s="38"/>
      <c r="R216" s="13"/>
      <c r="S216" s="13"/>
      <c r="T216" s="13"/>
      <c r="U216" s="13"/>
    </row>
    <row r="217" spans="1:21" hidden="1" x14ac:dyDescent="0.25">
      <c r="A217" s="88">
        <v>5219</v>
      </c>
      <c r="B217" s="110" t="s">
        <v>96</v>
      </c>
      <c r="C217" s="87">
        <f t="shared" si="13"/>
        <v>0</v>
      </c>
      <c r="D217" s="43"/>
      <c r="E217" s="40"/>
      <c r="F217" s="44">
        <f t="shared" si="14"/>
        <v>0</v>
      </c>
      <c r="G217" s="43"/>
      <c r="H217" s="42"/>
      <c r="I217" s="39">
        <f t="shared" si="15"/>
        <v>0</v>
      </c>
      <c r="J217" s="43"/>
      <c r="K217" s="42"/>
      <c r="L217" s="39">
        <f t="shared" si="16"/>
        <v>0</v>
      </c>
      <c r="M217" s="41"/>
      <c r="N217" s="40"/>
      <c r="O217" s="39">
        <f t="shared" si="17"/>
        <v>0</v>
      </c>
      <c r="P217" s="38"/>
      <c r="R217" s="13"/>
      <c r="S217" s="13"/>
      <c r="T217" s="13"/>
      <c r="U217" s="13"/>
    </row>
    <row r="218" spans="1:21" hidden="1" x14ac:dyDescent="0.25">
      <c r="A218" s="111">
        <v>5220</v>
      </c>
      <c r="B218" s="110" t="s">
        <v>95</v>
      </c>
      <c r="C218" s="87">
        <f t="shared" si="13"/>
        <v>0</v>
      </c>
      <c r="D218" s="43"/>
      <c r="E218" s="40"/>
      <c r="F218" s="44">
        <f t="shared" si="14"/>
        <v>0</v>
      </c>
      <c r="G218" s="43"/>
      <c r="H218" s="42"/>
      <c r="I218" s="39">
        <f t="shared" si="15"/>
        <v>0</v>
      </c>
      <c r="J218" s="43"/>
      <c r="K218" s="42"/>
      <c r="L218" s="39">
        <f t="shared" si="16"/>
        <v>0</v>
      </c>
      <c r="M218" s="41"/>
      <c r="N218" s="40"/>
      <c r="O218" s="39">
        <f t="shared" si="17"/>
        <v>0</v>
      </c>
      <c r="P218" s="38"/>
      <c r="R218" s="13"/>
      <c r="S218" s="13"/>
      <c r="T218" s="13"/>
      <c r="U218" s="13"/>
    </row>
    <row r="219" spans="1:21" x14ac:dyDescent="0.25">
      <c r="A219" s="111">
        <v>5230</v>
      </c>
      <c r="B219" s="110" t="s">
        <v>94</v>
      </c>
      <c r="C219" s="87">
        <f t="shared" si="13"/>
        <v>37215</v>
      </c>
      <c r="D219" s="115">
        <f>SUM(D220:D227)</f>
        <v>10970</v>
      </c>
      <c r="E219" s="136">
        <f>SUM(E220:E227)</f>
        <v>0</v>
      </c>
      <c r="F219" s="87">
        <f t="shared" si="14"/>
        <v>10970</v>
      </c>
      <c r="G219" s="115">
        <f>SUM(G220:G227)</f>
        <v>0</v>
      </c>
      <c r="H219" s="114">
        <f>SUM(H220:H227)</f>
        <v>0</v>
      </c>
      <c r="I219" s="39">
        <f t="shared" si="15"/>
        <v>0</v>
      </c>
      <c r="J219" s="115">
        <f>SUM(J220:J227)</f>
        <v>26245</v>
      </c>
      <c r="K219" s="114">
        <f>SUM(K220:K227)</f>
        <v>0</v>
      </c>
      <c r="L219" s="39">
        <f t="shared" si="16"/>
        <v>26245</v>
      </c>
      <c r="M219" s="113">
        <f>SUM(M220:M227)</f>
        <v>0</v>
      </c>
      <c r="N219" s="112">
        <f>SUM(N220:N227)</f>
        <v>0</v>
      </c>
      <c r="O219" s="39">
        <f t="shared" si="17"/>
        <v>0</v>
      </c>
      <c r="P219" s="38"/>
      <c r="R219" s="13"/>
      <c r="S219" s="13"/>
      <c r="T219" s="13"/>
      <c r="U219" s="13"/>
    </row>
    <row r="220" spans="1:21" hidden="1" x14ac:dyDescent="0.25">
      <c r="A220" s="88">
        <v>5231</v>
      </c>
      <c r="B220" s="110" t="s">
        <v>93</v>
      </c>
      <c r="C220" s="87">
        <f t="shared" si="13"/>
        <v>0</v>
      </c>
      <c r="D220" s="43"/>
      <c r="E220" s="40"/>
      <c r="F220" s="44">
        <f t="shared" si="14"/>
        <v>0</v>
      </c>
      <c r="G220" s="43"/>
      <c r="H220" s="42"/>
      <c r="I220" s="39">
        <f t="shared" si="15"/>
        <v>0</v>
      </c>
      <c r="J220" s="43"/>
      <c r="K220" s="42"/>
      <c r="L220" s="39">
        <f t="shared" si="16"/>
        <v>0</v>
      </c>
      <c r="M220" s="41"/>
      <c r="N220" s="40"/>
      <c r="O220" s="39">
        <f t="shared" si="17"/>
        <v>0</v>
      </c>
      <c r="P220" s="38"/>
      <c r="R220" s="13"/>
      <c r="S220" s="13"/>
      <c r="T220" s="13"/>
      <c r="U220" s="13"/>
    </row>
    <row r="221" spans="1:21" x14ac:dyDescent="0.25">
      <c r="A221" s="88">
        <v>5232</v>
      </c>
      <c r="B221" s="110" t="s">
        <v>92</v>
      </c>
      <c r="C221" s="87">
        <f t="shared" si="13"/>
        <v>13064</v>
      </c>
      <c r="D221" s="43"/>
      <c r="E221" s="543"/>
      <c r="F221" s="87">
        <f t="shared" si="14"/>
        <v>0</v>
      </c>
      <c r="G221" s="43"/>
      <c r="H221" s="42"/>
      <c r="I221" s="39">
        <f t="shared" si="15"/>
        <v>0</v>
      </c>
      <c r="J221" s="43">
        <v>13064</v>
      </c>
      <c r="K221" s="42"/>
      <c r="L221" s="39">
        <f t="shared" si="16"/>
        <v>13064</v>
      </c>
      <c r="M221" s="41"/>
      <c r="N221" s="40"/>
      <c r="O221" s="39">
        <f t="shared" si="17"/>
        <v>0</v>
      </c>
      <c r="P221" s="38"/>
      <c r="R221" s="13"/>
      <c r="S221" s="13"/>
      <c r="T221" s="13"/>
      <c r="U221" s="13"/>
    </row>
    <row r="222" spans="1:21" hidden="1" x14ac:dyDescent="0.25">
      <c r="A222" s="88">
        <v>5233</v>
      </c>
      <c r="B222" s="110" t="s">
        <v>91</v>
      </c>
      <c r="C222" s="87">
        <f t="shared" si="13"/>
        <v>0</v>
      </c>
      <c r="D222" s="43"/>
      <c r="E222" s="40"/>
      <c r="F222" s="44">
        <f t="shared" si="14"/>
        <v>0</v>
      </c>
      <c r="G222" s="43"/>
      <c r="H222" s="42"/>
      <c r="I222" s="39">
        <f t="shared" si="15"/>
        <v>0</v>
      </c>
      <c r="J222" s="43"/>
      <c r="K222" s="42"/>
      <c r="L222" s="39">
        <f t="shared" si="16"/>
        <v>0</v>
      </c>
      <c r="M222" s="41"/>
      <c r="N222" s="40"/>
      <c r="O222" s="39">
        <f t="shared" si="17"/>
        <v>0</v>
      </c>
      <c r="P222" s="38"/>
      <c r="R222" s="13"/>
      <c r="S222" s="13"/>
      <c r="T222" s="13"/>
      <c r="U222" s="13"/>
    </row>
    <row r="223" spans="1:21" ht="24" hidden="1" x14ac:dyDescent="0.25">
      <c r="A223" s="88">
        <v>5234</v>
      </c>
      <c r="B223" s="110" t="s">
        <v>90</v>
      </c>
      <c r="C223" s="87">
        <f t="shared" si="13"/>
        <v>0</v>
      </c>
      <c r="D223" s="43"/>
      <c r="E223" s="40"/>
      <c r="F223" s="44">
        <f t="shared" si="14"/>
        <v>0</v>
      </c>
      <c r="G223" s="43"/>
      <c r="H223" s="42"/>
      <c r="I223" s="39">
        <f t="shared" si="15"/>
        <v>0</v>
      </c>
      <c r="J223" s="43"/>
      <c r="K223" s="42"/>
      <c r="L223" s="39">
        <f t="shared" si="16"/>
        <v>0</v>
      </c>
      <c r="M223" s="41"/>
      <c r="N223" s="40"/>
      <c r="O223" s="39">
        <f t="shared" si="17"/>
        <v>0</v>
      </c>
      <c r="P223" s="38"/>
      <c r="R223" s="13"/>
      <c r="S223" s="13"/>
      <c r="T223" s="13"/>
      <c r="U223" s="13"/>
    </row>
    <row r="224" spans="1:21" hidden="1" x14ac:dyDescent="0.25">
      <c r="A224" s="88">
        <v>5236</v>
      </c>
      <c r="B224" s="110" t="s">
        <v>89</v>
      </c>
      <c r="C224" s="87">
        <f t="shared" si="13"/>
        <v>0</v>
      </c>
      <c r="D224" s="43"/>
      <c r="E224" s="40"/>
      <c r="F224" s="44">
        <f t="shared" si="14"/>
        <v>0</v>
      </c>
      <c r="G224" s="43"/>
      <c r="H224" s="42"/>
      <c r="I224" s="39">
        <f t="shared" si="15"/>
        <v>0</v>
      </c>
      <c r="J224" s="43"/>
      <c r="K224" s="42"/>
      <c r="L224" s="39">
        <f t="shared" si="16"/>
        <v>0</v>
      </c>
      <c r="M224" s="41"/>
      <c r="N224" s="40"/>
      <c r="O224" s="39">
        <f t="shared" si="17"/>
        <v>0</v>
      </c>
      <c r="P224" s="38"/>
      <c r="R224" s="13"/>
      <c r="S224" s="13"/>
      <c r="T224" s="13"/>
      <c r="U224" s="13"/>
    </row>
    <row r="225" spans="1:21" hidden="1" x14ac:dyDescent="0.25">
      <c r="A225" s="88">
        <v>5237</v>
      </c>
      <c r="B225" s="110" t="s">
        <v>88</v>
      </c>
      <c r="C225" s="87">
        <f t="shared" si="13"/>
        <v>0</v>
      </c>
      <c r="D225" s="43"/>
      <c r="E225" s="40"/>
      <c r="F225" s="44">
        <f t="shared" si="14"/>
        <v>0</v>
      </c>
      <c r="G225" s="43"/>
      <c r="H225" s="42"/>
      <c r="I225" s="39">
        <f t="shared" si="15"/>
        <v>0</v>
      </c>
      <c r="J225" s="43"/>
      <c r="K225" s="42"/>
      <c r="L225" s="39">
        <f t="shared" si="16"/>
        <v>0</v>
      </c>
      <c r="M225" s="41"/>
      <c r="N225" s="40"/>
      <c r="O225" s="39">
        <f t="shared" si="17"/>
        <v>0</v>
      </c>
      <c r="P225" s="38"/>
      <c r="R225" s="13"/>
      <c r="S225" s="13"/>
      <c r="T225" s="13"/>
      <c r="U225" s="13"/>
    </row>
    <row r="226" spans="1:21" ht="24" x14ac:dyDescent="0.25">
      <c r="A226" s="88">
        <v>5238</v>
      </c>
      <c r="B226" s="110" t="s">
        <v>87</v>
      </c>
      <c r="C226" s="87">
        <f t="shared" si="13"/>
        <v>10970</v>
      </c>
      <c r="D226" s="43">
        <f>11270-300</f>
        <v>10970</v>
      </c>
      <c r="E226" s="543"/>
      <c r="F226" s="87">
        <f t="shared" si="14"/>
        <v>10970</v>
      </c>
      <c r="G226" s="43"/>
      <c r="H226" s="42"/>
      <c r="I226" s="39">
        <f t="shared" si="15"/>
        <v>0</v>
      </c>
      <c r="J226" s="43"/>
      <c r="K226" s="42"/>
      <c r="L226" s="39">
        <f t="shared" si="16"/>
        <v>0</v>
      </c>
      <c r="M226" s="41"/>
      <c r="N226" s="40"/>
      <c r="O226" s="39">
        <f t="shared" si="17"/>
        <v>0</v>
      </c>
      <c r="P226" s="38"/>
      <c r="R226" s="13"/>
      <c r="S226" s="13"/>
      <c r="T226" s="13"/>
      <c r="U226" s="13"/>
    </row>
    <row r="227" spans="1:21" ht="24" x14ac:dyDescent="0.25">
      <c r="A227" s="88">
        <v>5239</v>
      </c>
      <c r="B227" s="110" t="s">
        <v>86</v>
      </c>
      <c r="C227" s="87">
        <f t="shared" si="13"/>
        <v>13181</v>
      </c>
      <c r="D227" s="43"/>
      <c r="E227" s="543"/>
      <c r="F227" s="87">
        <f t="shared" si="14"/>
        <v>0</v>
      </c>
      <c r="G227" s="43"/>
      <c r="H227" s="42"/>
      <c r="I227" s="39">
        <f t="shared" si="15"/>
        <v>0</v>
      </c>
      <c r="J227" s="43">
        <v>13181</v>
      </c>
      <c r="K227" s="42"/>
      <c r="L227" s="39">
        <f t="shared" si="16"/>
        <v>13181</v>
      </c>
      <c r="M227" s="41"/>
      <c r="N227" s="40"/>
      <c r="O227" s="39">
        <f t="shared" si="17"/>
        <v>0</v>
      </c>
      <c r="P227" s="38"/>
      <c r="R227" s="13"/>
      <c r="S227" s="13"/>
      <c r="T227" s="13"/>
      <c r="U227" s="13"/>
    </row>
    <row r="228" spans="1:21" ht="24" hidden="1" x14ac:dyDescent="0.25">
      <c r="A228" s="111">
        <v>5240</v>
      </c>
      <c r="B228" s="110" t="s">
        <v>85</v>
      </c>
      <c r="C228" s="87">
        <f t="shared" si="13"/>
        <v>0</v>
      </c>
      <c r="D228" s="43"/>
      <c r="E228" s="40"/>
      <c r="F228" s="44">
        <f t="shared" si="14"/>
        <v>0</v>
      </c>
      <c r="G228" s="43"/>
      <c r="H228" s="42"/>
      <c r="I228" s="39">
        <f t="shared" si="15"/>
        <v>0</v>
      </c>
      <c r="J228" s="43"/>
      <c r="K228" s="42"/>
      <c r="L228" s="39">
        <f t="shared" si="16"/>
        <v>0</v>
      </c>
      <c r="M228" s="41"/>
      <c r="N228" s="40"/>
      <c r="O228" s="39">
        <f t="shared" si="17"/>
        <v>0</v>
      </c>
      <c r="P228" s="38"/>
      <c r="R228" s="13"/>
      <c r="S228" s="13"/>
      <c r="T228" s="13"/>
      <c r="U228" s="13"/>
    </row>
    <row r="229" spans="1:21" hidden="1" x14ac:dyDescent="0.25">
      <c r="A229" s="111">
        <v>5250</v>
      </c>
      <c r="B229" s="110" t="s">
        <v>84</v>
      </c>
      <c r="C229" s="87">
        <f t="shared" si="13"/>
        <v>0</v>
      </c>
      <c r="D229" s="43"/>
      <c r="E229" s="40"/>
      <c r="F229" s="44">
        <f t="shared" si="14"/>
        <v>0</v>
      </c>
      <c r="G229" s="43"/>
      <c r="H229" s="42"/>
      <c r="I229" s="39">
        <f t="shared" si="15"/>
        <v>0</v>
      </c>
      <c r="J229" s="43"/>
      <c r="K229" s="42"/>
      <c r="L229" s="39">
        <f t="shared" si="16"/>
        <v>0</v>
      </c>
      <c r="M229" s="41"/>
      <c r="N229" s="40"/>
      <c r="O229" s="39">
        <f t="shared" si="17"/>
        <v>0</v>
      </c>
      <c r="P229" s="38"/>
      <c r="R229" s="13"/>
      <c r="S229" s="13"/>
      <c r="T229" s="13"/>
      <c r="U229" s="13"/>
    </row>
    <row r="230" spans="1:21" hidden="1" x14ac:dyDescent="0.25">
      <c r="A230" s="111">
        <v>5260</v>
      </c>
      <c r="B230" s="110" t="s">
        <v>83</v>
      </c>
      <c r="C230" s="87">
        <f t="shared" si="13"/>
        <v>0</v>
      </c>
      <c r="D230" s="115">
        <f>SUM(D231)</f>
        <v>0</v>
      </c>
      <c r="E230" s="112">
        <f>SUM(E231)</f>
        <v>0</v>
      </c>
      <c r="F230" s="44">
        <f t="shared" si="14"/>
        <v>0</v>
      </c>
      <c r="G230" s="115">
        <f>SUM(G231)</f>
        <v>0</v>
      </c>
      <c r="H230" s="114">
        <f>SUM(H231)</f>
        <v>0</v>
      </c>
      <c r="I230" s="39">
        <f t="shared" si="15"/>
        <v>0</v>
      </c>
      <c r="J230" s="115">
        <f>SUM(J231)</f>
        <v>0</v>
      </c>
      <c r="K230" s="114">
        <f>SUM(K231)</f>
        <v>0</v>
      </c>
      <c r="L230" s="39">
        <f t="shared" si="16"/>
        <v>0</v>
      </c>
      <c r="M230" s="113">
        <f>SUM(M231)</f>
        <v>0</v>
      </c>
      <c r="N230" s="112">
        <f>SUM(N231)</f>
        <v>0</v>
      </c>
      <c r="O230" s="39">
        <f t="shared" si="17"/>
        <v>0</v>
      </c>
      <c r="P230" s="38"/>
      <c r="R230" s="13"/>
      <c r="S230" s="13"/>
      <c r="T230" s="13"/>
      <c r="U230" s="13"/>
    </row>
    <row r="231" spans="1:21" ht="24" hidden="1" x14ac:dyDescent="0.25">
      <c r="A231" s="88">
        <v>5269</v>
      </c>
      <c r="B231" s="110" t="s">
        <v>82</v>
      </c>
      <c r="C231" s="87">
        <f t="shared" si="13"/>
        <v>0</v>
      </c>
      <c r="D231" s="43"/>
      <c r="E231" s="40"/>
      <c r="F231" s="44">
        <f t="shared" si="14"/>
        <v>0</v>
      </c>
      <c r="G231" s="43"/>
      <c r="H231" s="42"/>
      <c r="I231" s="39">
        <f t="shared" si="15"/>
        <v>0</v>
      </c>
      <c r="J231" s="43"/>
      <c r="K231" s="42"/>
      <c r="L231" s="39">
        <f t="shared" si="16"/>
        <v>0</v>
      </c>
      <c r="M231" s="41"/>
      <c r="N231" s="40"/>
      <c r="O231" s="39">
        <f t="shared" si="17"/>
        <v>0</v>
      </c>
      <c r="P231" s="38"/>
      <c r="R231" s="13"/>
      <c r="S231" s="13"/>
      <c r="T231" s="13"/>
      <c r="U231" s="13"/>
    </row>
    <row r="232" spans="1:21" ht="24" hidden="1" x14ac:dyDescent="0.25">
      <c r="A232" s="169">
        <v>5270</v>
      </c>
      <c r="B232" s="96" t="s">
        <v>81</v>
      </c>
      <c r="C232" s="168">
        <f t="shared" si="13"/>
        <v>0</v>
      </c>
      <c r="D232" s="167"/>
      <c r="E232" s="164"/>
      <c r="F232" s="95">
        <f t="shared" si="14"/>
        <v>0</v>
      </c>
      <c r="G232" s="167"/>
      <c r="H232" s="166"/>
      <c r="I232" s="90">
        <f t="shared" si="15"/>
        <v>0</v>
      </c>
      <c r="J232" s="167"/>
      <c r="K232" s="166"/>
      <c r="L232" s="90">
        <f t="shared" si="16"/>
        <v>0</v>
      </c>
      <c r="M232" s="165"/>
      <c r="N232" s="164"/>
      <c r="O232" s="90">
        <f t="shared" si="17"/>
        <v>0</v>
      </c>
      <c r="P232" s="89"/>
      <c r="R232" s="13"/>
      <c r="S232" s="13"/>
      <c r="T232" s="13"/>
      <c r="U232" s="13"/>
    </row>
    <row r="233" spans="1:21" x14ac:dyDescent="0.25">
      <c r="A233" s="163">
        <v>6000</v>
      </c>
      <c r="B233" s="163" t="s">
        <v>80</v>
      </c>
      <c r="C233" s="162">
        <f t="shared" si="13"/>
        <v>31152</v>
      </c>
      <c r="D233" s="160">
        <f>D234+D254+D261</f>
        <v>0</v>
      </c>
      <c r="E233" s="539">
        <f>E234+E254+E261</f>
        <v>0</v>
      </c>
      <c r="F233" s="492">
        <f t="shared" si="14"/>
        <v>0</v>
      </c>
      <c r="G233" s="160">
        <f>G234+G254+G261</f>
        <v>0</v>
      </c>
      <c r="H233" s="159">
        <f>H234+H254+H261</f>
        <v>0</v>
      </c>
      <c r="I233" s="156">
        <f t="shared" si="15"/>
        <v>0</v>
      </c>
      <c r="J233" s="160">
        <f>J234+J254+J261</f>
        <v>31152</v>
      </c>
      <c r="K233" s="159">
        <f>K234+K254+K261</f>
        <v>0</v>
      </c>
      <c r="L233" s="156">
        <f t="shared" si="16"/>
        <v>31152</v>
      </c>
      <c r="M233" s="158">
        <f>M234+M254+M261</f>
        <v>0</v>
      </c>
      <c r="N233" s="157">
        <f>N234+N254+N261</f>
        <v>0</v>
      </c>
      <c r="O233" s="156">
        <f t="shared" si="17"/>
        <v>0</v>
      </c>
      <c r="P233" s="155"/>
      <c r="R233" s="13"/>
      <c r="S233" s="13"/>
      <c r="T233" s="13"/>
      <c r="U233" s="13"/>
    </row>
    <row r="234" spans="1:21" x14ac:dyDescent="0.25">
      <c r="A234" s="154">
        <v>6200</v>
      </c>
      <c r="B234" s="153" t="s">
        <v>79</v>
      </c>
      <c r="C234" s="152">
        <f t="shared" si="13"/>
        <v>31152</v>
      </c>
      <c r="D234" s="150">
        <f>SUM(D235,D236,D238,D241,D247,D248,D249)</f>
        <v>0</v>
      </c>
      <c r="E234" s="547">
        <f>SUM(E235,E236,E238,E241,E247,E248,E249)</f>
        <v>0</v>
      </c>
      <c r="F234" s="498">
        <f t="shared" si="14"/>
        <v>0</v>
      </c>
      <c r="G234" s="150">
        <f>SUM(G235,G236,G238,G241,G247,G248,G249)</f>
        <v>0</v>
      </c>
      <c r="H234" s="149">
        <f>SUM(H235,H236,H238,H241,H247,H248,H249)</f>
        <v>0</v>
      </c>
      <c r="I234" s="67">
        <f t="shared" si="15"/>
        <v>0</v>
      </c>
      <c r="J234" s="150">
        <f>SUM(J235,J236,J238,J241,J247,J248,J249)</f>
        <v>31152</v>
      </c>
      <c r="K234" s="149">
        <f>SUM(K235,K236,K238,K241,K247,K248,K249)</f>
        <v>0</v>
      </c>
      <c r="L234" s="67">
        <f t="shared" si="16"/>
        <v>31152</v>
      </c>
      <c r="M234" s="69">
        <f>SUM(M235,M236,M238,M241,M247,M248,M249)</f>
        <v>0</v>
      </c>
      <c r="N234" s="68">
        <f>SUM(N235,N236,N238,N241,N247,N248,N249)</f>
        <v>0</v>
      </c>
      <c r="O234" s="67">
        <f t="shared" si="17"/>
        <v>0</v>
      </c>
      <c r="P234" s="66"/>
      <c r="R234" s="13"/>
      <c r="S234" s="13"/>
      <c r="T234" s="13"/>
      <c r="U234" s="13"/>
    </row>
    <row r="235" spans="1:21" ht="24" hidden="1" x14ac:dyDescent="0.25">
      <c r="A235" s="118">
        <v>6220</v>
      </c>
      <c r="B235" s="117" t="s">
        <v>78</v>
      </c>
      <c r="C235" s="148">
        <f t="shared" si="13"/>
        <v>0</v>
      </c>
      <c r="D235" s="83"/>
      <c r="E235" s="80"/>
      <c r="F235" s="84">
        <f t="shared" si="14"/>
        <v>0</v>
      </c>
      <c r="G235" s="83"/>
      <c r="H235" s="82"/>
      <c r="I235" s="79">
        <f t="shared" si="15"/>
        <v>0</v>
      </c>
      <c r="J235" s="83"/>
      <c r="K235" s="82"/>
      <c r="L235" s="79">
        <f t="shared" si="16"/>
        <v>0</v>
      </c>
      <c r="M235" s="81"/>
      <c r="N235" s="80"/>
      <c r="O235" s="79">
        <f t="shared" si="17"/>
        <v>0</v>
      </c>
      <c r="P235" s="78"/>
      <c r="R235" s="13"/>
      <c r="S235" s="13"/>
      <c r="T235" s="13"/>
      <c r="U235" s="13"/>
    </row>
    <row r="236" spans="1:21" hidden="1" x14ac:dyDescent="0.25">
      <c r="A236" s="111">
        <v>6230</v>
      </c>
      <c r="B236" s="110" t="s">
        <v>77</v>
      </c>
      <c r="C236" s="136">
        <f t="shared" si="13"/>
        <v>0</v>
      </c>
      <c r="D236" s="115">
        <f>SUM(D237)</f>
        <v>0</v>
      </c>
      <c r="E236" s="114">
        <f>SUM(E237)</f>
        <v>0</v>
      </c>
      <c r="F236" s="44">
        <f t="shared" si="14"/>
        <v>0</v>
      </c>
      <c r="G236" s="115">
        <f>SUM(G237)</f>
        <v>0</v>
      </c>
      <c r="H236" s="114">
        <f>SUM(H237)</f>
        <v>0</v>
      </c>
      <c r="I236" s="39">
        <f t="shared" si="15"/>
        <v>0</v>
      </c>
      <c r="J236" s="115">
        <f>SUM(J237)</f>
        <v>0</v>
      </c>
      <c r="K236" s="114">
        <f>SUM(K237)</f>
        <v>0</v>
      </c>
      <c r="L236" s="39">
        <f t="shared" si="16"/>
        <v>0</v>
      </c>
      <c r="M236" s="115">
        <f>SUM(M237)</f>
        <v>0</v>
      </c>
      <c r="N236" s="114">
        <f>SUM(N237)</f>
        <v>0</v>
      </c>
      <c r="O236" s="39">
        <f t="shared" si="17"/>
        <v>0</v>
      </c>
      <c r="P236" s="38"/>
      <c r="R236" s="13"/>
      <c r="S236" s="13"/>
      <c r="T236" s="13"/>
      <c r="U236" s="13"/>
    </row>
    <row r="237" spans="1:21" ht="24" hidden="1" x14ac:dyDescent="0.25">
      <c r="A237" s="88">
        <v>6239</v>
      </c>
      <c r="B237" s="117" t="s">
        <v>76</v>
      </c>
      <c r="C237" s="136">
        <f t="shared" si="13"/>
        <v>0</v>
      </c>
      <c r="D237" s="43"/>
      <c r="E237" s="40"/>
      <c r="F237" s="44">
        <f t="shared" si="14"/>
        <v>0</v>
      </c>
      <c r="G237" s="43"/>
      <c r="H237" s="42"/>
      <c r="I237" s="39">
        <f t="shared" si="15"/>
        <v>0</v>
      </c>
      <c r="J237" s="43"/>
      <c r="K237" s="42"/>
      <c r="L237" s="39">
        <f t="shared" si="16"/>
        <v>0</v>
      </c>
      <c r="M237" s="41"/>
      <c r="N237" s="40"/>
      <c r="O237" s="39">
        <f t="shared" si="17"/>
        <v>0</v>
      </c>
      <c r="P237" s="38"/>
      <c r="R237" s="13"/>
      <c r="S237" s="13"/>
      <c r="T237" s="13"/>
      <c r="U237" s="13"/>
    </row>
    <row r="238" spans="1:21" ht="24" hidden="1" x14ac:dyDescent="0.25">
      <c r="A238" s="111">
        <v>6240</v>
      </c>
      <c r="B238" s="110" t="s">
        <v>75</v>
      </c>
      <c r="C238" s="136">
        <f t="shared" si="13"/>
        <v>0</v>
      </c>
      <c r="D238" s="115">
        <f>SUM(D239:D240)</f>
        <v>0</v>
      </c>
      <c r="E238" s="112">
        <f>SUM(E239:E240)</f>
        <v>0</v>
      </c>
      <c r="F238" s="44">
        <f t="shared" si="14"/>
        <v>0</v>
      </c>
      <c r="G238" s="115">
        <f>SUM(G239:G240)</f>
        <v>0</v>
      </c>
      <c r="H238" s="114">
        <f>SUM(H239:H240)</f>
        <v>0</v>
      </c>
      <c r="I238" s="39">
        <f t="shared" si="15"/>
        <v>0</v>
      </c>
      <c r="J238" s="115">
        <f>SUM(J239:J240)</f>
        <v>0</v>
      </c>
      <c r="K238" s="114">
        <f>SUM(K239:K240)</f>
        <v>0</v>
      </c>
      <c r="L238" s="39">
        <f t="shared" si="16"/>
        <v>0</v>
      </c>
      <c r="M238" s="113">
        <f>SUM(M239:M240)</f>
        <v>0</v>
      </c>
      <c r="N238" s="112">
        <f>SUM(N239:N240)</f>
        <v>0</v>
      </c>
      <c r="O238" s="39">
        <f t="shared" si="17"/>
        <v>0</v>
      </c>
      <c r="P238" s="38"/>
      <c r="R238" s="13"/>
      <c r="S238" s="13"/>
      <c r="T238" s="13"/>
      <c r="U238" s="13"/>
    </row>
    <row r="239" spans="1:21" hidden="1" x14ac:dyDescent="0.25">
      <c r="A239" s="88">
        <v>6241</v>
      </c>
      <c r="B239" s="110" t="s">
        <v>74</v>
      </c>
      <c r="C239" s="136">
        <f t="shared" si="13"/>
        <v>0</v>
      </c>
      <c r="D239" s="43"/>
      <c r="E239" s="40"/>
      <c r="F239" s="44">
        <f t="shared" si="14"/>
        <v>0</v>
      </c>
      <c r="G239" s="43"/>
      <c r="H239" s="42"/>
      <c r="I239" s="39">
        <f t="shared" si="15"/>
        <v>0</v>
      </c>
      <c r="J239" s="43"/>
      <c r="K239" s="42"/>
      <c r="L239" s="39">
        <f t="shared" si="16"/>
        <v>0</v>
      </c>
      <c r="M239" s="41"/>
      <c r="N239" s="40"/>
      <c r="O239" s="39">
        <f t="shared" si="17"/>
        <v>0</v>
      </c>
      <c r="P239" s="38"/>
      <c r="R239" s="13"/>
      <c r="S239" s="13"/>
      <c r="T239" s="13"/>
      <c r="U239" s="13"/>
    </row>
    <row r="240" spans="1:21" hidden="1" x14ac:dyDescent="0.25">
      <c r="A240" s="88">
        <v>6242</v>
      </c>
      <c r="B240" s="110" t="s">
        <v>73</v>
      </c>
      <c r="C240" s="136">
        <f t="shared" si="13"/>
        <v>0</v>
      </c>
      <c r="D240" s="43"/>
      <c r="E240" s="40"/>
      <c r="F240" s="44">
        <f t="shared" si="14"/>
        <v>0</v>
      </c>
      <c r="G240" s="43"/>
      <c r="H240" s="42"/>
      <c r="I240" s="39">
        <f t="shared" si="15"/>
        <v>0</v>
      </c>
      <c r="J240" s="43"/>
      <c r="K240" s="42"/>
      <c r="L240" s="39">
        <f t="shared" si="16"/>
        <v>0</v>
      </c>
      <c r="M240" s="41"/>
      <c r="N240" s="40"/>
      <c r="O240" s="39">
        <f t="shared" si="17"/>
        <v>0</v>
      </c>
      <c r="P240" s="38"/>
      <c r="R240" s="13"/>
      <c r="S240" s="13"/>
      <c r="T240" s="13"/>
      <c r="U240" s="13"/>
    </row>
    <row r="241" spans="1:21" ht="24" hidden="1" x14ac:dyDescent="0.25">
      <c r="A241" s="111">
        <v>6250</v>
      </c>
      <c r="B241" s="110" t="s">
        <v>72</v>
      </c>
      <c r="C241" s="136">
        <f t="shared" si="13"/>
        <v>0</v>
      </c>
      <c r="D241" s="115">
        <f>SUM(D242:D246)</f>
        <v>0</v>
      </c>
      <c r="E241" s="112">
        <f>SUM(E242:E246)</f>
        <v>0</v>
      </c>
      <c r="F241" s="44">
        <f t="shared" si="14"/>
        <v>0</v>
      </c>
      <c r="G241" s="115">
        <f>SUM(G242:G246)</f>
        <v>0</v>
      </c>
      <c r="H241" s="114">
        <f>SUM(H242:H246)</f>
        <v>0</v>
      </c>
      <c r="I241" s="39">
        <f t="shared" si="15"/>
        <v>0</v>
      </c>
      <c r="J241" s="115">
        <f>SUM(J242:J246)</f>
        <v>0</v>
      </c>
      <c r="K241" s="114">
        <f>SUM(K242:K246)</f>
        <v>0</v>
      </c>
      <c r="L241" s="39">
        <f t="shared" si="16"/>
        <v>0</v>
      </c>
      <c r="M241" s="113">
        <f>SUM(M242:M246)</f>
        <v>0</v>
      </c>
      <c r="N241" s="112">
        <f>SUM(N242:N246)</f>
        <v>0</v>
      </c>
      <c r="O241" s="39">
        <f t="shared" si="17"/>
        <v>0</v>
      </c>
      <c r="P241" s="38"/>
      <c r="R241" s="13"/>
      <c r="S241" s="13"/>
      <c r="T241" s="13"/>
      <c r="U241" s="13"/>
    </row>
    <row r="242" spans="1:21" hidden="1" x14ac:dyDescent="0.25">
      <c r="A242" s="88">
        <v>6252</v>
      </c>
      <c r="B242" s="110" t="s">
        <v>71</v>
      </c>
      <c r="C242" s="136">
        <f t="shared" si="13"/>
        <v>0</v>
      </c>
      <c r="D242" s="43"/>
      <c r="E242" s="40"/>
      <c r="F242" s="44">
        <f t="shared" si="14"/>
        <v>0</v>
      </c>
      <c r="G242" s="43"/>
      <c r="H242" s="42"/>
      <c r="I242" s="39">
        <f t="shared" si="15"/>
        <v>0</v>
      </c>
      <c r="J242" s="43"/>
      <c r="K242" s="42"/>
      <c r="L242" s="39">
        <f t="shared" si="16"/>
        <v>0</v>
      </c>
      <c r="M242" s="41"/>
      <c r="N242" s="40"/>
      <c r="O242" s="39">
        <f t="shared" si="17"/>
        <v>0</v>
      </c>
      <c r="P242" s="38"/>
      <c r="R242" s="13"/>
      <c r="S242" s="13"/>
      <c r="T242" s="13"/>
      <c r="U242" s="13"/>
    </row>
    <row r="243" spans="1:21" hidden="1" x14ac:dyDescent="0.25">
      <c r="A243" s="88">
        <v>6253</v>
      </c>
      <c r="B243" s="110" t="s">
        <v>70</v>
      </c>
      <c r="C243" s="136">
        <f t="shared" si="13"/>
        <v>0</v>
      </c>
      <c r="D243" s="43"/>
      <c r="E243" s="40"/>
      <c r="F243" s="44">
        <f t="shared" si="14"/>
        <v>0</v>
      </c>
      <c r="G243" s="43"/>
      <c r="H243" s="42"/>
      <c r="I243" s="39">
        <f t="shared" si="15"/>
        <v>0</v>
      </c>
      <c r="J243" s="43"/>
      <c r="K243" s="42"/>
      <c r="L243" s="39">
        <f t="shared" si="16"/>
        <v>0</v>
      </c>
      <c r="M243" s="41"/>
      <c r="N243" s="40"/>
      <c r="O243" s="39">
        <f t="shared" si="17"/>
        <v>0</v>
      </c>
      <c r="P243" s="38"/>
      <c r="R243" s="13"/>
      <c r="S243" s="13"/>
      <c r="T243" s="13"/>
      <c r="U243" s="13"/>
    </row>
    <row r="244" spans="1:21" ht="24" hidden="1" x14ac:dyDescent="0.25">
      <c r="A244" s="88">
        <v>6254</v>
      </c>
      <c r="B244" s="110" t="s">
        <v>69</v>
      </c>
      <c r="C244" s="136">
        <f t="shared" si="13"/>
        <v>0</v>
      </c>
      <c r="D244" s="43"/>
      <c r="E244" s="40"/>
      <c r="F244" s="44">
        <f t="shared" si="14"/>
        <v>0</v>
      </c>
      <c r="G244" s="43"/>
      <c r="H244" s="42"/>
      <c r="I244" s="39">
        <f t="shared" si="15"/>
        <v>0</v>
      </c>
      <c r="J244" s="43"/>
      <c r="K244" s="42"/>
      <c r="L244" s="39">
        <f t="shared" si="16"/>
        <v>0</v>
      </c>
      <c r="M244" s="41"/>
      <c r="N244" s="40"/>
      <c r="O244" s="39">
        <f t="shared" si="17"/>
        <v>0</v>
      </c>
      <c r="P244" s="38"/>
      <c r="R244" s="13"/>
      <c r="S244" s="13"/>
      <c r="T244" s="13"/>
      <c r="U244" s="13"/>
    </row>
    <row r="245" spans="1:21" ht="24" hidden="1" x14ac:dyDescent="0.25">
      <c r="A245" s="88">
        <v>6255</v>
      </c>
      <c r="B245" s="110" t="s">
        <v>68</v>
      </c>
      <c r="C245" s="136">
        <f t="shared" ref="C245:C286" si="18">F245+I245+L245+O245</f>
        <v>0</v>
      </c>
      <c r="D245" s="43"/>
      <c r="E245" s="40"/>
      <c r="F245" s="44">
        <f t="shared" ref="F245:F299" si="19">D245+E245</f>
        <v>0</v>
      </c>
      <c r="G245" s="43"/>
      <c r="H245" s="42"/>
      <c r="I245" s="39">
        <f t="shared" ref="I245:I299" si="20">G245+H245</f>
        <v>0</v>
      </c>
      <c r="J245" s="43"/>
      <c r="K245" s="42"/>
      <c r="L245" s="39">
        <f t="shared" ref="L245:L299" si="21">J245+K245</f>
        <v>0</v>
      </c>
      <c r="M245" s="41"/>
      <c r="N245" s="40"/>
      <c r="O245" s="39">
        <f t="shared" ref="O245:O277" si="22">M245+N245</f>
        <v>0</v>
      </c>
      <c r="P245" s="38"/>
      <c r="R245" s="13"/>
      <c r="S245" s="13"/>
      <c r="T245" s="13"/>
      <c r="U245" s="13"/>
    </row>
    <row r="246" spans="1:21" hidden="1" x14ac:dyDescent="0.25">
      <c r="A246" s="88">
        <v>6259</v>
      </c>
      <c r="B246" s="110" t="s">
        <v>67</v>
      </c>
      <c r="C246" s="136">
        <f t="shared" si="18"/>
        <v>0</v>
      </c>
      <c r="D246" s="43"/>
      <c r="E246" s="40"/>
      <c r="F246" s="44">
        <f t="shared" si="19"/>
        <v>0</v>
      </c>
      <c r="G246" s="43"/>
      <c r="H246" s="42"/>
      <c r="I246" s="39">
        <f t="shared" si="20"/>
        <v>0</v>
      </c>
      <c r="J246" s="43"/>
      <c r="K246" s="42"/>
      <c r="L246" s="39">
        <f t="shared" si="21"/>
        <v>0</v>
      </c>
      <c r="M246" s="41"/>
      <c r="N246" s="40"/>
      <c r="O246" s="39">
        <f t="shared" si="22"/>
        <v>0</v>
      </c>
      <c r="P246" s="38"/>
      <c r="R246" s="13"/>
      <c r="S246" s="13"/>
      <c r="T246" s="13"/>
      <c r="U246" s="13"/>
    </row>
    <row r="247" spans="1:21" ht="24" hidden="1" x14ac:dyDescent="0.25">
      <c r="A247" s="111">
        <v>6260</v>
      </c>
      <c r="B247" s="110" t="s">
        <v>66</v>
      </c>
      <c r="C247" s="136">
        <f t="shared" si="18"/>
        <v>0</v>
      </c>
      <c r="D247" s="43"/>
      <c r="E247" s="40"/>
      <c r="F247" s="44">
        <f t="shared" si="19"/>
        <v>0</v>
      </c>
      <c r="G247" s="43"/>
      <c r="H247" s="42"/>
      <c r="I247" s="39">
        <f t="shared" si="20"/>
        <v>0</v>
      </c>
      <c r="J247" s="43"/>
      <c r="K247" s="42"/>
      <c r="L247" s="39">
        <f t="shared" si="21"/>
        <v>0</v>
      </c>
      <c r="M247" s="41"/>
      <c r="N247" s="40"/>
      <c r="O247" s="39">
        <f t="shared" si="22"/>
        <v>0</v>
      </c>
      <c r="P247" s="38"/>
      <c r="R247" s="13"/>
      <c r="S247" s="13"/>
      <c r="T247" s="13"/>
      <c r="U247" s="13"/>
    </row>
    <row r="248" spans="1:21" hidden="1" x14ac:dyDescent="0.25">
      <c r="A248" s="111">
        <v>6270</v>
      </c>
      <c r="B248" s="110" t="s">
        <v>65</v>
      </c>
      <c r="C248" s="136">
        <f t="shared" si="18"/>
        <v>0</v>
      </c>
      <c r="D248" s="43"/>
      <c r="E248" s="40"/>
      <c r="F248" s="44">
        <f t="shared" si="19"/>
        <v>0</v>
      </c>
      <c r="G248" s="43"/>
      <c r="H248" s="42"/>
      <c r="I248" s="39">
        <f t="shared" si="20"/>
        <v>0</v>
      </c>
      <c r="J248" s="43"/>
      <c r="K248" s="42"/>
      <c r="L248" s="39">
        <f t="shared" si="21"/>
        <v>0</v>
      </c>
      <c r="M248" s="41"/>
      <c r="N248" s="40"/>
      <c r="O248" s="39">
        <f t="shared" si="22"/>
        <v>0</v>
      </c>
      <c r="P248" s="38"/>
      <c r="R248" s="13"/>
      <c r="S248" s="13"/>
      <c r="T248" s="13"/>
      <c r="U248" s="13"/>
    </row>
    <row r="249" spans="1:21" ht="24" x14ac:dyDescent="0.25">
      <c r="A249" s="118">
        <v>6290</v>
      </c>
      <c r="B249" s="117" t="s">
        <v>64</v>
      </c>
      <c r="C249" s="136">
        <f t="shared" si="18"/>
        <v>31152</v>
      </c>
      <c r="D249" s="140">
        <f>SUM(D250:D253)</f>
        <v>0</v>
      </c>
      <c r="E249" s="148">
        <f>SUM(E250:E253)</f>
        <v>0</v>
      </c>
      <c r="F249" s="477">
        <f t="shared" si="19"/>
        <v>0</v>
      </c>
      <c r="G249" s="140">
        <f>SUM(G250:G253)</f>
        <v>0</v>
      </c>
      <c r="H249" s="139">
        <f>SUM(H250:H253)</f>
        <v>0</v>
      </c>
      <c r="I249" s="79">
        <f t="shared" si="20"/>
        <v>0</v>
      </c>
      <c r="J249" s="140">
        <f>SUM(J250:J253)</f>
        <v>31152</v>
      </c>
      <c r="K249" s="139">
        <f>SUM(K250:K253)</f>
        <v>0</v>
      </c>
      <c r="L249" s="79">
        <f t="shared" si="21"/>
        <v>31152</v>
      </c>
      <c r="M249" s="146">
        <f>SUM(M250:M253)</f>
        <v>0</v>
      </c>
      <c r="N249" s="147">
        <f>SUM(N250:N253)</f>
        <v>0</v>
      </c>
      <c r="O249" s="29">
        <f t="shared" si="22"/>
        <v>0</v>
      </c>
      <c r="P249" s="28"/>
      <c r="R249" s="13"/>
      <c r="S249" s="13"/>
      <c r="T249" s="13"/>
      <c r="U249" s="13"/>
    </row>
    <row r="250" spans="1:21" hidden="1" x14ac:dyDescent="0.25">
      <c r="A250" s="88">
        <v>6291</v>
      </c>
      <c r="B250" s="110" t="s">
        <v>63</v>
      </c>
      <c r="C250" s="136">
        <f t="shared" si="18"/>
        <v>0</v>
      </c>
      <c r="D250" s="43"/>
      <c r="E250" s="40"/>
      <c r="F250" s="44">
        <f t="shared" si="19"/>
        <v>0</v>
      </c>
      <c r="G250" s="43"/>
      <c r="H250" s="42"/>
      <c r="I250" s="39">
        <f t="shared" si="20"/>
        <v>0</v>
      </c>
      <c r="J250" s="43"/>
      <c r="K250" s="42"/>
      <c r="L250" s="39">
        <f t="shared" si="21"/>
        <v>0</v>
      </c>
      <c r="M250" s="41"/>
      <c r="N250" s="40"/>
      <c r="O250" s="39">
        <f t="shared" si="22"/>
        <v>0</v>
      </c>
      <c r="P250" s="38"/>
      <c r="R250" s="13"/>
      <c r="S250" s="13"/>
      <c r="T250" s="13"/>
      <c r="U250" s="13"/>
    </row>
    <row r="251" spans="1:21" hidden="1" x14ac:dyDescent="0.25">
      <c r="A251" s="88">
        <v>6292</v>
      </c>
      <c r="B251" s="110" t="s">
        <v>62</v>
      </c>
      <c r="C251" s="136">
        <f t="shared" si="18"/>
        <v>0</v>
      </c>
      <c r="D251" s="43"/>
      <c r="E251" s="40"/>
      <c r="F251" s="44">
        <f t="shared" si="19"/>
        <v>0</v>
      </c>
      <c r="G251" s="43"/>
      <c r="H251" s="42"/>
      <c r="I251" s="39">
        <f t="shared" si="20"/>
        <v>0</v>
      </c>
      <c r="J251" s="43"/>
      <c r="K251" s="42"/>
      <c r="L251" s="39">
        <f t="shared" si="21"/>
        <v>0</v>
      </c>
      <c r="M251" s="41"/>
      <c r="N251" s="40"/>
      <c r="O251" s="39">
        <f t="shared" si="22"/>
        <v>0</v>
      </c>
      <c r="P251" s="38"/>
      <c r="R251" s="13"/>
      <c r="S251" s="13"/>
      <c r="T251" s="13"/>
      <c r="U251" s="13"/>
    </row>
    <row r="252" spans="1:21" ht="72" x14ac:dyDescent="0.25">
      <c r="A252" s="88">
        <v>6296</v>
      </c>
      <c r="B252" s="110" t="s">
        <v>61</v>
      </c>
      <c r="C252" s="136">
        <f t="shared" si="18"/>
        <v>31152</v>
      </c>
      <c r="D252" s="43"/>
      <c r="E252" s="543"/>
      <c r="F252" s="87">
        <f t="shared" si="19"/>
        <v>0</v>
      </c>
      <c r="G252" s="43"/>
      <c r="H252" s="42"/>
      <c r="I252" s="39">
        <f t="shared" si="20"/>
        <v>0</v>
      </c>
      <c r="J252" s="43">
        <v>31152</v>
      </c>
      <c r="K252" s="42"/>
      <c r="L252" s="39">
        <f t="shared" si="21"/>
        <v>31152</v>
      </c>
      <c r="M252" s="41"/>
      <c r="N252" s="40"/>
      <c r="O252" s="39">
        <f t="shared" si="22"/>
        <v>0</v>
      </c>
      <c r="P252" s="38"/>
      <c r="R252" s="13"/>
      <c r="S252" s="13"/>
      <c r="T252" s="13"/>
      <c r="U252" s="13"/>
    </row>
    <row r="253" spans="1:21" ht="36" hidden="1" x14ac:dyDescent="0.25">
      <c r="A253" s="88">
        <v>6299</v>
      </c>
      <c r="B253" s="110" t="s">
        <v>60</v>
      </c>
      <c r="C253" s="136">
        <f t="shared" si="18"/>
        <v>0</v>
      </c>
      <c r="D253" s="43"/>
      <c r="E253" s="40"/>
      <c r="F253" s="44">
        <f t="shared" si="19"/>
        <v>0</v>
      </c>
      <c r="G253" s="43"/>
      <c r="H253" s="42"/>
      <c r="I253" s="39">
        <f t="shared" si="20"/>
        <v>0</v>
      </c>
      <c r="J253" s="43"/>
      <c r="K253" s="42"/>
      <c r="L253" s="39">
        <f t="shared" si="21"/>
        <v>0</v>
      </c>
      <c r="M253" s="41"/>
      <c r="N253" s="40"/>
      <c r="O253" s="39">
        <f t="shared" si="22"/>
        <v>0</v>
      </c>
      <c r="P253" s="38"/>
      <c r="R253" s="13"/>
      <c r="S253" s="13"/>
      <c r="T253" s="13"/>
      <c r="U253" s="13"/>
    </row>
    <row r="254" spans="1:21" hidden="1" x14ac:dyDescent="0.25">
      <c r="A254" s="109">
        <v>6300</v>
      </c>
      <c r="B254" s="108" t="s">
        <v>59</v>
      </c>
      <c r="C254" s="124">
        <f t="shared" si="18"/>
        <v>0</v>
      </c>
      <c r="D254" s="121">
        <f>SUM(D255,D259,D260)</f>
        <v>0</v>
      </c>
      <c r="E254" s="123">
        <f>SUM(E255,E259,E260)</f>
        <v>0</v>
      </c>
      <c r="F254" s="122">
        <f t="shared" si="19"/>
        <v>0</v>
      </c>
      <c r="G254" s="121">
        <f>SUM(G255,G259,G260)</f>
        <v>0</v>
      </c>
      <c r="H254" s="120">
        <f>SUM(H255,H259,H260)</f>
        <v>0</v>
      </c>
      <c r="I254" s="119">
        <f t="shared" si="20"/>
        <v>0</v>
      </c>
      <c r="J254" s="121">
        <f>SUM(J255,J259,J260)</f>
        <v>0</v>
      </c>
      <c r="K254" s="120">
        <f>SUM(K255,K259,K260)</f>
        <v>0</v>
      </c>
      <c r="L254" s="119">
        <f t="shared" si="21"/>
        <v>0</v>
      </c>
      <c r="M254" s="103">
        <f>SUM(M255,M259,M260)</f>
        <v>0</v>
      </c>
      <c r="N254" s="102">
        <f>SUM(N255,N259,N260)</f>
        <v>0</v>
      </c>
      <c r="O254" s="101">
        <f t="shared" si="22"/>
        <v>0</v>
      </c>
      <c r="P254" s="100"/>
      <c r="R254" s="13"/>
      <c r="S254" s="13"/>
      <c r="T254" s="13"/>
      <c r="U254" s="13"/>
    </row>
    <row r="255" spans="1:21" ht="24" hidden="1" x14ac:dyDescent="0.25">
      <c r="A255" s="118">
        <v>6320</v>
      </c>
      <c r="B255" s="117" t="s">
        <v>58</v>
      </c>
      <c r="C255" s="146">
        <f t="shared" si="18"/>
        <v>0</v>
      </c>
      <c r="D255" s="140">
        <f>SUM(D256:D258)</f>
        <v>0</v>
      </c>
      <c r="E255" s="141">
        <f>SUM(E256:E258)</f>
        <v>0</v>
      </c>
      <c r="F255" s="84">
        <f t="shared" si="19"/>
        <v>0</v>
      </c>
      <c r="G255" s="140">
        <f>SUM(G256:G258)</f>
        <v>0</v>
      </c>
      <c r="H255" s="139">
        <f>SUM(H256:H258)</f>
        <v>0</v>
      </c>
      <c r="I255" s="79">
        <f t="shared" si="20"/>
        <v>0</v>
      </c>
      <c r="J255" s="140">
        <f>SUM(J256:J258)</f>
        <v>0</v>
      </c>
      <c r="K255" s="139">
        <f>SUM(K256:K258)</f>
        <v>0</v>
      </c>
      <c r="L255" s="79">
        <f t="shared" si="21"/>
        <v>0</v>
      </c>
      <c r="M255" s="142">
        <f>SUM(M256:M258)</f>
        <v>0</v>
      </c>
      <c r="N255" s="141">
        <f>SUM(N256:N258)</f>
        <v>0</v>
      </c>
      <c r="O255" s="79">
        <f t="shared" si="22"/>
        <v>0</v>
      </c>
      <c r="P255" s="78"/>
      <c r="R255" s="13"/>
      <c r="S255" s="13"/>
      <c r="T255" s="13"/>
      <c r="U255" s="13"/>
    </row>
    <row r="256" spans="1:21" hidden="1" x14ac:dyDescent="0.25">
      <c r="A256" s="88">
        <v>6322</v>
      </c>
      <c r="B256" s="110" t="s">
        <v>57</v>
      </c>
      <c r="C256" s="113">
        <f t="shared" si="18"/>
        <v>0</v>
      </c>
      <c r="D256" s="43"/>
      <c r="E256" s="40"/>
      <c r="F256" s="44">
        <f t="shared" si="19"/>
        <v>0</v>
      </c>
      <c r="G256" s="43"/>
      <c r="H256" s="42"/>
      <c r="I256" s="39">
        <f t="shared" si="20"/>
        <v>0</v>
      </c>
      <c r="J256" s="43"/>
      <c r="K256" s="42"/>
      <c r="L256" s="39">
        <f t="shared" si="21"/>
        <v>0</v>
      </c>
      <c r="M256" s="41"/>
      <c r="N256" s="40"/>
      <c r="O256" s="39">
        <f t="shared" si="22"/>
        <v>0</v>
      </c>
      <c r="P256" s="38"/>
      <c r="R256" s="13"/>
      <c r="S256" s="13"/>
      <c r="T256" s="13"/>
      <c r="U256" s="13"/>
    </row>
    <row r="257" spans="1:21" ht="24" hidden="1" x14ac:dyDescent="0.25">
      <c r="A257" s="88">
        <v>6323</v>
      </c>
      <c r="B257" s="110" t="s">
        <v>56</v>
      </c>
      <c r="C257" s="113">
        <f t="shared" si="18"/>
        <v>0</v>
      </c>
      <c r="D257" s="43"/>
      <c r="E257" s="40"/>
      <c r="F257" s="44">
        <f t="shared" si="19"/>
        <v>0</v>
      </c>
      <c r="G257" s="43"/>
      <c r="H257" s="42"/>
      <c r="I257" s="39">
        <f t="shared" si="20"/>
        <v>0</v>
      </c>
      <c r="J257" s="43"/>
      <c r="K257" s="42"/>
      <c r="L257" s="39">
        <f t="shared" si="21"/>
        <v>0</v>
      </c>
      <c r="M257" s="41"/>
      <c r="N257" s="40"/>
      <c r="O257" s="39">
        <f t="shared" si="22"/>
        <v>0</v>
      </c>
      <c r="P257" s="38"/>
      <c r="R257" s="13"/>
      <c r="S257" s="13"/>
      <c r="T257" s="13"/>
      <c r="U257" s="13"/>
    </row>
    <row r="258" spans="1:21" ht="24" hidden="1" x14ac:dyDescent="0.25">
      <c r="A258" s="145">
        <v>6324</v>
      </c>
      <c r="B258" s="117" t="s">
        <v>55</v>
      </c>
      <c r="C258" s="113">
        <f t="shared" si="18"/>
        <v>0</v>
      </c>
      <c r="D258" s="83"/>
      <c r="E258" s="80"/>
      <c r="F258" s="84">
        <f t="shared" si="19"/>
        <v>0</v>
      </c>
      <c r="G258" s="83"/>
      <c r="H258" s="82"/>
      <c r="I258" s="79">
        <f t="shared" si="20"/>
        <v>0</v>
      </c>
      <c r="J258" s="83"/>
      <c r="K258" s="82"/>
      <c r="L258" s="79">
        <f t="shared" si="21"/>
        <v>0</v>
      </c>
      <c r="M258" s="81"/>
      <c r="N258" s="80"/>
      <c r="O258" s="79">
        <f t="shared" si="22"/>
        <v>0</v>
      </c>
      <c r="P258" s="78"/>
      <c r="R258" s="13"/>
      <c r="S258" s="13"/>
      <c r="T258" s="13"/>
      <c r="U258" s="13"/>
    </row>
    <row r="259" spans="1:21" ht="24" hidden="1" x14ac:dyDescent="0.25">
      <c r="A259" s="144">
        <v>6330</v>
      </c>
      <c r="B259" s="143" t="s">
        <v>54</v>
      </c>
      <c r="C259" s="113">
        <f t="shared" si="18"/>
        <v>0</v>
      </c>
      <c r="D259" s="33"/>
      <c r="E259" s="30"/>
      <c r="F259" s="34">
        <f t="shared" si="19"/>
        <v>0</v>
      </c>
      <c r="G259" s="33"/>
      <c r="H259" s="32"/>
      <c r="I259" s="29">
        <f t="shared" si="20"/>
        <v>0</v>
      </c>
      <c r="J259" s="33"/>
      <c r="K259" s="32"/>
      <c r="L259" s="29">
        <f t="shared" si="21"/>
        <v>0</v>
      </c>
      <c r="M259" s="31"/>
      <c r="N259" s="30"/>
      <c r="O259" s="29">
        <f t="shared" si="22"/>
        <v>0</v>
      </c>
      <c r="P259" s="28"/>
      <c r="R259" s="13"/>
      <c r="S259" s="13"/>
      <c r="T259" s="13"/>
      <c r="U259" s="13"/>
    </row>
    <row r="260" spans="1:21" hidden="1" x14ac:dyDescent="0.25">
      <c r="A260" s="111">
        <v>6360</v>
      </c>
      <c r="B260" s="110" t="s">
        <v>53</v>
      </c>
      <c r="C260" s="113">
        <f t="shared" si="18"/>
        <v>0</v>
      </c>
      <c r="D260" s="43"/>
      <c r="E260" s="40"/>
      <c r="F260" s="44">
        <f t="shared" si="19"/>
        <v>0</v>
      </c>
      <c r="G260" s="43"/>
      <c r="H260" s="42"/>
      <c r="I260" s="39">
        <f t="shared" si="20"/>
        <v>0</v>
      </c>
      <c r="J260" s="43"/>
      <c r="K260" s="42"/>
      <c r="L260" s="39">
        <f t="shared" si="21"/>
        <v>0</v>
      </c>
      <c r="M260" s="41"/>
      <c r="N260" s="40"/>
      <c r="O260" s="39">
        <f t="shared" si="22"/>
        <v>0</v>
      </c>
      <c r="P260" s="38"/>
      <c r="R260" s="13"/>
      <c r="S260" s="13"/>
      <c r="T260" s="13"/>
      <c r="U260" s="13"/>
    </row>
    <row r="261" spans="1:21" ht="36" hidden="1" x14ac:dyDescent="0.25">
      <c r="A261" s="109">
        <v>6400</v>
      </c>
      <c r="B261" s="108" t="s">
        <v>52</v>
      </c>
      <c r="C261" s="124">
        <f t="shared" si="18"/>
        <v>0</v>
      </c>
      <c r="D261" s="121">
        <f>SUM(D262,D266)</f>
        <v>0</v>
      </c>
      <c r="E261" s="123">
        <f>SUM(E262,E266)</f>
        <v>0</v>
      </c>
      <c r="F261" s="122">
        <f t="shared" si="19"/>
        <v>0</v>
      </c>
      <c r="G261" s="121">
        <f>SUM(G262,G266)</f>
        <v>0</v>
      </c>
      <c r="H261" s="120">
        <f>SUM(H262,H266)</f>
        <v>0</v>
      </c>
      <c r="I261" s="119">
        <f t="shared" si="20"/>
        <v>0</v>
      </c>
      <c r="J261" s="121">
        <f>SUM(J262,J266)</f>
        <v>0</v>
      </c>
      <c r="K261" s="120">
        <f>SUM(K262,K266)</f>
        <v>0</v>
      </c>
      <c r="L261" s="119">
        <f t="shared" si="21"/>
        <v>0</v>
      </c>
      <c r="M261" s="103">
        <f>SUM(M262,M266)</f>
        <v>0</v>
      </c>
      <c r="N261" s="102">
        <f>SUM(N262,N266)</f>
        <v>0</v>
      </c>
      <c r="O261" s="101">
        <f t="shared" si="22"/>
        <v>0</v>
      </c>
      <c r="P261" s="100"/>
      <c r="R261" s="13"/>
      <c r="S261" s="13"/>
      <c r="T261" s="13"/>
      <c r="U261" s="13"/>
    </row>
    <row r="262" spans="1:21" ht="24" hidden="1" x14ac:dyDescent="0.25">
      <c r="A262" s="118">
        <v>6410</v>
      </c>
      <c r="B262" s="117" t="s">
        <v>51</v>
      </c>
      <c r="C262" s="142">
        <f t="shared" si="18"/>
        <v>0</v>
      </c>
      <c r="D262" s="140">
        <f>SUM(D263:D265)</f>
        <v>0</v>
      </c>
      <c r="E262" s="141">
        <f>SUM(E263:E265)</f>
        <v>0</v>
      </c>
      <c r="F262" s="84">
        <f t="shared" si="19"/>
        <v>0</v>
      </c>
      <c r="G262" s="140">
        <f>SUM(G263:G265)</f>
        <v>0</v>
      </c>
      <c r="H262" s="139">
        <f>SUM(H263:H265)</f>
        <v>0</v>
      </c>
      <c r="I262" s="79">
        <f t="shared" si="20"/>
        <v>0</v>
      </c>
      <c r="J262" s="140">
        <f>SUM(J263:J265)</f>
        <v>0</v>
      </c>
      <c r="K262" s="139">
        <f>SUM(K263:K265)</f>
        <v>0</v>
      </c>
      <c r="L262" s="79">
        <f t="shared" si="21"/>
        <v>0</v>
      </c>
      <c r="M262" s="138">
        <f>SUM(M263:M265)</f>
        <v>0</v>
      </c>
      <c r="N262" s="137">
        <f>SUM(N263:N265)</f>
        <v>0</v>
      </c>
      <c r="O262" s="49">
        <f t="shared" si="22"/>
        <v>0</v>
      </c>
      <c r="P262" s="48"/>
      <c r="R262" s="13"/>
      <c r="S262" s="13"/>
      <c r="T262" s="13"/>
      <c r="U262" s="13"/>
    </row>
    <row r="263" spans="1:21" hidden="1" x14ac:dyDescent="0.25">
      <c r="A263" s="88">
        <v>6411</v>
      </c>
      <c r="B263" s="47" t="s">
        <v>50</v>
      </c>
      <c r="C263" s="136">
        <f t="shared" si="18"/>
        <v>0</v>
      </c>
      <c r="D263" s="43"/>
      <c r="E263" s="40"/>
      <c r="F263" s="44">
        <f t="shared" si="19"/>
        <v>0</v>
      </c>
      <c r="G263" s="43"/>
      <c r="H263" s="42"/>
      <c r="I263" s="39">
        <f t="shared" si="20"/>
        <v>0</v>
      </c>
      <c r="J263" s="43"/>
      <c r="K263" s="42"/>
      <c r="L263" s="39">
        <f t="shared" si="21"/>
        <v>0</v>
      </c>
      <c r="M263" s="41"/>
      <c r="N263" s="40"/>
      <c r="O263" s="39">
        <f t="shared" si="22"/>
        <v>0</v>
      </c>
      <c r="P263" s="38"/>
      <c r="R263" s="13"/>
      <c r="S263" s="13"/>
      <c r="T263" s="13"/>
      <c r="U263" s="13"/>
    </row>
    <row r="264" spans="1:21" ht="36" hidden="1" x14ac:dyDescent="0.25">
      <c r="A264" s="88">
        <v>6412</v>
      </c>
      <c r="B264" s="110" t="s">
        <v>49</v>
      </c>
      <c r="C264" s="136">
        <f t="shared" si="18"/>
        <v>0</v>
      </c>
      <c r="D264" s="43"/>
      <c r="E264" s="40"/>
      <c r="F264" s="44">
        <f t="shared" si="19"/>
        <v>0</v>
      </c>
      <c r="G264" s="43"/>
      <c r="H264" s="42"/>
      <c r="I264" s="39">
        <f t="shared" si="20"/>
        <v>0</v>
      </c>
      <c r="J264" s="43"/>
      <c r="K264" s="42"/>
      <c r="L264" s="39">
        <f t="shared" si="21"/>
        <v>0</v>
      </c>
      <c r="M264" s="41"/>
      <c r="N264" s="40"/>
      <c r="O264" s="39">
        <f t="shared" si="22"/>
        <v>0</v>
      </c>
      <c r="P264" s="38"/>
      <c r="R264" s="13"/>
      <c r="S264" s="13"/>
      <c r="T264" s="13"/>
      <c r="U264" s="13"/>
    </row>
    <row r="265" spans="1:21" ht="36" hidden="1" x14ac:dyDescent="0.25">
      <c r="A265" s="88">
        <v>6419</v>
      </c>
      <c r="B265" s="110" t="s">
        <v>48</v>
      </c>
      <c r="C265" s="136">
        <f t="shared" si="18"/>
        <v>0</v>
      </c>
      <c r="D265" s="43"/>
      <c r="E265" s="40"/>
      <c r="F265" s="44">
        <f t="shared" si="19"/>
        <v>0</v>
      </c>
      <c r="G265" s="43"/>
      <c r="H265" s="42"/>
      <c r="I265" s="39">
        <f t="shared" si="20"/>
        <v>0</v>
      </c>
      <c r="J265" s="43"/>
      <c r="K265" s="42"/>
      <c r="L265" s="39">
        <f t="shared" si="21"/>
        <v>0</v>
      </c>
      <c r="M265" s="41"/>
      <c r="N265" s="40"/>
      <c r="O265" s="39">
        <f t="shared" si="22"/>
        <v>0</v>
      </c>
      <c r="P265" s="38"/>
      <c r="R265" s="13"/>
      <c r="S265" s="13"/>
      <c r="T265" s="13"/>
      <c r="U265" s="13"/>
    </row>
    <row r="266" spans="1:21" ht="36" hidden="1" x14ac:dyDescent="0.25">
      <c r="A266" s="111">
        <v>6420</v>
      </c>
      <c r="B266" s="110" t="s">
        <v>47</v>
      </c>
      <c r="C266" s="136">
        <f t="shared" si="18"/>
        <v>0</v>
      </c>
      <c r="D266" s="115">
        <f>SUM(D267:D270)</f>
        <v>0</v>
      </c>
      <c r="E266" s="112">
        <f>SUM(E267:E270)</f>
        <v>0</v>
      </c>
      <c r="F266" s="44">
        <f t="shared" si="19"/>
        <v>0</v>
      </c>
      <c r="G266" s="115">
        <f>SUM(G267:G270)</f>
        <v>0</v>
      </c>
      <c r="H266" s="114">
        <f>SUM(H267:H270)</f>
        <v>0</v>
      </c>
      <c r="I266" s="39">
        <f t="shared" si="20"/>
        <v>0</v>
      </c>
      <c r="J266" s="115">
        <f>SUM(J267:J270)</f>
        <v>0</v>
      </c>
      <c r="K266" s="114">
        <f>SUM(K267:K270)</f>
        <v>0</v>
      </c>
      <c r="L266" s="39">
        <f t="shared" si="21"/>
        <v>0</v>
      </c>
      <c r="M266" s="113">
        <f>SUM(M267:M270)</f>
        <v>0</v>
      </c>
      <c r="N266" s="112">
        <f>SUM(N267:N270)</f>
        <v>0</v>
      </c>
      <c r="O266" s="39">
        <f t="shared" si="22"/>
        <v>0</v>
      </c>
      <c r="P266" s="38"/>
      <c r="R266" s="13"/>
      <c r="S266" s="13"/>
      <c r="T266" s="13"/>
      <c r="U266" s="13"/>
    </row>
    <row r="267" spans="1:21" hidden="1" x14ac:dyDescent="0.25">
      <c r="A267" s="88">
        <v>6421</v>
      </c>
      <c r="B267" s="110" t="s">
        <v>46</v>
      </c>
      <c r="C267" s="136">
        <f t="shared" si="18"/>
        <v>0</v>
      </c>
      <c r="D267" s="43"/>
      <c r="E267" s="40"/>
      <c r="F267" s="44">
        <f t="shared" si="19"/>
        <v>0</v>
      </c>
      <c r="G267" s="43"/>
      <c r="H267" s="42"/>
      <c r="I267" s="39">
        <f t="shared" si="20"/>
        <v>0</v>
      </c>
      <c r="J267" s="43"/>
      <c r="K267" s="42"/>
      <c r="L267" s="39">
        <f t="shared" si="21"/>
        <v>0</v>
      </c>
      <c r="M267" s="41"/>
      <c r="N267" s="40"/>
      <c r="O267" s="39">
        <f t="shared" si="22"/>
        <v>0</v>
      </c>
      <c r="P267" s="38"/>
      <c r="R267" s="13"/>
      <c r="S267" s="13"/>
      <c r="T267" s="13"/>
      <c r="U267" s="13"/>
    </row>
    <row r="268" spans="1:21" hidden="1" x14ac:dyDescent="0.25">
      <c r="A268" s="88">
        <v>6422</v>
      </c>
      <c r="B268" s="110" t="s">
        <v>45</v>
      </c>
      <c r="C268" s="136">
        <f t="shared" si="18"/>
        <v>0</v>
      </c>
      <c r="D268" s="43"/>
      <c r="E268" s="40"/>
      <c r="F268" s="44">
        <f t="shared" si="19"/>
        <v>0</v>
      </c>
      <c r="G268" s="43"/>
      <c r="H268" s="42"/>
      <c r="I268" s="39">
        <f t="shared" si="20"/>
        <v>0</v>
      </c>
      <c r="J268" s="43"/>
      <c r="K268" s="42"/>
      <c r="L268" s="39">
        <f t="shared" si="21"/>
        <v>0</v>
      </c>
      <c r="M268" s="41"/>
      <c r="N268" s="40"/>
      <c r="O268" s="39">
        <f t="shared" si="22"/>
        <v>0</v>
      </c>
      <c r="P268" s="38"/>
      <c r="R268" s="13"/>
      <c r="S268" s="13"/>
      <c r="T268" s="13"/>
      <c r="U268" s="13"/>
    </row>
    <row r="269" spans="1:21" ht="24" hidden="1" x14ac:dyDescent="0.25">
      <c r="A269" s="88">
        <v>6423</v>
      </c>
      <c r="B269" s="110" t="s">
        <v>44</v>
      </c>
      <c r="C269" s="136">
        <f t="shared" si="18"/>
        <v>0</v>
      </c>
      <c r="D269" s="43"/>
      <c r="E269" s="40"/>
      <c r="F269" s="44">
        <f t="shared" si="19"/>
        <v>0</v>
      </c>
      <c r="G269" s="43"/>
      <c r="H269" s="42"/>
      <c r="I269" s="39">
        <f t="shared" si="20"/>
        <v>0</v>
      </c>
      <c r="J269" s="43"/>
      <c r="K269" s="42"/>
      <c r="L269" s="39">
        <f t="shared" si="21"/>
        <v>0</v>
      </c>
      <c r="M269" s="41"/>
      <c r="N269" s="40"/>
      <c r="O269" s="39">
        <f t="shared" si="22"/>
        <v>0</v>
      </c>
      <c r="P269" s="38"/>
      <c r="R269" s="13"/>
      <c r="S269" s="13"/>
      <c r="T269" s="13"/>
      <c r="U269" s="13"/>
    </row>
    <row r="270" spans="1:21" ht="36" hidden="1" x14ac:dyDescent="0.25">
      <c r="A270" s="88">
        <v>6424</v>
      </c>
      <c r="B270" s="110" t="s">
        <v>43</v>
      </c>
      <c r="C270" s="136">
        <f t="shared" si="18"/>
        <v>0</v>
      </c>
      <c r="D270" s="43"/>
      <c r="E270" s="40"/>
      <c r="F270" s="44">
        <f t="shared" si="19"/>
        <v>0</v>
      </c>
      <c r="G270" s="43"/>
      <c r="H270" s="42"/>
      <c r="I270" s="39">
        <f t="shared" si="20"/>
        <v>0</v>
      </c>
      <c r="J270" s="43"/>
      <c r="K270" s="42"/>
      <c r="L270" s="39">
        <f t="shared" si="21"/>
        <v>0</v>
      </c>
      <c r="M270" s="41"/>
      <c r="N270" s="40"/>
      <c r="O270" s="39">
        <f t="shared" si="22"/>
        <v>0</v>
      </c>
      <c r="P270" s="38"/>
      <c r="R270" s="13"/>
      <c r="S270" s="13"/>
      <c r="T270" s="13"/>
      <c r="U270" s="13"/>
    </row>
    <row r="271" spans="1:21" ht="36" x14ac:dyDescent="0.25">
      <c r="A271" s="135">
        <v>7000</v>
      </c>
      <c r="B271" s="135" t="s">
        <v>42</v>
      </c>
      <c r="C271" s="134">
        <f t="shared" si="18"/>
        <v>80</v>
      </c>
      <c r="D271" s="131">
        <f>SUM(D272,D282)</f>
        <v>0</v>
      </c>
      <c r="E271" s="549">
        <f>SUM(E272,E282)</f>
        <v>0</v>
      </c>
      <c r="F271" s="502">
        <f t="shared" si="19"/>
        <v>0</v>
      </c>
      <c r="G271" s="131">
        <f>SUM(G272,G282)</f>
        <v>0</v>
      </c>
      <c r="H271" s="130">
        <f>SUM(H272,H282)</f>
        <v>0</v>
      </c>
      <c r="I271" s="129">
        <f t="shared" si="20"/>
        <v>0</v>
      </c>
      <c r="J271" s="131">
        <f>SUM(J272,J282)</f>
        <v>80</v>
      </c>
      <c r="K271" s="130">
        <f>SUM(K272,K282)</f>
        <v>0</v>
      </c>
      <c r="L271" s="129">
        <f t="shared" si="21"/>
        <v>80</v>
      </c>
      <c r="M271" s="128">
        <f>SUM(M272,M282)</f>
        <v>0</v>
      </c>
      <c r="N271" s="127">
        <f>SUM(N272,N282)</f>
        <v>0</v>
      </c>
      <c r="O271" s="126">
        <f t="shared" si="22"/>
        <v>0</v>
      </c>
      <c r="P271" s="125"/>
      <c r="R271" s="13"/>
      <c r="S271" s="13"/>
      <c r="T271" s="13"/>
      <c r="U271" s="13"/>
    </row>
    <row r="272" spans="1:21" ht="24.75" customHeight="1" x14ac:dyDescent="0.25">
      <c r="A272" s="109">
        <v>7200</v>
      </c>
      <c r="B272" s="108" t="s">
        <v>41</v>
      </c>
      <c r="C272" s="124">
        <f t="shared" si="18"/>
        <v>80</v>
      </c>
      <c r="D272" s="121">
        <f>SUM(D273,D274,D277,D278,D281)</f>
        <v>0</v>
      </c>
      <c r="E272" s="540">
        <f>SUM(E273,E274,E277,E278,E281)</f>
        <v>0</v>
      </c>
      <c r="F272" s="473">
        <f t="shared" si="19"/>
        <v>0</v>
      </c>
      <c r="G272" s="121">
        <f>SUM(G273,G274,G277,G278,G281)</f>
        <v>0</v>
      </c>
      <c r="H272" s="120">
        <f>SUM(H273,H274,H277,H278,H281)</f>
        <v>0</v>
      </c>
      <c r="I272" s="119">
        <f t="shared" si="20"/>
        <v>0</v>
      </c>
      <c r="J272" s="121">
        <f>SUM(J273,J274,J277,J278,J281)</f>
        <v>80</v>
      </c>
      <c r="K272" s="120">
        <f>SUM(K273,K274,K277,K278,K281)</f>
        <v>0</v>
      </c>
      <c r="L272" s="119">
        <f t="shared" si="21"/>
        <v>80</v>
      </c>
      <c r="M272" s="69">
        <f>SUM(M273,M274,M277,M278,M281)</f>
        <v>0</v>
      </c>
      <c r="N272" s="68">
        <f>SUM(N273,N274,N277,N278,N281)</f>
        <v>0</v>
      </c>
      <c r="O272" s="67">
        <f t="shared" si="22"/>
        <v>0</v>
      </c>
      <c r="P272" s="66"/>
      <c r="R272" s="13"/>
      <c r="S272" s="13"/>
      <c r="T272" s="13"/>
      <c r="U272" s="13"/>
    </row>
    <row r="273" spans="1:21" ht="24.75" hidden="1" customHeight="1" x14ac:dyDescent="0.25">
      <c r="A273" s="118">
        <v>7210</v>
      </c>
      <c r="B273" s="117" t="s">
        <v>40</v>
      </c>
      <c r="C273" s="85">
        <f t="shared" si="18"/>
        <v>0</v>
      </c>
      <c r="D273" s="83"/>
      <c r="E273" s="80"/>
      <c r="F273" s="84">
        <f t="shared" si="19"/>
        <v>0</v>
      </c>
      <c r="G273" s="83"/>
      <c r="H273" s="82"/>
      <c r="I273" s="79">
        <f t="shared" si="20"/>
        <v>0</v>
      </c>
      <c r="J273" s="83"/>
      <c r="K273" s="82"/>
      <c r="L273" s="79">
        <f t="shared" si="21"/>
        <v>0</v>
      </c>
      <c r="M273" s="81"/>
      <c r="N273" s="80"/>
      <c r="O273" s="79">
        <f t="shared" si="22"/>
        <v>0</v>
      </c>
      <c r="P273" s="78"/>
      <c r="R273" s="13"/>
      <c r="S273" s="13"/>
      <c r="T273" s="13"/>
      <c r="U273" s="13"/>
    </row>
    <row r="274" spans="1:21" s="116" customFormat="1" ht="36.75" hidden="1" customHeight="1" x14ac:dyDescent="0.25">
      <c r="A274" s="111">
        <v>7220</v>
      </c>
      <c r="B274" s="110" t="s">
        <v>39</v>
      </c>
      <c r="C274" s="45">
        <f t="shared" si="18"/>
        <v>0</v>
      </c>
      <c r="D274" s="115">
        <f>SUM(D275:D276)</f>
        <v>0</v>
      </c>
      <c r="E274" s="112">
        <f>SUM(E275:E276)</f>
        <v>0</v>
      </c>
      <c r="F274" s="44">
        <f t="shared" si="19"/>
        <v>0</v>
      </c>
      <c r="G274" s="115">
        <f>SUM(G275:G276)</f>
        <v>0</v>
      </c>
      <c r="H274" s="114">
        <f>SUM(H275:H276)</f>
        <v>0</v>
      </c>
      <c r="I274" s="39">
        <f t="shared" si="20"/>
        <v>0</v>
      </c>
      <c r="J274" s="115">
        <f>SUM(J275:J276)</f>
        <v>0</v>
      </c>
      <c r="K274" s="114">
        <f>SUM(K275:K276)</f>
        <v>0</v>
      </c>
      <c r="L274" s="39">
        <f t="shared" si="21"/>
        <v>0</v>
      </c>
      <c r="M274" s="113">
        <f>SUM(M275:M276)</f>
        <v>0</v>
      </c>
      <c r="N274" s="112">
        <f>SUM(N275:N276)</f>
        <v>0</v>
      </c>
      <c r="O274" s="39">
        <f t="shared" si="22"/>
        <v>0</v>
      </c>
      <c r="P274" s="38"/>
      <c r="R274" s="13"/>
      <c r="S274" s="13"/>
      <c r="T274" s="13"/>
      <c r="U274" s="13"/>
    </row>
    <row r="275" spans="1:21" s="116" customFormat="1" ht="32.25" hidden="1" customHeight="1" x14ac:dyDescent="0.25">
      <c r="A275" s="88">
        <v>7221</v>
      </c>
      <c r="B275" s="110" t="s">
        <v>38</v>
      </c>
      <c r="C275" s="45">
        <f t="shared" si="18"/>
        <v>0</v>
      </c>
      <c r="D275" s="43"/>
      <c r="E275" s="40"/>
      <c r="F275" s="44">
        <f t="shared" si="19"/>
        <v>0</v>
      </c>
      <c r="G275" s="43"/>
      <c r="H275" s="42"/>
      <c r="I275" s="39">
        <f t="shared" si="20"/>
        <v>0</v>
      </c>
      <c r="J275" s="43"/>
      <c r="K275" s="42"/>
      <c r="L275" s="39">
        <f t="shared" si="21"/>
        <v>0</v>
      </c>
      <c r="M275" s="41"/>
      <c r="N275" s="40"/>
      <c r="O275" s="39">
        <f t="shared" si="22"/>
        <v>0</v>
      </c>
      <c r="P275" s="38"/>
      <c r="R275" s="13"/>
      <c r="S275" s="13"/>
      <c r="T275" s="13"/>
      <c r="U275" s="13"/>
    </row>
    <row r="276" spans="1:21" s="116" customFormat="1" ht="33.75" hidden="1" customHeight="1" x14ac:dyDescent="0.25">
      <c r="A276" s="88">
        <v>7222</v>
      </c>
      <c r="B276" s="110" t="s">
        <v>37</v>
      </c>
      <c r="C276" s="45">
        <f t="shared" si="18"/>
        <v>0</v>
      </c>
      <c r="D276" s="43"/>
      <c r="E276" s="40"/>
      <c r="F276" s="44">
        <f t="shared" si="19"/>
        <v>0</v>
      </c>
      <c r="G276" s="43"/>
      <c r="H276" s="42"/>
      <c r="I276" s="39">
        <f t="shared" si="20"/>
        <v>0</v>
      </c>
      <c r="J276" s="43"/>
      <c r="K276" s="42"/>
      <c r="L276" s="39">
        <f t="shared" si="21"/>
        <v>0</v>
      </c>
      <c r="M276" s="41"/>
      <c r="N276" s="40"/>
      <c r="O276" s="39">
        <f t="shared" si="22"/>
        <v>0</v>
      </c>
      <c r="P276" s="38"/>
      <c r="R276" s="13"/>
      <c r="S276" s="13"/>
      <c r="T276" s="13"/>
      <c r="U276" s="13"/>
    </row>
    <row r="277" spans="1:21" s="116" customFormat="1" ht="60" customHeight="1" x14ac:dyDescent="0.25">
      <c r="A277" s="111">
        <v>7230</v>
      </c>
      <c r="B277" s="110" t="s">
        <v>36</v>
      </c>
      <c r="C277" s="45">
        <f t="shared" si="18"/>
        <v>80</v>
      </c>
      <c r="D277" s="43"/>
      <c r="E277" s="543"/>
      <c r="F277" s="87">
        <f t="shared" si="19"/>
        <v>0</v>
      </c>
      <c r="G277" s="43"/>
      <c r="H277" s="42"/>
      <c r="I277" s="39">
        <f t="shared" si="20"/>
        <v>0</v>
      </c>
      <c r="J277" s="43">
        <v>80</v>
      </c>
      <c r="K277" s="42"/>
      <c r="L277" s="39">
        <f t="shared" si="21"/>
        <v>80</v>
      </c>
      <c r="M277" s="41"/>
      <c r="N277" s="40"/>
      <c r="O277" s="39">
        <f t="shared" si="22"/>
        <v>0</v>
      </c>
      <c r="P277" s="38"/>
      <c r="R277" s="13"/>
      <c r="S277" s="13"/>
      <c r="T277" s="13"/>
      <c r="U277" s="13"/>
    </row>
    <row r="278" spans="1:21" ht="28.5" hidden="1" customHeight="1" x14ac:dyDescent="0.25">
      <c r="A278" s="111">
        <v>7240</v>
      </c>
      <c r="B278" s="110" t="s">
        <v>35</v>
      </c>
      <c r="C278" s="45">
        <f t="shared" si="18"/>
        <v>0</v>
      </c>
      <c r="D278" s="115">
        <f>SUM(D279:D280)</f>
        <v>0</v>
      </c>
      <c r="E278" s="112">
        <f>SUM(E279:E280)</f>
        <v>0</v>
      </c>
      <c r="F278" s="44">
        <f t="shared" si="19"/>
        <v>0</v>
      </c>
      <c r="G278" s="115">
        <f>SUM(G279:G280)</f>
        <v>0</v>
      </c>
      <c r="H278" s="114">
        <f>SUM(H279:H280)</f>
        <v>0</v>
      </c>
      <c r="I278" s="39">
        <f t="shared" si="20"/>
        <v>0</v>
      </c>
      <c r="J278" s="115">
        <f>SUM(J279:J280)</f>
        <v>0</v>
      </c>
      <c r="K278" s="114">
        <f>SUM(K279:K280)</f>
        <v>0</v>
      </c>
      <c r="L278" s="39">
        <f t="shared" si="21"/>
        <v>0</v>
      </c>
      <c r="M278" s="113">
        <f>SUM(M279:M280)</f>
        <v>0</v>
      </c>
      <c r="N278" s="112">
        <f>SUM(N279:N280)</f>
        <v>0</v>
      </c>
      <c r="O278" s="39">
        <f>SUM(O279:O280)</f>
        <v>0</v>
      </c>
      <c r="P278" s="38"/>
      <c r="R278" s="13"/>
      <c r="S278" s="13"/>
      <c r="T278" s="13"/>
      <c r="U278" s="13"/>
    </row>
    <row r="279" spans="1:21" ht="35.25" hidden="1" customHeight="1" x14ac:dyDescent="0.25">
      <c r="A279" s="88">
        <v>7245</v>
      </c>
      <c r="B279" s="110" t="s">
        <v>34</v>
      </c>
      <c r="C279" s="45">
        <f t="shared" si="18"/>
        <v>0</v>
      </c>
      <c r="D279" s="43"/>
      <c r="E279" s="40"/>
      <c r="F279" s="44">
        <f t="shared" si="19"/>
        <v>0</v>
      </c>
      <c r="G279" s="43"/>
      <c r="H279" s="42"/>
      <c r="I279" s="39">
        <f t="shared" si="20"/>
        <v>0</v>
      </c>
      <c r="J279" s="43"/>
      <c r="K279" s="42"/>
      <c r="L279" s="39">
        <f t="shared" si="21"/>
        <v>0</v>
      </c>
      <c r="M279" s="41"/>
      <c r="N279" s="40"/>
      <c r="O279" s="39">
        <f t="shared" ref="O279:O299" si="23">M279+N279</f>
        <v>0</v>
      </c>
      <c r="P279" s="38"/>
      <c r="R279" s="13"/>
      <c r="S279" s="13"/>
      <c r="T279" s="13"/>
      <c r="U279" s="13"/>
    </row>
    <row r="280" spans="1:21" ht="97.5" hidden="1" customHeight="1" x14ac:dyDescent="0.25">
      <c r="A280" s="88">
        <v>7246</v>
      </c>
      <c r="B280" s="110" t="s">
        <v>33</v>
      </c>
      <c r="C280" s="45">
        <f t="shared" si="18"/>
        <v>0</v>
      </c>
      <c r="D280" s="43"/>
      <c r="E280" s="40"/>
      <c r="F280" s="44">
        <f t="shared" si="19"/>
        <v>0</v>
      </c>
      <c r="G280" s="43"/>
      <c r="H280" s="42"/>
      <c r="I280" s="39">
        <f t="shared" si="20"/>
        <v>0</v>
      </c>
      <c r="J280" s="43"/>
      <c r="K280" s="42"/>
      <c r="L280" s="39">
        <f t="shared" si="21"/>
        <v>0</v>
      </c>
      <c r="M280" s="41"/>
      <c r="N280" s="40"/>
      <c r="O280" s="39">
        <f t="shared" si="23"/>
        <v>0</v>
      </c>
      <c r="P280" s="38"/>
      <c r="R280" s="13"/>
      <c r="S280" s="13"/>
      <c r="T280" s="13"/>
      <c r="U280" s="13"/>
    </row>
    <row r="281" spans="1:21" ht="31.5" hidden="1" customHeight="1" x14ac:dyDescent="0.25">
      <c r="A281" s="111">
        <v>7260</v>
      </c>
      <c r="B281" s="110" t="s">
        <v>32</v>
      </c>
      <c r="C281" s="45">
        <f t="shared" si="18"/>
        <v>0</v>
      </c>
      <c r="D281" s="83"/>
      <c r="E281" s="80"/>
      <c r="F281" s="84">
        <f t="shared" si="19"/>
        <v>0</v>
      </c>
      <c r="G281" s="83"/>
      <c r="H281" s="82"/>
      <c r="I281" s="79">
        <f t="shared" si="20"/>
        <v>0</v>
      </c>
      <c r="J281" s="83"/>
      <c r="K281" s="82"/>
      <c r="L281" s="79">
        <f t="shared" si="21"/>
        <v>0</v>
      </c>
      <c r="M281" s="81"/>
      <c r="N281" s="80"/>
      <c r="O281" s="79">
        <f t="shared" si="23"/>
        <v>0</v>
      </c>
      <c r="P281" s="78"/>
      <c r="R281" s="13"/>
      <c r="S281" s="13"/>
      <c r="T281" s="13"/>
      <c r="U281" s="13"/>
    </row>
    <row r="282" spans="1:21" ht="18.75" hidden="1" customHeight="1" x14ac:dyDescent="0.25">
      <c r="A282" s="109">
        <v>7700</v>
      </c>
      <c r="B282" s="108" t="s">
        <v>31</v>
      </c>
      <c r="C282" s="107">
        <f t="shared" si="18"/>
        <v>0</v>
      </c>
      <c r="D282" s="105">
        <f>D283</f>
        <v>0</v>
      </c>
      <c r="E282" s="102">
        <f>SUM(E283)</f>
        <v>0</v>
      </c>
      <c r="F282" s="106">
        <f t="shared" si="19"/>
        <v>0</v>
      </c>
      <c r="G282" s="105">
        <f>G283</f>
        <v>0</v>
      </c>
      <c r="H282" s="104">
        <f>SUM(H283)</f>
        <v>0</v>
      </c>
      <c r="I282" s="101">
        <f t="shared" si="20"/>
        <v>0</v>
      </c>
      <c r="J282" s="105">
        <f>J283</f>
        <v>0</v>
      </c>
      <c r="K282" s="104">
        <f>SUM(K283)</f>
        <v>0</v>
      </c>
      <c r="L282" s="101">
        <f t="shared" si="21"/>
        <v>0</v>
      </c>
      <c r="M282" s="103">
        <f>SUM(M283)</f>
        <v>0</v>
      </c>
      <c r="N282" s="102">
        <f>SUM(N283)</f>
        <v>0</v>
      </c>
      <c r="O282" s="101">
        <f t="shared" si="23"/>
        <v>0</v>
      </c>
      <c r="P282" s="100"/>
      <c r="R282" s="13"/>
      <c r="S282" s="13"/>
      <c r="T282" s="13"/>
      <c r="U282" s="13"/>
    </row>
    <row r="283" spans="1:21" hidden="1" x14ac:dyDescent="0.25">
      <c r="A283" s="99">
        <v>7720</v>
      </c>
      <c r="B283" s="98" t="s">
        <v>30</v>
      </c>
      <c r="C283" s="97">
        <f t="shared" si="18"/>
        <v>0</v>
      </c>
      <c r="D283" s="53"/>
      <c r="E283" s="50"/>
      <c r="F283" s="54">
        <f t="shared" si="19"/>
        <v>0</v>
      </c>
      <c r="G283" s="53"/>
      <c r="H283" s="52"/>
      <c r="I283" s="49">
        <f t="shared" si="20"/>
        <v>0</v>
      </c>
      <c r="J283" s="53"/>
      <c r="K283" s="52"/>
      <c r="L283" s="49">
        <f t="shared" si="21"/>
        <v>0</v>
      </c>
      <c r="M283" s="51"/>
      <c r="N283" s="50"/>
      <c r="O283" s="49">
        <f t="shared" si="23"/>
        <v>0</v>
      </c>
      <c r="P283" s="48"/>
      <c r="R283" s="13"/>
      <c r="S283" s="13"/>
      <c r="T283" s="13"/>
      <c r="U283" s="13"/>
    </row>
    <row r="284" spans="1:21" hidden="1" x14ac:dyDescent="0.25">
      <c r="A284" s="57"/>
      <c r="B284" s="96" t="s">
        <v>29</v>
      </c>
      <c r="C284" s="85">
        <f t="shared" si="18"/>
        <v>0</v>
      </c>
      <c r="D284" s="94">
        <f>SUM(D285:D286)</f>
        <v>0</v>
      </c>
      <c r="E284" s="91">
        <f>SUM(E285:E286)</f>
        <v>0</v>
      </c>
      <c r="F284" s="95">
        <f t="shared" si="19"/>
        <v>0</v>
      </c>
      <c r="G284" s="94">
        <f>SUM(G285:G286)</f>
        <v>0</v>
      </c>
      <c r="H284" s="93">
        <f>SUM(H285:H286)</f>
        <v>0</v>
      </c>
      <c r="I284" s="90">
        <f t="shared" si="20"/>
        <v>0</v>
      </c>
      <c r="J284" s="94">
        <f>SUM(J285:J286)</f>
        <v>0</v>
      </c>
      <c r="K284" s="93">
        <f>SUM(K285:K286)</f>
        <v>0</v>
      </c>
      <c r="L284" s="90">
        <f t="shared" si="21"/>
        <v>0</v>
      </c>
      <c r="M284" s="92">
        <f>SUM(M285:M286)</f>
        <v>0</v>
      </c>
      <c r="N284" s="91">
        <f>SUM(N285:N286)</f>
        <v>0</v>
      </c>
      <c r="O284" s="90">
        <f t="shared" si="23"/>
        <v>0</v>
      </c>
      <c r="P284" s="89"/>
      <c r="R284" s="13"/>
      <c r="S284" s="13"/>
      <c r="T284" s="13"/>
      <c r="U284" s="13"/>
    </row>
    <row r="285" spans="1:21" hidden="1" x14ac:dyDescent="0.25">
      <c r="A285" s="47" t="s">
        <v>28</v>
      </c>
      <c r="B285" s="88" t="s">
        <v>27</v>
      </c>
      <c r="C285" s="87">
        <f t="shared" si="18"/>
        <v>0</v>
      </c>
      <c r="D285" s="43"/>
      <c r="E285" s="40"/>
      <c r="F285" s="44">
        <f t="shared" si="19"/>
        <v>0</v>
      </c>
      <c r="G285" s="43"/>
      <c r="H285" s="42"/>
      <c r="I285" s="39">
        <f t="shared" si="20"/>
        <v>0</v>
      </c>
      <c r="J285" s="43"/>
      <c r="K285" s="42"/>
      <c r="L285" s="39">
        <f t="shared" si="21"/>
        <v>0</v>
      </c>
      <c r="M285" s="41"/>
      <c r="N285" s="40"/>
      <c r="O285" s="39">
        <f t="shared" si="23"/>
        <v>0</v>
      </c>
      <c r="P285" s="38"/>
      <c r="R285" s="13"/>
      <c r="S285" s="13"/>
      <c r="T285" s="13"/>
      <c r="U285" s="13"/>
    </row>
    <row r="286" spans="1:21" ht="24" hidden="1" x14ac:dyDescent="0.25">
      <c r="A286" s="47" t="s">
        <v>26</v>
      </c>
      <c r="B286" s="86" t="s">
        <v>25</v>
      </c>
      <c r="C286" s="85">
        <f t="shared" si="18"/>
        <v>0</v>
      </c>
      <c r="D286" s="83"/>
      <c r="E286" s="80"/>
      <c r="F286" s="84">
        <f t="shared" si="19"/>
        <v>0</v>
      </c>
      <c r="G286" s="83"/>
      <c r="H286" s="82"/>
      <c r="I286" s="79">
        <f t="shared" si="20"/>
        <v>0</v>
      </c>
      <c r="J286" s="83"/>
      <c r="K286" s="82"/>
      <c r="L286" s="79">
        <f t="shared" si="21"/>
        <v>0</v>
      </c>
      <c r="M286" s="81"/>
      <c r="N286" s="80"/>
      <c r="O286" s="79">
        <f t="shared" si="23"/>
        <v>0</v>
      </c>
      <c r="P286" s="78"/>
      <c r="R286" s="13"/>
      <c r="S286" s="13"/>
      <c r="T286" s="13"/>
      <c r="U286" s="13"/>
    </row>
    <row r="287" spans="1:21" x14ac:dyDescent="0.25">
      <c r="A287" s="77"/>
      <c r="B287" s="76" t="s">
        <v>24</v>
      </c>
      <c r="C287" s="75">
        <f>SUM(C284,C271,C233,C198,C190,C176,C78,C56)</f>
        <v>1227528</v>
      </c>
      <c r="D287" s="72">
        <f>SUM(D284,D271,D233,D198,D190,D176,D78,D56)</f>
        <v>556634</v>
      </c>
      <c r="E287" s="600">
        <f>SUM(E284,E271,E233,E198,E190,E176,E78,E56)</f>
        <v>0</v>
      </c>
      <c r="F287" s="505">
        <f t="shared" si="19"/>
        <v>556634</v>
      </c>
      <c r="G287" s="72">
        <f>SUM(G284,G271,G233,G198,G190,G176,G78,G56)</f>
        <v>25621</v>
      </c>
      <c r="H287" s="71">
        <f>SUM(H284,H271,H233,H198,H190,H176,H78,H56)</f>
        <v>0</v>
      </c>
      <c r="I287" s="70">
        <f t="shared" si="20"/>
        <v>25621</v>
      </c>
      <c r="J287" s="72">
        <f>SUM(J284,J271,J233,J198,J190,J176,J78,J56)</f>
        <v>644369</v>
      </c>
      <c r="K287" s="71">
        <f>SUM(K284,K271,K233,K198,K190,K176,K78,K56)</f>
        <v>0</v>
      </c>
      <c r="L287" s="70">
        <f t="shared" si="21"/>
        <v>644369</v>
      </c>
      <c r="M287" s="69">
        <f>SUM(M284,M271,M233,M198,M190,M176,M78,M56)</f>
        <v>904</v>
      </c>
      <c r="N287" s="68">
        <f>SUM(N284,N271,N233,N198,N190,N176,N78,N56)</f>
        <v>0</v>
      </c>
      <c r="O287" s="67">
        <f t="shared" si="23"/>
        <v>904</v>
      </c>
      <c r="P287" s="66"/>
      <c r="R287" s="13"/>
      <c r="S287" s="13"/>
      <c r="T287" s="13"/>
      <c r="U287" s="13"/>
    </row>
    <row r="288" spans="1:21" x14ac:dyDescent="0.25">
      <c r="A288" s="65" t="s">
        <v>23</v>
      </c>
      <c r="B288" s="64"/>
      <c r="C288" s="59">
        <f>F288+I288+L288+O288</f>
        <v>-32670</v>
      </c>
      <c r="D288" s="61">
        <f>SUM(D28,D29,D45)-D54</f>
        <v>0</v>
      </c>
      <c r="E288" s="62">
        <f>SUM(E28,E29,E45)-E54</f>
        <v>0</v>
      </c>
      <c r="F288" s="503">
        <f t="shared" si="19"/>
        <v>0</v>
      </c>
      <c r="G288" s="61">
        <f>SUM(G28,G29,G45)-G54</f>
        <v>0</v>
      </c>
      <c r="H288" s="60">
        <f>SUM(H28,H29,H45)-H54</f>
        <v>0</v>
      </c>
      <c r="I288" s="15">
        <f t="shared" si="20"/>
        <v>0</v>
      </c>
      <c r="J288" s="61">
        <f>(J30+J46)-J54</f>
        <v>-31826</v>
      </c>
      <c r="K288" s="60">
        <f>(K30+K46)-K54</f>
        <v>0</v>
      </c>
      <c r="L288" s="15">
        <f t="shared" si="21"/>
        <v>-31826</v>
      </c>
      <c r="M288" s="59">
        <f>M48-M54</f>
        <v>-844</v>
      </c>
      <c r="N288" s="58">
        <f>N48-N54</f>
        <v>0</v>
      </c>
      <c r="O288" s="15">
        <f t="shared" si="23"/>
        <v>-844</v>
      </c>
      <c r="P288" s="14"/>
      <c r="R288" s="13"/>
      <c r="S288" s="13"/>
      <c r="T288" s="13"/>
      <c r="U288" s="13"/>
    </row>
    <row r="289" spans="1:21" s="6" customFormat="1" x14ac:dyDescent="0.25">
      <c r="A289" s="65" t="s">
        <v>22</v>
      </c>
      <c r="B289" s="64"/>
      <c r="C289" s="62">
        <f>SUM(C290,C291)-C298+C299</f>
        <v>32670</v>
      </c>
      <c r="D289" s="61">
        <f>SUM(D290,D291)-D298+D299</f>
        <v>0</v>
      </c>
      <c r="E289" s="62">
        <f>SUM(E290,E291)-E298+E299</f>
        <v>0</v>
      </c>
      <c r="F289" s="503">
        <f t="shared" si="19"/>
        <v>0</v>
      </c>
      <c r="G289" s="61">
        <f>SUM(G290,G291)-G298+G299</f>
        <v>0</v>
      </c>
      <c r="H289" s="60">
        <f>SUM(H290,H291)-H298+H299</f>
        <v>0</v>
      </c>
      <c r="I289" s="15">
        <f t="shared" si="20"/>
        <v>0</v>
      </c>
      <c r="J289" s="61">
        <f>SUM(J290,J291)-J298+J299</f>
        <v>31826</v>
      </c>
      <c r="K289" s="60">
        <f>SUM(K290,K291)-K298+K299</f>
        <v>0</v>
      </c>
      <c r="L289" s="15">
        <f t="shared" si="21"/>
        <v>31826</v>
      </c>
      <c r="M289" s="59">
        <f>SUM(M290,M291)-M298+M299</f>
        <v>844</v>
      </c>
      <c r="N289" s="58">
        <f>SUM(N290,N291)-N298+N299</f>
        <v>0</v>
      </c>
      <c r="O289" s="15">
        <f t="shared" si="23"/>
        <v>844</v>
      </c>
      <c r="P289" s="14"/>
      <c r="R289" s="13"/>
      <c r="S289" s="13"/>
      <c r="T289" s="13"/>
      <c r="U289" s="13"/>
    </row>
    <row r="290" spans="1:21" s="6" customFormat="1" x14ac:dyDescent="0.25">
      <c r="A290" s="63" t="s">
        <v>21</v>
      </c>
      <c r="B290" s="63" t="s">
        <v>20</v>
      </c>
      <c r="C290" s="62">
        <f>C25-C284</f>
        <v>32670</v>
      </c>
      <c r="D290" s="61">
        <f>D25-D284</f>
        <v>0</v>
      </c>
      <c r="E290" s="62">
        <f>E25-E284</f>
        <v>0</v>
      </c>
      <c r="F290" s="503">
        <f t="shared" si="19"/>
        <v>0</v>
      </c>
      <c r="G290" s="61">
        <f>G25-G284</f>
        <v>0</v>
      </c>
      <c r="H290" s="60">
        <f>H25-H284</f>
        <v>0</v>
      </c>
      <c r="I290" s="15">
        <f t="shared" si="20"/>
        <v>0</v>
      </c>
      <c r="J290" s="61">
        <f>J25-J284</f>
        <v>31826</v>
      </c>
      <c r="K290" s="60">
        <f>K25-K284</f>
        <v>0</v>
      </c>
      <c r="L290" s="15">
        <f t="shared" si="21"/>
        <v>31826</v>
      </c>
      <c r="M290" s="59">
        <f>M25-M284</f>
        <v>844</v>
      </c>
      <c r="N290" s="58">
        <f>N25-N284</f>
        <v>0</v>
      </c>
      <c r="O290" s="15">
        <f t="shared" si="23"/>
        <v>844</v>
      </c>
      <c r="P290" s="14"/>
      <c r="R290" s="13"/>
      <c r="S290" s="13"/>
      <c r="T290" s="13"/>
      <c r="U290" s="13"/>
    </row>
    <row r="291" spans="1:21" s="6" customFormat="1" hidden="1" x14ac:dyDescent="0.25">
      <c r="A291" s="25" t="s">
        <v>19</v>
      </c>
      <c r="B291" s="25" t="s">
        <v>18</v>
      </c>
      <c r="C291" s="62">
        <f>SUM(C292,C294,C296)-SUM(C293,C295,C297)</f>
        <v>0</v>
      </c>
      <c r="D291" s="61">
        <f>SUM(D292,D294,D296)-SUM(D293,D295,D297)</f>
        <v>0</v>
      </c>
      <c r="E291" s="58">
        <f>SUM(E292,E294,E296)-SUM(E293,E295,E297)</f>
        <v>0</v>
      </c>
      <c r="F291" s="26">
        <f t="shared" si="19"/>
        <v>0</v>
      </c>
      <c r="G291" s="61">
        <f>SUM(G292,G294,G296)-SUM(G293,G295,G297)</f>
        <v>0</v>
      </c>
      <c r="H291" s="60">
        <f>SUM(H292,H294,H296)-SUM(H293,H295,H297)</f>
        <v>0</v>
      </c>
      <c r="I291" s="15">
        <f t="shared" si="20"/>
        <v>0</v>
      </c>
      <c r="J291" s="61">
        <f>SUM(J292,J294,J296)-SUM(J293,J295,J297)</f>
        <v>0</v>
      </c>
      <c r="K291" s="60">
        <f>SUM(K292,K294,K296)-SUM(K293,K295,K297)</f>
        <v>0</v>
      </c>
      <c r="L291" s="15">
        <f t="shared" si="21"/>
        <v>0</v>
      </c>
      <c r="M291" s="59">
        <f>SUM(M292,M294,M296)-SUM(M293,M295,M297)</f>
        <v>0</v>
      </c>
      <c r="N291" s="58">
        <f>SUM(N292,N294,N296)-SUM(N293,N295,N297)</f>
        <v>0</v>
      </c>
      <c r="O291" s="15">
        <f t="shared" si="23"/>
        <v>0</v>
      </c>
      <c r="P291" s="14"/>
      <c r="R291" s="13"/>
      <c r="S291" s="13"/>
      <c r="T291" s="13"/>
      <c r="U291" s="13"/>
    </row>
    <row r="292" spans="1:21" s="6" customFormat="1" hidden="1" x14ac:dyDescent="0.25">
      <c r="A292" s="57" t="s">
        <v>17</v>
      </c>
      <c r="B292" s="56" t="s">
        <v>16</v>
      </c>
      <c r="C292" s="55">
        <f t="shared" ref="C292:C299" si="24">F292+I292+L292+O292</f>
        <v>0</v>
      </c>
      <c r="D292" s="53"/>
      <c r="E292" s="50"/>
      <c r="F292" s="54">
        <f t="shared" si="19"/>
        <v>0</v>
      </c>
      <c r="G292" s="53"/>
      <c r="H292" s="52"/>
      <c r="I292" s="49">
        <f t="shared" si="20"/>
        <v>0</v>
      </c>
      <c r="J292" s="53"/>
      <c r="K292" s="52"/>
      <c r="L292" s="49">
        <f t="shared" si="21"/>
        <v>0</v>
      </c>
      <c r="M292" s="51"/>
      <c r="N292" s="50"/>
      <c r="O292" s="49">
        <f t="shared" si="23"/>
        <v>0</v>
      </c>
      <c r="P292" s="48"/>
      <c r="R292" s="13"/>
      <c r="S292" s="13"/>
      <c r="T292" s="13"/>
      <c r="U292" s="13"/>
    </row>
    <row r="293" spans="1:21" ht="24" hidden="1" x14ac:dyDescent="0.25">
      <c r="A293" s="47" t="s">
        <v>15</v>
      </c>
      <c r="B293" s="46" t="s">
        <v>14</v>
      </c>
      <c r="C293" s="45">
        <f t="shared" si="24"/>
        <v>0</v>
      </c>
      <c r="D293" s="43"/>
      <c r="E293" s="40"/>
      <c r="F293" s="44">
        <f t="shared" si="19"/>
        <v>0</v>
      </c>
      <c r="G293" s="43"/>
      <c r="H293" s="42"/>
      <c r="I293" s="39">
        <f t="shared" si="20"/>
        <v>0</v>
      </c>
      <c r="J293" s="43"/>
      <c r="K293" s="42"/>
      <c r="L293" s="39">
        <f t="shared" si="21"/>
        <v>0</v>
      </c>
      <c r="M293" s="41"/>
      <c r="N293" s="40"/>
      <c r="O293" s="39">
        <f t="shared" si="23"/>
        <v>0</v>
      </c>
      <c r="P293" s="38"/>
      <c r="R293" s="13"/>
      <c r="S293" s="13"/>
      <c r="T293" s="13"/>
      <c r="U293" s="13"/>
    </row>
    <row r="294" spans="1:21" hidden="1" x14ac:dyDescent="0.25">
      <c r="A294" s="47" t="s">
        <v>13</v>
      </c>
      <c r="B294" s="46" t="s">
        <v>12</v>
      </c>
      <c r="C294" s="45">
        <f t="shared" si="24"/>
        <v>0</v>
      </c>
      <c r="D294" s="43"/>
      <c r="E294" s="40"/>
      <c r="F294" s="44">
        <f t="shared" si="19"/>
        <v>0</v>
      </c>
      <c r="G294" s="43"/>
      <c r="H294" s="42"/>
      <c r="I294" s="39">
        <f t="shared" si="20"/>
        <v>0</v>
      </c>
      <c r="J294" s="43"/>
      <c r="K294" s="42"/>
      <c r="L294" s="39">
        <f t="shared" si="21"/>
        <v>0</v>
      </c>
      <c r="M294" s="41"/>
      <c r="N294" s="40"/>
      <c r="O294" s="39">
        <f t="shared" si="23"/>
        <v>0</v>
      </c>
      <c r="P294" s="38"/>
      <c r="R294" s="13"/>
      <c r="S294" s="13"/>
      <c r="T294" s="13"/>
      <c r="U294" s="13"/>
    </row>
    <row r="295" spans="1:21" ht="24" hidden="1" x14ac:dyDescent="0.25">
      <c r="A295" s="47" t="s">
        <v>11</v>
      </c>
      <c r="B295" s="46" t="s">
        <v>10</v>
      </c>
      <c r="C295" s="45">
        <f t="shared" si="24"/>
        <v>0</v>
      </c>
      <c r="D295" s="43"/>
      <c r="E295" s="40"/>
      <c r="F295" s="44">
        <f t="shared" si="19"/>
        <v>0</v>
      </c>
      <c r="G295" s="43"/>
      <c r="H295" s="42"/>
      <c r="I295" s="39">
        <f t="shared" si="20"/>
        <v>0</v>
      </c>
      <c r="J295" s="43"/>
      <c r="K295" s="42"/>
      <c r="L295" s="39">
        <f t="shared" si="21"/>
        <v>0</v>
      </c>
      <c r="M295" s="41"/>
      <c r="N295" s="40"/>
      <c r="O295" s="39">
        <f t="shared" si="23"/>
        <v>0</v>
      </c>
      <c r="P295" s="38"/>
      <c r="R295" s="13"/>
      <c r="S295" s="13"/>
      <c r="T295" s="13"/>
      <c r="U295" s="13"/>
    </row>
    <row r="296" spans="1:21" hidden="1" x14ac:dyDescent="0.25">
      <c r="A296" s="47" t="s">
        <v>9</v>
      </c>
      <c r="B296" s="46" t="s">
        <v>8</v>
      </c>
      <c r="C296" s="45">
        <f t="shared" si="24"/>
        <v>0</v>
      </c>
      <c r="D296" s="43"/>
      <c r="E296" s="40"/>
      <c r="F296" s="44">
        <f t="shared" si="19"/>
        <v>0</v>
      </c>
      <c r="G296" s="43"/>
      <c r="H296" s="42"/>
      <c r="I296" s="39">
        <f t="shared" si="20"/>
        <v>0</v>
      </c>
      <c r="J296" s="43"/>
      <c r="K296" s="42"/>
      <c r="L296" s="39">
        <f t="shared" si="21"/>
        <v>0</v>
      </c>
      <c r="M296" s="41"/>
      <c r="N296" s="40"/>
      <c r="O296" s="39">
        <f t="shared" si="23"/>
        <v>0</v>
      </c>
      <c r="P296" s="38"/>
      <c r="R296" s="13"/>
      <c r="S296" s="13"/>
      <c r="T296" s="13"/>
      <c r="U296" s="13"/>
    </row>
    <row r="297" spans="1:21" ht="24" hidden="1" x14ac:dyDescent="0.25">
      <c r="A297" s="37" t="s">
        <v>7</v>
      </c>
      <c r="B297" s="36" t="s">
        <v>6</v>
      </c>
      <c r="C297" s="35">
        <f t="shared" si="24"/>
        <v>0</v>
      </c>
      <c r="D297" s="33"/>
      <c r="E297" s="30"/>
      <c r="F297" s="34">
        <f t="shared" si="19"/>
        <v>0</v>
      </c>
      <c r="G297" s="33"/>
      <c r="H297" s="32"/>
      <c r="I297" s="29">
        <f t="shared" si="20"/>
        <v>0</v>
      </c>
      <c r="J297" s="33"/>
      <c r="K297" s="32"/>
      <c r="L297" s="29">
        <f t="shared" si="21"/>
        <v>0</v>
      </c>
      <c r="M297" s="31"/>
      <c r="N297" s="30"/>
      <c r="O297" s="29">
        <f t="shared" si="23"/>
        <v>0</v>
      </c>
      <c r="P297" s="28"/>
      <c r="R297" s="13"/>
      <c r="S297" s="13"/>
      <c r="T297" s="13"/>
      <c r="U297" s="13"/>
    </row>
    <row r="298" spans="1:21" hidden="1" x14ac:dyDescent="0.25">
      <c r="A298" s="25" t="s">
        <v>5</v>
      </c>
      <c r="B298" s="25" t="s">
        <v>4</v>
      </c>
      <c r="C298" s="27">
        <f t="shared" si="24"/>
        <v>0</v>
      </c>
      <c r="D298" s="19"/>
      <c r="E298" s="16"/>
      <c r="F298" s="26">
        <f t="shared" si="19"/>
        <v>0</v>
      </c>
      <c r="G298" s="19"/>
      <c r="H298" s="18"/>
      <c r="I298" s="15">
        <f t="shared" si="20"/>
        <v>0</v>
      </c>
      <c r="J298" s="19"/>
      <c r="K298" s="18"/>
      <c r="L298" s="15">
        <f t="shared" si="21"/>
        <v>0</v>
      </c>
      <c r="M298" s="17"/>
      <c r="N298" s="16"/>
      <c r="O298" s="15">
        <f t="shared" si="23"/>
        <v>0</v>
      </c>
      <c r="P298" s="14"/>
      <c r="R298" s="13"/>
      <c r="S298" s="13"/>
      <c r="T298" s="13"/>
      <c r="U298" s="13"/>
    </row>
    <row r="299" spans="1:21" s="6" customFormat="1" ht="48" hidden="1" x14ac:dyDescent="0.25">
      <c r="A299" s="25" t="s">
        <v>3</v>
      </c>
      <c r="B299" s="24" t="s">
        <v>2</v>
      </c>
      <c r="C299" s="23">
        <f t="shared" si="24"/>
        <v>0</v>
      </c>
      <c r="D299" s="22"/>
      <c r="E299" s="21"/>
      <c r="F299" s="20">
        <f t="shared" si="19"/>
        <v>0</v>
      </c>
      <c r="G299" s="19"/>
      <c r="H299" s="18"/>
      <c r="I299" s="15">
        <f t="shared" si="20"/>
        <v>0</v>
      </c>
      <c r="J299" s="19"/>
      <c r="K299" s="18"/>
      <c r="L299" s="15">
        <f t="shared" si="21"/>
        <v>0</v>
      </c>
      <c r="M299" s="17"/>
      <c r="N299" s="16"/>
      <c r="O299" s="15">
        <f t="shared" si="23"/>
        <v>0</v>
      </c>
      <c r="P299" s="14"/>
      <c r="R299" s="13"/>
      <c r="S299" s="13"/>
      <c r="T299" s="13"/>
      <c r="U299" s="13"/>
    </row>
    <row r="300" spans="1:21" s="6" customFormat="1" x14ac:dyDescent="0.25">
      <c r="A300" s="12" t="s">
        <v>1</v>
      </c>
      <c r="B300" s="11"/>
      <c r="C300" s="11"/>
      <c r="D300" s="11"/>
      <c r="E300" s="11"/>
      <c r="F300" s="11"/>
      <c r="G300" s="11"/>
      <c r="H300" s="11"/>
      <c r="I300" s="11"/>
      <c r="J300" s="11"/>
      <c r="K300" s="11"/>
      <c r="L300" s="11"/>
      <c r="M300" s="11"/>
      <c r="N300" s="11"/>
      <c r="O300" s="11"/>
      <c r="P300" s="10"/>
      <c r="Q300" s="345"/>
    </row>
    <row r="301" spans="1:21" s="6" customFormat="1" x14ac:dyDescent="0.25">
      <c r="A301" s="9" t="s">
        <v>0</v>
      </c>
      <c r="B301" s="8"/>
      <c r="C301" s="8"/>
      <c r="D301" s="8"/>
      <c r="E301" s="8"/>
      <c r="F301" s="8"/>
      <c r="G301" s="8"/>
      <c r="H301" s="8"/>
      <c r="I301" s="8"/>
      <c r="J301" s="8"/>
      <c r="K301" s="8"/>
      <c r="L301" s="8"/>
      <c r="M301" s="8"/>
      <c r="N301" s="8"/>
      <c r="O301" s="8"/>
      <c r="P301" s="7"/>
      <c r="Q301" s="345"/>
    </row>
    <row r="302" spans="1:21" s="6" customFormat="1" x14ac:dyDescent="0.25">
      <c r="A302" s="9"/>
      <c r="B302" s="8"/>
      <c r="C302" s="8"/>
      <c r="D302" s="8"/>
      <c r="E302" s="8"/>
      <c r="F302" s="8"/>
      <c r="G302" s="8"/>
      <c r="H302" s="8"/>
      <c r="I302" s="8"/>
      <c r="J302" s="8"/>
      <c r="K302" s="8"/>
      <c r="L302" s="8"/>
      <c r="M302" s="8"/>
      <c r="N302" s="8"/>
      <c r="O302" s="8"/>
      <c r="P302" s="7"/>
      <c r="Q302" s="345"/>
    </row>
    <row r="303" spans="1:21" s="6" customFormat="1" x14ac:dyDescent="0.25">
      <c r="A303" s="9" t="s">
        <v>613</v>
      </c>
      <c r="B303" s="8"/>
      <c r="C303" s="8"/>
      <c r="D303" s="8"/>
      <c r="E303" s="8"/>
      <c r="F303" s="8"/>
      <c r="G303" s="8"/>
      <c r="H303" s="8"/>
      <c r="I303" s="8"/>
      <c r="J303" s="8"/>
      <c r="K303" s="8"/>
      <c r="L303" s="8"/>
      <c r="M303" s="8"/>
      <c r="N303" s="8"/>
      <c r="O303" s="8"/>
      <c r="P303" s="7"/>
      <c r="Q303" s="345"/>
    </row>
    <row r="304" spans="1:21" s="6" customFormat="1" x14ac:dyDescent="0.25">
      <c r="A304" s="9" t="s">
        <v>612</v>
      </c>
      <c r="B304" s="8"/>
      <c r="C304" s="8"/>
      <c r="D304" s="8"/>
      <c r="E304" s="8"/>
      <c r="F304" s="8"/>
      <c r="G304" s="8"/>
      <c r="H304" s="8"/>
      <c r="I304" s="8"/>
      <c r="J304" s="8"/>
      <c r="K304" s="8"/>
      <c r="L304" s="8"/>
      <c r="M304" s="8"/>
      <c r="N304" s="8"/>
      <c r="O304" s="8"/>
      <c r="P304" s="7"/>
      <c r="Q304" s="345"/>
    </row>
    <row r="305" spans="1:17" ht="12.75" thickBot="1" x14ac:dyDescent="0.3">
      <c r="A305" s="5"/>
      <c r="B305" s="4"/>
      <c r="C305" s="4"/>
      <c r="D305" s="4"/>
      <c r="E305" s="4"/>
      <c r="F305" s="4"/>
      <c r="G305" s="4"/>
      <c r="H305" s="4"/>
      <c r="I305" s="4"/>
      <c r="J305" s="4"/>
      <c r="K305" s="4"/>
      <c r="L305" s="4"/>
      <c r="M305" s="4"/>
      <c r="N305" s="4"/>
      <c r="O305" s="4"/>
      <c r="P305" s="3"/>
      <c r="Q305" s="377"/>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row r="325" spans="1:15" x14ac:dyDescent="0.25">
      <c r="A325" s="1"/>
      <c r="B325" s="1"/>
      <c r="C325" s="1"/>
      <c r="D325" s="1"/>
      <c r="E325" s="1"/>
      <c r="F325" s="1"/>
      <c r="G325" s="1"/>
      <c r="H325" s="1"/>
      <c r="I325" s="1"/>
      <c r="J325" s="1"/>
      <c r="K325" s="1"/>
      <c r="L325" s="1"/>
      <c r="M325" s="1"/>
      <c r="N325" s="1"/>
      <c r="O325" s="1"/>
    </row>
  </sheetData>
  <sheetProtection algorithmName="SHA-512" hashValue="NmH1XHnos3o0l0+vHv5tl3IwxTmfSUT5gLbPGlsJKZOT0nkFcjAXIwC9jQ7p7kCzr9+zq5gFOPSpDtuX7RZKzQ==" saltValue="DHuKFtjBXoboPmS99+uH8g==" spinCount="100000" sheet="1" objects="1" scenarios="1" formatCells="0" formatColumns="0" formatRows="0"/>
  <autoFilter ref="A22:P301">
    <filterColumn colId="2">
      <filters blank="1">
        <filter val="1 036"/>
        <filter val="1 040"/>
        <filter val="1 158 366"/>
        <filter val="1 227 528"/>
        <filter val="1 255"/>
        <filter val="1 424"/>
        <filter val="1 500"/>
        <filter val="1 703"/>
        <filter val="1 974"/>
        <filter val="10 854"/>
        <filter val="10 910"/>
        <filter val="10 970"/>
        <filter val="11 508"/>
        <filter val="11 809"/>
        <filter val="12 223"/>
        <filter val="12 885"/>
        <filter val="13 064"/>
        <filter val="13 181"/>
        <filter val="137 245"/>
        <filter val="14 450"/>
        <filter val="143"/>
        <filter val="150"/>
        <filter val="16 274"/>
        <filter val="160 742"/>
        <filter val="161 254"/>
        <filter val="182 799"/>
        <filter val="199 011"/>
        <filter val="2 078"/>
        <filter val="2 315"/>
        <filter val="2 396"/>
        <filter val="2 534"/>
        <filter val="2 686"/>
        <filter val="2 741"/>
        <filter val="205 974"/>
        <filter val="210"/>
        <filter val="239 978"/>
        <filter val="24 201"/>
        <filter val="242"/>
        <filter val="265"/>
        <filter val="27 507"/>
        <filter val="28 425"/>
        <filter val="3 274"/>
        <filter val="3 319"/>
        <filter val="3 546"/>
        <filter val="3 870"/>
        <filter val="31 039"/>
        <filter val="31 114"/>
        <filter val="31 152"/>
        <filter val="32 670"/>
        <filter val="-32 670"/>
        <filter val="360"/>
        <filter val="37 215"/>
        <filter val="37 930"/>
        <filter val="384"/>
        <filter val="4 443"/>
        <filter val="4 828"/>
        <filter val="445"/>
        <filter val="45 554"/>
        <filter val="450 395"/>
        <filter val="46 309"/>
        <filter val="463 505"/>
        <filter val="5 215"/>
        <filter val="50"/>
        <filter val="500"/>
        <filter val="525 172"/>
        <filter val="533 143"/>
        <filter val="57"/>
        <filter val="573"/>
        <filter val="582 255"/>
        <filter val="59 693"/>
        <filter val="593"/>
        <filter val="6 360"/>
        <filter val="6 679"/>
        <filter val="60"/>
        <filter val="600 654"/>
        <filter val="612 463"/>
        <filter val="625"/>
        <filter val="67 511"/>
        <filter val="69 162"/>
        <filter val="707 971"/>
        <filter val="715"/>
        <filter val="8 152"/>
        <filter val="8 736"/>
        <filter val="8 954"/>
        <filter val="80"/>
        <filter val="81"/>
        <filter val="855"/>
        <filter val="87 425"/>
        <filter val="9 449"/>
        <filter val="93"/>
        <filter val="962"/>
      </filters>
    </filterColumn>
  </autoFilter>
  <mergeCells count="31">
    <mergeCell ref="A19:A21"/>
    <mergeCell ref="B19:B21"/>
    <mergeCell ref="C19:O19"/>
    <mergeCell ref="P19:P21"/>
    <mergeCell ref="C20:C21"/>
    <mergeCell ref="D20:D21"/>
    <mergeCell ref="E20:E21"/>
    <mergeCell ref="F20:F21"/>
    <mergeCell ref="M20:M21"/>
    <mergeCell ref="N20:N21"/>
    <mergeCell ref="L20:L21"/>
    <mergeCell ref="C17:P17"/>
    <mergeCell ref="C18:P18"/>
    <mergeCell ref="O20:O21"/>
    <mergeCell ref="G20:G21"/>
    <mergeCell ref="I20:I21"/>
    <mergeCell ref="J20:J21"/>
    <mergeCell ref="K20:K21"/>
    <mergeCell ref="H20:H21"/>
    <mergeCell ref="C16:P16"/>
    <mergeCell ref="A3:P3"/>
    <mergeCell ref="A4:P4"/>
    <mergeCell ref="C6:P6"/>
    <mergeCell ref="C7:P7"/>
    <mergeCell ref="C8:P8"/>
    <mergeCell ref="C9:P9"/>
    <mergeCell ref="C10:P10"/>
    <mergeCell ref="C11:P11"/>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2016.gada 15.septembra saistošajiem noteikumiem Nr.30
(protokols Nr.13, 11.punkts)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5"/>
  <sheetViews>
    <sheetView view="pageLayout" zoomScaleNormal="90" workbookViewId="0">
      <selection activeCell="C16" sqref="C16:P16"/>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336</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329</v>
      </c>
      <c r="D6" s="864"/>
      <c r="E6" s="864"/>
      <c r="F6" s="864"/>
      <c r="G6" s="864"/>
      <c r="H6" s="864"/>
      <c r="I6" s="864"/>
      <c r="J6" s="864"/>
      <c r="K6" s="864"/>
      <c r="L6" s="864"/>
      <c r="M6" s="864"/>
      <c r="N6" s="864"/>
      <c r="O6" s="864"/>
      <c r="P6" s="887"/>
      <c r="Q6" s="377"/>
    </row>
    <row r="7" spans="1:17" ht="12.75" x14ac:dyDescent="0.25">
      <c r="A7" s="364" t="s">
        <v>328</v>
      </c>
      <c r="B7" s="363"/>
      <c r="C7" s="864" t="s">
        <v>327</v>
      </c>
      <c r="D7" s="864"/>
      <c r="E7" s="864"/>
      <c r="F7" s="864"/>
      <c r="G7" s="864"/>
      <c r="H7" s="864"/>
      <c r="I7" s="864"/>
      <c r="J7" s="864"/>
      <c r="K7" s="864"/>
      <c r="L7" s="864"/>
      <c r="M7" s="864"/>
      <c r="N7" s="864"/>
      <c r="O7" s="864"/>
      <c r="P7" s="887"/>
      <c r="Q7" s="377"/>
    </row>
    <row r="8" spans="1:17" x14ac:dyDescent="0.25">
      <c r="A8" s="359" t="s">
        <v>326</v>
      </c>
      <c r="B8" s="358"/>
      <c r="C8" s="861" t="s">
        <v>325</v>
      </c>
      <c r="D8" s="861"/>
      <c r="E8" s="861"/>
      <c r="F8" s="861"/>
      <c r="G8" s="861"/>
      <c r="H8" s="861"/>
      <c r="I8" s="861"/>
      <c r="J8" s="861"/>
      <c r="K8" s="861"/>
      <c r="L8" s="861"/>
      <c r="M8" s="861"/>
      <c r="N8" s="861"/>
      <c r="O8" s="861"/>
      <c r="P8" s="882"/>
      <c r="Q8" s="377"/>
    </row>
    <row r="9" spans="1:17" x14ac:dyDescent="0.25">
      <c r="A9" s="359" t="s">
        <v>324</v>
      </c>
      <c r="B9" s="358"/>
      <c r="C9" s="861" t="s">
        <v>323</v>
      </c>
      <c r="D9" s="861"/>
      <c r="E9" s="861"/>
      <c r="F9" s="861"/>
      <c r="G9" s="861"/>
      <c r="H9" s="861"/>
      <c r="I9" s="861"/>
      <c r="J9" s="861"/>
      <c r="K9" s="861"/>
      <c r="L9" s="861"/>
      <c r="M9" s="861"/>
      <c r="N9" s="861"/>
      <c r="O9" s="861"/>
      <c r="P9" s="882"/>
      <c r="Q9" s="377"/>
    </row>
    <row r="10" spans="1:17" x14ac:dyDescent="0.25">
      <c r="A10" s="359" t="s">
        <v>322</v>
      </c>
      <c r="B10" s="358"/>
      <c r="C10" s="864" t="s">
        <v>335</v>
      </c>
      <c r="D10" s="864"/>
      <c r="E10" s="864"/>
      <c r="F10" s="864"/>
      <c r="G10" s="864"/>
      <c r="H10" s="864"/>
      <c r="I10" s="864"/>
      <c r="J10" s="864"/>
      <c r="K10" s="864"/>
      <c r="L10" s="864"/>
      <c r="M10" s="864"/>
      <c r="N10" s="864"/>
      <c r="O10" s="864"/>
      <c r="P10" s="887"/>
      <c r="Q10" s="377"/>
    </row>
    <row r="11" spans="1:17" x14ac:dyDescent="0.25">
      <c r="A11" s="359" t="s">
        <v>320</v>
      </c>
      <c r="B11" s="358"/>
      <c r="C11" s="864" t="s">
        <v>319</v>
      </c>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315</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8" x14ac:dyDescent="0.25">
      <c r="A17" s="359"/>
      <c r="B17" s="358" t="s">
        <v>311</v>
      </c>
      <c r="C17" s="861"/>
      <c r="D17" s="861"/>
      <c r="E17" s="861"/>
      <c r="F17" s="861"/>
      <c r="G17" s="861"/>
      <c r="H17" s="861"/>
      <c r="I17" s="861"/>
      <c r="J17" s="861"/>
      <c r="K17" s="861"/>
      <c r="L17" s="861"/>
      <c r="M17" s="861"/>
      <c r="N17" s="861"/>
      <c r="O17" s="861"/>
      <c r="P17" s="882"/>
      <c r="Q17" s="377"/>
    </row>
    <row r="18" spans="1:18" x14ac:dyDescent="0.25">
      <c r="A18" s="357"/>
      <c r="B18" s="356"/>
      <c r="C18" s="865"/>
      <c r="D18" s="865"/>
      <c r="E18" s="865"/>
      <c r="F18" s="865"/>
      <c r="G18" s="865"/>
      <c r="H18" s="865"/>
      <c r="I18" s="865"/>
      <c r="J18" s="865"/>
      <c r="K18" s="865"/>
      <c r="L18" s="865"/>
      <c r="M18" s="865"/>
      <c r="N18" s="865"/>
      <c r="O18" s="865"/>
      <c r="P18" s="888"/>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32728</v>
      </c>
      <c r="D24" s="334">
        <f>SUM(D25,D28,D29,D45,D46)</f>
        <v>32728</v>
      </c>
      <c r="E24" s="508">
        <f>SUM(E25,E28,E29,E45,E46)</f>
        <v>0</v>
      </c>
      <c r="F24" s="462">
        <f t="shared" ref="F24:F29" si="0">D24+E24</f>
        <v>32728</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7">
        <f t="shared" si="0"/>
        <v>0</v>
      </c>
      <c r="G27" s="316"/>
      <c r="H27" s="315"/>
      <c r="I27" s="312">
        <f>G27+H27</f>
        <v>0</v>
      </c>
      <c r="J27" s="316"/>
      <c r="K27" s="315"/>
      <c r="L27" s="312">
        <f>J27+K27</f>
        <v>0</v>
      </c>
      <c r="M27" s="314"/>
      <c r="N27" s="313"/>
      <c r="O27" s="312">
        <f>M27+N27</f>
        <v>0</v>
      </c>
      <c r="P27" s="38"/>
      <c r="R27" s="13"/>
    </row>
    <row r="28" spans="1:18" s="6" customFormat="1" ht="54.75" customHeight="1" thickTop="1" thickBot="1" x14ac:dyDescent="0.3">
      <c r="A28" s="311">
        <v>19300</v>
      </c>
      <c r="B28" s="311" t="s">
        <v>286</v>
      </c>
      <c r="C28" s="310">
        <f>SUM(F28,I28)</f>
        <v>32728</v>
      </c>
      <c r="D28" s="307">
        <v>32728</v>
      </c>
      <c r="E28" s="512"/>
      <c r="F28" s="469">
        <f t="shared" si="0"/>
        <v>32728</v>
      </c>
      <c r="G28" s="307"/>
      <c r="H28" s="306"/>
      <c r="I28" s="305">
        <f>G28+H28</f>
        <v>0</v>
      </c>
      <c r="J28" s="304" t="s">
        <v>262</v>
      </c>
      <c r="K28" s="303" t="s">
        <v>262</v>
      </c>
      <c r="L28" s="300" t="s">
        <v>262</v>
      </c>
      <c r="M28" s="302" t="s">
        <v>262</v>
      </c>
      <c r="N28" s="301" t="s">
        <v>262</v>
      </c>
      <c r="O28" s="300" t="s">
        <v>262</v>
      </c>
      <c r="P28" s="374" t="s">
        <v>334</v>
      </c>
      <c r="R28" s="13"/>
    </row>
    <row r="29" spans="1:18" s="6" customFormat="1" ht="34.5" hidden="1" customHeight="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c r="R29" s="13"/>
    </row>
    <row r="30" spans="1:18" s="6" customFormat="1" ht="36.75" hidden="1" thickTop="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t="24.75" hidden="1" thickTop="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t="12.75" hidden="1" thickTop="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c r="R32" s="13"/>
    </row>
    <row r="33" spans="1:18" ht="12.75" hidden="1" thickTop="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c r="R33" s="13"/>
    </row>
    <row r="34" spans="1:18" ht="24.75" hidden="1" thickTop="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c r="R34" s="13"/>
    </row>
    <row r="35" spans="1:18" s="6" customFormat="1" ht="36.75" hidden="1" thickTop="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36.75" hidden="1" thickTop="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c r="R36" s="13"/>
    </row>
    <row r="37" spans="1:18" s="6" customFormat="1" ht="12.75" hidden="1" thickTop="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t="12.75" hidden="1" thickTop="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c r="R38" s="13"/>
    </row>
    <row r="39" spans="1:18" ht="24.75" hidden="1" thickTop="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c r="R39" s="13"/>
    </row>
    <row r="40" spans="1:18" s="6" customFormat="1" ht="24.75" hidden="1" thickTop="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75" hidden="1" thickTop="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c r="R41" s="13"/>
    </row>
    <row r="42" spans="1:18" ht="12.75" hidden="1" thickTop="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c r="R42" s="13"/>
    </row>
    <row r="43" spans="1:18" ht="12.75" hidden="1" thickTop="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c r="R43" s="13"/>
    </row>
    <row r="44" spans="1:18" ht="24.75" hidden="1" thickTop="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c r="R44" s="13"/>
    </row>
    <row r="45" spans="1:18" s="6" customFormat="1" ht="24.75" hidden="1" thickTop="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24.75" hidden="1" thickTop="1" x14ac:dyDescent="0.25">
      <c r="A46" s="274">
        <v>21490</v>
      </c>
      <c r="B46" s="154" t="s">
        <v>267</v>
      </c>
      <c r="C46" s="258">
        <f>F46+I46+L46</f>
        <v>0</v>
      </c>
      <c r="D46" s="271">
        <f>D47</f>
        <v>0</v>
      </c>
      <c r="E46" s="273">
        <f>E47</f>
        <v>0</v>
      </c>
      <c r="F46" s="272">
        <f>D46+E46</f>
        <v>0</v>
      </c>
      <c r="G46" s="271">
        <f>G47</f>
        <v>0</v>
      </c>
      <c r="H46" s="270">
        <f>H47</f>
        <v>0</v>
      </c>
      <c r="I46" s="269">
        <f>G46+H46</f>
        <v>0</v>
      </c>
      <c r="J46" s="271">
        <f>J47</f>
        <v>0</v>
      </c>
      <c r="K46" s="270">
        <f>K47</f>
        <v>0</v>
      </c>
      <c r="L46" s="269">
        <f>J46+K46</f>
        <v>0</v>
      </c>
      <c r="M46" s="268" t="s">
        <v>262</v>
      </c>
      <c r="N46" s="267" t="s">
        <v>262</v>
      </c>
      <c r="O46" s="266" t="s">
        <v>262</v>
      </c>
      <c r="P46" s="171"/>
      <c r="R46" s="13"/>
    </row>
    <row r="47" spans="1:18" s="6" customFormat="1" ht="24.75" hidden="1" thickTop="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c r="R47" s="13"/>
    </row>
    <row r="48" spans="1:18" ht="24.75" hidden="1" thickTop="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24.75" hidden="1" thickTop="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c r="R49" s="13"/>
    </row>
    <row r="50" spans="1:18" ht="24.75" hidden="1" thickTop="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c r="R50" s="13"/>
    </row>
    <row r="51" spans="1:18" ht="12.75" thickTop="1"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3">F53+I53+L53+O53</f>
        <v>32728</v>
      </c>
      <c r="D53" s="220">
        <f>SUM(D54,D284)</f>
        <v>32728</v>
      </c>
      <c r="E53" s="535">
        <f>SUM(E54,E284)</f>
        <v>0</v>
      </c>
      <c r="F53" s="489">
        <f t="shared" ref="F53:F116" si="4">D53+E53</f>
        <v>32728</v>
      </c>
      <c r="G53" s="220">
        <f>SUM(G54,G284)</f>
        <v>0</v>
      </c>
      <c r="H53" s="219">
        <f>SUM(H54,H284)</f>
        <v>0</v>
      </c>
      <c r="I53" s="216">
        <f t="shared" ref="I53:I116" si="5">G53+H53</f>
        <v>0</v>
      </c>
      <c r="J53" s="220">
        <f>SUM(J54,J284)</f>
        <v>0</v>
      </c>
      <c r="K53" s="219">
        <f>SUM(K54,K284)</f>
        <v>0</v>
      </c>
      <c r="L53" s="216">
        <f t="shared" ref="L53:L116" si="6">J53+K53</f>
        <v>0</v>
      </c>
      <c r="M53" s="218">
        <f>SUM(M54,M284)</f>
        <v>0</v>
      </c>
      <c r="N53" s="217">
        <f>SUM(N54,N284)</f>
        <v>0</v>
      </c>
      <c r="O53" s="216">
        <f t="shared" ref="O53:O116" si="7">M53+N53</f>
        <v>0</v>
      </c>
      <c r="P53" s="215"/>
      <c r="R53" s="13"/>
    </row>
    <row r="54" spans="1:18" s="6" customFormat="1" ht="36.75" thickTop="1" x14ac:dyDescent="0.25">
      <c r="A54" s="214"/>
      <c r="B54" s="213" t="s">
        <v>259</v>
      </c>
      <c r="C54" s="212">
        <f t="shared" si="3"/>
        <v>32728</v>
      </c>
      <c r="D54" s="210">
        <f>SUM(D55,D197)</f>
        <v>32728</v>
      </c>
      <c r="E54" s="536">
        <f>SUM(E55,E197)</f>
        <v>0</v>
      </c>
      <c r="F54" s="490">
        <f t="shared" si="4"/>
        <v>32728</v>
      </c>
      <c r="G54" s="210">
        <f>SUM(G55,G197)</f>
        <v>0</v>
      </c>
      <c r="H54" s="209">
        <f>SUM(H55,H197)</f>
        <v>0</v>
      </c>
      <c r="I54" s="206">
        <f t="shared" si="5"/>
        <v>0</v>
      </c>
      <c r="J54" s="210">
        <f>SUM(J55,J197)</f>
        <v>0</v>
      </c>
      <c r="K54" s="209">
        <f>SUM(K55,K197)</f>
        <v>0</v>
      </c>
      <c r="L54" s="206">
        <f t="shared" si="6"/>
        <v>0</v>
      </c>
      <c r="M54" s="208">
        <f>SUM(M55,M197)</f>
        <v>0</v>
      </c>
      <c r="N54" s="207">
        <f>SUM(N55,N197)</f>
        <v>0</v>
      </c>
      <c r="O54" s="206">
        <f t="shared" si="7"/>
        <v>0</v>
      </c>
      <c r="P54" s="205"/>
      <c r="R54" s="13"/>
    </row>
    <row r="55" spans="1:18" s="6" customFormat="1" ht="24" x14ac:dyDescent="0.25">
      <c r="A55" s="204"/>
      <c r="B55" s="203" t="s">
        <v>258</v>
      </c>
      <c r="C55" s="182">
        <f t="shared" si="3"/>
        <v>32728</v>
      </c>
      <c r="D55" s="179">
        <f>SUM(D56,D78,D176,D190)</f>
        <v>32728</v>
      </c>
      <c r="E55" s="537">
        <f>SUM(E56,E78,E176,E190)</f>
        <v>0</v>
      </c>
      <c r="F55" s="491">
        <f t="shared" si="4"/>
        <v>32728</v>
      </c>
      <c r="G55" s="179">
        <f>SUM(G56,G78,G176,G190)</f>
        <v>0</v>
      </c>
      <c r="H55" s="178">
        <f>SUM(H56,H78,H176,H190)</f>
        <v>0</v>
      </c>
      <c r="I55" s="177">
        <f t="shared" si="5"/>
        <v>0</v>
      </c>
      <c r="J55" s="179">
        <f>SUM(J56,J78,J176,J190)</f>
        <v>0</v>
      </c>
      <c r="K55" s="178">
        <f>SUM(K56,K78,K176,K190)</f>
        <v>0</v>
      </c>
      <c r="L55" s="177">
        <f t="shared" si="6"/>
        <v>0</v>
      </c>
      <c r="M55" s="13">
        <f>SUM(M56,M78,M176,M190)</f>
        <v>0</v>
      </c>
      <c r="N55" s="181">
        <f>SUM(N56,N78,N176,N190)</f>
        <v>0</v>
      </c>
      <c r="O55" s="177">
        <f t="shared" si="7"/>
        <v>0</v>
      </c>
      <c r="P55" s="202"/>
      <c r="R55" s="13"/>
    </row>
    <row r="56" spans="1:18" s="6" customFormat="1" x14ac:dyDescent="0.25">
      <c r="A56" s="163">
        <v>1000</v>
      </c>
      <c r="B56" s="163" t="s">
        <v>257</v>
      </c>
      <c r="C56" s="162">
        <f t="shared" si="3"/>
        <v>25453</v>
      </c>
      <c r="D56" s="160">
        <f>SUM(D57,D70)</f>
        <v>25453</v>
      </c>
      <c r="E56" s="539">
        <f>SUM(E57,E70)</f>
        <v>0</v>
      </c>
      <c r="F56" s="492">
        <f t="shared" si="4"/>
        <v>25453</v>
      </c>
      <c r="G56" s="160">
        <f>SUM(G57,G70)</f>
        <v>0</v>
      </c>
      <c r="H56" s="159">
        <f>SUM(H57,H70)</f>
        <v>0</v>
      </c>
      <c r="I56" s="156">
        <f t="shared" si="5"/>
        <v>0</v>
      </c>
      <c r="J56" s="160">
        <f>SUM(J57,J70)</f>
        <v>0</v>
      </c>
      <c r="K56" s="159">
        <f>SUM(K57,K70)</f>
        <v>0</v>
      </c>
      <c r="L56" s="156">
        <f t="shared" si="6"/>
        <v>0</v>
      </c>
      <c r="M56" s="158">
        <f>SUM(M57,M70)</f>
        <v>0</v>
      </c>
      <c r="N56" s="157">
        <f>SUM(N57,N70)</f>
        <v>0</v>
      </c>
      <c r="O56" s="156">
        <f t="shared" si="7"/>
        <v>0</v>
      </c>
      <c r="P56" s="155"/>
      <c r="R56" s="13"/>
    </row>
    <row r="57" spans="1:18" x14ac:dyDescent="0.25">
      <c r="A57" s="109">
        <v>1100</v>
      </c>
      <c r="B57" s="108" t="s">
        <v>256</v>
      </c>
      <c r="C57" s="124">
        <f t="shared" si="3"/>
        <v>18869</v>
      </c>
      <c r="D57" s="121">
        <f>SUM(D58,D61,D69)</f>
        <v>18869</v>
      </c>
      <c r="E57" s="540">
        <f>SUM(E58,E61,E69)</f>
        <v>0</v>
      </c>
      <c r="F57" s="473">
        <f t="shared" si="4"/>
        <v>18869</v>
      </c>
      <c r="G57" s="121">
        <f>SUM(G58,G61,G69)</f>
        <v>0</v>
      </c>
      <c r="H57" s="120">
        <f>SUM(H58,H61,H69)</f>
        <v>0</v>
      </c>
      <c r="I57" s="119">
        <f t="shared" si="5"/>
        <v>0</v>
      </c>
      <c r="J57" s="121">
        <f>SUM(J58,J61,J69)</f>
        <v>0</v>
      </c>
      <c r="K57" s="120">
        <f>SUM(K58,K61,K69)</f>
        <v>0</v>
      </c>
      <c r="L57" s="119">
        <f t="shared" si="6"/>
        <v>0</v>
      </c>
      <c r="M57" s="69">
        <f>SUM(M58,M61,M69)</f>
        <v>0</v>
      </c>
      <c r="N57" s="68">
        <f>SUM(N58,N61,N69)</f>
        <v>0</v>
      </c>
      <c r="O57" s="67">
        <f t="shared" si="7"/>
        <v>0</v>
      </c>
      <c r="P57" s="66"/>
      <c r="R57" s="13"/>
    </row>
    <row r="58" spans="1:18" x14ac:dyDescent="0.25">
      <c r="A58" s="169">
        <v>1110</v>
      </c>
      <c r="B58" s="96" t="s">
        <v>255</v>
      </c>
      <c r="C58" s="170">
        <f t="shared" si="3"/>
        <v>17868</v>
      </c>
      <c r="D58" s="94">
        <f>SUM(D59:D60)</f>
        <v>17868</v>
      </c>
      <c r="E58" s="541">
        <f>SUM(E59:E60)</f>
        <v>0</v>
      </c>
      <c r="F58" s="484">
        <f t="shared" si="4"/>
        <v>17868</v>
      </c>
      <c r="G58" s="94">
        <f>SUM(G59:G60)</f>
        <v>0</v>
      </c>
      <c r="H58" s="93">
        <f>SUM(H59:H60)</f>
        <v>0</v>
      </c>
      <c r="I58" s="90">
        <f t="shared" si="5"/>
        <v>0</v>
      </c>
      <c r="J58" s="94">
        <f>SUM(J59:J60)</f>
        <v>0</v>
      </c>
      <c r="K58" s="93">
        <f>SUM(K59:K60)</f>
        <v>0</v>
      </c>
      <c r="L58" s="90">
        <f t="shared" si="6"/>
        <v>0</v>
      </c>
      <c r="M58" s="92">
        <f>SUM(M59:M60)</f>
        <v>0</v>
      </c>
      <c r="N58" s="91">
        <f>SUM(N59:N60)</f>
        <v>0</v>
      </c>
      <c r="O58" s="90">
        <f t="shared" si="7"/>
        <v>0</v>
      </c>
      <c r="P58" s="89"/>
      <c r="R58" s="13"/>
    </row>
    <row r="59" spans="1:18" hidden="1" x14ac:dyDescent="0.25">
      <c r="A59" s="145">
        <v>1111</v>
      </c>
      <c r="B59" s="117" t="s">
        <v>254</v>
      </c>
      <c r="C59" s="85">
        <f t="shared" si="3"/>
        <v>0</v>
      </c>
      <c r="D59" s="83"/>
      <c r="E59" s="80"/>
      <c r="F59" s="84">
        <f t="shared" si="4"/>
        <v>0</v>
      </c>
      <c r="G59" s="83"/>
      <c r="H59" s="82"/>
      <c r="I59" s="79">
        <f t="shared" si="5"/>
        <v>0</v>
      </c>
      <c r="J59" s="83"/>
      <c r="K59" s="82"/>
      <c r="L59" s="79">
        <f t="shared" si="6"/>
        <v>0</v>
      </c>
      <c r="M59" s="81"/>
      <c r="N59" s="80"/>
      <c r="O59" s="79">
        <f t="shared" si="7"/>
        <v>0</v>
      </c>
      <c r="P59" s="78"/>
      <c r="R59" s="13"/>
    </row>
    <row r="60" spans="1:18" ht="24" x14ac:dyDescent="0.25">
      <c r="A60" s="88">
        <v>1119</v>
      </c>
      <c r="B60" s="110" t="s">
        <v>253</v>
      </c>
      <c r="C60" s="45">
        <f t="shared" si="3"/>
        <v>17868</v>
      </c>
      <c r="D60" s="43">
        <v>17868</v>
      </c>
      <c r="E60" s="543"/>
      <c r="F60" s="87">
        <f t="shared" si="4"/>
        <v>17868</v>
      </c>
      <c r="G60" s="43"/>
      <c r="H60" s="42"/>
      <c r="I60" s="39">
        <f t="shared" si="5"/>
        <v>0</v>
      </c>
      <c r="J60" s="43"/>
      <c r="K60" s="42"/>
      <c r="L60" s="39">
        <f t="shared" si="6"/>
        <v>0</v>
      </c>
      <c r="M60" s="41"/>
      <c r="N60" s="40"/>
      <c r="O60" s="39">
        <f t="shared" si="7"/>
        <v>0</v>
      </c>
      <c r="P60" s="38"/>
      <c r="R60" s="13"/>
    </row>
    <row r="61" spans="1:18" ht="24" x14ac:dyDescent="0.25">
      <c r="A61" s="111">
        <v>1140</v>
      </c>
      <c r="B61" s="110" t="s">
        <v>252</v>
      </c>
      <c r="C61" s="45">
        <f t="shared" si="3"/>
        <v>1001</v>
      </c>
      <c r="D61" s="115">
        <f>SUM(D62:D68)</f>
        <v>1001</v>
      </c>
      <c r="E61" s="136">
        <f>SUM(E62:E68)</f>
        <v>0</v>
      </c>
      <c r="F61" s="87">
        <f t="shared" si="4"/>
        <v>1001</v>
      </c>
      <c r="G61" s="115">
        <f>SUM(G62:G68)</f>
        <v>0</v>
      </c>
      <c r="H61" s="114">
        <f>SUM(H62:H68)</f>
        <v>0</v>
      </c>
      <c r="I61" s="39">
        <f t="shared" si="5"/>
        <v>0</v>
      </c>
      <c r="J61" s="115">
        <f>SUM(J62:J68)</f>
        <v>0</v>
      </c>
      <c r="K61" s="114">
        <f>SUM(K62:K68)</f>
        <v>0</v>
      </c>
      <c r="L61" s="39">
        <f t="shared" si="6"/>
        <v>0</v>
      </c>
      <c r="M61" s="113">
        <f>SUM(M62:M68)</f>
        <v>0</v>
      </c>
      <c r="N61" s="112">
        <f>SUM(N62:N68)</f>
        <v>0</v>
      </c>
      <c r="O61" s="39">
        <f t="shared" si="7"/>
        <v>0</v>
      </c>
      <c r="P61" s="38"/>
      <c r="R61" s="13"/>
    </row>
    <row r="62" spans="1:18" hidden="1" x14ac:dyDescent="0.25">
      <c r="A62" s="88">
        <v>1141</v>
      </c>
      <c r="B62" s="110" t="s">
        <v>251</v>
      </c>
      <c r="C62" s="45">
        <f t="shared" si="3"/>
        <v>0</v>
      </c>
      <c r="D62" s="43"/>
      <c r="E62" s="40"/>
      <c r="F62" s="44">
        <f t="shared" si="4"/>
        <v>0</v>
      </c>
      <c r="G62" s="43"/>
      <c r="H62" s="42"/>
      <c r="I62" s="39">
        <f t="shared" si="5"/>
        <v>0</v>
      </c>
      <c r="J62" s="43"/>
      <c r="K62" s="42"/>
      <c r="L62" s="39">
        <f t="shared" si="6"/>
        <v>0</v>
      </c>
      <c r="M62" s="41"/>
      <c r="N62" s="40"/>
      <c r="O62" s="39">
        <f t="shared" si="7"/>
        <v>0</v>
      </c>
      <c r="P62" s="38"/>
      <c r="R62" s="13"/>
    </row>
    <row r="63" spans="1:18" ht="24" hidden="1" x14ac:dyDescent="0.25">
      <c r="A63" s="88">
        <v>1142</v>
      </c>
      <c r="B63" s="110" t="s">
        <v>250</v>
      </c>
      <c r="C63" s="45">
        <f t="shared" si="3"/>
        <v>0</v>
      </c>
      <c r="D63" s="43"/>
      <c r="E63" s="40"/>
      <c r="F63" s="44">
        <f t="shared" si="4"/>
        <v>0</v>
      </c>
      <c r="G63" s="43"/>
      <c r="H63" s="42"/>
      <c r="I63" s="39">
        <f t="shared" si="5"/>
        <v>0</v>
      </c>
      <c r="J63" s="43"/>
      <c r="K63" s="42"/>
      <c r="L63" s="39">
        <f t="shared" si="6"/>
        <v>0</v>
      </c>
      <c r="M63" s="41"/>
      <c r="N63" s="40"/>
      <c r="O63" s="39">
        <f t="shared" si="7"/>
        <v>0</v>
      </c>
      <c r="P63" s="38"/>
      <c r="R63" s="13"/>
    </row>
    <row r="64" spans="1:18" ht="24" hidden="1" x14ac:dyDescent="0.25">
      <c r="A64" s="88">
        <v>1145</v>
      </c>
      <c r="B64" s="110" t="s">
        <v>249</v>
      </c>
      <c r="C64" s="45">
        <f t="shared" si="3"/>
        <v>0</v>
      </c>
      <c r="D64" s="43"/>
      <c r="E64" s="40"/>
      <c r="F64" s="44">
        <f t="shared" si="4"/>
        <v>0</v>
      </c>
      <c r="G64" s="43"/>
      <c r="H64" s="42"/>
      <c r="I64" s="39">
        <f t="shared" si="5"/>
        <v>0</v>
      </c>
      <c r="J64" s="43"/>
      <c r="K64" s="42"/>
      <c r="L64" s="39">
        <f t="shared" si="6"/>
        <v>0</v>
      </c>
      <c r="M64" s="41"/>
      <c r="N64" s="40"/>
      <c r="O64" s="39">
        <f t="shared" si="7"/>
        <v>0</v>
      </c>
      <c r="P64" s="38"/>
      <c r="R64" s="13"/>
    </row>
    <row r="65" spans="1:18" ht="24" hidden="1" x14ac:dyDescent="0.25">
      <c r="A65" s="88">
        <v>1146</v>
      </c>
      <c r="B65" s="110" t="s">
        <v>248</v>
      </c>
      <c r="C65" s="45">
        <f t="shared" si="3"/>
        <v>0</v>
      </c>
      <c r="D65" s="43"/>
      <c r="E65" s="40"/>
      <c r="F65" s="44">
        <f t="shared" si="4"/>
        <v>0</v>
      </c>
      <c r="G65" s="43"/>
      <c r="H65" s="42"/>
      <c r="I65" s="39">
        <f t="shared" si="5"/>
        <v>0</v>
      </c>
      <c r="J65" s="43"/>
      <c r="K65" s="42"/>
      <c r="L65" s="39">
        <f t="shared" si="6"/>
        <v>0</v>
      </c>
      <c r="M65" s="41"/>
      <c r="N65" s="40"/>
      <c r="O65" s="39">
        <f t="shared" si="7"/>
        <v>0</v>
      </c>
      <c r="P65" s="38"/>
      <c r="R65" s="13"/>
    </row>
    <row r="66" spans="1:18" x14ac:dyDescent="0.25">
      <c r="A66" s="88">
        <v>1147</v>
      </c>
      <c r="B66" s="110" t="s">
        <v>247</v>
      </c>
      <c r="C66" s="45">
        <f t="shared" si="3"/>
        <v>243</v>
      </c>
      <c r="D66" s="43">
        <v>243</v>
      </c>
      <c r="E66" s="543"/>
      <c r="F66" s="87">
        <f t="shared" si="4"/>
        <v>243</v>
      </c>
      <c r="G66" s="43"/>
      <c r="H66" s="42"/>
      <c r="I66" s="39">
        <f t="shared" si="5"/>
        <v>0</v>
      </c>
      <c r="J66" s="43"/>
      <c r="K66" s="42"/>
      <c r="L66" s="39">
        <f t="shared" si="6"/>
        <v>0</v>
      </c>
      <c r="M66" s="41"/>
      <c r="N66" s="40"/>
      <c r="O66" s="39">
        <f t="shared" si="7"/>
        <v>0</v>
      </c>
      <c r="P66" s="38"/>
      <c r="R66" s="13"/>
    </row>
    <row r="67" spans="1:18" x14ac:dyDescent="0.25">
      <c r="A67" s="88">
        <v>1148</v>
      </c>
      <c r="B67" s="110" t="s">
        <v>246</v>
      </c>
      <c r="C67" s="45">
        <f t="shared" si="3"/>
        <v>758</v>
      </c>
      <c r="D67" s="43">
        <v>758</v>
      </c>
      <c r="E67" s="543"/>
      <c r="F67" s="87">
        <f t="shared" si="4"/>
        <v>758</v>
      </c>
      <c r="G67" s="43"/>
      <c r="H67" s="42"/>
      <c r="I67" s="39">
        <f t="shared" si="5"/>
        <v>0</v>
      </c>
      <c r="J67" s="43"/>
      <c r="K67" s="42"/>
      <c r="L67" s="39">
        <f t="shared" si="6"/>
        <v>0</v>
      </c>
      <c r="M67" s="41"/>
      <c r="N67" s="40"/>
      <c r="O67" s="39">
        <f t="shared" si="7"/>
        <v>0</v>
      </c>
      <c r="P67" s="38"/>
      <c r="R67" s="13"/>
    </row>
    <row r="68" spans="1:18" ht="36" hidden="1" x14ac:dyDescent="0.25">
      <c r="A68" s="88">
        <v>1149</v>
      </c>
      <c r="B68" s="110" t="s">
        <v>245</v>
      </c>
      <c r="C68" s="45">
        <f t="shared" si="3"/>
        <v>0</v>
      </c>
      <c r="D68" s="43"/>
      <c r="E68" s="40"/>
      <c r="F68" s="44">
        <f t="shared" si="4"/>
        <v>0</v>
      </c>
      <c r="G68" s="43"/>
      <c r="H68" s="42"/>
      <c r="I68" s="39">
        <f t="shared" si="5"/>
        <v>0</v>
      </c>
      <c r="J68" s="43"/>
      <c r="K68" s="42"/>
      <c r="L68" s="39">
        <f t="shared" si="6"/>
        <v>0</v>
      </c>
      <c r="M68" s="41"/>
      <c r="N68" s="40"/>
      <c r="O68" s="39">
        <f t="shared" si="7"/>
        <v>0</v>
      </c>
      <c r="P68" s="38"/>
      <c r="R68" s="13"/>
    </row>
    <row r="69" spans="1:18" ht="36" hidden="1" x14ac:dyDescent="0.25">
      <c r="A69" s="169">
        <v>1150</v>
      </c>
      <c r="B69" s="96" t="s">
        <v>244</v>
      </c>
      <c r="C69" s="45">
        <f t="shared" si="3"/>
        <v>0</v>
      </c>
      <c r="D69" s="167"/>
      <c r="E69" s="164"/>
      <c r="F69" s="95">
        <f t="shared" si="4"/>
        <v>0</v>
      </c>
      <c r="G69" s="167"/>
      <c r="H69" s="166"/>
      <c r="I69" s="90">
        <f t="shared" si="5"/>
        <v>0</v>
      </c>
      <c r="J69" s="167"/>
      <c r="K69" s="166"/>
      <c r="L69" s="90">
        <f t="shared" si="6"/>
        <v>0</v>
      </c>
      <c r="M69" s="165"/>
      <c r="N69" s="164"/>
      <c r="O69" s="90">
        <f t="shared" si="7"/>
        <v>0</v>
      </c>
      <c r="P69" s="89"/>
      <c r="R69" s="13"/>
    </row>
    <row r="70" spans="1:18" ht="36" x14ac:dyDescent="0.25">
      <c r="A70" s="109">
        <v>1200</v>
      </c>
      <c r="B70" s="108" t="s">
        <v>243</v>
      </c>
      <c r="C70" s="124">
        <f t="shared" si="3"/>
        <v>6584</v>
      </c>
      <c r="D70" s="121">
        <f>SUM(D71:D72)</f>
        <v>6584</v>
      </c>
      <c r="E70" s="540">
        <f>SUM(E71:E72)</f>
        <v>0</v>
      </c>
      <c r="F70" s="473">
        <f t="shared" si="4"/>
        <v>6584</v>
      </c>
      <c r="G70" s="121">
        <f>SUM(G71:G72)</f>
        <v>0</v>
      </c>
      <c r="H70" s="120">
        <f>SUM(H71:H72)</f>
        <v>0</v>
      </c>
      <c r="I70" s="119">
        <f t="shared" si="5"/>
        <v>0</v>
      </c>
      <c r="J70" s="121">
        <f>SUM(J71:J72)</f>
        <v>0</v>
      </c>
      <c r="K70" s="120">
        <f>SUM(K71:K72)</f>
        <v>0</v>
      </c>
      <c r="L70" s="119">
        <f t="shared" si="6"/>
        <v>0</v>
      </c>
      <c r="M70" s="172">
        <f>SUM(M71:M72)</f>
        <v>0</v>
      </c>
      <c r="N70" s="123">
        <f>SUM(N71:N72)</f>
        <v>0</v>
      </c>
      <c r="O70" s="119">
        <f t="shared" si="7"/>
        <v>0</v>
      </c>
      <c r="P70" s="171"/>
      <c r="R70" s="13"/>
    </row>
    <row r="71" spans="1:18" ht="24" x14ac:dyDescent="0.25">
      <c r="A71" s="118">
        <v>1210</v>
      </c>
      <c r="B71" s="117" t="s">
        <v>242</v>
      </c>
      <c r="C71" s="85">
        <f t="shared" si="3"/>
        <v>4655</v>
      </c>
      <c r="D71" s="83">
        <v>4655</v>
      </c>
      <c r="E71" s="542"/>
      <c r="F71" s="477">
        <f t="shared" si="4"/>
        <v>4655</v>
      </c>
      <c r="G71" s="83"/>
      <c r="H71" s="82"/>
      <c r="I71" s="79">
        <f t="shared" si="5"/>
        <v>0</v>
      </c>
      <c r="J71" s="83"/>
      <c r="K71" s="82"/>
      <c r="L71" s="79">
        <f t="shared" si="6"/>
        <v>0</v>
      </c>
      <c r="M71" s="81"/>
      <c r="N71" s="80"/>
      <c r="O71" s="79">
        <f t="shared" si="7"/>
        <v>0</v>
      </c>
      <c r="P71" s="78"/>
      <c r="R71" s="13"/>
    </row>
    <row r="72" spans="1:18" ht="24" x14ac:dyDescent="0.25">
      <c r="A72" s="111">
        <v>1220</v>
      </c>
      <c r="B72" s="110" t="s">
        <v>241</v>
      </c>
      <c r="C72" s="45">
        <f t="shared" si="3"/>
        <v>1929</v>
      </c>
      <c r="D72" s="115">
        <f>SUM(D73:D77)</f>
        <v>1929</v>
      </c>
      <c r="E72" s="136">
        <f>SUM(E73:E77)</f>
        <v>0</v>
      </c>
      <c r="F72" s="87">
        <f t="shared" si="4"/>
        <v>1929</v>
      </c>
      <c r="G72" s="115">
        <f>SUM(G73:G77)</f>
        <v>0</v>
      </c>
      <c r="H72" s="114">
        <f>SUM(H73:H77)</f>
        <v>0</v>
      </c>
      <c r="I72" s="39">
        <f t="shared" si="5"/>
        <v>0</v>
      </c>
      <c r="J72" s="115">
        <f>SUM(J73:J77)</f>
        <v>0</v>
      </c>
      <c r="K72" s="114">
        <f>SUM(K73:K77)</f>
        <v>0</v>
      </c>
      <c r="L72" s="39">
        <f t="shared" si="6"/>
        <v>0</v>
      </c>
      <c r="M72" s="113">
        <f>SUM(M73:M77)</f>
        <v>0</v>
      </c>
      <c r="N72" s="112">
        <f>SUM(N73:N77)</f>
        <v>0</v>
      </c>
      <c r="O72" s="39">
        <f t="shared" si="7"/>
        <v>0</v>
      </c>
      <c r="P72" s="38"/>
      <c r="R72" s="13"/>
    </row>
    <row r="73" spans="1:18" ht="60" x14ac:dyDescent="0.25">
      <c r="A73" s="88">
        <v>1221</v>
      </c>
      <c r="B73" s="110" t="s">
        <v>240</v>
      </c>
      <c r="C73" s="45">
        <f t="shared" si="3"/>
        <v>862</v>
      </c>
      <c r="D73" s="43">
        <v>862</v>
      </c>
      <c r="E73" s="543"/>
      <c r="F73" s="87">
        <f t="shared" si="4"/>
        <v>862</v>
      </c>
      <c r="G73" s="43"/>
      <c r="H73" s="42"/>
      <c r="I73" s="39">
        <f t="shared" si="5"/>
        <v>0</v>
      </c>
      <c r="J73" s="43"/>
      <c r="K73" s="42"/>
      <c r="L73" s="39">
        <f t="shared" si="6"/>
        <v>0</v>
      </c>
      <c r="M73" s="41"/>
      <c r="N73" s="40"/>
      <c r="O73" s="39">
        <f t="shared" si="7"/>
        <v>0</v>
      </c>
      <c r="P73" s="38"/>
      <c r="R73" s="13"/>
    </row>
    <row r="74" spans="1:18" hidden="1" x14ac:dyDescent="0.25">
      <c r="A74" s="88">
        <v>1223</v>
      </c>
      <c r="B74" s="110" t="s">
        <v>239</v>
      </c>
      <c r="C74" s="45">
        <f t="shared" si="3"/>
        <v>0</v>
      </c>
      <c r="D74" s="43"/>
      <c r="E74" s="40"/>
      <c r="F74" s="44">
        <f t="shared" si="4"/>
        <v>0</v>
      </c>
      <c r="G74" s="43"/>
      <c r="H74" s="42"/>
      <c r="I74" s="39">
        <f t="shared" si="5"/>
        <v>0</v>
      </c>
      <c r="J74" s="43"/>
      <c r="K74" s="42"/>
      <c r="L74" s="39">
        <f t="shared" si="6"/>
        <v>0</v>
      </c>
      <c r="M74" s="41"/>
      <c r="N74" s="40"/>
      <c r="O74" s="39">
        <f t="shared" si="7"/>
        <v>0</v>
      </c>
      <c r="P74" s="38"/>
      <c r="R74" s="13"/>
    </row>
    <row r="75" spans="1:18" hidden="1" x14ac:dyDescent="0.25">
      <c r="A75" s="88">
        <v>1225</v>
      </c>
      <c r="B75" s="110" t="s">
        <v>238</v>
      </c>
      <c r="C75" s="45">
        <f t="shared" si="3"/>
        <v>0</v>
      </c>
      <c r="D75" s="43"/>
      <c r="E75" s="40"/>
      <c r="F75" s="44">
        <f t="shared" si="4"/>
        <v>0</v>
      </c>
      <c r="G75" s="43"/>
      <c r="H75" s="42"/>
      <c r="I75" s="39">
        <f t="shared" si="5"/>
        <v>0</v>
      </c>
      <c r="J75" s="43"/>
      <c r="K75" s="42"/>
      <c r="L75" s="39">
        <f t="shared" si="6"/>
        <v>0</v>
      </c>
      <c r="M75" s="41"/>
      <c r="N75" s="40"/>
      <c r="O75" s="39">
        <f t="shared" si="7"/>
        <v>0</v>
      </c>
      <c r="P75" s="38"/>
      <c r="R75" s="13"/>
    </row>
    <row r="76" spans="1:18" ht="36" x14ac:dyDescent="0.25">
      <c r="A76" s="88">
        <v>1227</v>
      </c>
      <c r="B76" s="110" t="s">
        <v>237</v>
      </c>
      <c r="C76" s="45">
        <f t="shared" si="3"/>
        <v>1067</v>
      </c>
      <c r="D76" s="43">
        <v>1067</v>
      </c>
      <c r="E76" s="543"/>
      <c r="F76" s="87">
        <f t="shared" si="4"/>
        <v>1067</v>
      </c>
      <c r="G76" s="43"/>
      <c r="H76" s="42"/>
      <c r="I76" s="39">
        <f t="shared" si="5"/>
        <v>0</v>
      </c>
      <c r="J76" s="43"/>
      <c r="K76" s="42"/>
      <c r="L76" s="39">
        <f t="shared" si="6"/>
        <v>0</v>
      </c>
      <c r="M76" s="41"/>
      <c r="N76" s="40"/>
      <c r="O76" s="39">
        <f t="shared" si="7"/>
        <v>0</v>
      </c>
      <c r="P76" s="38"/>
      <c r="R76" s="13"/>
    </row>
    <row r="77" spans="1:18" ht="60" hidden="1" x14ac:dyDescent="0.25">
      <c r="A77" s="88">
        <v>1228</v>
      </c>
      <c r="B77" s="110" t="s">
        <v>236</v>
      </c>
      <c r="C77" s="45">
        <f t="shared" si="3"/>
        <v>0</v>
      </c>
      <c r="D77" s="43"/>
      <c r="E77" s="40"/>
      <c r="F77" s="44">
        <f t="shared" si="4"/>
        <v>0</v>
      </c>
      <c r="G77" s="43"/>
      <c r="H77" s="42"/>
      <c r="I77" s="39">
        <f t="shared" si="5"/>
        <v>0</v>
      </c>
      <c r="J77" s="43"/>
      <c r="K77" s="42"/>
      <c r="L77" s="39">
        <f t="shared" si="6"/>
        <v>0</v>
      </c>
      <c r="M77" s="41"/>
      <c r="N77" s="40"/>
      <c r="O77" s="39">
        <f t="shared" si="7"/>
        <v>0</v>
      </c>
      <c r="P77" s="38"/>
      <c r="R77" s="13"/>
    </row>
    <row r="78" spans="1:18" x14ac:dyDescent="0.25">
      <c r="A78" s="163">
        <v>2000</v>
      </c>
      <c r="B78" s="163" t="s">
        <v>235</v>
      </c>
      <c r="C78" s="162">
        <f t="shared" si="3"/>
        <v>7275</v>
      </c>
      <c r="D78" s="160">
        <f>SUM(D79,D86,D133,D167,D168,D175)</f>
        <v>7275</v>
      </c>
      <c r="E78" s="539">
        <f>SUM(E79,E86,E133,E167,E168,E175)</f>
        <v>0</v>
      </c>
      <c r="F78" s="492">
        <f t="shared" si="4"/>
        <v>7275</v>
      </c>
      <c r="G78" s="160">
        <f>SUM(G79,G86,G133,G167,G168,G175)</f>
        <v>0</v>
      </c>
      <c r="H78" s="159">
        <f>SUM(H79,H86,H133,H167,H168,H175)</f>
        <v>0</v>
      </c>
      <c r="I78" s="156">
        <f t="shared" si="5"/>
        <v>0</v>
      </c>
      <c r="J78" s="160">
        <f>SUM(J79,J86,J133,J167,J168,J175)</f>
        <v>0</v>
      </c>
      <c r="K78" s="159">
        <f>SUM(K79,K86,K133,K167,K168,K175)</f>
        <v>0</v>
      </c>
      <c r="L78" s="156">
        <f t="shared" si="6"/>
        <v>0</v>
      </c>
      <c r="M78" s="158">
        <f>SUM(M79,M86,M133,M167,M168,M175)</f>
        <v>0</v>
      </c>
      <c r="N78" s="157">
        <f>SUM(N79,N86,N133,N167,N168,N175)</f>
        <v>0</v>
      </c>
      <c r="O78" s="156">
        <f t="shared" si="7"/>
        <v>0</v>
      </c>
      <c r="P78" s="155"/>
      <c r="R78" s="13"/>
    </row>
    <row r="79" spans="1:18" ht="24" hidden="1" x14ac:dyDescent="0.25">
      <c r="A79" s="109">
        <v>2100</v>
      </c>
      <c r="B79" s="108" t="s">
        <v>234</v>
      </c>
      <c r="C79" s="124">
        <f t="shared" si="3"/>
        <v>0</v>
      </c>
      <c r="D79" s="121">
        <f>SUM(D80,D83)</f>
        <v>0</v>
      </c>
      <c r="E79" s="123">
        <f>SUM(E80,E83)</f>
        <v>0</v>
      </c>
      <c r="F79" s="122">
        <f t="shared" si="4"/>
        <v>0</v>
      </c>
      <c r="G79" s="121">
        <f>SUM(G80,G83)</f>
        <v>0</v>
      </c>
      <c r="H79" s="120">
        <f>SUM(H80,H83)</f>
        <v>0</v>
      </c>
      <c r="I79" s="119">
        <f t="shared" si="5"/>
        <v>0</v>
      </c>
      <c r="J79" s="121">
        <f>SUM(J80,J83)</f>
        <v>0</v>
      </c>
      <c r="K79" s="120">
        <f>SUM(K80,K83)</f>
        <v>0</v>
      </c>
      <c r="L79" s="119">
        <f t="shared" si="6"/>
        <v>0</v>
      </c>
      <c r="M79" s="172">
        <f>SUM(M80,M83)</f>
        <v>0</v>
      </c>
      <c r="N79" s="123">
        <f>SUM(N80,N83)</f>
        <v>0</v>
      </c>
      <c r="O79" s="119">
        <f t="shared" si="7"/>
        <v>0</v>
      </c>
      <c r="P79" s="171"/>
      <c r="R79" s="13"/>
    </row>
    <row r="80" spans="1:18" ht="24" hidden="1" x14ac:dyDescent="0.25">
      <c r="A80" s="118">
        <v>2110</v>
      </c>
      <c r="B80" s="117" t="s">
        <v>233</v>
      </c>
      <c r="C80" s="85">
        <f t="shared" si="3"/>
        <v>0</v>
      </c>
      <c r="D80" s="140">
        <f>SUM(D81:D82)</f>
        <v>0</v>
      </c>
      <c r="E80" s="141">
        <f>SUM(E81:E82)</f>
        <v>0</v>
      </c>
      <c r="F80" s="84">
        <f t="shared" si="4"/>
        <v>0</v>
      </c>
      <c r="G80" s="140">
        <f>SUM(G81:G82)</f>
        <v>0</v>
      </c>
      <c r="H80" s="139">
        <f>SUM(H81:H82)</f>
        <v>0</v>
      </c>
      <c r="I80" s="79">
        <f t="shared" si="5"/>
        <v>0</v>
      </c>
      <c r="J80" s="140">
        <f>SUM(J81:J82)</f>
        <v>0</v>
      </c>
      <c r="K80" s="139">
        <f>SUM(K81:K82)</f>
        <v>0</v>
      </c>
      <c r="L80" s="79">
        <f t="shared" si="6"/>
        <v>0</v>
      </c>
      <c r="M80" s="142">
        <f>SUM(M81:M82)</f>
        <v>0</v>
      </c>
      <c r="N80" s="141">
        <f>SUM(N81:N82)</f>
        <v>0</v>
      </c>
      <c r="O80" s="79">
        <f t="shared" si="7"/>
        <v>0</v>
      </c>
      <c r="P80" s="78"/>
      <c r="R80" s="13"/>
    </row>
    <row r="81" spans="1:18" hidden="1" x14ac:dyDescent="0.25">
      <c r="A81" s="88">
        <v>2111</v>
      </c>
      <c r="B81" s="110" t="s">
        <v>231</v>
      </c>
      <c r="C81" s="45">
        <f t="shared" si="3"/>
        <v>0</v>
      </c>
      <c r="D81" s="43"/>
      <c r="E81" s="40"/>
      <c r="F81" s="44">
        <f t="shared" si="4"/>
        <v>0</v>
      </c>
      <c r="G81" s="43"/>
      <c r="H81" s="42"/>
      <c r="I81" s="39">
        <f t="shared" si="5"/>
        <v>0</v>
      </c>
      <c r="J81" s="43"/>
      <c r="K81" s="42"/>
      <c r="L81" s="39">
        <f t="shared" si="6"/>
        <v>0</v>
      </c>
      <c r="M81" s="41"/>
      <c r="N81" s="40"/>
      <c r="O81" s="39">
        <f t="shared" si="7"/>
        <v>0</v>
      </c>
      <c r="P81" s="38"/>
      <c r="R81" s="13"/>
    </row>
    <row r="82" spans="1:18" ht="24" hidden="1" x14ac:dyDescent="0.25">
      <c r="A82" s="88">
        <v>2112</v>
      </c>
      <c r="B82" s="110" t="s">
        <v>230</v>
      </c>
      <c r="C82" s="45">
        <f t="shared" si="3"/>
        <v>0</v>
      </c>
      <c r="D82" s="43"/>
      <c r="E82" s="40"/>
      <c r="F82" s="44">
        <f t="shared" si="4"/>
        <v>0</v>
      </c>
      <c r="G82" s="43"/>
      <c r="H82" s="42"/>
      <c r="I82" s="39">
        <f t="shared" si="5"/>
        <v>0</v>
      </c>
      <c r="J82" s="43"/>
      <c r="K82" s="42"/>
      <c r="L82" s="39">
        <f t="shared" si="6"/>
        <v>0</v>
      </c>
      <c r="M82" s="41"/>
      <c r="N82" s="40"/>
      <c r="O82" s="39">
        <f t="shared" si="7"/>
        <v>0</v>
      </c>
      <c r="P82" s="38"/>
      <c r="R82" s="13"/>
    </row>
    <row r="83" spans="1:18" ht="24" hidden="1" x14ac:dyDescent="0.25">
      <c r="A83" s="111">
        <v>2120</v>
      </c>
      <c r="B83" s="110" t="s">
        <v>232</v>
      </c>
      <c r="C83" s="45">
        <f t="shared" si="3"/>
        <v>0</v>
      </c>
      <c r="D83" s="115">
        <f>SUM(D84:D85)</f>
        <v>0</v>
      </c>
      <c r="E83" s="112">
        <f>SUM(E84:E85)</f>
        <v>0</v>
      </c>
      <c r="F83" s="44">
        <f t="shared" si="4"/>
        <v>0</v>
      </c>
      <c r="G83" s="115">
        <f>SUM(G84:G85)</f>
        <v>0</v>
      </c>
      <c r="H83" s="114">
        <f>SUM(H84:H85)</f>
        <v>0</v>
      </c>
      <c r="I83" s="39">
        <f t="shared" si="5"/>
        <v>0</v>
      </c>
      <c r="J83" s="115">
        <f>SUM(J84:J85)</f>
        <v>0</v>
      </c>
      <c r="K83" s="114">
        <f>SUM(K84:K85)</f>
        <v>0</v>
      </c>
      <c r="L83" s="39">
        <f t="shared" si="6"/>
        <v>0</v>
      </c>
      <c r="M83" s="113">
        <f>SUM(M84:M85)</f>
        <v>0</v>
      </c>
      <c r="N83" s="112">
        <f>SUM(N84:N85)</f>
        <v>0</v>
      </c>
      <c r="O83" s="39">
        <f t="shared" si="7"/>
        <v>0</v>
      </c>
      <c r="P83" s="38"/>
      <c r="R83" s="13"/>
    </row>
    <row r="84" spans="1:18" hidden="1" x14ac:dyDescent="0.25">
      <c r="A84" s="88">
        <v>2121</v>
      </c>
      <c r="B84" s="110" t="s">
        <v>231</v>
      </c>
      <c r="C84" s="45">
        <f t="shared" si="3"/>
        <v>0</v>
      </c>
      <c r="D84" s="43"/>
      <c r="E84" s="40"/>
      <c r="F84" s="44">
        <f t="shared" si="4"/>
        <v>0</v>
      </c>
      <c r="G84" s="43"/>
      <c r="H84" s="42"/>
      <c r="I84" s="39">
        <f t="shared" si="5"/>
        <v>0</v>
      </c>
      <c r="J84" s="43"/>
      <c r="K84" s="42"/>
      <c r="L84" s="39">
        <f t="shared" si="6"/>
        <v>0</v>
      </c>
      <c r="M84" s="41"/>
      <c r="N84" s="40"/>
      <c r="O84" s="39">
        <f t="shared" si="7"/>
        <v>0</v>
      </c>
      <c r="P84" s="38"/>
      <c r="R84" s="13"/>
    </row>
    <row r="85" spans="1:18" ht="24" hidden="1" x14ac:dyDescent="0.25">
      <c r="A85" s="88">
        <v>2122</v>
      </c>
      <c r="B85" s="110" t="s">
        <v>230</v>
      </c>
      <c r="C85" s="45">
        <f t="shared" si="3"/>
        <v>0</v>
      </c>
      <c r="D85" s="43"/>
      <c r="E85" s="40"/>
      <c r="F85" s="44">
        <f t="shared" si="4"/>
        <v>0</v>
      </c>
      <c r="G85" s="43"/>
      <c r="H85" s="42"/>
      <c r="I85" s="39">
        <f t="shared" si="5"/>
        <v>0</v>
      </c>
      <c r="J85" s="43"/>
      <c r="K85" s="42"/>
      <c r="L85" s="39">
        <f t="shared" si="6"/>
        <v>0</v>
      </c>
      <c r="M85" s="41"/>
      <c r="N85" s="40"/>
      <c r="O85" s="39">
        <f t="shared" si="7"/>
        <v>0</v>
      </c>
      <c r="P85" s="38"/>
      <c r="R85" s="13"/>
    </row>
    <row r="86" spans="1:18" x14ac:dyDescent="0.25">
      <c r="A86" s="109">
        <v>2200</v>
      </c>
      <c r="B86" s="108" t="s">
        <v>229</v>
      </c>
      <c r="C86" s="168">
        <f t="shared" si="3"/>
        <v>6520</v>
      </c>
      <c r="D86" s="121">
        <f>SUM(D87,D92,D98,D106,D115,D119,D125,D131)</f>
        <v>6520</v>
      </c>
      <c r="E86" s="540">
        <f>SUM(E87,E92,E98,E106,E115,E119,E125,E131)</f>
        <v>0</v>
      </c>
      <c r="F86" s="473">
        <f t="shared" si="4"/>
        <v>6520</v>
      </c>
      <c r="G86" s="121">
        <f>SUM(G87,G92,G98,G106,G115,G119,G125,G131)</f>
        <v>0</v>
      </c>
      <c r="H86" s="120">
        <f>SUM(H87,H92,H98,H106,H115,H119,H125,H131)</f>
        <v>0</v>
      </c>
      <c r="I86" s="119">
        <f t="shared" si="5"/>
        <v>0</v>
      </c>
      <c r="J86" s="121">
        <f>SUM(J87,J92,J98,J106,J115,J119,J125,J131)</f>
        <v>0</v>
      </c>
      <c r="K86" s="120">
        <f>SUM(K87,K92,K98,K106,K115,K119,K125,K131)</f>
        <v>0</v>
      </c>
      <c r="L86" s="119">
        <f t="shared" si="6"/>
        <v>0</v>
      </c>
      <c r="M86" s="103">
        <f>SUM(M87,M92,M98,M106,M115,M119,M125,M131)</f>
        <v>0</v>
      </c>
      <c r="N86" s="102">
        <f>SUM(N87,N92,N98,N106,N115,N119,N125,N131)</f>
        <v>0</v>
      </c>
      <c r="O86" s="101">
        <f t="shared" si="7"/>
        <v>0</v>
      </c>
      <c r="P86" s="100"/>
      <c r="R86" s="13"/>
    </row>
    <row r="87" spans="1:18" ht="24" x14ac:dyDescent="0.25">
      <c r="A87" s="169">
        <v>2210</v>
      </c>
      <c r="B87" s="96" t="s">
        <v>228</v>
      </c>
      <c r="C87" s="170">
        <f t="shared" si="3"/>
        <v>669</v>
      </c>
      <c r="D87" s="94">
        <f>SUM(D88:D91)</f>
        <v>669</v>
      </c>
      <c r="E87" s="541">
        <f>SUM(E88:E91)</f>
        <v>0</v>
      </c>
      <c r="F87" s="484">
        <f t="shared" si="4"/>
        <v>669</v>
      </c>
      <c r="G87" s="94">
        <f>SUM(G88:G91)</f>
        <v>0</v>
      </c>
      <c r="H87" s="93">
        <f>SUM(H88:H91)</f>
        <v>0</v>
      </c>
      <c r="I87" s="90">
        <f t="shared" si="5"/>
        <v>0</v>
      </c>
      <c r="J87" s="94">
        <f>SUM(J88:J91)</f>
        <v>0</v>
      </c>
      <c r="K87" s="93">
        <f>SUM(K88:K91)</f>
        <v>0</v>
      </c>
      <c r="L87" s="90">
        <f t="shared" si="6"/>
        <v>0</v>
      </c>
      <c r="M87" s="92">
        <f>SUM(M88:M91)</f>
        <v>0</v>
      </c>
      <c r="N87" s="91">
        <f>SUM(N88:N91)</f>
        <v>0</v>
      </c>
      <c r="O87" s="90">
        <f t="shared" si="7"/>
        <v>0</v>
      </c>
      <c r="P87" s="89"/>
      <c r="R87" s="13"/>
    </row>
    <row r="88" spans="1:18" ht="24" hidden="1" x14ac:dyDescent="0.25">
      <c r="A88" s="145">
        <v>2211</v>
      </c>
      <c r="B88" s="117" t="s">
        <v>227</v>
      </c>
      <c r="C88" s="45">
        <f t="shared" si="3"/>
        <v>0</v>
      </c>
      <c r="D88" s="83"/>
      <c r="E88" s="80"/>
      <c r="F88" s="84">
        <f t="shared" si="4"/>
        <v>0</v>
      </c>
      <c r="G88" s="83"/>
      <c r="H88" s="82"/>
      <c r="I88" s="79">
        <f t="shared" si="5"/>
        <v>0</v>
      </c>
      <c r="J88" s="83"/>
      <c r="K88" s="82"/>
      <c r="L88" s="79">
        <f t="shared" si="6"/>
        <v>0</v>
      </c>
      <c r="M88" s="81"/>
      <c r="N88" s="80"/>
      <c r="O88" s="79">
        <f t="shared" si="7"/>
        <v>0</v>
      </c>
      <c r="P88" s="78"/>
      <c r="R88" s="13"/>
    </row>
    <row r="89" spans="1:18" ht="36" x14ac:dyDescent="0.25">
      <c r="A89" s="88">
        <v>2212</v>
      </c>
      <c r="B89" s="110" t="s">
        <v>226</v>
      </c>
      <c r="C89" s="45">
        <f t="shared" si="3"/>
        <v>599</v>
      </c>
      <c r="D89" s="43">
        <v>599</v>
      </c>
      <c r="E89" s="543"/>
      <c r="F89" s="87">
        <f t="shared" si="4"/>
        <v>599</v>
      </c>
      <c r="G89" s="43"/>
      <c r="H89" s="42"/>
      <c r="I89" s="39">
        <f t="shared" si="5"/>
        <v>0</v>
      </c>
      <c r="J89" s="43"/>
      <c r="K89" s="42"/>
      <c r="L89" s="39">
        <f t="shared" si="6"/>
        <v>0</v>
      </c>
      <c r="M89" s="41"/>
      <c r="N89" s="40"/>
      <c r="O89" s="39">
        <f t="shared" si="7"/>
        <v>0</v>
      </c>
      <c r="P89" s="38"/>
      <c r="R89" s="13"/>
    </row>
    <row r="90" spans="1:18" ht="24" x14ac:dyDescent="0.25">
      <c r="A90" s="88">
        <v>2214</v>
      </c>
      <c r="B90" s="110" t="s">
        <v>225</v>
      </c>
      <c r="C90" s="45">
        <f t="shared" si="3"/>
        <v>70</v>
      </c>
      <c r="D90" s="43">
        <v>70</v>
      </c>
      <c r="E90" s="543"/>
      <c r="F90" s="87">
        <f t="shared" si="4"/>
        <v>70</v>
      </c>
      <c r="G90" s="43"/>
      <c r="H90" s="42"/>
      <c r="I90" s="39">
        <f t="shared" si="5"/>
        <v>0</v>
      </c>
      <c r="J90" s="43"/>
      <c r="K90" s="42"/>
      <c r="L90" s="39">
        <f t="shared" si="6"/>
        <v>0</v>
      </c>
      <c r="M90" s="41"/>
      <c r="N90" s="40"/>
      <c r="O90" s="39">
        <f t="shared" si="7"/>
        <v>0</v>
      </c>
      <c r="P90" s="38"/>
      <c r="R90" s="13"/>
    </row>
    <row r="91" spans="1:18" hidden="1" x14ac:dyDescent="0.25">
      <c r="A91" s="88">
        <v>2219</v>
      </c>
      <c r="B91" s="110" t="s">
        <v>224</v>
      </c>
      <c r="C91" s="45">
        <f t="shared" si="3"/>
        <v>0</v>
      </c>
      <c r="D91" s="43"/>
      <c r="E91" s="40"/>
      <c r="F91" s="44">
        <f t="shared" si="4"/>
        <v>0</v>
      </c>
      <c r="G91" s="43"/>
      <c r="H91" s="42"/>
      <c r="I91" s="39">
        <f t="shared" si="5"/>
        <v>0</v>
      </c>
      <c r="J91" s="43"/>
      <c r="K91" s="42"/>
      <c r="L91" s="39">
        <f t="shared" si="6"/>
        <v>0</v>
      </c>
      <c r="M91" s="41"/>
      <c r="N91" s="40"/>
      <c r="O91" s="39">
        <f t="shared" si="7"/>
        <v>0</v>
      </c>
      <c r="P91" s="38"/>
      <c r="R91" s="13"/>
    </row>
    <row r="92" spans="1:18" ht="24" x14ac:dyDescent="0.25">
      <c r="A92" s="111">
        <v>2220</v>
      </c>
      <c r="B92" s="110" t="s">
        <v>223</v>
      </c>
      <c r="C92" s="45">
        <f t="shared" si="3"/>
        <v>1584</v>
      </c>
      <c r="D92" s="115">
        <f>SUM(D93:D97)</f>
        <v>1454</v>
      </c>
      <c r="E92" s="136">
        <f>SUM(E93:E97)</f>
        <v>130</v>
      </c>
      <c r="F92" s="87">
        <f t="shared" si="4"/>
        <v>1584</v>
      </c>
      <c r="G92" s="115">
        <f>SUM(G93:G97)</f>
        <v>0</v>
      </c>
      <c r="H92" s="114">
        <f>SUM(H93:H97)</f>
        <v>0</v>
      </c>
      <c r="I92" s="39">
        <f t="shared" si="5"/>
        <v>0</v>
      </c>
      <c r="J92" s="115">
        <f>SUM(J93:J97)</f>
        <v>0</v>
      </c>
      <c r="K92" s="114">
        <f>SUM(K93:K97)</f>
        <v>0</v>
      </c>
      <c r="L92" s="39">
        <f t="shared" si="6"/>
        <v>0</v>
      </c>
      <c r="M92" s="113">
        <f>SUM(M93:M97)</f>
        <v>0</v>
      </c>
      <c r="N92" s="112">
        <f>SUM(N93:N97)</f>
        <v>0</v>
      </c>
      <c r="O92" s="39">
        <f t="shared" si="7"/>
        <v>0</v>
      </c>
      <c r="P92" s="38"/>
      <c r="R92" s="13"/>
    </row>
    <row r="93" spans="1:18" x14ac:dyDescent="0.25">
      <c r="A93" s="88">
        <v>2221</v>
      </c>
      <c r="B93" s="110" t="s">
        <v>222</v>
      </c>
      <c r="C93" s="45">
        <f t="shared" si="3"/>
        <v>1454</v>
      </c>
      <c r="D93" s="43">
        <v>1454</v>
      </c>
      <c r="E93" s="543"/>
      <c r="F93" s="87">
        <f t="shared" si="4"/>
        <v>1454</v>
      </c>
      <c r="G93" s="43"/>
      <c r="H93" s="42"/>
      <c r="I93" s="39">
        <f t="shared" si="5"/>
        <v>0</v>
      </c>
      <c r="J93" s="43"/>
      <c r="K93" s="42"/>
      <c r="L93" s="39">
        <f t="shared" si="6"/>
        <v>0</v>
      </c>
      <c r="M93" s="41"/>
      <c r="N93" s="40"/>
      <c r="O93" s="39">
        <f t="shared" si="7"/>
        <v>0</v>
      </c>
      <c r="P93" s="38"/>
      <c r="R93" s="13"/>
    </row>
    <row r="94" spans="1:18" x14ac:dyDescent="0.25">
      <c r="A94" s="88">
        <v>2222</v>
      </c>
      <c r="B94" s="110" t="s">
        <v>221</v>
      </c>
      <c r="C94" s="45">
        <f t="shared" si="3"/>
        <v>6</v>
      </c>
      <c r="D94" s="43"/>
      <c r="E94" s="543">
        <v>6</v>
      </c>
      <c r="F94" s="87">
        <f t="shared" si="4"/>
        <v>6</v>
      </c>
      <c r="G94" s="43"/>
      <c r="H94" s="42"/>
      <c r="I94" s="39">
        <f t="shared" si="5"/>
        <v>0</v>
      </c>
      <c r="J94" s="43"/>
      <c r="K94" s="42"/>
      <c r="L94" s="39">
        <f t="shared" si="6"/>
        <v>0</v>
      </c>
      <c r="M94" s="41"/>
      <c r="N94" s="40"/>
      <c r="O94" s="39">
        <f t="shared" si="7"/>
        <v>0</v>
      </c>
      <c r="P94" s="38"/>
      <c r="R94" s="13"/>
    </row>
    <row r="95" spans="1:18" x14ac:dyDescent="0.25">
      <c r="A95" s="88">
        <v>2223</v>
      </c>
      <c r="B95" s="110" t="s">
        <v>220</v>
      </c>
      <c r="C95" s="45">
        <f t="shared" si="3"/>
        <v>118</v>
      </c>
      <c r="D95" s="43"/>
      <c r="E95" s="543">
        <v>118</v>
      </c>
      <c r="F95" s="87">
        <f t="shared" si="4"/>
        <v>118</v>
      </c>
      <c r="G95" s="43"/>
      <c r="H95" s="42"/>
      <c r="I95" s="39">
        <f t="shared" si="5"/>
        <v>0</v>
      </c>
      <c r="J95" s="43"/>
      <c r="K95" s="42"/>
      <c r="L95" s="39">
        <f t="shared" si="6"/>
        <v>0</v>
      </c>
      <c r="M95" s="41"/>
      <c r="N95" s="40"/>
      <c r="O95" s="39">
        <f t="shared" si="7"/>
        <v>0</v>
      </c>
      <c r="P95" s="38"/>
      <c r="R95" s="13"/>
    </row>
    <row r="96" spans="1:18" ht="48" x14ac:dyDescent="0.25">
      <c r="A96" s="88">
        <v>2224</v>
      </c>
      <c r="B96" s="110" t="s">
        <v>219</v>
      </c>
      <c r="C96" s="45">
        <f t="shared" si="3"/>
        <v>6</v>
      </c>
      <c r="D96" s="43"/>
      <c r="E96" s="543">
        <v>6</v>
      </c>
      <c r="F96" s="87">
        <f t="shared" si="4"/>
        <v>6</v>
      </c>
      <c r="G96" s="43"/>
      <c r="H96" s="42"/>
      <c r="I96" s="39">
        <f t="shared" si="5"/>
        <v>0</v>
      </c>
      <c r="J96" s="43"/>
      <c r="K96" s="42"/>
      <c r="L96" s="39">
        <f t="shared" si="6"/>
        <v>0</v>
      </c>
      <c r="M96" s="41"/>
      <c r="N96" s="40"/>
      <c r="O96" s="39">
        <f t="shared" si="7"/>
        <v>0</v>
      </c>
      <c r="P96" s="38"/>
      <c r="R96" s="13"/>
    </row>
    <row r="97" spans="1:18" ht="24" hidden="1" x14ac:dyDescent="0.25">
      <c r="A97" s="88">
        <v>2229</v>
      </c>
      <c r="B97" s="110" t="s">
        <v>218</v>
      </c>
      <c r="C97" s="45">
        <f t="shared" si="3"/>
        <v>0</v>
      </c>
      <c r="D97" s="43"/>
      <c r="E97" s="40"/>
      <c r="F97" s="44">
        <f t="shared" si="4"/>
        <v>0</v>
      </c>
      <c r="G97" s="43"/>
      <c r="H97" s="42"/>
      <c r="I97" s="39">
        <f t="shared" si="5"/>
        <v>0</v>
      </c>
      <c r="J97" s="43"/>
      <c r="K97" s="42"/>
      <c r="L97" s="39">
        <f t="shared" si="6"/>
        <v>0</v>
      </c>
      <c r="M97" s="41"/>
      <c r="N97" s="40"/>
      <c r="O97" s="39">
        <f t="shared" si="7"/>
        <v>0</v>
      </c>
      <c r="P97" s="38"/>
      <c r="R97" s="13"/>
    </row>
    <row r="98" spans="1:18" ht="36" x14ac:dyDescent="0.25">
      <c r="A98" s="111">
        <v>2230</v>
      </c>
      <c r="B98" s="110" t="s">
        <v>217</v>
      </c>
      <c r="C98" s="45">
        <f t="shared" si="3"/>
        <v>240</v>
      </c>
      <c r="D98" s="115">
        <f>SUM(D99:D105)</f>
        <v>240</v>
      </c>
      <c r="E98" s="136">
        <f>SUM(E99:E105)</f>
        <v>0</v>
      </c>
      <c r="F98" s="87">
        <f t="shared" si="4"/>
        <v>240</v>
      </c>
      <c r="G98" s="115">
        <f>SUM(G99:G105)</f>
        <v>0</v>
      </c>
      <c r="H98" s="114">
        <f>SUM(H99:H105)</f>
        <v>0</v>
      </c>
      <c r="I98" s="39">
        <f t="shared" si="5"/>
        <v>0</v>
      </c>
      <c r="J98" s="115">
        <f>SUM(J99:J105)</f>
        <v>0</v>
      </c>
      <c r="K98" s="114">
        <f>SUM(K99:K105)</f>
        <v>0</v>
      </c>
      <c r="L98" s="39">
        <f t="shared" si="6"/>
        <v>0</v>
      </c>
      <c r="M98" s="113">
        <f>SUM(M99:M105)</f>
        <v>0</v>
      </c>
      <c r="N98" s="112">
        <f>SUM(N99:N105)</f>
        <v>0</v>
      </c>
      <c r="O98" s="39">
        <f t="shared" si="7"/>
        <v>0</v>
      </c>
      <c r="P98" s="38"/>
      <c r="R98" s="13"/>
    </row>
    <row r="99" spans="1:18" ht="24" hidden="1" x14ac:dyDescent="0.25">
      <c r="A99" s="88">
        <v>2231</v>
      </c>
      <c r="B99" s="110" t="s">
        <v>216</v>
      </c>
      <c r="C99" s="45">
        <f t="shared" si="3"/>
        <v>0</v>
      </c>
      <c r="D99" s="43"/>
      <c r="E99" s="40"/>
      <c r="F99" s="44">
        <f t="shared" si="4"/>
        <v>0</v>
      </c>
      <c r="G99" s="43"/>
      <c r="H99" s="42"/>
      <c r="I99" s="39">
        <f t="shared" si="5"/>
        <v>0</v>
      </c>
      <c r="J99" s="43"/>
      <c r="K99" s="42"/>
      <c r="L99" s="39">
        <f t="shared" si="6"/>
        <v>0</v>
      </c>
      <c r="M99" s="41"/>
      <c r="N99" s="40"/>
      <c r="O99" s="39">
        <f t="shared" si="7"/>
        <v>0</v>
      </c>
      <c r="P99" s="38"/>
      <c r="R99" s="13"/>
    </row>
    <row r="100" spans="1:18" ht="36" hidden="1" x14ac:dyDescent="0.25">
      <c r="A100" s="88">
        <v>2232</v>
      </c>
      <c r="B100" s="110" t="s">
        <v>215</v>
      </c>
      <c r="C100" s="45">
        <f t="shared" si="3"/>
        <v>0</v>
      </c>
      <c r="D100" s="43"/>
      <c r="E100" s="40"/>
      <c r="F100" s="44">
        <f t="shared" si="4"/>
        <v>0</v>
      </c>
      <c r="G100" s="43"/>
      <c r="H100" s="42"/>
      <c r="I100" s="39">
        <f t="shared" si="5"/>
        <v>0</v>
      </c>
      <c r="J100" s="43"/>
      <c r="K100" s="42"/>
      <c r="L100" s="39">
        <f t="shared" si="6"/>
        <v>0</v>
      </c>
      <c r="M100" s="41"/>
      <c r="N100" s="40"/>
      <c r="O100" s="39">
        <f t="shared" si="7"/>
        <v>0</v>
      </c>
      <c r="P100" s="38"/>
      <c r="R100" s="13"/>
    </row>
    <row r="101" spans="1:18" ht="24" hidden="1" x14ac:dyDescent="0.25">
      <c r="A101" s="145">
        <v>2233</v>
      </c>
      <c r="B101" s="117" t="s">
        <v>214</v>
      </c>
      <c r="C101" s="45">
        <f t="shared" si="3"/>
        <v>0</v>
      </c>
      <c r="D101" s="83"/>
      <c r="E101" s="80"/>
      <c r="F101" s="84">
        <f t="shared" si="4"/>
        <v>0</v>
      </c>
      <c r="G101" s="83"/>
      <c r="H101" s="82"/>
      <c r="I101" s="79">
        <f t="shared" si="5"/>
        <v>0</v>
      </c>
      <c r="J101" s="83"/>
      <c r="K101" s="82"/>
      <c r="L101" s="79">
        <f t="shared" si="6"/>
        <v>0</v>
      </c>
      <c r="M101" s="81"/>
      <c r="N101" s="80"/>
      <c r="O101" s="79">
        <f t="shared" si="7"/>
        <v>0</v>
      </c>
      <c r="P101" s="78"/>
      <c r="R101" s="13"/>
    </row>
    <row r="102" spans="1:18" ht="36" hidden="1" x14ac:dyDescent="0.25">
      <c r="A102" s="88">
        <v>2234</v>
      </c>
      <c r="B102" s="110" t="s">
        <v>213</v>
      </c>
      <c r="C102" s="45">
        <f t="shared" si="3"/>
        <v>0</v>
      </c>
      <c r="D102" s="43"/>
      <c r="E102" s="40"/>
      <c r="F102" s="44">
        <f t="shared" si="4"/>
        <v>0</v>
      </c>
      <c r="G102" s="43"/>
      <c r="H102" s="42"/>
      <c r="I102" s="39">
        <f t="shared" si="5"/>
        <v>0</v>
      </c>
      <c r="J102" s="43"/>
      <c r="K102" s="42"/>
      <c r="L102" s="39">
        <f t="shared" si="6"/>
        <v>0</v>
      </c>
      <c r="M102" s="41"/>
      <c r="N102" s="40"/>
      <c r="O102" s="39">
        <f t="shared" si="7"/>
        <v>0</v>
      </c>
      <c r="P102" s="38"/>
      <c r="R102" s="13"/>
    </row>
    <row r="103" spans="1:18" ht="24" hidden="1" x14ac:dyDescent="0.25">
      <c r="A103" s="88">
        <v>2235</v>
      </c>
      <c r="B103" s="110" t="s">
        <v>212</v>
      </c>
      <c r="C103" s="45">
        <f t="shared" si="3"/>
        <v>0</v>
      </c>
      <c r="D103" s="43"/>
      <c r="E103" s="40"/>
      <c r="F103" s="44">
        <f t="shared" si="4"/>
        <v>0</v>
      </c>
      <c r="G103" s="43"/>
      <c r="H103" s="42"/>
      <c r="I103" s="39">
        <f t="shared" si="5"/>
        <v>0</v>
      </c>
      <c r="J103" s="43"/>
      <c r="K103" s="42"/>
      <c r="L103" s="39">
        <f t="shared" si="6"/>
        <v>0</v>
      </c>
      <c r="M103" s="41"/>
      <c r="N103" s="40"/>
      <c r="O103" s="39">
        <f t="shared" si="7"/>
        <v>0</v>
      </c>
      <c r="P103" s="38"/>
      <c r="R103" s="13"/>
    </row>
    <row r="104" spans="1:18" hidden="1" x14ac:dyDescent="0.25">
      <c r="A104" s="88">
        <v>2236</v>
      </c>
      <c r="B104" s="110" t="s">
        <v>211</v>
      </c>
      <c r="C104" s="45">
        <f t="shared" si="3"/>
        <v>0</v>
      </c>
      <c r="D104" s="43"/>
      <c r="E104" s="40"/>
      <c r="F104" s="44">
        <f t="shared" si="4"/>
        <v>0</v>
      </c>
      <c r="G104" s="43"/>
      <c r="H104" s="42"/>
      <c r="I104" s="39">
        <f t="shared" si="5"/>
        <v>0</v>
      </c>
      <c r="J104" s="43"/>
      <c r="K104" s="42"/>
      <c r="L104" s="39">
        <f t="shared" si="6"/>
        <v>0</v>
      </c>
      <c r="M104" s="41"/>
      <c r="N104" s="40"/>
      <c r="O104" s="39">
        <f t="shared" si="7"/>
        <v>0</v>
      </c>
      <c r="P104" s="38"/>
      <c r="R104" s="13"/>
    </row>
    <row r="105" spans="1:18" ht="24" x14ac:dyDescent="0.25">
      <c r="A105" s="88">
        <v>2239</v>
      </c>
      <c r="B105" s="110" t="s">
        <v>210</v>
      </c>
      <c r="C105" s="45">
        <f t="shared" si="3"/>
        <v>240</v>
      </c>
      <c r="D105" s="43">
        <v>240</v>
      </c>
      <c r="E105" s="543"/>
      <c r="F105" s="87">
        <f t="shared" si="4"/>
        <v>240</v>
      </c>
      <c r="G105" s="43"/>
      <c r="H105" s="42"/>
      <c r="I105" s="39">
        <f t="shared" si="5"/>
        <v>0</v>
      </c>
      <c r="J105" s="43"/>
      <c r="K105" s="42"/>
      <c r="L105" s="39">
        <f t="shared" si="6"/>
        <v>0</v>
      </c>
      <c r="M105" s="41"/>
      <c r="N105" s="40"/>
      <c r="O105" s="39">
        <f t="shared" si="7"/>
        <v>0</v>
      </c>
      <c r="P105" s="38"/>
      <c r="R105" s="13"/>
    </row>
    <row r="106" spans="1:18" ht="36" x14ac:dyDescent="0.25">
      <c r="A106" s="111">
        <v>2240</v>
      </c>
      <c r="B106" s="110" t="s">
        <v>209</v>
      </c>
      <c r="C106" s="45">
        <f t="shared" si="3"/>
        <v>2827</v>
      </c>
      <c r="D106" s="115">
        <f>SUM(D107:D114)</f>
        <v>2957</v>
      </c>
      <c r="E106" s="136">
        <f>SUM(E107:E114)</f>
        <v>-130</v>
      </c>
      <c r="F106" s="87">
        <f t="shared" si="4"/>
        <v>2827</v>
      </c>
      <c r="G106" s="115">
        <f>SUM(G107:G114)</f>
        <v>0</v>
      </c>
      <c r="H106" s="114">
        <f>SUM(H107:H114)</f>
        <v>0</v>
      </c>
      <c r="I106" s="39">
        <f t="shared" si="5"/>
        <v>0</v>
      </c>
      <c r="J106" s="115">
        <f>SUM(J107:J114)</f>
        <v>0</v>
      </c>
      <c r="K106" s="114">
        <f>SUM(K107:K114)</f>
        <v>0</v>
      </c>
      <c r="L106" s="39">
        <f t="shared" si="6"/>
        <v>0</v>
      </c>
      <c r="M106" s="113">
        <f>SUM(M107:M114)</f>
        <v>0</v>
      </c>
      <c r="N106" s="112">
        <f>SUM(N107:N114)</f>
        <v>0</v>
      </c>
      <c r="O106" s="39">
        <f t="shared" si="7"/>
        <v>0</v>
      </c>
      <c r="P106" s="38"/>
      <c r="R106" s="13"/>
    </row>
    <row r="107" spans="1:18" hidden="1" x14ac:dyDescent="0.25">
      <c r="A107" s="88">
        <v>2241</v>
      </c>
      <c r="B107" s="110" t="s">
        <v>208</v>
      </c>
      <c r="C107" s="45">
        <f t="shared" si="3"/>
        <v>0</v>
      </c>
      <c r="D107" s="43"/>
      <c r="E107" s="40"/>
      <c r="F107" s="44">
        <f t="shared" si="4"/>
        <v>0</v>
      </c>
      <c r="G107" s="43"/>
      <c r="H107" s="42"/>
      <c r="I107" s="39">
        <f t="shared" si="5"/>
        <v>0</v>
      </c>
      <c r="J107" s="43"/>
      <c r="K107" s="42"/>
      <c r="L107" s="39">
        <f t="shared" si="6"/>
        <v>0</v>
      </c>
      <c r="M107" s="41"/>
      <c r="N107" s="40"/>
      <c r="O107" s="39">
        <f t="shared" si="7"/>
        <v>0</v>
      </c>
      <c r="P107" s="38"/>
      <c r="R107" s="13"/>
    </row>
    <row r="108" spans="1:18" ht="24" hidden="1" x14ac:dyDescent="0.25">
      <c r="A108" s="88">
        <v>2242</v>
      </c>
      <c r="B108" s="110" t="s">
        <v>207</v>
      </c>
      <c r="C108" s="45">
        <f t="shared" si="3"/>
        <v>0</v>
      </c>
      <c r="D108" s="43"/>
      <c r="E108" s="40"/>
      <c r="F108" s="44">
        <f t="shared" si="4"/>
        <v>0</v>
      </c>
      <c r="G108" s="43"/>
      <c r="H108" s="42"/>
      <c r="I108" s="39">
        <f t="shared" si="5"/>
        <v>0</v>
      </c>
      <c r="J108" s="43"/>
      <c r="K108" s="42"/>
      <c r="L108" s="39">
        <f t="shared" si="6"/>
        <v>0</v>
      </c>
      <c r="M108" s="41"/>
      <c r="N108" s="40"/>
      <c r="O108" s="39">
        <f t="shared" si="7"/>
        <v>0</v>
      </c>
      <c r="P108" s="38"/>
      <c r="R108" s="13"/>
    </row>
    <row r="109" spans="1:18" ht="24" x14ac:dyDescent="0.25">
      <c r="A109" s="88">
        <v>2243</v>
      </c>
      <c r="B109" s="110" t="s">
        <v>206</v>
      </c>
      <c r="C109" s="45">
        <f t="shared" si="3"/>
        <v>50</v>
      </c>
      <c r="D109" s="43">
        <v>50</v>
      </c>
      <c r="E109" s="543"/>
      <c r="F109" s="87">
        <f t="shared" si="4"/>
        <v>50</v>
      </c>
      <c r="G109" s="43"/>
      <c r="H109" s="42"/>
      <c r="I109" s="39">
        <f t="shared" si="5"/>
        <v>0</v>
      </c>
      <c r="J109" s="43"/>
      <c r="K109" s="42"/>
      <c r="L109" s="39">
        <f t="shared" si="6"/>
        <v>0</v>
      </c>
      <c r="M109" s="41"/>
      <c r="N109" s="40"/>
      <c r="O109" s="39">
        <f t="shared" si="7"/>
        <v>0</v>
      </c>
      <c r="P109" s="38"/>
      <c r="R109" s="13"/>
    </row>
    <row r="110" spans="1:18" ht="24" x14ac:dyDescent="0.25">
      <c r="A110" s="88">
        <v>2244</v>
      </c>
      <c r="B110" s="110" t="s">
        <v>205</v>
      </c>
      <c r="C110" s="45">
        <f t="shared" si="3"/>
        <v>2777</v>
      </c>
      <c r="D110" s="43">
        <v>2907</v>
      </c>
      <c r="E110" s="543">
        <v>-130</v>
      </c>
      <c r="F110" s="87">
        <f t="shared" si="4"/>
        <v>2777</v>
      </c>
      <c r="G110" s="43"/>
      <c r="H110" s="42"/>
      <c r="I110" s="39">
        <f t="shared" si="5"/>
        <v>0</v>
      </c>
      <c r="J110" s="43"/>
      <c r="K110" s="42"/>
      <c r="L110" s="39">
        <f t="shared" si="6"/>
        <v>0</v>
      </c>
      <c r="M110" s="41"/>
      <c r="N110" s="40"/>
      <c r="O110" s="39">
        <f t="shared" si="7"/>
        <v>0</v>
      </c>
      <c r="P110" s="38" t="s">
        <v>333</v>
      </c>
      <c r="R110" s="13"/>
    </row>
    <row r="111" spans="1:18" ht="24" hidden="1" x14ac:dyDescent="0.25">
      <c r="A111" s="88">
        <v>2246</v>
      </c>
      <c r="B111" s="110" t="s">
        <v>204</v>
      </c>
      <c r="C111" s="45">
        <f t="shared" si="3"/>
        <v>0</v>
      </c>
      <c r="D111" s="43"/>
      <c r="E111" s="40"/>
      <c r="F111" s="44">
        <f t="shared" si="4"/>
        <v>0</v>
      </c>
      <c r="G111" s="43"/>
      <c r="H111" s="42"/>
      <c r="I111" s="39">
        <f t="shared" si="5"/>
        <v>0</v>
      </c>
      <c r="J111" s="43"/>
      <c r="K111" s="42"/>
      <c r="L111" s="39">
        <f t="shared" si="6"/>
        <v>0</v>
      </c>
      <c r="M111" s="41"/>
      <c r="N111" s="40"/>
      <c r="O111" s="39">
        <f t="shared" si="7"/>
        <v>0</v>
      </c>
      <c r="P111" s="38"/>
      <c r="R111" s="13"/>
    </row>
    <row r="112" spans="1:18" hidden="1" x14ac:dyDescent="0.25">
      <c r="A112" s="88">
        <v>2247</v>
      </c>
      <c r="B112" s="110" t="s">
        <v>203</v>
      </c>
      <c r="C112" s="45">
        <f t="shared" si="3"/>
        <v>0</v>
      </c>
      <c r="D112" s="43"/>
      <c r="E112" s="40"/>
      <c r="F112" s="44">
        <f t="shared" si="4"/>
        <v>0</v>
      </c>
      <c r="G112" s="43"/>
      <c r="H112" s="42"/>
      <c r="I112" s="39">
        <f t="shared" si="5"/>
        <v>0</v>
      </c>
      <c r="J112" s="43"/>
      <c r="K112" s="42"/>
      <c r="L112" s="39">
        <f t="shared" si="6"/>
        <v>0</v>
      </c>
      <c r="M112" s="41"/>
      <c r="N112" s="40"/>
      <c r="O112" s="39">
        <f t="shared" si="7"/>
        <v>0</v>
      </c>
      <c r="P112" s="38"/>
      <c r="R112" s="13"/>
    </row>
    <row r="113" spans="1:18" ht="24" hidden="1" x14ac:dyDescent="0.25">
      <c r="A113" s="88">
        <v>2248</v>
      </c>
      <c r="B113" s="110" t="s">
        <v>202</v>
      </c>
      <c r="C113" s="45">
        <f t="shared" si="3"/>
        <v>0</v>
      </c>
      <c r="D113" s="43"/>
      <c r="E113" s="40"/>
      <c r="F113" s="44">
        <f t="shared" si="4"/>
        <v>0</v>
      </c>
      <c r="G113" s="43"/>
      <c r="H113" s="42"/>
      <c r="I113" s="39">
        <f t="shared" si="5"/>
        <v>0</v>
      </c>
      <c r="J113" s="43"/>
      <c r="K113" s="42"/>
      <c r="L113" s="39">
        <f t="shared" si="6"/>
        <v>0</v>
      </c>
      <c r="M113" s="41"/>
      <c r="N113" s="40"/>
      <c r="O113" s="39">
        <f t="shared" si="7"/>
        <v>0</v>
      </c>
      <c r="P113" s="38"/>
      <c r="R113" s="13"/>
    </row>
    <row r="114" spans="1:18" ht="24" hidden="1" x14ac:dyDescent="0.25">
      <c r="A114" s="88">
        <v>2249</v>
      </c>
      <c r="B114" s="110" t="s">
        <v>201</v>
      </c>
      <c r="C114" s="45">
        <f t="shared" si="3"/>
        <v>0</v>
      </c>
      <c r="D114" s="43"/>
      <c r="E114" s="40"/>
      <c r="F114" s="44">
        <f t="shared" si="4"/>
        <v>0</v>
      </c>
      <c r="G114" s="43"/>
      <c r="H114" s="42"/>
      <c r="I114" s="39">
        <f t="shared" si="5"/>
        <v>0</v>
      </c>
      <c r="J114" s="43"/>
      <c r="K114" s="42"/>
      <c r="L114" s="39">
        <f t="shared" si="6"/>
        <v>0</v>
      </c>
      <c r="M114" s="41"/>
      <c r="N114" s="40"/>
      <c r="O114" s="39">
        <f t="shared" si="7"/>
        <v>0</v>
      </c>
      <c r="P114" s="38"/>
      <c r="R114" s="13"/>
    </row>
    <row r="115" spans="1:18" hidden="1" x14ac:dyDescent="0.25">
      <c r="A115" s="111">
        <v>2250</v>
      </c>
      <c r="B115" s="110" t="s">
        <v>200</v>
      </c>
      <c r="C115" s="45">
        <f t="shared" si="3"/>
        <v>0</v>
      </c>
      <c r="D115" s="115">
        <f>SUM(D116:D118)</f>
        <v>0</v>
      </c>
      <c r="E115" s="112">
        <f>SUM(E116:E118)</f>
        <v>0</v>
      </c>
      <c r="F115" s="44">
        <f t="shared" si="4"/>
        <v>0</v>
      </c>
      <c r="G115" s="115">
        <f>SUM(G116:G118)</f>
        <v>0</v>
      </c>
      <c r="H115" s="114">
        <f>SUM(H116:H118)</f>
        <v>0</v>
      </c>
      <c r="I115" s="39">
        <f t="shared" si="5"/>
        <v>0</v>
      </c>
      <c r="J115" s="115">
        <f>SUM(J116:J118)</f>
        <v>0</v>
      </c>
      <c r="K115" s="114">
        <f>SUM(K116:K118)</f>
        <v>0</v>
      </c>
      <c r="L115" s="39">
        <f t="shared" si="6"/>
        <v>0</v>
      </c>
      <c r="M115" s="113">
        <f>SUM(M116:M118)</f>
        <v>0</v>
      </c>
      <c r="N115" s="112">
        <f>SUM(N116:N118)</f>
        <v>0</v>
      </c>
      <c r="O115" s="39">
        <f t="shared" si="7"/>
        <v>0</v>
      </c>
      <c r="P115" s="38"/>
      <c r="R115" s="13"/>
    </row>
    <row r="116" spans="1:18" hidden="1" x14ac:dyDescent="0.25">
      <c r="A116" s="88">
        <v>2251</v>
      </c>
      <c r="B116" s="110" t="s">
        <v>199</v>
      </c>
      <c r="C116" s="45">
        <f t="shared" si="3"/>
        <v>0</v>
      </c>
      <c r="D116" s="43"/>
      <c r="E116" s="40"/>
      <c r="F116" s="44">
        <f t="shared" si="4"/>
        <v>0</v>
      </c>
      <c r="G116" s="43"/>
      <c r="H116" s="42"/>
      <c r="I116" s="39">
        <f t="shared" si="5"/>
        <v>0</v>
      </c>
      <c r="J116" s="43"/>
      <c r="K116" s="42"/>
      <c r="L116" s="39">
        <f t="shared" si="6"/>
        <v>0</v>
      </c>
      <c r="M116" s="41"/>
      <c r="N116" s="40"/>
      <c r="O116" s="39">
        <f t="shared" si="7"/>
        <v>0</v>
      </c>
      <c r="P116" s="38"/>
      <c r="R116" s="13"/>
    </row>
    <row r="117" spans="1:18" ht="24" hidden="1" x14ac:dyDescent="0.25">
      <c r="A117" s="88">
        <v>2252</v>
      </c>
      <c r="B117" s="110" t="s">
        <v>198</v>
      </c>
      <c r="C117" s="45">
        <f t="shared" ref="C117:C180" si="8">F117+I117+L117+O117</f>
        <v>0</v>
      </c>
      <c r="D117" s="43"/>
      <c r="E117" s="40"/>
      <c r="F117" s="44">
        <f t="shared" ref="F117:F180" si="9">D117+E117</f>
        <v>0</v>
      </c>
      <c r="G117" s="43"/>
      <c r="H117" s="42"/>
      <c r="I117" s="39">
        <f t="shared" ref="I117:I180" si="10">G117+H117</f>
        <v>0</v>
      </c>
      <c r="J117" s="43"/>
      <c r="K117" s="42"/>
      <c r="L117" s="39">
        <f t="shared" ref="L117:L180" si="11">J117+K117</f>
        <v>0</v>
      </c>
      <c r="M117" s="41"/>
      <c r="N117" s="40"/>
      <c r="O117" s="39">
        <f t="shared" ref="O117:O180" si="12">M117+N117</f>
        <v>0</v>
      </c>
      <c r="P117" s="38"/>
      <c r="R117" s="13"/>
    </row>
    <row r="118" spans="1:18" ht="24" hidden="1" x14ac:dyDescent="0.25">
      <c r="A118" s="88">
        <v>2259</v>
      </c>
      <c r="B118" s="110" t="s">
        <v>197</v>
      </c>
      <c r="C118" s="45">
        <f t="shared" si="8"/>
        <v>0</v>
      </c>
      <c r="D118" s="43"/>
      <c r="E118" s="40"/>
      <c r="F118" s="44">
        <f t="shared" si="9"/>
        <v>0</v>
      </c>
      <c r="G118" s="43"/>
      <c r="H118" s="42"/>
      <c r="I118" s="39">
        <f t="shared" si="10"/>
        <v>0</v>
      </c>
      <c r="J118" s="43"/>
      <c r="K118" s="42"/>
      <c r="L118" s="39">
        <f t="shared" si="11"/>
        <v>0</v>
      </c>
      <c r="M118" s="41"/>
      <c r="N118" s="40"/>
      <c r="O118" s="39">
        <f t="shared" si="12"/>
        <v>0</v>
      </c>
      <c r="P118" s="38"/>
      <c r="R118" s="13"/>
    </row>
    <row r="119" spans="1:18" x14ac:dyDescent="0.25">
      <c r="A119" s="111">
        <v>2260</v>
      </c>
      <c r="B119" s="110" t="s">
        <v>196</v>
      </c>
      <c r="C119" s="45">
        <f t="shared" si="8"/>
        <v>1200</v>
      </c>
      <c r="D119" s="115">
        <f>SUM(D120:D124)</f>
        <v>1200</v>
      </c>
      <c r="E119" s="136">
        <f>SUM(E120:E124)</f>
        <v>0</v>
      </c>
      <c r="F119" s="87">
        <f t="shared" si="9"/>
        <v>1200</v>
      </c>
      <c r="G119" s="115">
        <f>SUM(G120:G124)</f>
        <v>0</v>
      </c>
      <c r="H119" s="114">
        <f>SUM(H120:H124)</f>
        <v>0</v>
      </c>
      <c r="I119" s="39">
        <f t="shared" si="10"/>
        <v>0</v>
      </c>
      <c r="J119" s="115">
        <f>SUM(J120:J124)</f>
        <v>0</v>
      </c>
      <c r="K119" s="114">
        <f>SUM(K120:K124)</f>
        <v>0</v>
      </c>
      <c r="L119" s="39">
        <f t="shared" si="11"/>
        <v>0</v>
      </c>
      <c r="M119" s="113">
        <f>SUM(M120:M124)</f>
        <v>0</v>
      </c>
      <c r="N119" s="112">
        <f>SUM(N120:N124)</f>
        <v>0</v>
      </c>
      <c r="O119" s="39">
        <f t="shared" si="12"/>
        <v>0</v>
      </c>
      <c r="P119" s="38"/>
      <c r="R119" s="13"/>
    </row>
    <row r="120" spans="1:18" hidden="1" x14ac:dyDescent="0.25">
      <c r="A120" s="88">
        <v>2261</v>
      </c>
      <c r="B120" s="110" t="s">
        <v>195</v>
      </c>
      <c r="C120" s="45">
        <f t="shared" si="8"/>
        <v>0</v>
      </c>
      <c r="D120" s="43"/>
      <c r="E120" s="40"/>
      <c r="F120" s="44">
        <f t="shared" si="9"/>
        <v>0</v>
      </c>
      <c r="G120" s="43"/>
      <c r="H120" s="42"/>
      <c r="I120" s="39">
        <f t="shared" si="10"/>
        <v>0</v>
      </c>
      <c r="J120" s="43"/>
      <c r="K120" s="42"/>
      <c r="L120" s="39">
        <f t="shared" si="11"/>
        <v>0</v>
      </c>
      <c r="M120" s="41"/>
      <c r="N120" s="40"/>
      <c r="O120" s="39">
        <f t="shared" si="12"/>
        <v>0</v>
      </c>
      <c r="P120" s="38"/>
      <c r="R120" s="13"/>
    </row>
    <row r="121" spans="1:18" x14ac:dyDescent="0.25">
      <c r="A121" s="88">
        <v>2262</v>
      </c>
      <c r="B121" s="110" t="s">
        <v>194</v>
      </c>
      <c r="C121" s="45">
        <f t="shared" si="8"/>
        <v>1200</v>
      </c>
      <c r="D121" s="43">
        <v>1200</v>
      </c>
      <c r="E121" s="543"/>
      <c r="F121" s="87">
        <f t="shared" si="9"/>
        <v>1200</v>
      </c>
      <c r="G121" s="43"/>
      <c r="H121" s="42"/>
      <c r="I121" s="39">
        <f t="shared" si="10"/>
        <v>0</v>
      </c>
      <c r="J121" s="43"/>
      <c r="K121" s="42"/>
      <c r="L121" s="39">
        <f t="shared" si="11"/>
        <v>0</v>
      </c>
      <c r="M121" s="41"/>
      <c r="N121" s="40"/>
      <c r="O121" s="39">
        <f t="shared" si="12"/>
        <v>0</v>
      </c>
      <c r="P121" s="38"/>
      <c r="R121" s="13"/>
    </row>
    <row r="122" spans="1:18" hidden="1" x14ac:dyDescent="0.25">
      <c r="A122" s="88">
        <v>2263</v>
      </c>
      <c r="B122" s="110" t="s">
        <v>193</v>
      </c>
      <c r="C122" s="45">
        <f t="shared" si="8"/>
        <v>0</v>
      </c>
      <c r="D122" s="43"/>
      <c r="E122" s="40"/>
      <c r="F122" s="44">
        <f t="shared" si="9"/>
        <v>0</v>
      </c>
      <c r="G122" s="43"/>
      <c r="H122" s="42"/>
      <c r="I122" s="39">
        <f t="shared" si="10"/>
        <v>0</v>
      </c>
      <c r="J122" s="43"/>
      <c r="K122" s="42"/>
      <c r="L122" s="39">
        <f t="shared" si="11"/>
        <v>0</v>
      </c>
      <c r="M122" s="41"/>
      <c r="N122" s="40"/>
      <c r="O122" s="39">
        <f t="shared" si="12"/>
        <v>0</v>
      </c>
      <c r="P122" s="38"/>
      <c r="R122" s="13"/>
    </row>
    <row r="123" spans="1:18" ht="24" hidden="1" x14ac:dyDescent="0.25">
      <c r="A123" s="88">
        <v>2264</v>
      </c>
      <c r="B123" s="110" t="s">
        <v>192</v>
      </c>
      <c r="C123" s="45">
        <f t="shared" si="8"/>
        <v>0</v>
      </c>
      <c r="D123" s="43"/>
      <c r="E123" s="40"/>
      <c r="F123" s="44">
        <f t="shared" si="9"/>
        <v>0</v>
      </c>
      <c r="G123" s="43"/>
      <c r="H123" s="42"/>
      <c r="I123" s="39">
        <f t="shared" si="10"/>
        <v>0</v>
      </c>
      <c r="J123" s="43"/>
      <c r="K123" s="42"/>
      <c r="L123" s="39">
        <f t="shared" si="11"/>
        <v>0</v>
      </c>
      <c r="M123" s="41"/>
      <c r="N123" s="40"/>
      <c r="O123" s="39">
        <f t="shared" si="12"/>
        <v>0</v>
      </c>
      <c r="P123" s="38"/>
      <c r="R123" s="13"/>
    </row>
    <row r="124" spans="1:18" hidden="1" x14ac:dyDescent="0.25">
      <c r="A124" s="88">
        <v>2269</v>
      </c>
      <c r="B124" s="110" t="s">
        <v>191</v>
      </c>
      <c r="C124" s="45">
        <f t="shared" si="8"/>
        <v>0</v>
      </c>
      <c r="D124" s="43"/>
      <c r="E124" s="40"/>
      <c r="F124" s="44">
        <f t="shared" si="9"/>
        <v>0</v>
      </c>
      <c r="G124" s="43"/>
      <c r="H124" s="42"/>
      <c r="I124" s="39">
        <f t="shared" si="10"/>
        <v>0</v>
      </c>
      <c r="J124" s="43"/>
      <c r="K124" s="42"/>
      <c r="L124" s="39">
        <f t="shared" si="11"/>
        <v>0</v>
      </c>
      <c r="M124" s="41"/>
      <c r="N124" s="40"/>
      <c r="O124" s="39">
        <f t="shared" si="12"/>
        <v>0</v>
      </c>
      <c r="P124" s="38"/>
      <c r="R124" s="13"/>
    </row>
    <row r="125" spans="1:18" hidden="1" x14ac:dyDescent="0.25">
      <c r="A125" s="111">
        <v>2270</v>
      </c>
      <c r="B125" s="110" t="s">
        <v>190</v>
      </c>
      <c r="C125" s="45">
        <f t="shared" si="8"/>
        <v>0</v>
      </c>
      <c r="D125" s="115">
        <f>SUM(D126:D130)</f>
        <v>0</v>
      </c>
      <c r="E125" s="112">
        <f>SUM(E126:E130)</f>
        <v>0</v>
      </c>
      <c r="F125" s="44">
        <f t="shared" si="9"/>
        <v>0</v>
      </c>
      <c r="G125" s="115">
        <f>SUM(G126:G130)</f>
        <v>0</v>
      </c>
      <c r="H125" s="114">
        <f>SUM(H126:H130)</f>
        <v>0</v>
      </c>
      <c r="I125" s="39">
        <f t="shared" si="10"/>
        <v>0</v>
      </c>
      <c r="J125" s="115">
        <f>SUM(J126:J130)</f>
        <v>0</v>
      </c>
      <c r="K125" s="114">
        <f>SUM(K126:K130)</f>
        <v>0</v>
      </c>
      <c r="L125" s="39">
        <f t="shared" si="11"/>
        <v>0</v>
      </c>
      <c r="M125" s="113">
        <f>SUM(M126:M130)</f>
        <v>0</v>
      </c>
      <c r="N125" s="112">
        <f>SUM(N126:N130)</f>
        <v>0</v>
      </c>
      <c r="O125" s="39">
        <f t="shared" si="12"/>
        <v>0</v>
      </c>
      <c r="P125" s="38"/>
      <c r="R125" s="13"/>
    </row>
    <row r="126" spans="1:18" hidden="1" x14ac:dyDescent="0.25">
      <c r="A126" s="88">
        <v>2272</v>
      </c>
      <c r="B126" s="1" t="s">
        <v>189</v>
      </c>
      <c r="C126" s="45">
        <f t="shared" si="8"/>
        <v>0</v>
      </c>
      <c r="D126" s="43"/>
      <c r="E126" s="40"/>
      <c r="F126" s="44">
        <f t="shared" si="9"/>
        <v>0</v>
      </c>
      <c r="G126" s="43"/>
      <c r="H126" s="42"/>
      <c r="I126" s="39">
        <f t="shared" si="10"/>
        <v>0</v>
      </c>
      <c r="J126" s="43"/>
      <c r="K126" s="42"/>
      <c r="L126" s="39">
        <f t="shared" si="11"/>
        <v>0</v>
      </c>
      <c r="M126" s="41"/>
      <c r="N126" s="40"/>
      <c r="O126" s="39">
        <f t="shared" si="12"/>
        <v>0</v>
      </c>
      <c r="P126" s="38"/>
      <c r="R126" s="13"/>
    </row>
    <row r="127" spans="1:18" ht="24" hidden="1" x14ac:dyDescent="0.25">
      <c r="A127" s="88">
        <v>2275</v>
      </c>
      <c r="B127" s="110" t="s">
        <v>188</v>
      </c>
      <c r="C127" s="45">
        <f t="shared" si="8"/>
        <v>0</v>
      </c>
      <c r="D127" s="43"/>
      <c r="E127" s="40"/>
      <c r="F127" s="44">
        <f t="shared" si="9"/>
        <v>0</v>
      </c>
      <c r="G127" s="43"/>
      <c r="H127" s="42"/>
      <c r="I127" s="39">
        <f t="shared" si="10"/>
        <v>0</v>
      </c>
      <c r="J127" s="43"/>
      <c r="K127" s="42"/>
      <c r="L127" s="39">
        <f t="shared" si="11"/>
        <v>0</v>
      </c>
      <c r="M127" s="41"/>
      <c r="N127" s="40"/>
      <c r="O127" s="39">
        <f t="shared" si="12"/>
        <v>0</v>
      </c>
      <c r="P127" s="38"/>
      <c r="R127" s="13"/>
    </row>
    <row r="128" spans="1:18" ht="36" hidden="1" x14ac:dyDescent="0.25">
      <c r="A128" s="88">
        <v>2276</v>
      </c>
      <c r="B128" s="110" t="s">
        <v>187</v>
      </c>
      <c r="C128" s="45">
        <f t="shared" si="8"/>
        <v>0</v>
      </c>
      <c r="D128" s="43"/>
      <c r="E128" s="40"/>
      <c r="F128" s="44">
        <f t="shared" si="9"/>
        <v>0</v>
      </c>
      <c r="G128" s="43"/>
      <c r="H128" s="42"/>
      <c r="I128" s="39">
        <f t="shared" si="10"/>
        <v>0</v>
      </c>
      <c r="J128" s="43"/>
      <c r="K128" s="42"/>
      <c r="L128" s="39">
        <f t="shared" si="11"/>
        <v>0</v>
      </c>
      <c r="M128" s="41"/>
      <c r="N128" s="40"/>
      <c r="O128" s="39">
        <f t="shared" si="12"/>
        <v>0</v>
      </c>
      <c r="P128" s="38"/>
      <c r="R128" s="13"/>
    </row>
    <row r="129" spans="1:18" ht="24" hidden="1" x14ac:dyDescent="0.25">
      <c r="A129" s="88">
        <v>2278</v>
      </c>
      <c r="B129" s="110" t="s">
        <v>186</v>
      </c>
      <c r="C129" s="45">
        <f t="shared" si="8"/>
        <v>0</v>
      </c>
      <c r="D129" s="43"/>
      <c r="E129" s="40"/>
      <c r="F129" s="44">
        <f t="shared" si="9"/>
        <v>0</v>
      </c>
      <c r="G129" s="43"/>
      <c r="H129" s="42"/>
      <c r="I129" s="39">
        <f t="shared" si="10"/>
        <v>0</v>
      </c>
      <c r="J129" s="43"/>
      <c r="K129" s="42"/>
      <c r="L129" s="39">
        <f t="shared" si="11"/>
        <v>0</v>
      </c>
      <c r="M129" s="41"/>
      <c r="N129" s="40"/>
      <c r="O129" s="39">
        <f t="shared" si="12"/>
        <v>0</v>
      </c>
      <c r="P129" s="38"/>
      <c r="R129" s="13"/>
    </row>
    <row r="130" spans="1:18" ht="24" hidden="1" x14ac:dyDescent="0.25">
      <c r="A130" s="88">
        <v>2279</v>
      </c>
      <c r="B130" s="110" t="s">
        <v>185</v>
      </c>
      <c r="C130" s="45">
        <f t="shared" si="8"/>
        <v>0</v>
      </c>
      <c r="D130" s="43"/>
      <c r="E130" s="40"/>
      <c r="F130" s="44">
        <f t="shared" si="9"/>
        <v>0</v>
      </c>
      <c r="G130" s="43"/>
      <c r="H130" s="42"/>
      <c r="I130" s="39">
        <f t="shared" si="10"/>
        <v>0</v>
      </c>
      <c r="J130" s="43"/>
      <c r="K130" s="42"/>
      <c r="L130" s="39">
        <f t="shared" si="11"/>
        <v>0</v>
      </c>
      <c r="M130" s="41"/>
      <c r="N130" s="40"/>
      <c r="O130" s="39">
        <f t="shared" si="12"/>
        <v>0</v>
      </c>
      <c r="P130" s="38"/>
      <c r="R130" s="13"/>
    </row>
    <row r="131" spans="1:18" ht="24" hidden="1" x14ac:dyDescent="0.25">
      <c r="A131" s="118">
        <v>2280</v>
      </c>
      <c r="B131" s="117" t="s">
        <v>184</v>
      </c>
      <c r="C131" s="45">
        <f t="shared" si="8"/>
        <v>0</v>
      </c>
      <c r="D131" s="140">
        <f>SUM(D132)</f>
        <v>0</v>
      </c>
      <c r="E131" s="141">
        <f>SUM(E132)</f>
        <v>0</v>
      </c>
      <c r="F131" s="84">
        <f t="shared" si="9"/>
        <v>0</v>
      </c>
      <c r="G131" s="140">
        <f>SUM(G132)</f>
        <v>0</v>
      </c>
      <c r="H131" s="139">
        <f>SUM(H132)</f>
        <v>0</v>
      </c>
      <c r="I131" s="79">
        <f t="shared" si="10"/>
        <v>0</v>
      </c>
      <c r="J131" s="140">
        <f>SUM(J132)</f>
        <v>0</v>
      </c>
      <c r="K131" s="139">
        <f>SUM(K132)</f>
        <v>0</v>
      </c>
      <c r="L131" s="79">
        <f t="shared" si="11"/>
        <v>0</v>
      </c>
      <c r="M131" s="113">
        <f>SUM(M132)</f>
        <v>0</v>
      </c>
      <c r="N131" s="112">
        <f>SUM(N132)</f>
        <v>0</v>
      </c>
      <c r="O131" s="39">
        <f t="shared" si="12"/>
        <v>0</v>
      </c>
      <c r="P131" s="38"/>
      <c r="R131" s="13"/>
    </row>
    <row r="132" spans="1:18" ht="24" hidden="1" x14ac:dyDescent="0.25">
      <c r="A132" s="88">
        <v>2283</v>
      </c>
      <c r="B132" s="110" t="s">
        <v>183</v>
      </c>
      <c r="C132" s="45">
        <f t="shared" si="8"/>
        <v>0</v>
      </c>
      <c r="D132" s="43"/>
      <c r="E132" s="40"/>
      <c r="F132" s="44">
        <f t="shared" si="9"/>
        <v>0</v>
      </c>
      <c r="G132" s="43"/>
      <c r="H132" s="42"/>
      <c r="I132" s="39">
        <f t="shared" si="10"/>
        <v>0</v>
      </c>
      <c r="J132" s="43"/>
      <c r="K132" s="42"/>
      <c r="L132" s="39">
        <f t="shared" si="11"/>
        <v>0</v>
      </c>
      <c r="M132" s="41"/>
      <c r="N132" s="40"/>
      <c r="O132" s="39">
        <f t="shared" si="12"/>
        <v>0</v>
      </c>
      <c r="P132" s="38"/>
      <c r="R132" s="13"/>
    </row>
    <row r="133" spans="1:18" ht="36" x14ac:dyDescent="0.25">
      <c r="A133" s="109">
        <v>2300</v>
      </c>
      <c r="B133" s="108" t="s">
        <v>182</v>
      </c>
      <c r="C133" s="124">
        <f t="shared" si="8"/>
        <v>755</v>
      </c>
      <c r="D133" s="121">
        <f>SUM(D134,D139,D143,D144,D147,D154,D162,D163,D166)</f>
        <v>755</v>
      </c>
      <c r="E133" s="540">
        <f>SUM(E134,E139,E143,E144,E147,E154,E162,E163,E166)</f>
        <v>0</v>
      </c>
      <c r="F133" s="473">
        <f t="shared" si="9"/>
        <v>755</v>
      </c>
      <c r="G133" s="121">
        <f>SUM(G134,G139,G143,G144,G147,G154,G162,G163,G166)</f>
        <v>0</v>
      </c>
      <c r="H133" s="120">
        <f>SUM(H134,H139,H143,H144,H147,H154,H162,H163,H166)</f>
        <v>0</v>
      </c>
      <c r="I133" s="119">
        <f t="shared" si="10"/>
        <v>0</v>
      </c>
      <c r="J133" s="121">
        <f>SUM(J134,J139,J143,J144,J147,J154,J162,J163,J166)</f>
        <v>0</v>
      </c>
      <c r="K133" s="120">
        <f>SUM(K134,K139,K143,K144,K147,K154,K162,K163,K166)</f>
        <v>0</v>
      </c>
      <c r="L133" s="119">
        <f t="shared" si="11"/>
        <v>0</v>
      </c>
      <c r="M133" s="172">
        <f>SUM(M134,M139,M143,M144,M147,M154,M162,M163,M166)</f>
        <v>0</v>
      </c>
      <c r="N133" s="123">
        <f>SUM(N134,N139,N143,N144,N147,N154,N162,N163,N166)</f>
        <v>0</v>
      </c>
      <c r="O133" s="119">
        <f t="shared" si="12"/>
        <v>0</v>
      </c>
      <c r="P133" s="171"/>
      <c r="R133" s="13"/>
    </row>
    <row r="134" spans="1:18" ht="24" x14ac:dyDescent="0.25">
      <c r="A134" s="118">
        <v>2310</v>
      </c>
      <c r="B134" s="117" t="s">
        <v>181</v>
      </c>
      <c r="C134" s="85">
        <f t="shared" si="8"/>
        <v>581</v>
      </c>
      <c r="D134" s="201">
        <f>SUM(D135:D138)</f>
        <v>581</v>
      </c>
      <c r="E134" s="142">
        <f>SUM(E135:E138)</f>
        <v>0</v>
      </c>
      <c r="F134" s="477">
        <f t="shared" si="9"/>
        <v>581</v>
      </c>
      <c r="G134" s="140">
        <f>SUM(G135:G138)</f>
        <v>0</v>
      </c>
      <c r="H134" s="139">
        <f>SUM(H135:H138)</f>
        <v>0</v>
      </c>
      <c r="I134" s="79">
        <f t="shared" si="10"/>
        <v>0</v>
      </c>
      <c r="J134" s="140">
        <f>SUM(J135:J138)</f>
        <v>0</v>
      </c>
      <c r="K134" s="139">
        <f>SUM(K135:K138)</f>
        <v>0</v>
      </c>
      <c r="L134" s="79">
        <f t="shared" si="11"/>
        <v>0</v>
      </c>
      <c r="M134" s="142">
        <f>SUM(M135:M138)</f>
        <v>0</v>
      </c>
      <c r="N134" s="141">
        <f>SUM(N135:N138)</f>
        <v>0</v>
      </c>
      <c r="O134" s="79">
        <f t="shared" si="12"/>
        <v>0</v>
      </c>
      <c r="P134" s="78"/>
      <c r="R134" s="13"/>
    </row>
    <row r="135" spans="1:18" x14ac:dyDescent="0.25">
      <c r="A135" s="88">
        <v>2311</v>
      </c>
      <c r="B135" s="110" t="s">
        <v>180</v>
      </c>
      <c r="C135" s="45">
        <f t="shared" si="8"/>
        <v>72</v>
      </c>
      <c r="D135" s="43">
        <v>72</v>
      </c>
      <c r="E135" s="543"/>
      <c r="F135" s="87">
        <f t="shared" si="9"/>
        <v>72</v>
      </c>
      <c r="G135" s="43"/>
      <c r="H135" s="42"/>
      <c r="I135" s="39">
        <f t="shared" si="10"/>
        <v>0</v>
      </c>
      <c r="J135" s="43"/>
      <c r="K135" s="42"/>
      <c r="L135" s="39">
        <f t="shared" si="11"/>
        <v>0</v>
      </c>
      <c r="M135" s="41"/>
      <c r="N135" s="40"/>
      <c r="O135" s="39">
        <f t="shared" si="12"/>
        <v>0</v>
      </c>
      <c r="P135" s="38"/>
      <c r="R135" s="13"/>
    </row>
    <row r="136" spans="1:18" x14ac:dyDescent="0.25">
      <c r="A136" s="88">
        <v>2312</v>
      </c>
      <c r="B136" s="110" t="s">
        <v>179</v>
      </c>
      <c r="C136" s="45">
        <f t="shared" si="8"/>
        <v>309</v>
      </c>
      <c r="D136" s="43">
        <v>309</v>
      </c>
      <c r="E136" s="543"/>
      <c r="F136" s="87">
        <f t="shared" si="9"/>
        <v>309</v>
      </c>
      <c r="G136" s="43"/>
      <c r="H136" s="42"/>
      <c r="I136" s="39">
        <f t="shared" si="10"/>
        <v>0</v>
      </c>
      <c r="J136" s="43"/>
      <c r="K136" s="42"/>
      <c r="L136" s="39">
        <f t="shared" si="11"/>
        <v>0</v>
      </c>
      <c r="M136" s="41"/>
      <c r="N136" s="40"/>
      <c r="O136" s="39">
        <f t="shared" si="12"/>
        <v>0</v>
      </c>
      <c r="P136" s="38"/>
      <c r="R136" s="13"/>
    </row>
    <row r="137" spans="1:18" hidden="1" x14ac:dyDescent="0.25">
      <c r="A137" s="88">
        <v>2313</v>
      </c>
      <c r="B137" s="110" t="s">
        <v>178</v>
      </c>
      <c r="C137" s="45">
        <f t="shared" si="8"/>
        <v>0</v>
      </c>
      <c r="D137" s="43"/>
      <c r="E137" s="40"/>
      <c r="F137" s="44">
        <f t="shared" si="9"/>
        <v>0</v>
      </c>
      <c r="G137" s="43"/>
      <c r="H137" s="42"/>
      <c r="I137" s="39">
        <f t="shared" si="10"/>
        <v>0</v>
      </c>
      <c r="J137" s="43"/>
      <c r="K137" s="42"/>
      <c r="L137" s="39">
        <f t="shared" si="11"/>
        <v>0</v>
      </c>
      <c r="M137" s="41"/>
      <c r="N137" s="40"/>
      <c r="O137" s="39">
        <f t="shared" si="12"/>
        <v>0</v>
      </c>
      <c r="P137" s="38"/>
      <c r="R137" s="13"/>
    </row>
    <row r="138" spans="1:18" ht="36" x14ac:dyDescent="0.25">
      <c r="A138" s="88">
        <v>2314</v>
      </c>
      <c r="B138" s="110" t="s">
        <v>177</v>
      </c>
      <c r="C138" s="45">
        <f t="shared" si="8"/>
        <v>200</v>
      </c>
      <c r="D138" s="43">
        <v>200</v>
      </c>
      <c r="E138" s="543"/>
      <c r="F138" s="87">
        <f t="shared" si="9"/>
        <v>200</v>
      </c>
      <c r="G138" s="43"/>
      <c r="H138" s="42"/>
      <c r="I138" s="39">
        <f t="shared" si="10"/>
        <v>0</v>
      </c>
      <c r="J138" s="43"/>
      <c r="K138" s="42"/>
      <c r="L138" s="39">
        <f t="shared" si="11"/>
        <v>0</v>
      </c>
      <c r="M138" s="41"/>
      <c r="N138" s="40"/>
      <c r="O138" s="39">
        <f t="shared" si="12"/>
        <v>0</v>
      </c>
      <c r="P138" s="38"/>
      <c r="R138" s="13"/>
    </row>
    <row r="139" spans="1:18" hidden="1" x14ac:dyDescent="0.25">
      <c r="A139" s="111">
        <v>2320</v>
      </c>
      <c r="B139" s="110" t="s">
        <v>176</v>
      </c>
      <c r="C139" s="45">
        <f t="shared" si="8"/>
        <v>0</v>
      </c>
      <c r="D139" s="115">
        <f>SUM(D140:D142)</f>
        <v>0</v>
      </c>
      <c r="E139" s="112">
        <f>SUM(E140:E142)</f>
        <v>0</v>
      </c>
      <c r="F139" s="44">
        <f t="shared" si="9"/>
        <v>0</v>
      </c>
      <c r="G139" s="115">
        <f>SUM(G140:G142)</f>
        <v>0</v>
      </c>
      <c r="H139" s="114">
        <f>SUM(H140:H142)</f>
        <v>0</v>
      </c>
      <c r="I139" s="39">
        <f t="shared" si="10"/>
        <v>0</v>
      </c>
      <c r="J139" s="115">
        <f>SUM(J140:J142)</f>
        <v>0</v>
      </c>
      <c r="K139" s="114">
        <f>SUM(K140:K142)</f>
        <v>0</v>
      </c>
      <c r="L139" s="39">
        <f t="shared" si="11"/>
        <v>0</v>
      </c>
      <c r="M139" s="113">
        <f>SUM(M140:M142)</f>
        <v>0</v>
      </c>
      <c r="N139" s="112">
        <f>SUM(N140:N142)</f>
        <v>0</v>
      </c>
      <c r="O139" s="39">
        <f t="shared" si="12"/>
        <v>0</v>
      </c>
      <c r="P139" s="38"/>
      <c r="R139" s="13"/>
    </row>
    <row r="140" spans="1:18" hidden="1" x14ac:dyDescent="0.25">
      <c r="A140" s="88">
        <v>2321</v>
      </c>
      <c r="B140" s="110" t="s">
        <v>175</v>
      </c>
      <c r="C140" s="45">
        <f t="shared" si="8"/>
        <v>0</v>
      </c>
      <c r="D140" s="43"/>
      <c r="E140" s="40"/>
      <c r="F140" s="44">
        <f t="shared" si="9"/>
        <v>0</v>
      </c>
      <c r="G140" s="43"/>
      <c r="H140" s="42"/>
      <c r="I140" s="39">
        <f t="shared" si="10"/>
        <v>0</v>
      </c>
      <c r="J140" s="43"/>
      <c r="K140" s="42"/>
      <c r="L140" s="39">
        <f t="shared" si="11"/>
        <v>0</v>
      </c>
      <c r="M140" s="41"/>
      <c r="N140" s="40"/>
      <c r="O140" s="39">
        <f t="shared" si="12"/>
        <v>0</v>
      </c>
      <c r="P140" s="38"/>
      <c r="R140" s="13"/>
    </row>
    <row r="141" spans="1:18" hidden="1" x14ac:dyDescent="0.25">
      <c r="A141" s="88">
        <v>2322</v>
      </c>
      <c r="B141" s="110" t="s">
        <v>174</v>
      </c>
      <c r="C141" s="45">
        <f t="shared" si="8"/>
        <v>0</v>
      </c>
      <c r="D141" s="43"/>
      <c r="E141" s="40"/>
      <c r="F141" s="44">
        <f t="shared" si="9"/>
        <v>0</v>
      </c>
      <c r="G141" s="43"/>
      <c r="H141" s="42"/>
      <c r="I141" s="39">
        <f t="shared" si="10"/>
        <v>0</v>
      </c>
      <c r="J141" s="43"/>
      <c r="K141" s="42"/>
      <c r="L141" s="39">
        <f t="shared" si="11"/>
        <v>0</v>
      </c>
      <c r="M141" s="41"/>
      <c r="N141" s="40"/>
      <c r="O141" s="39">
        <f t="shared" si="12"/>
        <v>0</v>
      </c>
      <c r="P141" s="38"/>
      <c r="R141" s="13"/>
    </row>
    <row r="142" spans="1:18" hidden="1" x14ac:dyDescent="0.25">
      <c r="A142" s="88">
        <v>2329</v>
      </c>
      <c r="B142" s="110" t="s">
        <v>173</v>
      </c>
      <c r="C142" s="45">
        <f t="shared" si="8"/>
        <v>0</v>
      </c>
      <c r="D142" s="43"/>
      <c r="E142" s="40"/>
      <c r="F142" s="44">
        <f t="shared" si="9"/>
        <v>0</v>
      </c>
      <c r="G142" s="43"/>
      <c r="H142" s="42"/>
      <c r="I142" s="39">
        <f t="shared" si="10"/>
        <v>0</v>
      </c>
      <c r="J142" s="43"/>
      <c r="K142" s="42"/>
      <c r="L142" s="39">
        <f t="shared" si="11"/>
        <v>0</v>
      </c>
      <c r="M142" s="41"/>
      <c r="N142" s="40"/>
      <c r="O142" s="39">
        <f t="shared" si="12"/>
        <v>0</v>
      </c>
      <c r="P142" s="38"/>
      <c r="R142" s="13"/>
    </row>
    <row r="143" spans="1:18" hidden="1" x14ac:dyDescent="0.25">
      <c r="A143" s="111">
        <v>2330</v>
      </c>
      <c r="B143" s="110" t="s">
        <v>172</v>
      </c>
      <c r="C143" s="45">
        <f t="shared" si="8"/>
        <v>0</v>
      </c>
      <c r="D143" s="43"/>
      <c r="E143" s="40"/>
      <c r="F143" s="44">
        <f t="shared" si="9"/>
        <v>0</v>
      </c>
      <c r="G143" s="43"/>
      <c r="H143" s="42"/>
      <c r="I143" s="39">
        <f t="shared" si="10"/>
        <v>0</v>
      </c>
      <c r="J143" s="43"/>
      <c r="K143" s="42"/>
      <c r="L143" s="39">
        <f t="shared" si="11"/>
        <v>0</v>
      </c>
      <c r="M143" s="41"/>
      <c r="N143" s="40"/>
      <c r="O143" s="39">
        <f t="shared" si="12"/>
        <v>0</v>
      </c>
      <c r="P143" s="38"/>
      <c r="R143" s="13"/>
    </row>
    <row r="144" spans="1:18" ht="48" hidden="1" x14ac:dyDescent="0.25">
      <c r="A144" s="111">
        <v>2340</v>
      </c>
      <c r="B144" s="110" t="s">
        <v>171</v>
      </c>
      <c r="C144" s="45">
        <f t="shared" si="8"/>
        <v>0</v>
      </c>
      <c r="D144" s="115">
        <f>SUM(D145:D146)</f>
        <v>0</v>
      </c>
      <c r="E144" s="112">
        <f>SUM(E145:E146)</f>
        <v>0</v>
      </c>
      <c r="F144" s="44">
        <f t="shared" si="9"/>
        <v>0</v>
      </c>
      <c r="G144" s="115">
        <f>SUM(G145:G146)</f>
        <v>0</v>
      </c>
      <c r="H144" s="114">
        <f>SUM(H145:H146)</f>
        <v>0</v>
      </c>
      <c r="I144" s="39">
        <f t="shared" si="10"/>
        <v>0</v>
      </c>
      <c r="J144" s="115">
        <f>SUM(J145:J146)</f>
        <v>0</v>
      </c>
      <c r="K144" s="114">
        <f>SUM(K145:K146)</f>
        <v>0</v>
      </c>
      <c r="L144" s="39">
        <f t="shared" si="11"/>
        <v>0</v>
      </c>
      <c r="M144" s="113">
        <f>SUM(M145:M146)</f>
        <v>0</v>
      </c>
      <c r="N144" s="112">
        <f>SUM(N145:N146)</f>
        <v>0</v>
      </c>
      <c r="O144" s="39">
        <f t="shared" si="12"/>
        <v>0</v>
      </c>
      <c r="P144" s="38"/>
      <c r="R144" s="13"/>
    </row>
    <row r="145" spans="1:18" hidden="1" x14ac:dyDescent="0.25">
      <c r="A145" s="88">
        <v>2341</v>
      </c>
      <c r="B145" s="110" t="s">
        <v>170</v>
      </c>
      <c r="C145" s="45">
        <f t="shared" si="8"/>
        <v>0</v>
      </c>
      <c r="D145" s="43"/>
      <c r="E145" s="40"/>
      <c r="F145" s="44">
        <f t="shared" si="9"/>
        <v>0</v>
      </c>
      <c r="G145" s="43"/>
      <c r="H145" s="42"/>
      <c r="I145" s="39">
        <f t="shared" si="10"/>
        <v>0</v>
      </c>
      <c r="J145" s="43"/>
      <c r="K145" s="42"/>
      <c r="L145" s="39">
        <f t="shared" si="11"/>
        <v>0</v>
      </c>
      <c r="M145" s="41"/>
      <c r="N145" s="40"/>
      <c r="O145" s="39">
        <f t="shared" si="12"/>
        <v>0</v>
      </c>
      <c r="P145" s="38"/>
      <c r="R145" s="13"/>
    </row>
    <row r="146" spans="1:18" ht="24" hidden="1" x14ac:dyDescent="0.25">
      <c r="A146" s="88">
        <v>2344</v>
      </c>
      <c r="B146" s="110" t="s">
        <v>169</v>
      </c>
      <c r="C146" s="45">
        <f t="shared" si="8"/>
        <v>0</v>
      </c>
      <c r="D146" s="43"/>
      <c r="E146" s="40"/>
      <c r="F146" s="44">
        <f t="shared" si="9"/>
        <v>0</v>
      </c>
      <c r="G146" s="43"/>
      <c r="H146" s="42"/>
      <c r="I146" s="39">
        <f t="shared" si="10"/>
        <v>0</v>
      </c>
      <c r="J146" s="43"/>
      <c r="K146" s="42"/>
      <c r="L146" s="39">
        <f t="shared" si="11"/>
        <v>0</v>
      </c>
      <c r="M146" s="41"/>
      <c r="N146" s="40"/>
      <c r="O146" s="39">
        <f t="shared" si="12"/>
        <v>0</v>
      </c>
      <c r="P146" s="38"/>
      <c r="R146" s="13"/>
    </row>
    <row r="147" spans="1:18" ht="24" x14ac:dyDescent="0.25">
      <c r="A147" s="169">
        <v>2350</v>
      </c>
      <c r="B147" s="96" t="s">
        <v>168</v>
      </c>
      <c r="C147" s="45">
        <f t="shared" si="8"/>
        <v>174</v>
      </c>
      <c r="D147" s="94">
        <f>SUM(D148:D153)</f>
        <v>174</v>
      </c>
      <c r="E147" s="541">
        <f>SUM(E148:E153)</f>
        <v>0</v>
      </c>
      <c r="F147" s="484">
        <f t="shared" si="9"/>
        <v>174</v>
      </c>
      <c r="G147" s="94">
        <f>SUM(G148:G153)</f>
        <v>0</v>
      </c>
      <c r="H147" s="93">
        <f>SUM(H148:H153)</f>
        <v>0</v>
      </c>
      <c r="I147" s="90">
        <f t="shared" si="10"/>
        <v>0</v>
      </c>
      <c r="J147" s="94">
        <f>SUM(J148:J153)</f>
        <v>0</v>
      </c>
      <c r="K147" s="93">
        <f>SUM(K148:K153)</f>
        <v>0</v>
      </c>
      <c r="L147" s="90">
        <f t="shared" si="11"/>
        <v>0</v>
      </c>
      <c r="M147" s="92">
        <f>SUM(M148:M153)</f>
        <v>0</v>
      </c>
      <c r="N147" s="91">
        <f>SUM(N148:N153)</f>
        <v>0</v>
      </c>
      <c r="O147" s="90">
        <f t="shared" si="12"/>
        <v>0</v>
      </c>
      <c r="P147" s="89"/>
      <c r="R147" s="13"/>
    </row>
    <row r="148" spans="1:18" hidden="1" x14ac:dyDescent="0.25">
      <c r="A148" s="145">
        <v>2351</v>
      </c>
      <c r="B148" s="117" t="s">
        <v>167</v>
      </c>
      <c r="C148" s="45">
        <f t="shared" si="8"/>
        <v>0</v>
      </c>
      <c r="D148" s="83"/>
      <c r="E148" s="80"/>
      <c r="F148" s="84">
        <f t="shared" si="9"/>
        <v>0</v>
      </c>
      <c r="G148" s="83"/>
      <c r="H148" s="82"/>
      <c r="I148" s="79">
        <f t="shared" si="10"/>
        <v>0</v>
      </c>
      <c r="J148" s="83"/>
      <c r="K148" s="82"/>
      <c r="L148" s="79">
        <f t="shared" si="11"/>
        <v>0</v>
      </c>
      <c r="M148" s="81"/>
      <c r="N148" s="80"/>
      <c r="O148" s="79">
        <f t="shared" si="12"/>
        <v>0</v>
      </c>
      <c r="P148" s="78"/>
      <c r="R148" s="13"/>
    </row>
    <row r="149" spans="1:18" x14ac:dyDescent="0.25">
      <c r="A149" s="88">
        <v>2352</v>
      </c>
      <c r="B149" s="110" t="s">
        <v>166</v>
      </c>
      <c r="C149" s="45">
        <f t="shared" si="8"/>
        <v>174</v>
      </c>
      <c r="D149" s="43">
        <v>174</v>
      </c>
      <c r="E149" s="543"/>
      <c r="F149" s="87">
        <f t="shared" si="9"/>
        <v>174</v>
      </c>
      <c r="G149" s="43"/>
      <c r="H149" s="42"/>
      <c r="I149" s="39">
        <f t="shared" si="10"/>
        <v>0</v>
      </c>
      <c r="J149" s="43"/>
      <c r="K149" s="42"/>
      <c r="L149" s="39">
        <f t="shared" si="11"/>
        <v>0</v>
      </c>
      <c r="M149" s="41"/>
      <c r="N149" s="40"/>
      <c r="O149" s="39">
        <f t="shared" si="12"/>
        <v>0</v>
      </c>
      <c r="P149" s="38"/>
      <c r="R149" s="13"/>
    </row>
    <row r="150" spans="1:18" ht="24" hidden="1" x14ac:dyDescent="0.25">
      <c r="A150" s="88">
        <v>2353</v>
      </c>
      <c r="B150" s="110" t="s">
        <v>165</v>
      </c>
      <c r="C150" s="45">
        <f t="shared" si="8"/>
        <v>0</v>
      </c>
      <c r="D150" s="43"/>
      <c r="E150" s="40"/>
      <c r="F150" s="44">
        <f t="shared" si="9"/>
        <v>0</v>
      </c>
      <c r="G150" s="43"/>
      <c r="H150" s="42"/>
      <c r="I150" s="39">
        <f t="shared" si="10"/>
        <v>0</v>
      </c>
      <c r="J150" s="43"/>
      <c r="K150" s="42"/>
      <c r="L150" s="39">
        <f t="shared" si="11"/>
        <v>0</v>
      </c>
      <c r="M150" s="41"/>
      <c r="N150" s="40"/>
      <c r="O150" s="39">
        <f t="shared" si="12"/>
        <v>0</v>
      </c>
      <c r="P150" s="38"/>
      <c r="R150" s="13"/>
    </row>
    <row r="151" spans="1:18" ht="24" hidden="1" x14ac:dyDescent="0.25">
      <c r="A151" s="88">
        <v>2354</v>
      </c>
      <c r="B151" s="110" t="s">
        <v>164</v>
      </c>
      <c r="C151" s="45">
        <f t="shared" si="8"/>
        <v>0</v>
      </c>
      <c r="D151" s="43"/>
      <c r="E151" s="40"/>
      <c r="F151" s="44">
        <f t="shared" si="9"/>
        <v>0</v>
      </c>
      <c r="G151" s="43"/>
      <c r="H151" s="42"/>
      <c r="I151" s="39">
        <f t="shared" si="10"/>
        <v>0</v>
      </c>
      <c r="J151" s="43"/>
      <c r="K151" s="42"/>
      <c r="L151" s="39">
        <f t="shared" si="11"/>
        <v>0</v>
      </c>
      <c r="M151" s="41"/>
      <c r="N151" s="40"/>
      <c r="O151" s="39">
        <f t="shared" si="12"/>
        <v>0</v>
      </c>
      <c r="P151" s="38"/>
      <c r="R151" s="13"/>
    </row>
    <row r="152" spans="1:18" ht="24" hidden="1" x14ac:dyDescent="0.25">
      <c r="A152" s="88">
        <v>2355</v>
      </c>
      <c r="B152" s="110" t="s">
        <v>163</v>
      </c>
      <c r="C152" s="45">
        <f t="shared" si="8"/>
        <v>0</v>
      </c>
      <c r="D152" s="43"/>
      <c r="E152" s="40"/>
      <c r="F152" s="44">
        <f t="shared" si="9"/>
        <v>0</v>
      </c>
      <c r="G152" s="43"/>
      <c r="H152" s="42"/>
      <c r="I152" s="39">
        <f t="shared" si="10"/>
        <v>0</v>
      </c>
      <c r="J152" s="43"/>
      <c r="K152" s="42"/>
      <c r="L152" s="39">
        <f t="shared" si="11"/>
        <v>0</v>
      </c>
      <c r="M152" s="41"/>
      <c r="N152" s="40"/>
      <c r="O152" s="39">
        <f t="shared" si="12"/>
        <v>0</v>
      </c>
      <c r="P152" s="38"/>
      <c r="R152" s="13"/>
    </row>
    <row r="153" spans="1:18" ht="24" hidden="1" x14ac:dyDescent="0.25">
      <c r="A153" s="88">
        <v>2359</v>
      </c>
      <c r="B153" s="110" t="s">
        <v>162</v>
      </c>
      <c r="C153" s="45">
        <f t="shared" si="8"/>
        <v>0</v>
      </c>
      <c r="D153" s="43"/>
      <c r="E153" s="40"/>
      <c r="F153" s="44">
        <f t="shared" si="9"/>
        <v>0</v>
      </c>
      <c r="G153" s="43"/>
      <c r="H153" s="42"/>
      <c r="I153" s="39">
        <f t="shared" si="10"/>
        <v>0</v>
      </c>
      <c r="J153" s="43"/>
      <c r="K153" s="42"/>
      <c r="L153" s="39">
        <f t="shared" si="11"/>
        <v>0</v>
      </c>
      <c r="M153" s="41"/>
      <c r="N153" s="40"/>
      <c r="O153" s="39">
        <f t="shared" si="12"/>
        <v>0</v>
      </c>
      <c r="P153" s="38"/>
      <c r="R153" s="13"/>
    </row>
    <row r="154" spans="1:18" ht="24" hidden="1" x14ac:dyDescent="0.25">
      <c r="A154" s="111">
        <v>2360</v>
      </c>
      <c r="B154" s="110" t="s">
        <v>161</v>
      </c>
      <c r="C154" s="45">
        <f t="shared" si="8"/>
        <v>0</v>
      </c>
      <c r="D154" s="115">
        <f>SUM(D155:D161)</f>
        <v>0</v>
      </c>
      <c r="E154" s="112">
        <f>SUM(E155:E161)</f>
        <v>0</v>
      </c>
      <c r="F154" s="44">
        <f t="shared" si="9"/>
        <v>0</v>
      </c>
      <c r="G154" s="115">
        <f>SUM(G155:G161)</f>
        <v>0</v>
      </c>
      <c r="H154" s="114">
        <f>SUM(H155:H161)</f>
        <v>0</v>
      </c>
      <c r="I154" s="39">
        <f t="shared" si="10"/>
        <v>0</v>
      </c>
      <c r="J154" s="115">
        <f>SUM(J155:J161)</f>
        <v>0</v>
      </c>
      <c r="K154" s="114">
        <f>SUM(K155:K161)</f>
        <v>0</v>
      </c>
      <c r="L154" s="39">
        <f t="shared" si="11"/>
        <v>0</v>
      </c>
      <c r="M154" s="113">
        <f>SUM(M155:M161)</f>
        <v>0</v>
      </c>
      <c r="N154" s="112">
        <f>SUM(N155:N161)</f>
        <v>0</v>
      </c>
      <c r="O154" s="39">
        <f t="shared" si="12"/>
        <v>0</v>
      </c>
      <c r="P154" s="38"/>
      <c r="R154" s="13"/>
    </row>
    <row r="155" spans="1:18" hidden="1" x14ac:dyDescent="0.25">
      <c r="A155" s="46">
        <v>2361</v>
      </c>
      <c r="B155" s="110" t="s">
        <v>160</v>
      </c>
      <c r="C155" s="45">
        <f t="shared" si="8"/>
        <v>0</v>
      </c>
      <c r="D155" s="43"/>
      <c r="E155" s="40"/>
      <c r="F155" s="44">
        <f t="shared" si="9"/>
        <v>0</v>
      </c>
      <c r="G155" s="43"/>
      <c r="H155" s="42"/>
      <c r="I155" s="39">
        <f t="shared" si="10"/>
        <v>0</v>
      </c>
      <c r="J155" s="43"/>
      <c r="K155" s="42"/>
      <c r="L155" s="39">
        <f t="shared" si="11"/>
        <v>0</v>
      </c>
      <c r="M155" s="41"/>
      <c r="N155" s="40"/>
      <c r="O155" s="39">
        <f t="shared" si="12"/>
        <v>0</v>
      </c>
      <c r="P155" s="38"/>
      <c r="R155" s="13"/>
    </row>
    <row r="156" spans="1:18" ht="24" hidden="1" x14ac:dyDescent="0.25">
      <c r="A156" s="46">
        <v>2362</v>
      </c>
      <c r="B156" s="110" t="s">
        <v>159</v>
      </c>
      <c r="C156" s="45">
        <f t="shared" si="8"/>
        <v>0</v>
      </c>
      <c r="D156" s="43"/>
      <c r="E156" s="40"/>
      <c r="F156" s="44">
        <f t="shared" si="9"/>
        <v>0</v>
      </c>
      <c r="G156" s="43"/>
      <c r="H156" s="42"/>
      <c r="I156" s="39">
        <f t="shared" si="10"/>
        <v>0</v>
      </c>
      <c r="J156" s="43"/>
      <c r="K156" s="42"/>
      <c r="L156" s="39">
        <f t="shared" si="11"/>
        <v>0</v>
      </c>
      <c r="M156" s="41"/>
      <c r="N156" s="40"/>
      <c r="O156" s="39">
        <f t="shared" si="12"/>
        <v>0</v>
      </c>
      <c r="P156" s="38"/>
      <c r="R156" s="13"/>
    </row>
    <row r="157" spans="1:18" hidden="1" x14ac:dyDescent="0.25">
      <c r="A157" s="46">
        <v>2363</v>
      </c>
      <c r="B157" s="110" t="s">
        <v>158</v>
      </c>
      <c r="C157" s="45">
        <f t="shared" si="8"/>
        <v>0</v>
      </c>
      <c r="D157" s="43"/>
      <c r="E157" s="40"/>
      <c r="F157" s="44">
        <f t="shared" si="9"/>
        <v>0</v>
      </c>
      <c r="G157" s="43"/>
      <c r="H157" s="42"/>
      <c r="I157" s="39">
        <f t="shared" si="10"/>
        <v>0</v>
      </c>
      <c r="J157" s="43"/>
      <c r="K157" s="42"/>
      <c r="L157" s="39">
        <f t="shared" si="11"/>
        <v>0</v>
      </c>
      <c r="M157" s="41"/>
      <c r="N157" s="40"/>
      <c r="O157" s="39">
        <f t="shared" si="12"/>
        <v>0</v>
      </c>
      <c r="P157" s="38"/>
      <c r="R157" s="13"/>
    </row>
    <row r="158" spans="1:18" hidden="1" x14ac:dyDescent="0.25">
      <c r="A158" s="46">
        <v>2364</v>
      </c>
      <c r="B158" s="110" t="s">
        <v>156</v>
      </c>
      <c r="C158" s="45">
        <f t="shared" si="8"/>
        <v>0</v>
      </c>
      <c r="D158" s="43"/>
      <c r="E158" s="40"/>
      <c r="F158" s="44">
        <f t="shared" si="9"/>
        <v>0</v>
      </c>
      <c r="G158" s="43"/>
      <c r="H158" s="42"/>
      <c r="I158" s="39">
        <f t="shared" si="10"/>
        <v>0</v>
      </c>
      <c r="J158" s="43"/>
      <c r="K158" s="42"/>
      <c r="L158" s="39">
        <f t="shared" si="11"/>
        <v>0</v>
      </c>
      <c r="M158" s="41"/>
      <c r="N158" s="40"/>
      <c r="O158" s="39">
        <f t="shared" si="12"/>
        <v>0</v>
      </c>
      <c r="P158" s="38"/>
      <c r="R158" s="13"/>
    </row>
    <row r="159" spans="1:18" hidden="1" x14ac:dyDescent="0.25">
      <c r="A159" s="46">
        <v>2365</v>
      </c>
      <c r="B159" s="110" t="s">
        <v>155</v>
      </c>
      <c r="C159" s="45">
        <f t="shared" si="8"/>
        <v>0</v>
      </c>
      <c r="D159" s="43"/>
      <c r="E159" s="40"/>
      <c r="F159" s="44">
        <f t="shared" si="9"/>
        <v>0</v>
      </c>
      <c r="G159" s="43"/>
      <c r="H159" s="42"/>
      <c r="I159" s="39">
        <f t="shared" si="10"/>
        <v>0</v>
      </c>
      <c r="J159" s="43"/>
      <c r="K159" s="42"/>
      <c r="L159" s="39">
        <f t="shared" si="11"/>
        <v>0</v>
      </c>
      <c r="M159" s="41"/>
      <c r="N159" s="40"/>
      <c r="O159" s="39">
        <f t="shared" si="12"/>
        <v>0</v>
      </c>
      <c r="P159" s="38"/>
      <c r="R159" s="13"/>
    </row>
    <row r="160" spans="1:18" ht="36" hidden="1" x14ac:dyDescent="0.25">
      <c r="A160" s="46">
        <v>2366</v>
      </c>
      <c r="B160" s="110" t="s">
        <v>153</v>
      </c>
      <c r="C160" s="45">
        <f t="shared" si="8"/>
        <v>0</v>
      </c>
      <c r="D160" s="43"/>
      <c r="E160" s="40"/>
      <c r="F160" s="44">
        <f t="shared" si="9"/>
        <v>0</v>
      </c>
      <c r="G160" s="43"/>
      <c r="H160" s="42"/>
      <c r="I160" s="39">
        <f t="shared" si="10"/>
        <v>0</v>
      </c>
      <c r="J160" s="43"/>
      <c r="K160" s="42"/>
      <c r="L160" s="39">
        <f t="shared" si="11"/>
        <v>0</v>
      </c>
      <c r="M160" s="41"/>
      <c r="N160" s="40"/>
      <c r="O160" s="39">
        <f t="shared" si="12"/>
        <v>0</v>
      </c>
      <c r="P160" s="38"/>
      <c r="R160" s="13"/>
    </row>
    <row r="161" spans="1:18" ht="48" hidden="1" x14ac:dyDescent="0.25">
      <c r="A161" s="46">
        <v>2369</v>
      </c>
      <c r="B161" s="110" t="s">
        <v>152</v>
      </c>
      <c r="C161" s="45">
        <f t="shared" si="8"/>
        <v>0</v>
      </c>
      <c r="D161" s="43"/>
      <c r="E161" s="40"/>
      <c r="F161" s="44">
        <f t="shared" si="9"/>
        <v>0</v>
      </c>
      <c r="G161" s="43"/>
      <c r="H161" s="42"/>
      <c r="I161" s="39">
        <f t="shared" si="10"/>
        <v>0</v>
      </c>
      <c r="J161" s="43"/>
      <c r="K161" s="42"/>
      <c r="L161" s="39">
        <f t="shared" si="11"/>
        <v>0</v>
      </c>
      <c r="M161" s="41"/>
      <c r="N161" s="40"/>
      <c r="O161" s="39">
        <f t="shared" si="12"/>
        <v>0</v>
      </c>
      <c r="P161" s="38"/>
      <c r="R161" s="13"/>
    </row>
    <row r="162" spans="1:18" hidden="1" x14ac:dyDescent="0.25">
      <c r="A162" s="169">
        <v>2370</v>
      </c>
      <c r="B162" s="96" t="s">
        <v>151</v>
      </c>
      <c r="C162" s="45">
        <f t="shared" si="8"/>
        <v>0</v>
      </c>
      <c r="D162" s="167"/>
      <c r="E162" s="164"/>
      <c r="F162" s="95">
        <f t="shared" si="9"/>
        <v>0</v>
      </c>
      <c r="G162" s="167"/>
      <c r="H162" s="166"/>
      <c r="I162" s="90">
        <f t="shared" si="10"/>
        <v>0</v>
      </c>
      <c r="J162" s="167"/>
      <c r="K162" s="166"/>
      <c r="L162" s="90">
        <f t="shared" si="11"/>
        <v>0</v>
      </c>
      <c r="M162" s="165"/>
      <c r="N162" s="164"/>
      <c r="O162" s="90">
        <f t="shared" si="12"/>
        <v>0</v>
      </c>
      <c r="P162" s="89"/>
      <c r="R162" s="13"/>
    </row>
    <row r="163" spans="1:18" hidden="1" x14ac:dyDescent="0.25">
      <c r="A163" s="169">
        <v>2380</v>
      </c>
      <c r="B163" s="96" t="s">
        <v>150</v>
      </c>
      <c r="C163" s="45">
        <f t="shared" si="8"/>
        <v>0</v>
      </c>
      <c r="D163" s="94">
        <f>SUM(D164:D165)</f>
        <v>0</v>
      </c>
      <c r="E163" s="91">
        <f>SUM(E164:E165)</f>
        <v>0</v>
      </c>
      <c r="F163" s="95">
        <f t="shared" si="9"/>
        <v>0</v>
      </c>
      <c r="G163" s="94">
        <f>SUM(G164:G165)</f>
        <v>0</v>
      </c>
      <c r="H163" s="93">
        <f>SUM(H164:H165)</f>
        <v>0</v>
      </c>
      <c r="I163" s="90">
        <f t="shared" si="10"/>
        <v>0</v>
      </c>
      <c r="J163" s="94">
        <f>SUM(J164:J165)</f>
        <v>0</v>
      </c>
      <c r="K163" s="93">
        <f>SUM(K164:K165)</f>
        <v>0</v>
      </c>
      <c r="L163" s="90">
        <f t="shared" si="11"/>
        <v>0</v>
      </c>
      <c r="M163" s="92">
        <f>SUM(M164:M165)</f>
        <v>0</v>
      </c>
      <c r="N163" s="91">
        <f>SUM(N164:N165)</f>
        <v>0</v>
      </c>
      <c r="O163" s="90">
        <f t="shared" si="12"/>
        <v>0</v>
      </c>
      <c r="P163" s="89"/>
      <c r="R163" s="13"/>
    </row>
    <row r="164" spans="1:18" hidden="1" x14ac:dyDescent="0.25">
      <c r="A164" s="200">
        <v>2381</v>
      </c>
      <c r="B164" s="117" t="s">
        <v>149</v>
      </c>
      <c r="C164" s="45">
        <f t="shared" si="8"/>
        <v>0</v>
      </c>
      <c r="D164" s="83"/>
      <c r="E164" s="80"/>
      <c r="F164" s="84">
        <f t="shared" si="9"/>
        <v>0</v>
      </c>
      <c r="G164" s="83"/>
      <c r="H164" s="82"/>
      <c r="I164" s="79">
        <f t="shared" si="10"/>
        <v>0</v>
      </c>
      <c r="J164" s="83"/>
      <c r="K164" s="82"/>
      <c r="L164" s="79">
        <f t="shared" si="11"/>
        <v>0</v>
      </c>
      <c r="M164" s="81"/>
      <c r="N164" s="80"/>
      <c r="O164" s="79">
        <f t="shared" si="12"/>
        <v>0</v>
      </c>
      <c r="P164" s="78"/>
      <c r="R164" s="13"/>
    </row>
    <row r="165" spans="1:18" ht="24" hidden="1" x14ac:dyDescent="0.25">
      <c r="A165" s="46">
        <v>2389</v>
      </c>
      <c r="B165" s="110" t="s">
        <v>148</v>
      </c>
      <c r="C165" s="45">
        <f t="shared" si="8"/>
        <v>0</v>
      </c>
      <c r="D165" s="43"/>
      <c r="E165" s="40"/>
      <c r="F165" s="44">
        <f t="shared" si="9"/>
        <v>0</v>
      </c>
      <c r="G165" s="43"/>
      <c r="H165" s="42"/>
      <c r="I165" s="39">
        <f t="shared" si="10"/>
        <v>0</v>
      </c>
      <c r="J165" s="43"/>
      <c r="K165" s="42"/>
      <c r="L165" s="39">
        <f t="shared" si="11"/>
        <v>0</v>
      </c>
      <c r="M165" s="41"/>
      <c r="N165" s="40"/>
      <c r="O165" s="39">
        <f t="shared" si="12"/>
        <v>0</v>
      </c>
      <c r="P165" s="38"/>
      <c r="R165" s="13"/>
    </row>
    <row r="166" spans="1:18" hidden="1" x14ac:dyDescent="0.25">
      <c r="A166" s="169">
        <v>2390</v>
      </c>
      <c r="B166" s="96" t="s">
        <v>147</v>
      </c>
      <c r="C166" s="45">
        <f t="shared" si="8"/>
        <v>0</v>
      </c>
      <c r="D166" s="167"/>
      <c r="E166" s="164"/>
      <c r="F166" s="95">
        <f t="shared" si="9"/>
        <v>0</v>
      </c>
      <c r="G166" s="167"/>
      <c r="H166" s="166"/>
      <c r="I166" s="90">
        <f t="shared" si="10"/>
        <v>0</v>
      </c>
      <c r="J166" s="167"/>
      <c r="K166" s="166"/>
      <c r="L166" s="90">
        <f t="shared" si="11"/>
        <v>0</v>
      </c>
      <c r="M166" s="165"/>
      <c r="N166" s="164"/>
      <c r="O166" s="90">
        <f t="shared" si="12"/>
        <v>0</v>
      </c>
      <c r="P166" s="89"/>
      <c r="R166" s="13"/>
    </row>
    <row r="167" spans="1:18" hidden="1" x14ac:dyDescent="0.25">
      <c r="A167" s="109">
        <v>2400</v>
      </c>
      <c r="B167" s="108" t="s">
        <v>146</v>
      </c>
      <c r="C167" s="124">
        <f t="shared" si="8"/>
        <v>0</v>
      </c>
      <c r="D167" s="199"/>
      <c r="E167" s="196"/>
      <c r="F167" s="122">
        <f t="shared" si="9"/>
        <v>0</v>
      </c>
      <c r="G167" s="199"/>
      <c r="H167" s="198"/>
      <c r="I167" s="119">
        <f t="shared" si="10"/>
        <v>0</v>
      </c>
      <c r="J167" s="199"/>
      <c r="K167" s="198"/>
      <c r="L167" s="119">
        <f t="shared" si="11"/>
        <v>0</v>
      </c>
      <c r="M167" s="197"/>
      <c r="N167" s="196"/>
      <c r="O167" s="119">
        <f t="shared" si="12"/>
        <v>0</v>
      </c>
      <c r="P167" s="171"/>
      <c r="R167" s="13"/>
    </row>
    <row r="168" spans="1:18" ht="24" hidden="1" x14ac:dyDescent="0.25">
      <c r="A168" s="109">
        <v>2500</v>
      </c>
      <c r="B168" s="108" t="s">
        <v>145</v>
      </c>
      <c r="C168" s="124">
        <f t="shared" si="8"/>
        <v>0</v>
      </c>
      <c r="D168" s="121">
        <f>SUM(D169,D174)</f>
        <v>0</v>
      </c>
      <c r="E168" s="123">
        <f>SUM(E169,E174)</f>
        <v>0</v>
      </c>
      <c r="F168" s="122">
        <f t="shared" si="9"/>
        <v>0</v>
      </c>
      <c r="G168" s="121">
        <f>SUM(G169,G174)</f>
        <v>0</v>
      </c>
      <c r="H168" s="120">
        <f>SUM(H169,H174)</f>
        <v>0</v>
      </c>
      <c r="I168" s="119">
        <f t="shared" si="10"/>
        <v>0</v>
      </c>
      <c r="J168" s="121">
        <f>SUM(J169,J174)</f>
        <v>0</v>
      </c>
      <c r="K168" s="120">
        <f>SUM(K169,K174)</f>
        <v>0</v>
      </c>
      <c r="L168" s="119">
        <f t="shared" si="11"/>
        <v>0</v>
      </c>
      <c r="M168" s="69">
        <f>SUM(M169,M174)</f>
        <v>0</v>
      </c>
      <c r="N168" s="68">
        <f>SUM(N169,N174)</f>
        <v>0</v>
      </c>
      <c r="O168" s="67">
        <f t="shared" si="12"/>
        <v>0</v>
      </c>
      <c r="P168" s="66"/>
      <c r="R168" s="13"/>
    </row>
    <row r="169" spans="1:18" ht="0.75" hidden="1" customHeight="1" x14ac:dyDescent="0.25">
      <c r="A169" s="118">
        <v>2510</v>
      </c>
      <c r="B169" s="117" t="s">
        <v>144</v>
      </c>
      <c r="C169" s="85">
        <f t="shared" si="8"/>
        <v>0</v>
      </c>
      <c r="D169" s="140">
        <f>SUM(D170:D173)</f>
        <v>0</v>
      </c>
      <c r="E169" s="141">
        <f>SUM(E170:E173)</f>
        <v>0</v>
      </c>
      <c r="F169" s="84">
        <f t="shared" si="9"/>
        <v>0</v>
      </c>
      <c r="G169" s="140">
        <f>SUM(G170:G173)</f>
        <v>0</v>
      </c>
      <c r="H169" s="139">
        <f>SUM(H170:H173)</f>
        <v>0</v>
      </c>
      <c r="I169" s="79">
        <f t="shared" si="10"/>
        <v>0</v>
      </c>
      <c r="J169" s="140">
        <f>SUM(J170:J173)</f>
        <v>0</v>
      </c>
      <c r="K169" s="139">
        <f>SUM(K170:K173)</f>
        <v>0</v>
      </c>
      <c r="L169" s="79">
        <f t="shared" si="11"/>
        <v>0</v>
      </c>
      <c r="M169" s="138">
        <f>SUM(M170:M173)</f>
        <v>0</v>
      </c>
      <c r="N169" s="137">
        <f>SUM(N170:N173)</f>
        <v>0</v>
      </c>
      <c r="O169" s="49">
        <f t="shared" si="12"/>
        <v>0</v>
      </c>
      <c r="P169" s="48"/>
      <c r="R169" s="13"/>
    </row>
    <row r="170" spans="1:18" ht="24" hidden="1" x14ac:dyDescent="0.25">
      <c r="A170" s="88">
        <v>2512</v>
      </c>
      <c r="B170" s="110" t="s">
        <v>143</v>
      </c>
      <c r="C170" s="45">
        <f t="shared" si="8"/>
        <v>0</v>
      </c>
      <c r="D170" s="43"/>
      <c r="E170" s="40"/>
      <c r="F170" s="44">
        <f t="shared" si="9"/>
        <v>0</v>
      </c>
      <c r="G170" s="43"/>
      <c r="H170" s="42"/>
      <c r="I170" s="39">
        <f t="shared" si="10"/>
        <v>0</v>
      </c>
      <c r="J170" s="43"/>
      <c r="K170" s="42"/>
      <c r="L170" s="39">
        <f t="shared" si="11"/>
        <v>0</v>
      </c>
      <c r="M170" s="41"/>
      <c r="N170" s="40"/>
      <c r="O170" s="39">
        <f t="shared" si="12"/>
        <v>0</v>
      </c>
      <c r="P170" s="38"/>
      <c r="R170" s="13"/>
    </row>
    <row r="171" spans="1:18" ht="36" hidden="1" x14ac:dyDescent="0.25">
      <c r="A171" s="88">
        <v>2513</v>
      </c>
      <c r="B171" s="110" t="s">
        <v>142</v>
      </c>
      <c r="C171" s="45">
        <f t="shared" si="8"/>
        <v>0</v>
      </c>
      <c r="D171" s="43"/>
      <c r="E171" s="40"/>
      <c r="F171" s="44">
        <f t="shared" si="9"/>
        <v>0</v>
      </c>
      <c r="G171" s="43"/>
      <c r="H171" s="42"/>
      <c r="I171" s="39">
        <f t="shared" si="10"/>
        <v>0</v>
      </c>
      <c r="J171" s="43"/>
      <c r="K171" s="42"/>
      <c r="L171" s="39">
        <f t="shared" si="11"/>
        <v>0</v>
      </c>
      <c r="M171" s="41"/>
      <c r="N171" s="40"/>
      <c r="O171" s="39">
        <f t="shared" si="12"/>
        <v>0</v>
      </c>
      <c r="P171" s="38"/>
      <c r="R171" s="13"/>
    </row>
    <row r="172" spans="1:18" ht="24" hidden="1" x14ac:dyDescent="0.25">
      <c r="A172" s="88">
        <v>2515</v>
      </c>
      <c r="B172" s="110" t="s">
        <v>141</v>
      </c>
      <c r="C172" s="45">
        <f t="shared" si="8"/>
        <v>0</v>
      </c>
      <c r="D172" s="43"/>
      <c r="E172" s="40"/>
      <c r="F172" s="44">
        <f t="shared" si="9"/>
        <v>0</v>
      </c>
      <c r="G172" s="43"/>
      <c r="H172" s="42"/>
      <c r="I172" s="39">
        <f t="shared" si="10"/>
        <v>0</v>
      </c>
      <c r="J172" s="43"/>
      <c r="K172" s="42"/>
      <c r="L172" s="39">
        <f t="shared" si="11"/>
        <v>0</v>
      </c>
      <c r="M172" s="41"/>
      <c r="N172" s="40"/>
      <c r="O172" s="39">
        <f t="shared" si="12"/>
        <v>0</v>
      </c>
      <c r="P172" s="38"/>
      <c r="R172" s="13"/>
    </row>
    <row r="173" spans="1:18" ht="24" hidden="1" x14ac:dyDescent="0.25">
      <c r="A173" s="88">
        <v>2519</v>
      </c>
      <c r="B173" s="110" t="s">
        <v>140</v>
      </c>
      <c r="C173" s="45">
        <f t="shared" si="8"/>
        <v>0</v>
      </c>
      <c r="D173" s="43"/>
      <c r="E173" s="40"/>
      <c r="F173" s="44">
        <f t="shared" si="9"/>
        <v>0</v>
      </c>
      <c r="G173" s="43"/>
      <c r="H173" s="42"/>
      <c r="I173" s="39">
        <f t="shared" si="10"/>
        <v>0</v>
      </c>
      <c r="J173" s="43"/>
      <c r="K173" s="42"/>
      <c r="L173" s="39">
        <f t="shared" si="11"/>
        <v>0</v>
      </c>
      <c r="M173" s="41"/>
      <c r="N173" s="40"/>
      <c r="O173" s="39">
        <f t="shared" si="12"/>
        <v>0</v>
      </c>
      <c r="P173" s="38"/>
      <c r="R173" s="13"/>
    </row>
    <row r="174" spans="1:18" ht="24" hidden="1" x14ac:dyDescent="0.25">
      <c r="A174" s="111">
        <v>2520</v>
      </c>
      <c r="B174" s="110" t="s">
        <v>139</v>
      </c>
      <c r="C174" s="45">
        <f t="shared" si="8"/>
        <v>0</v>
      </c>
      <c r="D174" s="43"/>
      <c r="E174" s="40"/>
      <c r="F174" s="44">
        <f t="shared" si="9"/>
        <v>0</v>
      </c>
      <c r="G174" s="43"/>
      <c r="H174" s="42"/>
      <c r="I174" s="39">
        <f t="shared" si="10"/>
        <v>0</v>
      </c>
      <c r="J174" s="43"/>
      <c r="K174" s="42"/>
      <c r="L174" s="39">
        <f t="shared" si="11"/>
        <v>0</v>
      </c>
      <c r="M174" s="41"/>
      <c r="N174" s="40"/>
      <c r="O174" s="39">
        <f t="shared" si="12"/>
        <v>0</v>
      </c>
      <c r="P174" s="38"/>
      <c r="R174" s="13"/>
    </row>
    <row r="175" spans="1:18" s="189" customFormat="1" ht="48" hidden="1" x14ac:dyDescent="0.25">
      <c r="A175" s="183">
        <v>2800</v>
      </c>
      <c r="B175" s="117" t="s">
        <v>138</v>
      </c>
      <c r="C175" s="85">
        <f t="shared" si="8"/>
        <v>0</v>
      </c>
      <c r="D175" s="194"/>
      <c r="E175" s="191"/>
      <c r="F175" s="195">
        <f t="shared" si="9"/>
        <v>0</v>
      </c>
      <c r="G175" s="194"/>
      <c r="H175" s="193"/>
      <c r="I175" s="190">
        <f t="shared" si="10"/>
        <v>0</v>
      </c>
      <c r="J175" s="194"/>
      <c r="K175" s="193"/>
      <c r="L175" s="190">
        <f t="shared" si="11"/>
        <v>0</v>
      </c>
      <c r="M175" s="192"/>
      <c r="N175" s="191"/>
      <c r="O175" s="190">
        <f t="shared" si="12"/>
        <v>0</v>
      </c>
      <c r="P175" s="78"/>
      <c r="R175" s="13"/>
    </row>
    <row r="176" spans="1:18" hidden="1" x14ac:dyDescent="0.25">
      <c r="A176" s="163">
        <v>3000</v>
      </c>
      <c r="B176" s="163" t="s">
        <v>137</v>
      </c>
      <c r="C176" s="162">
        <f t="shared" si="8"/>
        <v>0</v>
      </c>
      <c r="D176" s="160">
        <f>SUM(D177,D187)</f>
        <v>0</v>
      </c>
      <c r="E176" s="157">
        <f>SUM(E177,E187)</f>
        <v>0</v>
      </c>
      <c r="F176" s="161">
        <f t="shared" si="9"/>
        <v>0</v>
      </c>
      <c r="G176" s="160">
        <f>SUM(G177,G187)</f>
        <v>0</v>
      </c>
      <c r="H176" s="159">
        <f>SUM(H177,H187)</f>
        <v>0</v>
      </c>
      <c r="I176" s="156">
        <f t="shared" si="10"/>
        <v>0</v>
      </c>
      <c r="J176" s="160">
        <f>SUM(J177,J187)</f>
        <v>0</v>
      </c>
      <c r="K176" s="159">
        <f>SUM(K177,K187)</f>
        <v>0</v>
      </c>
      <c r="L176" s="156">
        <f t="shared" si="11"/>
        <v>0</v>
      </c>
      <c r="M176" s="158">
        <f>SUM(M177,M187)</f>
        <v>0</v>
      </c>
      <c r="N176" s="157">
        <f>SUM(N177,N187)</f>
        <v>0</v>
      </c>
      <c r="O176" s="156">
        <f t="shared" si="12"/>
        <v>0</v>
      </c>
      <c r="P176" s="155"/>
      <c r="R176" s="13"/>
    </row>
    <row r="177" spans="1:18" ht="0.75" hidden="1" customHeight="1" x14ac:dyDescent="0.25">
      <c r="A177" s="109">
        <v>3200</v>
      </c>
      <c r="B177" s="153" t="s">
        <v>136</v>
      </c>
      <c r="C177" s="124">
        <f t="shared" si="8"/>
        <v>0</v>
      </c>
      <c r="D177" s="121">
        <f>SUM(D178,D182)</f>
        <v>0</v>
      </c>
      <c r="E177" s="123">
        <f>SUM(E178,E182)</f>
        <v>0</v>
      </c>
      <c r="F177" s="122">
        <f t="shared" si="9"/>
        <v>0</v>
      </c>
      <c r="G177" s="121">
        <f>SUM(G178,G182)</f>
        <v>0</v>
      </c>
      <c r="H177" s="120">
        <f>SUM(H178,H182)</f>
        <v>0</v>
      </c>
      <c r="I177" s="119">
        <f t="shared" si="10"/>
        <v>0</v>
      </c>
      <c r="J177" s="121">
        <f>SUM(J178,J182)</f>
        <v>0</v>
      </c>
      <c r="K177" s="120">
        <f>SUM(K178,K182)</f>
        <v>0</v>
      </c>
      <c r="L177" s="119">
        <f t="shared" si="11"/>
        <v>0</v>
      </c>
      <c r="M177" s="69">
        <f>SUM(M178,M182)</f>
        <v>0</v>
      </c>
      <c r="N177" s="68">
        <f>SUM(N178,N182)</f>
        <v>0</v>
      </c>
      <c r="O177" s="67">
        <f t="shared" si="12"/>
        <v>0</v>
      </c>
      <c r="P177" s="66"/>
      <c r="R177" s="13"/>
    </row>
    <row r="178" spans="1:18" ht="36" hidden="1" x14ac:dyDescent="0.25">
      <c r="A178" s="118">
        <v>3260</v>
      </c>
      <c r="B178" s="117" t="s">
        <v>135</v>
      </c>
      <c r="C178" s="85">
        <f t="shared" si="8"/>
        <v>0</v>
      </c>
      <c r="D178" s="140">
        <f>SUM(D179:D181)</f>
        <v>0</v>
      </c>
      <c r="E178" s="141">
        <f>SUM(E179:E181)</f>
        <v>0</v>
      </c>
      <c r="F178" s="84">
        <f t="shared" si="9"/>
        <v>0</v>
      </c>
      <c r="G178" s="140">
        <f>SUM(G179:G181)</f>
        <v>0</v>
      </c>
      <c r="H178" s="139">
        <f>SUM(H179:H181)</f>
        <v>0</v>
      </c>
      <c r="I178" s="79">
        <f t="shared" si="10"/>
        <v>0</v>
      </c>
      <c r="J178" s="140">
        <f>SUM(J179:J181)</f>
        <v>0</v>
      </c>
      <c r="K178" s="139">
        <f>SUM(K179:K181)</f>
        <v>0</v>
      </c>
      <c r="L178" s="79">
        <f t="shared" si="11"/>
        <v>0</v>
      </c>
      <c r="M178" s="142">
        <f>SUM(M179:M181)</f>
        <v>0</v>
      </c>
      <c r="N178" s="141">
        <f>SUM(N179:N181)</f>
        <v>0</v>
      </c>
      <c r="O178" s="79">
        <f t="shared" si="12"/>
        <v>0</v>
      </c>
      <c r="P178" s="78"/>
      <c r="R178" s="13"/>
    </row>
    <row r="179" spans="1:18" ht="3" hidden="1" customHeight="1" x14ac:dyDescent="0.25">
      <c r="A179" s="88">
        <v>3261</v>
      </c>
      <c r="B179" s="110" t="s">
        <v>134</v>
      </c>
      <c r="C179" s="45">
        <f t="shared" si="8"/>
        <v>0</v>
      </c>
      <c r="D179" s="43"/>
      <c r="E179" s="40"/>
      <c r="F179" s="44">
        <f t="shared" si="9"/>
        <v>0</v>
      </c>
      <c r="G179" s="43"/>
      <c r="H179" s="42"/>
      <c r="I179" s="39">
        <f t="shared" si="10"/>
        <v>0</v>
      </c>
      <c r="J179" s="43"/>
      <c r="K179" s="42"/>
      <c r="L179" s="39">
        <f t="shared" si="11"/>
        <v>0</v>
      </c>
      <c r="M179" s="41"/>
      <c r="N179" s="40"/>
      <c r="O179" s="39">
        <f t="shared" si="12"/>
        <v>0</v>
      </c>
      <c r="P179" s="38"/>
      <c r="R179" s="13"/>
    </row>
    <row r="180" spans="1:18" ht="36" hidden="1" x14ac:dyDescent="0.25">
      <c r="A180" s="88">
        <v>3262</v>
      </c>
      <c r="B180" s="110" t="s">
        <v>133</v>
      </c>
      <c r="C180" s="45">
        <f t="shared" si="8"/>
        <v>0</v>
      </c>
      <c r="D180" s="43"/>
      <c r="E180" s="40"/>
      <c r="F180" s="44">
        <f t="shared" si="9"/>
        <v>0</v>
      </c>
      <c r="G180" s="43"/>
      <c r="H180" s="42"/>
      <c r="I180" s="39">
        <f t="shared" si="10"/>
        <v>0</v>
      </c>
      <c r="J180" s="43"/>
      <c r="K180" s="42"/>
      <c r="L180" s="39">
        <f t="shared" si="11"/>
        <v>0</v>
      </c>
      <c r="M180" s="41"/>
      <c r="N180" s="40"/>
      <c r="O180" s="39">
        <f t="shared" si="12"/>
        <v>0</v>
      </c>
      <c r="P180" s="38"/>
      <c r="R180" s="13"/>
    </row>
    <row r="181" spans="1:18" ht="24" hidden="1" x14ac:dyDescent="0.25">
      <c r="A181" s="88">
        <v>3263</v>
      </c>
      <c r="B181" s="110" t="s">
        <v>132</v>
      </c>
      <c r="C181" s="45">
        <f t="shared" ref="C181:C244" si="13">F181+I181+L181+O181</f>
        <v>0</v>
      </c>
      <c r="D181" s="43"/>
      <c r="E181" s="40"/>
      <c r="F181" s="44">
        <f t="shared" ref="F181:F244" si="14">D181+E181</f>
        <v>0</v>
      </c>
      <c r="G181" s="43"/>
      <c r="H181" s="42"/>
      <c r="I181" s="39">
        <f t="shared" ref="I181:I244" si="15">G181+H181</f>
        <v>0</v>
      </c>
      <c r="J181" s="43"/>
      <c r="K181" s="42"/>
      <c r="L181" s="39">
        <f t="shared" ref="L181:L244" si="16">J181+K181</f>
        <v>0</v>
      </c>
      <c r="M181" s="41"/>
      <c r="N181" s="40"/>
      <c r="O181" s="39">
        <f t="shared" ref="O181:O244" si="17">M181+N181</f>
        <v>0</v>
      </c>
      <c r="P181" s="38"/>
      <c r="R181" s="13"/>
    </row>
    <row r="182" spans="1:18" ht="84" hidden="1" x14ac:dyDescent="0.25">
      <c r="A182" s="118">
        <v>3290</v>
      </c>
      <c r="B182" s="117" t="s">
        <v>131</v>
      </c>
      <c r="C182" s="45">
        <f t="shared" si="13"/>
        <v>0</v>
      </c>
      <c r="D182" s="140">
        <f>SUM(D183:D186)</f>
        <v>0</v>
      </c>
      <c r="E182" s="141">
        <f>SUM(E183:E186)</f>
        <v>0</v>
      </c>
      <c r="F182" s="84">
        <f t="shared" si="14"/>
        <v>0</v>
      </c>
      <c r="G182" s="140">
        <f>SUM(G183:G186)</f>
        <v>0</v>
      </c>
      <c r="H182" s="139">
        <f>SUM(H183:H186)</f>
        <v>0</v>
      </c>
      <c r="I182" s="79">
        <f t="shared" si="15"/>
        <v>0</v>
      </c>
      <c r="J182" s="140">
        <f>SUM(J183:J186)</f>
        <v>0</v>
      </c>
      <c r="K182" s="139">
        <f>SUM(K183:K186)</f>
        <v>0</v>
      </c>
      <c r="L182" s="79">
        <f t="shared" si="16"/>
        <v>0</v>
      </c>
      <c r="M182" s="146">
        <f>SUM(M183:M186)</f>
        <v>0</v>
      </c>
      <c r="N182" s="147">
        <f>SUM(N183:N186)</f>
        <v>0</v>
      </c>
      <c r="O182" s="29">
        <f t="shared" si="17"/>
        <v>0</v>
      </c>
      <c r="P182" s="28"/>
      <c r="R182" s="13"/>
    </row>
    <row r="183" spans="1:18" ht="72" hidden="1" x14ac:dyDescent="0.25">
      <c r="A183" s="88">
        <v>3291</v>
      </c>
      <c r="B183" s="110" t="s">
        <v>130</v>
      </c>
      <c r="C183" s="45">
        <f t="shared" si="13"/>
        <v>0</v>
      </c>
      <c r="D183" s="43"/>
      <c r="E183" s="40"/>
      <c r="F183" s="44">
        <f t="shared" si="14"/>
        <v>0</v>
      </c>
      <c r="G183" s="43"/>
      <c r="H183" s="42"/>
      <c r="I183" s="39">
        <f t="shared" si="15"/>
        <v>0</v>
      </c>
      <c r="J183" s="43"/>
      <c r="K183" s="42"/>
      <c r="L183" s="39">
        <f t="shared" si="16"/>
        <v>0</v>
      </c>
      <c r="M183" s="41"/>
      <c r="N183" s="40"/>
      <c r="O183" s="39">
        <f t="shared" si="17"/>
        <v>0</v>
      </c>
      <c r="P183" s="38"/>
      <c r="R183" s="13"/>
    </row>
    <row r="184" spans="1:18" ht="72" hidden="1" x14ac:dyDescent="0.25">
      <c r="A184" s="88">
        <v>3292</v>
      </c>
      <c r="B184" s="110" t="s">
        <v>129</v>
      </c>
      <c r="C184" s="45">
        <f t="shared" si="13"/>
        <v>0</v>
      </c>
      <c r="D184" s="43"/>
      <c r="E184" s="40"/>
      <c r="F184" s="44">
        <f t="shared" si="14"/>
        <v>0</v>
      </c>
      <c r="G184" s="43"/>
      <c r="H184" s="42"/>
      <c r="I184" s="39">
        <f t="shared" si="15"/>
        <v>0</v>
      </c>
      <c r="J184" s="43"/>
      <c r="K184" s="42"/>
      <c r="L184" s="39">
        <f t="shared" si="16"/>
        <v>0</v>
      </c>
      <c r="M184" s="41"/>
      <c r="N184" s="40"/>
      <c r="O184" s="39">
        <f t="shared" si="17"/>
        <v>0</v>
      </c>
      <c r="P184" s="38"/>
      <c r="R184" s="13"/>
    </row>
    <row r="185" spans="1:18" ht="0.75" hidden="1" customHeight="1" x14ac:dyDescent="0.25">
      <c r="A185" s="88">
        <v>3293</v>
      </c>
      <c r="B185" s="110" t="s">
        <v>128</v>
      </c>
      <c r="C185" s="45">
        <f t="shared" si="13"/>
        <v>0</v>
      </c>
      <c r="D185" s="43"/>
      <c r="E185" s="40"/>
      <c r="F185" s="44">
        <f t="shared" si="14"/>
        <v>0</v>
      </c>
      <c r="G185" s="43"/>
      <c r="H185" s="42"/>
      <c r="I185" s="39">
        <f t="shared" si="15"/>
        <v>0</v>
      </c>
      <c r="J185" s="43"/>
      <c r="K185" s="42"/>
      <c r="L185" s="39">
        <f t="shared" si="16"/>
        <v>0</v>
      </c>
      <c r="M185" s="41"/>
      <c r="N185" s="40"/>
      <c r="O185" s="39">
        <f t="shared" si="17"/>
        <v>0</v>
      </c>
      <c r="P185" s="38"/>
      <c r="R185" s="13"/>
    </row>
    <row r="186" spans="1:18" ht="60" hidden="1" x14ac:dyDescent="0.25">
      <c r="A186" s="188">
        <v>3294</v>
      </c>
      <c r="B186" s="110" t="s">
        <v>127</v>
      </c>
      <c r="C186" s="35">
        <f t="shared" si="13"/>
        <v>0</v>
      </c>
      <c r="D186" s="33"/>
      <c r="E186" s="30"/>
      <c r="F186" s="34">
        <f t="shared" si="14"/>
        <v>0</v>
      </c>
      <c r="G186" s="33"/>
      <c r="H186" s="32"/>
      <c r="I186" s="29">
        <f t="shared" si="15"/>
        <v>0</v>
      </c>
      <c r="J186" s="33"/>
      <c r="K186" s="32"/>
      <c r="L186" s="29">
        <f t="shared" si="16"/>
        <v>0</v>
      </c>
      <c r="M186" s="31"/>
      <c r="N186" s="30"/>
      <c r="O186" s="29">
        <f t="shared" si="17"/>
        <v>0</v>
      </c>
      <c r="P186" s="28"/>
      <c r="R186" s="13"/>
    </row>
    <row r="187" spans="1:18" ht="48" hidden="1" x14ac:dyDescent="0.25">
      <c r="A187" s="154">
        <v>3300</v>
      </c>
      <c r="B187" s="153" t="s">
        <v>126</v>
      </c>
      <c r="C187" s="152">
        <f t="shared" si="13"/>
        <v>0</v>
      </c>
      <c r="D187" s="150">
        <f>SUM(D188:D189)</f>
        <v>0</v>
      </c>
      <c r="E187" s="68">
        <f>SUM(E188:E189)</f>
        <v>0</v>
      </c>
      <c r="F187" s="151">
        <f t="shared" si="14"/>
        <v>0</v>
      </c>
      <c r="G187" s="150">
        <f>SUM(G188:G189)</f>
        <v>0</v>
      </c>
      <c r="H187" s="149">
        <f>SUM(H188:H189)</f>
        <v>0</v>
      </c>
      <c r="I187" s="67">
        <f t="shared" si="15"/>
        <v>0</v>
      </c>
      <c r="J187" s="150">
        <f>SUM(J188:J189)</f>
        <v>0</v>
      </c>
      <c r="K187" s="149">
        <f>SUM(K188:K189)</f>
        <v>0</v>
      </c>
      <c r="L187" s="67">
        <f t="shared" si="16"/>
        <v>0</v>
      </c>
      <c r="M187" s="69">
        <f>SUM(M188:M189)</f>
        <v>0</v>
      </c>
      <c r="N187" s="68">
        <f>SUM(N188:N189)</f>
        <v>0</v>
      </c>
      <c r="O187" s="67">
        <f t="shared" si="17"/>
        <v>0</v>
      </c>
      <c r="P187" s="66"/>
      <c r="R187" s="13"/>
    </row>
    <row r="188" spans="1:18" ht="48" hidden="1" x14ac:dyDescent="0.25">
      <c r="A188" s="187">
        <v>3310</v>
      </c>
      <c r="B188" s="96" t="s">
        <v>125</v>
      </c>
      <c r="C188" s="170">
        <f t="shared" si="13"/>
        <v>0</v>
      </c>
      <c r="D188" s="167"/>
      <c r="E188" s="164"/>
      <c r="F188" s="95">
        <f t="shared" si="14"/>
        <v>0</v>
      </c>
      <c r="G188" s="167"/>
      <c r="H188" s="166"/>
      <c r="I188" s="90">
        <f t="shared" si="15"/>
        <v>0</v>
      </c>
      <c r="J188" s="167"/>
      <c r="K188" s="166"/>
      <c r="L188" s="90">
        <f t="shared" si="16"/>
        <v>0</v>
      </c>
      <c r="M188" s="165"/>
      <c r="N188" s="164"/>
      <c r="O188" s="90">
        <f t="shared" si="17"/>
        <v>0</v>
      </c>
      <c r="P188" s="89"/>
      <c r="R188" s="13"/>
    </row>
    <row r="189" spans="1:18" ht="8.25" hidden="1" customHeight="1" x14ac:dyDescent="0.25">
      <c r="A189" s="145">
        <v>3320</v>
      </c>
      <c r="B189" s="117" t="s">
        <v>124</v>
      </c>
      <c r="C189" s="85">
        <f t="shared" si="13"/>
        <v>0</v>
      </c>
      <c r="D189" s="83"/>
      <c r="E189" s="80"/>
      <c r="F189" s="84">
        <f t="shared" si="14"/>
        <v>0</v>
      </c>
      <c r="G189" s="83"/>
      <c r="H189" s="82"/>
      <c r="I189" s="79">
        <f t="shared" si="15"/>
        <v>0</v>
      </c>
      <c r="J189" s="83"/>
      <c r="K189" s="82"/>
      <c r="L189" s="79">
        <f t="shared" si="16"/>
        <v>0</v>
      </c>
      <c r="M189" s="81"/>
      <c r="N189" s="80"/>
      <c r="O189" s="79">
        <f t="shared" si="17"/>
        <v>0</v>
      </c>
      <c r="P189" s="78"/>
      <c r="R189" s="13"/>
    </row>
    <row r="190" spans="1:18" hidden="1" x14ac:dyDescent="0.25">
      <c r="A190" s="186">
        <v>4000</v>
      </c>
      <c r="B190" s="163" t="s">
        <v>123</v>
      </c>
      <c r="C190" s="162">
        <f t="shared" si="13"/>
        <v>0</v>
      </c>
      <c r="D190" s="160">
        <f>SUM(D191,D194)</f>
        <v>0</v>
      </c>
      <c r="E190" s="157">
        <f>SUM(E191,E194)</f>
        <v>0</v>
      </c>
      <c r="F190" s="161">
        <f t="shared" si="14"/>
        <v>0</v>
      </c>
      <c r="G190" s="160">
        <f>SUM(G191,G194)</f>
        <v>0</v>
      </c>
      <c r="H190" s="159">
        <f>SUM(H191,H194)</f>
        <v>0</v>
      </c>
      <c r="I190" s="156">
        <f t="shared" si="15"/>
        <v>0</v>
      </c>
      <c r="J190" s="160">
        <f>SUM(J191,J194)</f>
        <v>0</v>
      </c>
      <c r="K190" s="159">
        <f>SUM(K191,K194)</f>
        <v>0</v>
      </c>
      <c r="L190" s="156">
        <f t="shared" si="16"/>
        <v>0</v>
      </c>
      <c r="M190" s="158">
        <f>SUM(M191,M194)</f>
        <v>0</v>
      </c>
      <c r="N190" s="157">
        <f>SUM(N191,N194)</f>
        <v>0</v>
      </c>
      <c r="O190" s="156">
        <f t="shared" si="17"/>
        <v>0</v>
      </c>
      <c r="P190" s="155"/>
      <c r="R190" s="13"/>
    </row>
    <row r="191" spans="1:18" ht="0.75" hidden="1" customHeight="1" x14ac:dyDescent="0.25">
      <c r="A191" s="185">
        <v>4200</v>
      </c>
      <c r="B191" s="108" t="s">
        <v>122</v>
      </c>
      <c r="C191" s="124">
        <f t="shared" si="13"/>
        <v>0</v>
      </c>
      <c r="D191" s="121">
        <f>SUM(D192,D193)</f>
        <v>0</v>
      </c>
      <c r="E191" s="123">
        <f>SUM(E192,E193)</f>
        <v>0</v>
      </c>
      <c r="F191" s="122">
        <f t="shared" si="14"/>
        <v>0</v>
      </c>
      <c r="G191" s="121">
        <f>SUM(G192,G193)</f>
        <v>0</v>
      </c>
      <c r="H191" s="120">
        <f>SUM(H192,H193)</f>
        <v>0</v>
      </c>
      <c r="I191" s="119">
        <f t="shared" si="15"/>
        <v>0</v>
      </c>
      <c r="J191" s="121">
        <f>SUM(J192,J193)</f>
        <v>0</v>
      </c>
      <c r="K191" s="120">
        <f>SUM(K192,K193)</f>
        <v>0</v>
      </c>
      <c r="L191" s="119">
        <f t="shared" si="16"/>
        <v>0</v>
      </c>
      <c r="M191" s="172">
        <f>SUM(M192,M193)</f>
        <v>0</v>
      </c>
      <c r="N191" s="123">
        <f>SUM(N192,N193)</f>
        <v>0</v>
      </c>
      <c r="O191" s="119">
        <f t="shared" si="17"/>
        <v>0</v>
      </c>
      <c r="P191" s="171"/>
      <c r="R191" s="13"/>
    </row>
    <row r="192" spans="1:18" ht="36" hidden="1" x14ac:dyDescent="0.25">
      <c r="A192" s="118">
        <v>4240</v>
      </c>
      <c r="B192" s="117" t="s">
        <v>121</v>
      </c>
      <c r="C192" s="85">
        <f t="shared" si="13"/>
        <v>0</v>
      </c>
      <c r="D192" s="83"/>
      <c r="E192" s="80"/>
      <c r="F192" s="84">
        <f t="shared" si="14"/>
        <v>0</v>
      </c>
      <c r="G192" s="83"/>
      <c r="H192" s="82"/>
      <c r="I192" s="79">
        <f t="shared" si="15"/>
        <v>0</v>
      </c>
      <c r="J192" s="83"/>
      <c r="K192" s="82"/>
      <c r="L192" s="79">
        <f t="shared" si="16"/>
        <v>0</v>
      </c>
      <c r="M192" s="81"/>
      <c r="N192" s="80"/>
      <c r="O192" s="79">
        <f t="shared" si="17"/>
        <v>0</v>
      </c>
      <c r="P192" s="78"/>
      <c r="R192" s="13"/>
    </row>
    <row r="193" spans="1:18" ht="24" hidden="1" x14ac:dyDescent="0.25">
      <c r="A193" s="111">
        <v>4250</v>
      </c>
      <c r="B193" s="110" t="s">
        <v>120</v>
      </c>
      <c r="C193" s="45">
        <f t="shared" si="13"/>
        <v>0</v>
      </c>
      <c r="D193" s="43"/>
      <c r="E193" s="40"/>
      <c r="F193" s="44">
        <f t="shared" si="14"/>
        <v>0</v>
      </c>
      <c r="G193" s="43"/>
      <c r="H193" s="42"/>
      <c r="I193" s="39">
        <f t="shared" si="15"/>
        <v>0</v>
      </c>
      <c r="J193" s="43"/>
      <c r="K193" s="42"/>
      <c r="L193" s="39">
        <f t="shared" si="16"/>
        <v>0</v>
      </c>
      <c r="M193" s="41"/>
      <c r="N193" s="40"/>
      <c r="O193" s="39">
        <f t="shared" si="17"/>
        <v>0</v>
      </c>
      <c r="P193" s="38"/>
      <c r="R193" s="13"/>
    </row>
    <row r="194" spans="1:18" hidden="1" x14ac:dyDescent="0.25">
      <c r="A194" s="109">
        <v>4300</v>
      </c>
      <c r="B194" s="108" t="s">
        <v>119</v>
      </c>
      <c r="C194" s="124">
        <f t="shared" si="13"/>
        <v>0</v>
      </c>
      <c r="D194" s="121">
        <f>SUM(D195)</f>
        <v>0</v>
      </c>
      <c r="E194" s="123">
        <f>SUM(E195)</f>
        <v>0</v>
      </c>
      <c r="F194" s="122">
        <f t="shared" si="14"/>
        <v>0</v>
      </c>
      <c r="G194" s="121">
        <f>SUM(G195)</f>
        <v>0</v>
      </c>
      <c r="H194" s="120">
        <f>SUM(H195)</f>
        <v>0</v>
      </c>
      <c r="I194" s="119">
        <f t="shared" si="15"/>
        <v>0</v>
      </c>
      <c r="J194" s="121">
        <f>SUM(J195)</f>
        <v>0</v>
      </c>
      <c r="K194" s="120">
        <f>SUM(K195)</f>
        <v>0</v>
      </c>
      <c r="L194" s="119">
        <f t="shared" si="16"/>
        <v>0</v>
      </c>
      <c r="M194" s="172">
        <f>SUM(M195)</f>
        <v>0</v>
      </c>
      <c r="N194" s="123">
        <f>SUM(N195)</f>
        <v>0</v>
      </c>
      <c r="O194" s="119">
        <f t="shared" si="17"/>
        <v>0</v>
      </c>
      <c r="P194" s="171"/>
      <c r="R194" s="13"/>
    </row>
    <row r="195" spans="1:18" ht="24" hidden="1" x14ac:dyDescent="0.25">
      <c r="A195" s="118">
        <v>4310</v>
      </c>
      <c r="B195" s="117" t="s">
        <v>118</v>
      </c>
      <c r="C195" s="85">
        <f t="shared" si="13"/>
        <v>0</v>
      </c>
      <c r="D195" s="140">
        <f>SUM(D196:D196)</f>
        <v>0</v>
      </c>
      <c r="E195" s="141">
        <f>SUM(E196:E196)</f>
        <v>0</v>
      </c>
      <c r="F195" s="84">
        <f t="shared" si="14"/>
        <v>0</v>
      </c>
      <c r="G195" s="140">
        <f>SUM(G196:G196)</f>
        <v>0</v>
      </c>
      <c r="H195" s="139">
        <f>SUM(H196:H196)</f>
        <v>0</v>
      </c>
      <c r="I195" s="79">
        <f t="shared" si="15"/>
        <v>0</v>
      </c>
      <c r="J195" s="140">
        <f>SUM(J196:J196)</f>
        <v>0</v>
      </c>
      <c r="K195" s="139">
        <f>SUM(K196:K196)</f>
        <v>0</v>
      </c>
      <c r="L195" s="79">
        <f t="shared" si="16"/>
        <v>0</v>
      </c>
      <c r="M195" s="142">
        <f>SUM(M196:M196)</f>
        <v>0</v>
      </c>
      <c r="N195" s="141">
        <f>SUM(N196:N196)</f>
        <v>0</v>
      </c>
      <c r="O195" s="79">
        <f t="shared" si="17"/>
        <v>0</v>
      </c>
      <c r="P195" s="78"/>
      <c r="R195" s="13"/>
    </row>
    <row r="196" spans="1:18" ht="36" hidden="1" x14ac:dyDescent="0.25">
      <c r="A196" s="88">
        <v>4311</v>
      </c>
      <c r="B196" s="110" t="s">
        <v>117</v>
      </c>
      <c r="C196" s="45">
        <f t="shared" si="13"/>
        <v>0</v>
      </c>
      <c r="D196" s="43"/>
      <c r="E196" s="40"/>
      <c r="F196" s="44">
        <f t="shared" si="14"/>
        <v>0</v>
      </c>
      <c r="G196" s="43"/>
      <c r="H196" s="42"/>
      <c r="I196" s="39">
        <f t="shared" si="15"/>
        <v>0</v>
      </c>
      <c r="J196" s="43"/>
      <c r="K196" s="42"/>
      <c r="L196" s="39">
        <f t="shared" si="16"/>
        <v>0</v>
      </c>
      <c r="M196" s="41"/>
      <c r="N196" s="40"/>
      <c r="O196" s="39">
        <f t="shared" si="17"/>
        <v>0</v>
      </c>
      <c r="P196" s="38"/>
      <c r="R196" s="13"/>
    </row>
    <row r="197" spans="1:18" s="6" customFormat="1" ht="24" hidden="1" x14ac:dyDescent="0.25">
      <c r="A197" s="184"/>
      <c r="B197" s="183" t="s">
        <v>116</v>
      </c>
      <c r="C197" s="182">
        <f t="shared" si="13"/>
        <v>0</v>
      </c>
      <c r="D197" s="179">
        <f>SUM(D198,D233,D271)</f>
        <v>0</v>
      </c>
      <c r="E197" s="181">
        <f>SUM(E198,E233,E271)</f>
        <v>0</v>
      </c>
      <c r="F197" s="180">
        <f t="shared" si="14"/>
        <v>0</v>
      </c>
      <c r="G197" s="179">
        <f>SUM(G198,G233,G271)</f>
        <v>0</v>
      </c>
      <c r="H197" s="178">
        <f>SUM(H198,H233,H271)</f>
        <v>0</v>
      </c>
      <c r="I197" s="177">
        <f t="shared" si="15"/>
        <v>0</v>
      </c>
      <c r="J197" s="179">
        <f>SUM(J198,J233,J271)</f>
        <v>0</v>
      </c>
      <c r="K197" s="178">
        <f>SUM(K198,K233,K271)</f>
        <v>0</v>
      </c>
      <c r="L197" s="177">
        <f t="shared" si="16"/>
        <v>0</v>
      </c>
      <c r="M197" s="176">
        <f>SUM(M198,M233,M271)</f>
        <v>0</v>
      </c>
      <c r="N197" s="175">
        <f>SUM(N198,N233,N271)</f>
        <v>0</v>
      </c>
      <c r="O197" s="174">
        <f t="shared" si="17"/>
        <v>0</v>
      </c>
      <c r="P197" s="173"/>
      <c r="R197" s="13"/>
    </row>
    <row r="198" spans="1:18" hidden="1" x14ac:dyDescent="0.25">
      <c r="A198" s="163">
        <v>5000</v>
      </c>
      <c r="B198" s="163" t="s">
        <v>115</v>
      </c>
      <c r="C198" s="162">
        <f t="shared" si="13"/>
        <v>0</v>
      </c>
      <c r="D198" s="160">
        <f>D199+D207</f>
        <v>0</v>
      </c>
      <c r="E198" s="157">
        <f>E199+E207</f>
        <v>0</v>
      </c>
      <c r="F198" s="161">
        <f t="shared" si="14"/>
        <v>0</v>
      </c>
      <c r="G198" s="160">
        <f>G199+G207</f>
        <v>0</v>
      </c>
      <c r="H198" s="159">
        <f>H199+H207</f>
        <v>0</v>
      </c>
      <c r="I198" s="156">
        <f t="shared" si="15"/>
        <v>0</v>
      </c>
      <c r="J198" s="160">
        <f>J199+J207</f>
        <v>0</v>
      </c>
      <c r="K198" s="159">
        <f>K199+K207</f>
        <v>0</v>
      </c>
      <c r="L198" s="156">
        <f t="shared" si="16"/>
        <v>0</v>
      </c>
      <c r="M198" s="158">
        <f>M199+M207</f>
        <v>0</v>
      </c>
      <c r="N198" s="157">
        <f>N199+N207</f>
        <v>0</v>
      </c>
      <c r="O198" s="156">
        <f t="shared" si="17"/>
        <v>0</v>
      </c>
      <c r="P198" s="155"/>
      <c r="R198" s="13"/>
    </row>
    <row r="199" spans="1:18" hidden="1" x14ac:dyDescent="0.25">
      <c r="A199" s="109">
        <v>5100</v>
      </c>
      <c r="B199" s="108" t="s">
        <v>114</v>
      </c>
      <c r="C199" s="124">
        <f t="shared" si="13"/>
        <v>0</v>
      </c>
      <c r="D199" s="121">
        <f>D200+D201+D204+D205+D206</f>
        <v>0</v>
      </c>
      <c r="E199" s="123">
        <f>E200+E201+E204+E205+E206</f>
        <v>0</v>
      </c>
      <c r="F199" s="122">
        <f t="shared" si="14"/>
        <v>0</v>
      </c>
      <c r="G199" s="121">
        <f>G200+G201+G204+G205+G206</f>
        <v>0</v>
      </c>
      <c r="H199" s="120">
        <f>H200+H201+H204+H205+H206</f>
        <v>0</v>
      </c>
      <c r="I199" s="119">
        <f t="shared" si="15"/>
        <v>0</v>
      </c>
      <c r="J199" s="121">
        <f>J200+J201+J204+J205+J206</f>
        <v>0</v>
      </c>
      <c r="K199" s="120">
        <f>K200+K201+K204+K205+K206</f>
        <v>0</v>
      </c>
      <c r="L199" s="119">
        <f t="shared" si="16"/>
        <v>0</v>
      </c>
      <c r="M199" s="172">
        <f>M200+M201+M204+M205+M206</f>
        <v>0</v>
      </c>
      <c r="N199" s="123">
        <f>N200+N201+N204+N205+N206</f>
        <v>0</v>
      </c>
      <c r="O199" s="119">
        <f t="shared" si="17"/>
        <v>0</v>
      </c>
      <c r="P199" s="171"/>
      <c r="R199" s="13"/>
    </row>
    <row r="200" spans="1:18" ht="1.5" hidden="1" customHeight="1" x14ac:dyDescent="0.25">
      <c r="A200" s="118">
        <v>5110</v>
      </c>
      <c r="B200" s="117" t="s">
        <v>113</v>
      </c>
      <c r="C200" s="85">
        <f t="shared" si="13"/>
        <v>0</v>
      </c>
      <c r="D200" s="83"/>
      <c r="E200" s="80"/>
      <c r="F200" s="84">
        <f t="shared" si="14"/>
        <v>0</v>
      </c>
      <c r="G200" s="83"/>
      <c r="H200" s="82"/>
      <c r="I200" s="79">
        <f t="shared" si="15"/>
        <v>0</v>
      </c>
      <c r="J200" s="83"/>
      <c r="K200" s="82"/>
      <c r="L200" s="79">
        <f t="shared" si="16"/>
        <v>0</v>
      </c>
      <c r="M200" s="81"/>
      <c r="N200" s="80"/>
      <c r="O200" s="79">
        <f t="shared" si="17"/>
        <v>0</v>
      </c>
      <c r="P200" s="78"/>
      <c r="R200" s="13"/>
    </row>
    <row r="201" spans="1:18" ht="24" hidden="1" x14ac:dyDescent="0.25">
      <c r="A201" s="111">
        <v>5120</v>
      </c>
      <c r="B201" s="110" t="s">
        <v>112</v>
      </c>
      <c r="C201" s="45">
        <f t="shared" si="13"/>
        <v>0</v>
      </c>
      <c r="D201" s="115">
        <f>D202+D203</f>
        <v>0</v>
      </c>
      <c r="E201" s="112">
        <f>E202+E203</f>
        <v>0</v>
      </c>
      <c r="F201" s="44">
        <f t="shared" si="14"/>
        <v>0</v>
      </c>
      <c r="G201" s="115">
        <f>G202+G203</f>
        <v>0</v>
      </c>
      <c r="H201" s="114">
        <f>H202+H203</f>
        <v>0</v>
      </c>
      <c r="I201" s="39">
        <f t="shared" si="15"/>
        <v>0</v>
      </c>
      <c r="J201" s="115">
        <f>J202+J203</f>
        <v>0</v>
      </c>
      <c r="K201" s="114">
        <f>K202+K203</f>
        <v>0</v>
      </c>
      <c r="L201" s="39">
        <f t="shared" si="16"/>
        <v>0</v>
      </c>
      <c r="M201" s="113">
        <f>M202+M203</f>
        <v>0</v>
      </c>
      <c r="N201" s="112">
        <f>N202+N203</f>
        <v>0</v>
      </c>
      <c r="O201" s="39">
        <f t="shared" si="17"/>
        <v>0</v>
      </c>
      <c r="P201" s="38"/>
      <c r="R201" s="13"/>
    </row>
    <row r="202" spans="1:18" hidden="1" x14ac:dyDescent="0.25">
      <c r="A202" s="88">
        <v>5121</v>
      </c>
      <c r="B202" s="110" t="s">
        <v>111</v>
      </c>
      <c r="C202" s="45">
        <f t="shared" si="13"/>
        <v>0</v>
      </c>
      <c r="D202" s="43"/>
      <c r="E202" s="40"/>
      <c r="F202" s="44">
        <f t="shared" si="14"/>
        <v>0</v>
      </c>
      <c r="G202" s="43"/>
      <c r="H202" s="42"/>
      <c r="I202" s="39">
        <f t="shared" si="15"/>
        <v>0</v>
      </c>
      <c r="J202" s="43"/>
      <c r="K202" s="42"/>
      <c r="L202" s="39">
        <f t="shared" si="16"/>
        <v>0</v>
      </c>
      <c r="M202" s="41"/>
      <c r="N202" s="40"/>
      <c r="O202" s="39">
        <f t="shared" si="17"/>
        <v>0</v>
      </c>
      <c r="P202" s="38"/>
      <c r="R202" s="13"/>
    </row>
    <row r="203" spans="1:18" ht="24" hidden="1" x14ac:dyDescent="0.25">
      <c r="A203" s="88">
        <v>5129</v>
      </c>
      <c r="B203" s="110" t="s">
        <v>110</v>
      </c>
      <c r="C203" s="45">
        <f t="shared" si="13"/>
        <v>0</v>
      </c>
      <c r="D203" s="43"/>
      <c r="E203" s="40"/>
      <c r="F203" s="44">
        <f t="shared" si="14"/>
        <v>0</v>
      </c>
      <c r="G203" s="43"/>
      <c r="H203" s="42"/>
      <c r="I203" s="39">
        <f t="shared" si="15"/>
        <v>0</v>
      </c>
      <c r="J203" s="43"/>
      <c r="K203" s="42"/>
      <c r="L203" s="39">
        <f t="shared" si="16"/>
        <v>0</v>
      </c>
      <c r="M203" s="41"/>
      <c r="N203" s="40"/>
      <c r="O203" s="39">
        <f t="shared" si="17"/>
        <v>0</v>
      </c>
      <c r="P203" s="38"/>
      <c r="R203" s="13"/>
    </row>
    <row r="204" spans="1:18" hidden="1" x14ac:dyDescent="0.25">
      <c r="A204" s="111">
        <v>5130</v>
      </c>
      <c r="B204" s="110" t="s">
        <v>109</v>
      </c>
      <c r="C204" s="45">
        <f t="shared" si="13"/>
        <v>0</v>
      </c>
      <c r="D204" s="43"/>
      <c r="E204" s="40"/>
      <c r="F204" s="44">
        <f t="shared" si="14"/>
        <v>0</v>
      </c>
      <c r="G204" s="43"/>
      <c r="H204" s="42"/>
      <c r="I204" s="39">
        <f t="shared" si="15"/>
        <v>0</v>
      </c>
      <c r="J204" s="43"/>
      <c r="K204" s="42"/>
      <c r="L204" s="39">
        <f t="shared" si="16"/>
        <v>0</v>
      </c>
      <c r="M204" s="41"/>
      <c r="N204" s="40"/>
      <c r="O204" s="39">
        <f t="shared" si="17"/>
        <v>0</v>
      </c>
      <c r="P204" s="38"/>
      <c r="R204" s="13"/>
    </row>
    <row r="205" spans="1:18" hidden="1" x14ac:dyDescent="0.25">
      <c r="A205" s="111">
        <v>5140</v>
      </c>
      <c r="B205" s="110" t="s">
        <v>108</v>
      </c>
      <c r="C205" s="45">
        <f t="shared" si="13"/>
        <v>0</v>
      </c>
      <c r="D205" s="43"/>
      <c r="E205" s="40"/>
      <c r="F205" s="44">
        <f t="shared" si="14"/>
        <v>0</v>
      </c>
      <c r="G205" s="43"/>
      <c r="H205" s="42"/>
      <c r="I205" s="39">
        <f t="shared" si="15"/>
        <v>0</v>
      </c>
      <c r="J205" s="43"/>
      <c r="K205" s="42"/>
      <c r="L205" s="39">
        <f t="shared" si="16"/>
        <v>0</v>
      </c>
      <c r="M205" s="41"/>
      <c r="N205" s="40"/>
      <c r="O205" s="39">
        <f t="shared" si="17"/>
        <v>0</v>
      </c>
      <c r="P205" s="38"/>
      <c r="R205" s="13"/>
    </row>
    <row r="206" spans="1:18" ht="24" hidden="1" x14ac:dyDescent="0.25">
      <c r="A206" s="111">
        <v>5170</v>
      </c>
      <c r="B206" s="110" t="s">
        <v>107</v>
      </c>
      <c r="C206" s="45">
        <f t="shared" si="13"/>
        <v>0</v>
      </c>
      <c r="D206" s="43"/>
      <c r="E206" s="40"/>
      <c r="F206" s="44">
        <f t="shared" si="14"/>
        <v>0</v>
      </c>
      <c r="G206" s="43"/>
      <c r="H206" s="42"/>
      <c r="I206" s="39">
        <f t="shared" si="15"/>
        <v>0</v>
      </c>
      <c r="J206" s="43"/>
      <c r="K206" s="42"/>
      <c r="L206" s="39">
        <f t="shared" si="16"/>
        <v>0</v>
      </c>
      <c r="M206" s="41"/>
      <c r="N206" s="40"/>
      <c r="O206" s="39">
        <f t="shared" si="17"/>
        <v>0</v>
      </c>
      <c r="P206" s="38"/>
      <c r="R206" s="13"/>
    </row>
    <row r="207" spans="1:18" hidden="1" x14ac:dyDescent="0.25">
      <c r="A207" s="109">
        <v>5200</v>
      </c>
      <c r="B207" s="108" t="s">
        <v>106</v>
      </c>
      <c r="C207" s="124">
        <f t="shared" si="13"/>
        <v>0</v>
      </c>
      <c r="D207" s="121">
        <f>D208+D218+D219+D228+D229+D230+D232</f>
        <v>0</v>
      </c>
      <c r="E207" s="123">
        <f>E208+E218+E219+E228+E229+E230+E232</f>
        <v>0</v>
      </c>
      <c r="F207" s="122">
        <f t="shared" si="14"/>
        <v>0</v>
      </c>
      <c r="G207" s="121">
        <f>G208+G218+G219+G228+G229+G230+G232</f>
        <v>0</v>
      </c>
      <c r="H207" s="120">
        <f>H208+H218+H219+H228+H229+H230+H232</f>
        <v>0</v>
      </c>
      <c r="I207" s="119">
        <f t="shared" si="15"/>
        <v>0</v>
      </c>
      <c r="J207" s="121">
        <f>J208+J218+J219+J228+J229+J230+J232</f>
        <v>0</v>
      </c>
      <c r="K207" s="120">
        <f>K208+K218+K219+K228+K229+K230+K232</f>
        <v>0</v>
      </c>
      <c r="L207" s="119">
        <f t="shared" si="16"/>
        <v>0</v>
      </c>
      <c r="M207" s="172">
        <f>M208+M218+M219+M228+M229+M230+M232</f>
        <v>0</v>
      </c>
      <c r="N207" s="123">
        <f>N208+N218+N219+N228+N229+N230+N232</f>
        <v>0</v>
      </c>
      <c r="O207" s="119">
        <f t="shared" si="17"/>
        <v>0</v>
      </c>
      <c r="P207" s="171"/>
      <c r="R207" s="13"/>
    </row>
    <row r="208" spans="1:18" ht="2.25" hidden="1" customHeight="1" x14ac:dyDescent="0.25">
      <c r="A208" s="169">
        <v>5210</v>
      </c>
      <c r="B208" s="96" t="s">
        <v>105</v>
      </c>
      <c r="C208" s="170">
        <f t="shared" si="13"/>
        <v>0</v>
      </c>
      <c r="D208" s="94">
        <f>SUM(D209:D217)</f>
        <v>0</v>
      </c>
      <c r="E208" s="91">
        <f>SUM(E209:E217)</f>
        <v>0</v>
      </c>
      <c r="F208" s="95">
        <f t="shared" si="14"/>
        <v>0</v>
      </c>
      <c r="G208" s="94">
        <f>SUM(G209:G217)</f>
        <v>0</v>
      </c>
      <c r="H208" s="93">
        <f>SUM(H209:H217)</f>
        <v>0</v>
      </c>
      <c r="I208" s="90">
        <f t="shared" si="15"/>
        <v>0</v>
      </c>
      <c r="J208" s="94">
        <f>SUM(J209:J217)</f>
        <v>0</v>
      </c>
      <c r="K208" s="93">
        <f>SUM(K209:K217)</f>
        <v>0</v>
      </c>
      <c r="L208" s="90">
        <f t="shared" si="16"/>
        <v>0</v>
      </c>
      <c r="M208" s="92">
        <f>SUM(M209:M217)</f>
        <v>0</v>
      </c>
      <c r="N208" s="91">
        <f>SUM(N209:N217)</f>
        <v>0</v>
      </c>
      <c r="O208" s="90">
        <f t="shared" si="17"/>
        <v>0</v>
      </c>
      <c r="P208" s="89"/>
      <c r="R208" s="13"/>
    </row>
    <row r="209" spans="1:18" hidden="1" x14ac:dyDescent="0.25">
      <c r="A209" s="145">
        <v>5211</v>
      </c>
      <c r="B209" s="117" t="s">
        <v>104</v>
      </c>
      <c r="C209" s="87">
        <f t="shared" si="13"/>
        <v>0</v>
      </c>
      <c r="D209" s="83"/>
      <c r="E209" s="80"/>
      <c r="F209" s="84">
        <f t="shared" si="14"/>
        <v>0</v>
      </c>
      <c r="G209" s="83"/>
      <c r="H209" s="82"/>
      <c r="I209" s="79">
        <f t="shared" si="15"/>
        <v>0</v>
      </c>
      <c r="J209" s="83"/>
      <c r="K209" s="82"/>
      <c r="L209" s="79">
        <f t="shared" si="16"/>
        <v>0</v>
      </c>
      <c r="M209" s="81"/>
      <c r="N209" s="80"/>
      <c r="O209" s="79">
        <f t="shared" si="17"/>
        <v>0</v>
      </c>
      <c r="P209" s="78"/>
      <c r="R209" s="13"/>
    </row>
    <row r="210" spans="1:18" hidden="1" x14ac:dyDescent="0.25">
      <c r="A210" s="88">
        <v>5212</v>
      </c>
      <c r="B210" s="110" t="s">
        <v>103</v>
      </c>
      <c r="C210" s="87">
        <f t="shared" si="13"/>
        <v>0</v>
      </c>
      <c r="D210" s="43"/>
      <c r="E210" s="40"/>
      <c r="F210" s="44">
        <f t="shared" si="14"/>
        <v>0</v>
      </c>
      <c r="G210" s="43"/>
      <c r="H210" s="42"/>
      <c r="I210" s="39">
        <f t="shared" si="15"/>
        <v>0</v>
      </c>
      <c r="J210" s="43"/>
      <c r="K210" s="42"/>
      <c r="L210" s="39">
        <f t="shared" si="16"/>
        <v>0</v>
      </c>
      <c r="M210" s="41"/>
      <c r="N210" s="40"/>
      <c r="O210" s="39">
        <f t="shared" si="17"/>
        <v>0</v>
      </c>
      <c r="P210" s="38"/>
      <c r="R210" s="13"/>
    </row>
    <row r="211" spans="1:18" hidden="1" x14ac:dyDescent="0.25">
      <c r="A211" s="88">
        <v>5213</v>
      </c>
      <c r="B211" s="110" t="s">
        <v>102</v>
      </c>
      <c r="C211" s="87">
        <f t="shared" si="13"/>
        <v>0</v>
      </c>
      <c r="D211" s="43"/>
      <c r="E211" s="40"/>
      <c r="F211" s="44">
        <f t="shared" si="14"/>
        <v>0</v>
      </c>
      <c r="G211" s="43"/>
      <c r="H211" s="42"/>
      <c r="I211" s="39">
        <f t="shared" si="15"/>
        <v>0</v>
      </c>
      <c r="J211" s="43"/>
      <c r="K211" s="42"/>
      <c r="L211" s="39">
        <f t="shared" si="16"/>
        <v>0</v>
      </c>
      <c r="M211" s="41"/>
      <c r="N211" s="40"/>
      <c r="O211" s="39">
        <f t="shared" si="17"/>
        <v>0</v>
      </c>
      <c r="P211" s="38"/>
      <c r="R211" s="13"/>
    </row>
    <row r="212" spans="1:18" hidden="1" x14ac:dyDescent="0.25">
      <c r="A212" s="88">
        <v>5214</v>
      </c>
      <c r="B212" s="110" t="s">
        <v>101</v>
      </c>
      <c r="C212" s="87">
        <f t="shared" si="13"/>
        <v>0</v>
      </c>
      <c r="D212" s="43"/>
      <c r="E212" s="40"/>
      <c r="F212" s="44">
        <f t="shared" si="14"/>
        <v>0</v>
      </c>
      <c r="G212" s="43"/>
      <c r="H212" s="42"/>
      <c r="I212" s="39">
        <f t="shared" si="15"/>
        <v>0</v>
      </c>
      <c r="J212" s="43"/>
      <c r="K212" s="42"/>
      <c r="L212" s="39">
        <f t="shared" si="16"/>
        <v>0</v>
      </c>
      <c r="M212" s="41"/>
      <c r="N212" s="40"/>
      <c r="O212" s="39">
        <f t="shared" si="17"/>
        <v>0</v>
      </c>
      <c r="P212" s="38"/>
      <c r="R212" s="13"/>
    </row>
    <row r="213" spans="1:18" hidden="1" x14ac:dyDescent="0.25">
      <c r="A213" s="88">
        <v>5215</v>
      </c>
      <c r="B213" s="110" t="s">
        <v>100</v>
      </c>
      <c r="C213" s="87">
        <f t="shared" si="13"/>
        <v>0</v>
      </c>
      <c r="D213" s="43"/>
      <c r="E213" s="40"/>
      <c r="F213" s="44">
        <f t="shared" si="14"/>
        <v>0</v>
      </c>
      <c r="G213" s="43"/>
      <c r="H213" s="42"/>
      <c r="I213" s="39">
        <f t="shared" si="15"/>
        <v>0</v>
      </c>
      <c r="J213" s="43"/>
      <c r="K213" s="42"/>
      <c r="L213" s="39">
        <f t="shared" si="16"/>
        <v>0</v>
      </c>
      <c r="M213" s="41"/>
      <c r="N213" s="40"/>
      <c r="O213" s="39">
        <f t="shared" si="17"/>
        <v>0</v>
      </c>
      <c r="P213" s="38"/>
      <c r="R213" s="13"/>
    </row>
    <row r="214" spans="1:18" ht="12" hidden="1" customHeight="1" x14ac:dyDescent="0.25">
      <c r="A214" s="88">
        <v>5216</v>
      </c>
      <c r="B214" s="110" t="s">
        <v>99</v>
      </c>
      <c r="C214" s="87">
        <f t="shared" si="13"/>
        <v>0</v>
      </c>
      <c r="D214" s="43"/>
      <c r="E214" s="40"/>
      <c r="F214" s="44">
        <f t="shared" si="14"/>
        <v>0</v>
      </c>
      <c r="G214" s="43"/>
      <c r="H214" s="42"/>
      <c r="I214" s="39">
        <f t="shared" si="15"/>
        <v>0</v>
      </c>
      <c r="J214" s="43"/>
      <c r="K214" s="42"/>
      <c r="L214" s="39">
        <f t="shared" si="16"/>
        <v>0</v>
      </c>
      <c r="M214" s="41"/>
      <c r="N214" s="40"/>
      <c r="O214" s="39">
        <f t="shared" si="17"/>
        <v>0</v>
      </c>
      <c r="P214" s="38"/>
      <c r="R214" s="13"/>
    </row>
    <row r="215" spans="1:18" hidden="1" x14ac:dyDescent="0.25">
      <c r="A215" s="88">
        <v>5217</v>
      </c>
      <c r="B215" s="110" t="s">
        <v>98</v>
      </c>
      <c r="C215" s="87">
        <f t="shared" si="13"/>
        <v>0</v>
      </c>
      <c r="D215" s="43"/>
      <c r="E215" s="40"/>
      <c r="F215" s="44">
        <f t="shared" si="14"/>
        <v>0</v>
      </c>
      <c r="G215" s="43"/>
      <c r="H215" s="42"/>
      <c r="I215" s="39">
        <f t="shared" si="15"/>
        <v>0</v>
      </c>
      <c r="J215" s="43"/>
      <c r="K215" s="42"/>
      <c r="L215" s="39">
        <f t="shared" si="16"/>
        <v>0</v>
      </c>
      <c r="M215" s="41"/>
      <c r="N215" s="40"/>
      <c r="O215" s="39">
        <f t="shared" si="17"/>
        <v>0</v>
      </c>
      <c r="P215" s="38"/>
      <c r="R215" s="13"/>
    </row>
    <row r="216" spans="1:18" hidden="1" x14ac:dyDescent="0.25">
      <c r="A216" s="88">
        <v>5218</v>
      </c>
      <c r="B216" s="110" t="s">
        <v>97</v>
      </c>
      <c r="C216" s="87">
        <f t="shared" si="13"/>
        <v>0</v>
      </c>
      <c r="D216" s="43"/>
      <c r="E216" s="40"/>
      <c r="F216" s="44">
        <f t="shared" si="14"/>
        <v>0</v>
      </c>
      <c r="G216" s="43"/>
      <c r="H216" s="42"/>
      <c r="I216" s="39">
        <f t="shared" si="15"/>
        <v>0</v>
      </c>
      <c r="J216" s="43"/>
      <c r="K216" s="42"/>
      <c r="L216" s="39">
        <f t="shared" si="16"/>
        <v>0</v>
      </c>
      <c r="M216" s="41"/>
      <c r="N216" s="40"/>
      <c r="O216" s="39">
        <f t="shared" si="17"/>
        <v>0</v>
      </c>
      <c r="P216" s="38"/>
      <c r="R216" s="13"/>
    </row>
    <row r="217" spans="1:18" hidden="1" x14ac:dyDescent="0.25">
      <c r="A217" s="88">
        <v>5219</v>
      </c>
      <c r="B217" s="110" t="s">
        <v>96</v>
      </c>
      <c r="C217" s="87">
        <f t="shared" si="13"/>
        <v>0</v>
      </c>
      <c r="D217" s="43"/>
      <c r="E217" s="40"/>
      <c r="F217" s="44">
        <f t="shared" si="14"/>
        <v>0</v>
      </c>
      <c r="G217" s="43"/>
      <c r="H217" s="42"/>
      <c r="I217" s="39">
        <f t="shared" si="15"/>
        <v>0</v>
      </c>
      <c r="J217" s="43"/>
      <c r="K217" s="42"/>
      <c r="L217" s="39">
        <f t="shared" si="16"/>
        <v>0</v>
      </c>
      <c r="M217" s="41"/>
      <c r="N217" s="40"/>
      <c r="O217" s="39">
        <f t="shared" si="17"/>
        <v>0</v>
      </c>
      <c r="P217" s="38"/>
      <c r="R217" s="13"/>
    </row>
    <row r="218" spans="1:18" hidden="1" x14ac:dyDescent="0.25">
      <c r="A218" s="111">
        <v>5220</v>
      </c>
      <c r="B218" s="110" t="s">
        <v>95</v>
      </c>
      <c r="C218" s="87">
        <f t="shared" si="13"/>
        <v>0</v>
      </c>
      <c r="D218" s="43"/>
      <c r="E218" s="40"/>
      <c r="F218" s="44">
        <f t="shared" si="14"/>
        <v>0</v>
      </c>
      <c r="G218" s="43"/>
      <c r="H218" s="42"/>
      <c r="I218" s="39">
        <f t="shared" si="15"/>
        <v>0</v>
      </c>
      <c r="J218" s="43"/>
      <c r="K218" s="42"/>
      <c r="L218" s="39">
        <f t="shared" si="16"/>
        <v>0</v>
      </c>
      <c r="M218" s="41"/>
      <c r="N218" s="40"/>
      <c r="O218" s="39">
        <f t="shared" si="17"/>
        <v>0</v>
      </c>
      <c r="P218" s="38"/>
      <c r="R218" s="13"/>
    </row>
    <row r="219" spans="1:18" hidden="1" x14ac:dyDescent="0.25">
      <c r="A219" s="111">
        <v>5230</v>
      </c>
      <c r="B219" s="110" t="s">
        <v>94</v>
      </c>
      <c r="C219" s="87">
        <f t="shared" si="13"/>
        <v>0</v>
      </c>
      <c r="D219" s="115">
        <f>SUM(D220:D227)</f>
        <v>0</v>
      </c>
      <c r="E219" s="112">
        <f>SUM(E220:E227)</f>
        <v>0</v>
      </c>
      <c r="F219" s="44">
        <f t="shared" si="14"/>
        <v>0</v>
      </c>
      <c r="G219" s="115">
        <f>SUM(G220:G227)</f>
        <v>0</v>
      </c>
      <c r="H219" s="114">
        <f>SUM(H220:H227)</f>
        <v>0</v>
      </c>
      <c r="I219" s="39">
        <f t="shared" si="15"/>
        <v>0</v>
      </c>
      <c r="J219" s="115">
        <f>SUM(J220:J227)</f>
        <v>0</v>
      </c>
      <c r="K219" s="114">
        <f>SUM(K220:K227)</f>
        <v>0</v>
      </c>
      <c r="L219" s="39">
        <f t="shared" si="16"/>
        <v>0</v>
      </c>
      <c r="M219" s="113">
        <f>SUM(M220:M227)</f>
        <v>0</v>
      </c>
      <c r="N219" s="112">
        <f>SUM(N220:N227)</f>
        <v>0</v>
      </c>
      <c r="O219" s="39">
        <f t="shared" si="17"/>
        <v>0</v>
      </c>
      <c r="P219" s="38"/>
      <c r="R219" s="13"/>
    </row>
    <row r="220" spans="1:18" hidden="1" x14ac:dyDescent="0.25">
      <c r="A220" s="88">
        <v>5231</v>
      </c>
      <c r="B220" s="110" t="s">
        <v>93</v>
      </c>
      <c r="C220" s="87">
        <f t="shared" si="13"/>
        <v>0</v>
      </c>
      <c r="D220" s="43"/>
      <c r="E220" s="40"/>
      <c r="F220" s="44">
        <f t="shared" si="14"/>
        <v>0</v>
      </c>
      <c r="G220" s="43"/>
      <c r="H220" s="42"/>
      <c r="I220" s="39">
        <f t="shared" si="15"/>
        <v>0</v>
      </c>
      <c r="J220" s="43"/>
      <c r="K220" s="42"/>
      <c r="L220" s="39">
        <f t="shared" si="16"/>
        <v>0</v>
      </c>
      <c r="M220" s="41"/>
      <c r="N220" s="40"/>
      <c r="O220" s="39">
        <f t="shared" si="17"/>
        <v>0</v>
      </c>
      <c r="P220" s="38"/>
      <c r="R220" s="13"/>
    </row>
    <row r="221" spans="1:18" hidden="1" x14ac:dyDescent="0.25">
      <c r="A221" s="88">
        <v>5232</v>
      </c>
      <c r="B221" s="110" t="s">
        <v>92</v>
      </c>
      <c r="C221" s="87">
        <f t="shared" si="13"/>
        <v>0</v>
      </c>
      <c r="D221" s="43"/>
      <c r="E221" s="40"/>
      <c r="F221" s="44">
        <f t="shared" si="14"/>
        <v>0</v>
      </c>
      <c r="G221" s="43"/>
      <c r="H221" s="42"/>
      <c r="I221" s="39">
        <f t="shared" si="15"/>
        <v>0</v>
      </c>
      <c r="J221" s="43"/>
      <c r="K221" s="42"/>
      <c r="L221" s="39">
        <f t="shared" si="16"/>
        <v>0</v>
      </c>
      <c r="M221" s="41"/>
      <c r="N221" s="40"/>
      <c r="O221" s="39">
        <f t="shared" si="17"/>
        <v>0</v>
      </c>
      <c r="P221" s="38"/>
      <c r="R221" s="13"/>
    </row>
    <row r="222" spans="1:18" hidden="1" x14ac:dyDescent="0.25">
      <c r="A222" s="88">
        <v>5233</v>
      </c>
      <c r="B222" s="110" t="s">
        <v>91</v>
      </c>
      <c r="C222" s="87">
        <f t="shared" si="13"/>
        <v>0</v>
      </c>
      <c r="D222" s="43"/>
      <c r="E222" s="40"/>
      <c r="F222" s="44">
        <f t="shared" si="14"/>
        <v>0</v>
      </c>
      <c r="G222" s="43"/>
      <c r="H222" s="42"/>
      <c r="I222" s="39">
        <f t="shared" si="15"/>
        <v>0</v>
      </c>
      <c r="J222" s="43"/>
      <c r="K222" s="42"/>
      <c r="L222" s="39">
        <f t="shared" si="16"/>
        <v>0</v>
      </c>
      <c r="M222" s="41"/>
      <c r="N222" s="40"/>
      <c r="O222" s="39">
        <f t="shared" si="17"/>
        <v>0</v>
      </c>
      <c r="P222" s="38"/>
      <c r="R222" s="13"/>
    </row>
    <row r="223" spans="1:18" ht="24" hidden="1" x14ac:dyDescent="0.25">
      <c r="A223" s="88">
        <v>5234</v>
      </c>
      <c r="B223" s="110" t="s">
        <v>90</v>
      </c>
      <c r="C223" s="87">
        <f t="shared" si="13"/>
        <v>0</v>
      </c>
      <c r="D223" s="43"/>
      <c r="E223" s="40"/>
      <c r="F223" s="44">
        <f t="shared" si="14"/>
        <v>0</v>
      </c>
      <c r="G223" s="43"/>
      <c r="H223" s="42"/>
      <c r="I223" s="39">
        <f t="shared" si="15"/>
        <v>0</v>
      </c>
      <c r="J223" s="43"/>
      <c r="K223" s="42"/>
      <c r="L223" s="39">
        <f t="shared" si="16"/>
        <v>0</v>
      </c>
      <c r="M223" s="41"/>
      <c r="N223" s="40"/>
      <c r="O223" s="39">
        <f t="shared" si="17"/>
        <v>0</v>
      </c>
      <c r="P223" s="38"/>
      <c r="R223" s="13"/>
    </row>
    <row r="224" spans="1:18" hidden="1" x14ac:dyDescent="0.25">
      <c r="A224" s="88">
        <v>5236</v>
      </c>
      <c r="B224" s="110" t="s">
        <v>89</v>
      </c>
      <c r="C224" s="87">
        <f t="shared" si="13"/>
        <v>0</v>
      </c>
      <c r="D224" s="43"/>
      <c r="E224" s="40"/>
      <c r="F224" s="44">
        <f t="shared" si="14"/>
        <v>0</v>
      </c>
      <c r="G224" s="43"/>
      <c r="H224" s="42"/>
      <c r="I224" s="39">
        <f t="shared" si="15"/>
        <v>0</v>
      </c>
      <c r="J224" s="43"/>
      <c r="K224" s="42"/>
      <c r="L224" s="39">
        <f t="shared" si="16"/>
        <v>0</v>
      </c>
      <c r="M224" s="41"/>
      <c r="N224" s="40"/>
      <c r="O224" s="39">
        <f t="shared" si="17"/>
        <v>0</v>
      </c>
      <c r="P224" s="38"/>
      <c r="R224" s="13"/>
    </row>
    <row r="225" spans="1:18" hidden="1" x14ac:dyDescent="0.25">
      <c r="A225" s="88">
        <v>5237</v>
      </c>
      <c r="B225" s="110" t="s">
        <v>88</v>
      </c>
      <c r="C225" s="87">
        <f t="shared" si="13"/>
        <v>0</v>
      </c>
      <c r="D225" s="43"/>
      <c r="E225" s="40"/>
      <c r="F225" s="44">
        <f t="shared" si="14"/>
        <v>0</v>
      </c>
      <c r="G225" s="43"/>
      <c r="H225" s="42"/>
      <c r="I225" s="39">
        <f t="shared" si="15"/>
        <v>0</v>
      </c>
      <c r="J225" s="43"/>
      <c r="K225" s="42"/>
      <c r="L225" s="39">
        <f t="shared" si="16"/>
        <v>0</v>
      </c>
      <c r="M225" s="41"/>
      <c r="N225" s="40"/>
      <c r="O225" s="39">
        <f t="shared" si="17"/>
        <v>0</v>
      </c>
      <c r="P225" s="38"/>
      <c r="R225" s="13"/>
    </row>
    <row r="226" spans="1:18" ht="24" hidden="1" x14ac:dyDescent="0.25">
      <c r="A226" s="88">
        <v>5238</v>
      </c>
      <c r="B226" s="110" t="s">
        <v>87</v>
      </c>
      <c r="C226" s="87">
        <f t="shared" si="13"/>
        <v>0</v>
      </c>
      <c r="D226" s="43"/>
      <c r="E226" s="40"/>
      <c r="F226" s="44">
        <f t="shared" si="14"/>
        <v>0</v>
      </c>
      <c r="G226" s="43"/>
      <c r="H226" s="42"/>
      <c r="I226" s="39">
        <f t="shared" si="15"/>
        <v>0</v>
      </c>
      <c r="J226" s="43"/>
      <c r="K226" s="42"/>
      <c r="L226" s="39">
        <f t="shared" si="16"/>
        <v>0</v>
      </c>
      <c r="M226" s="41"/>
      <c r="N226" s="40"/>
      <c r="O226" s="39">
        <f t="shared" si="17"/>
        <v>0</v>
      </c>
      <c r="P226" s="38"/>
      <c r="R226" s="13"/>
    </row>
    <row r="227" spans="1:18" ht="24" hidden="1" x14ac:dyDescent="0.25">
      <c r="A227" s="88">
        <v>5239</v>
      </c>
      <c r="B227" s="110" t="s">
        <v>86</v>
      </c>
      <c r="C227" s="87">
        <f t="shared" si="13"/>
        <v>0</v>
      </c>
      <c r="D227" s="43"/>
      <c r="E227" s="40"/>
      <c r="F227" s="44">
        <f t="shared" si="14"/>
        <v>0</v>
      </c>
      <c r="G227" s="43"/>
      <c r="H227" s="42"/>
      <c r="I227" s="39">
        <f t="shared" si="15"/>
        <v>0</v>
      </c>
      <c r="J227" s="43"/>
      <c r="K227" s="42"/>
      <c r="L227" s="39">
        <f t="shared" si="16"/>
        <v>0</v>
      </c>
      <c r="M227" s="41"/>
      <c r="N227" s="40"/>
      <c r="O227" s="39">
        <f t="shared" si="17"/>
        <v>0</v>
      </c>
      <c r="P227" s="38"/>
      <c r="R227" s="13"/>
    </row>
    <row r="228" spans="1:18" ht="24" hidden="1" x14ac:dyDescent="0.25">
      <c r="A228" s="111">
        <v>5240</v>
      </c>
      <c r="B228" s="110" t="s">
        <v>85</v>
      </c>
      <c r="C228" s="87">
        <f t="shared" si="13"/>
        <v>0</v>
      </c>
      <c r="D228" s="43"/>
      <c r="E228" s="40"/>
      <c r="F228" s="44">
        <f t="shared" si="14"/>
        <v>0</v>
      </c>
      <c r="G228" s="43"/>
      <c r="H228" s="42"/>
      <c r="I228" s="39">
        <f t="shared" si="15"/>
        <v>0</v>
      </c>
      <c r="J228" s="43"/>
      <c r="K228" s="42"/>
      <c r="L228" s="39">
        <f t="shared" si="16"/>
        <v>0</v>
      </c>
      <c r="M228" s="41"/>
      <c r="N228" s="40"/>
      <c r="O228" s="39">
        <f t="shared" si="17"/>
        <v>0</v>
      </c>
      <c r="P228" s="38"/>
      <c r="R228" s="13"/>
    </row>
    <row r="229" spans="1:18" hidden="1" x14ac:dyDescent="0.25">
      <c r="A229" s="111">
        <v>5250</v>
      </c>
      <c r="B229" s="110" t="s">
        <v>84</v>
      </c>
      <c r="C229" s="87">
        <f t="shared" si="13"/>
        <v>0</v>
      </c>
      <c r="D229" s="43"/>
      <c r="E229" s="40"/>
      <c r="F229" s="44">
        <f t="shared" si="14"/>
        <v>0</v>
      </c>
      <c r="G229" s="43"/>
      <c r="H229" s="42"/>
      <c r="I229" s="39">
        <f t="shared" si="15"/>
        <v>0</v>
      </c>
      <c r="J229" s="43"/>
      <c r="K229" s="42"/>
      <c r="L229" s="39">
        <f t="shared" si="16"/>
        <v>0</v>
      </c>
      <c r="M229" s="41"/>
      <c r="N229" s="40"/>
      <c r="O229" s="39">
        <f t="shared" si="17"/>
        <v>0</v>
      </c>
      <c r="P229" s="38"/>
      <c r="R229" s="13"/>
    </row>
    <row r="230" spans="1:18" hidden="1" x14ac:dyDescent="0.25">
      <c r="A230" s="111">
        <v>5260</v>
      </c>
      <c r="B230" s="110" t="s">
        <v>83</v>
      </c>
      <c r="C230" s="87">
        <f t="shared" si="13"/>
        <v>0</v>
      </c>
      <c r="D230" s="115">
        <f>SUM(D231)</f>
        <v>0</v>
      </c>
      <c r="E230" s="112">
        <f>SUM(E231)</f>
        <v>0</v>
      </c>
      <c r="F230" s="44">
        <f t="shared" si="14"/>
        <v>0</v>
      </c>
      <c r="G230" s="115">
        <f>SUM(G231)</f>
        <v>0</v>
      </c>
      <c r="H230" s="114">
        <f>SUM(H231)</f>
        <v>0</v>
      </c>
      <c r="I230" s="39">
        <f t="shared" si="15"/>
        <v>0</v>
      </c>
      <c r="J230" s="115">
        <f>SUM(J231)</f>
        <v>0</v>
      </c>
      <c r="K230" s="114">
        <f>SUM(K231)</f>
        <v>0</v>
      </c>
      <c r="L230" s="39">
        <f t="shared" si="16"/>
        <v>0</v>
      </c>
      <c r="M230" s="113">
        <f>SUM(M231)</f>
        <v>0</v>
      </c>
      <c r="N230" s="112">
        <f>SUM(N231)</f>
        <v>0</v>
      </c>
      <c r="O230" s="39">
        <f t="shared" si="17"/>
        <v>0</v>
      </c>
      <c r="P230" s="38"/>
      <c r="R230" s="13"/>
    </row>
    <row r="231" spans="1:18" ht="24" hidden="1" x14ac:dyDescent="0.25">
      <c r="A231" s="88">
        <v>5269</v>
      </c>
      <c r="B231" s="110" t="s">
        <v>82</v>
      </c>
      <c r="C231" s="87">
        <f t="shared" si="13"/>
        <v>0</v>
      </c>
      <c r="D231" s="43"/>
      <c r="E231" s="40"/>
      <c r="F231" s="44">
        <f t="shared" si="14"/>
        <v>0</v>
      </c>
      <c r="G231" s="43"/>
      <c r="H231" s="42"/>
      <c r="I231" s="39">
        <f t="shared" si="15"/>
        <v>0</v>
      </c>
      <c r="J231" s="43"/>
      <c r="K231" s="42"/>
      <c r="L231" s="39">
        <f t="shared" si="16"/>
        <v>0</v>
      </c>
      <c r="M231" s="41"/>
      <c r="N231" s="40"/>
      <c r="O231" s="39">
        <f t="shared" si="17"/>
        <v>0</v>
      </c>
      <c r="P231" s="38"/>
      <c r="R231" s="13"/>
    </row>
    <row r="232" spans="1:18" ht="24" hidden="1" x14ac:dyDescent="0.25">
      <c r="A232" s="169">
        <v>5270</v>
      </c>
      <c r="B232" s="96" t="s">
        <v>81</v>
      </c>
      <c r="C232" s="168">
        <f t="shared" si="13"/>
        <v>0</v>
      </c>
      <c r="D232" s="167"/>
      <c r="E232" s="164"/>
      <c r="F232" s="95">
        <f t="shared" si="14"/>
        <v>0</v>
      </c>
      <c r="G232" s="167"/>
      <c r="H232" s="166"/>
      <c r="I232" s="90">
        <f t="shared" si="15"/>
        <v>0</v>
      </c>
      <c r="J232" s="167"/>
      <c r="K232" s="166"/>
      <c r="L232" s="90">
        <f t="shared" si="16"/>
        <v>0</v>
      </c>
      <c r="M232" s="165"/>
      <c r="N232" s="164"/>
      <c r="O232" s="90">
        <f t="shared" si="17"/>
        <v>0</v>
      </c>
      <c r="P232" s="89"/>
      <c r="R232" s="13"/>
    </row>
    <row r="233" spans="1:18" hidden="1" x14ac:dyDescent="0.25">
      <c r="A233" s="163">
        <v>6000</v>
      </c>
      <c r="B233" s="163" t="s">
        <v>80</v>
      </c>
      <c r="C233" s="162">
        <f t="shared" si="13"/>
        <v>0</v>
      </c>
      <c r="D233" s="160">
        <f>D234+D254+D261</f>
        <v>0</v>
      </c>
      <c r="E233" s="157">
        <f>E234+E254+E261</f>
        <v>0</v>
      </c>
      <c r="F233" s="161">
        <f t="shared" si="14"/>
        <v>0</v>
      </c>
      <c r="G233" s="160">
        <f>G234+G254+G261</f>
        <v>0</v>
      </c>
      <c r="H233" s="159">
        <f>H234+H254+H261</f>
        <v>0</v>
      </c>
      <c r="I233" s="156">
        <f t="shared" si="15"/>
        <v>0</v>
      </c>
      <c r="J233" s="160">
        <f>J234+J254+J261</f>
        <v>0</v>
      </c>
      <c r="K233" s="159">
        <f>K234+K254+K261</f>
        <v>0</v>
      </c>
      <c r="L233" s="156">
        <f t="shared" si="16"/>
        <v>0</v>
      </c>
      <c r="M233" s="158">
        <f>M234+M254+M261</f>
        <v>0</v>
      </c>
      <c r="N233" s="157">
        <f>N234+N254+N261</f>
        <v>0</v>
      </c>
      <c r="O233" s="156">
        <f t="shared" si="17"/>
        <v>0</v>
      </c>
      <c r="P233" s="155"/>
      <c r="R233" s="13"/>
    </row>
    <row r="234" spans="1:18" hidden="1" x14ac:dyDescent="0.25">
      <c r="A234" s="154">
        <v>6200</v>
      </c>
      <c r="B234" s="153" t="s">
        <v>79</v>
      </c>
      <c r="C234" s="152">
        <f t="shared" si="13"/>
        <v>0</v>
      </c>
      <c r="D234" s="150">
        <f>SUM(D235,D236,D238,D241,D247,D248,D249)</f>
        <v>0</v>
      </c>
      <c r="E234" s="68">
        <f>SUM(E235,E236,E238,E241,E247,E248,E249)</f>
        <v>0</v>
      </c>
      <c r="F234" s="151">
        <f t="shared" si="14"/>
        <v>0</v>
      </c>
      <c r="G234" s="150">
        <f>SUM(G235,G236,G238,G241,G247,G248,G249)</f>
        <v>0</v>
      </c>
      <c r="H234" s="149">
        <f>SUM(H235,H236,H238,H241,H247,H248,H249)</f>
        <v>0</v>
      </c>
      <c r="I234" s="67">
        <f t="shared" si="15"/>
        <v>0</v>
      </c>
      <c r="J234" s="150">
        <f>SUM(J235,J236,J238,J241,J247,J248,J249)</f>
        <v>0</v>
      </c>
      <c r="K234" s="149">
        <f>SUM(K235,K236,K238,K241,K247,K248,K249)</f>
        <v>0</v>
      </c>
      <c r="L234" s="67">
        <f t="shared" si="16"/>
        <v>0</v>
      </c>
      <c r="M234" s="69">
        <f>SUM(M235,M236,M238,M241,M247,M248,M249)</f>
        <v>0</v>
      </c>
      <c r="N234" s="68">
        <f>SUM(N235,N236,N238,N241,N247,N248,N249)</f>
        <v>0</v>
      </c>
      <c r="O234" s="67">
        <f t="shared" si="17"/>
        <v>0</v>
      </c>
      <c r="P234" s="66"/>
      <c r="R234" s="13"/>
    </row>
    <row r="235" spans="1:18" ht="1.5" hidden="1" customHeight="1" x14ac:dyDescent="0.25">
      <c r="A235" s="118">
        <v>6220</v>
      </c>
      <c r="B235" s="117" t="s">
        <v>78</v>
      </c>
      <c r="C235" s="148">
        <f t="shared" si="13"/>
        <v>0</v>
      </c>
      <c r="D235" s="83"/>
      <c r="E235" s="80"/>
      <c r="F235" s="84">
        <f t="shared" si="14"/>
        <v>0</v>
      </c>
      <c r="G235" s="83"/>
      <c r="H235" s="82"/>
      <c r="I235" s="79">
        <f t="shared" si="15"/>
        <v>0</v>
      </c>
      <c r="J235" s="83"/>
      <c r="K235" s="82"/>
      <c r="L235" s="79">
        <f t="shared" si="16"/>
        <v>0</v>
      </c>
      <c r="M235" s="81"/>
      <c r="N235" s="80"/>
      <c r="O235" s="79">
        <f t="shared" si="17"/>
        <v>0</v>
      </c>
      <c r="P235" s="78"/>
      <c r="R235" s="13"/>
    </row>
    <row r="236" spans="1:18" hidden="1" x14ac:dyDescent="0.25">
      <c r="A236" s="111">
        <v>6230</v>
      </c>
      <c r="B236" s="110" t="s">
        <v>77</v>
      </c>
      <c r="C236" s="136">
        <f t="shared" si="13"/>
        <v>0</v>
      </c>
      <c r="D236" s="115">
        <f>SUM(D237)</f>
        <v>0</v>
      </c>
      <c r="E236" s="114">
        <f>SUM(E237)</f>
        <v>0</v>
      </c>
      <c r="F236" s="44">
        <f t="shared" si="14"/>
        <v>0</v>
      </c>
      <c r="G236" s="115">
        <f>SUM(G237)</f>
        <v>0</v>
      </c>
      <c r="H236" s="114">
        <f>SUM(H237)</f>
        <v>0</v>
      </c>
      <c r="I236" s="39">
        <f t="shared" si="15"/>
        <v>0</v>
      </c>
      <c r="J236" s="115">
        <f>SUM(J237)</f>
        <v>0</v>
      </c>
      <c r="K236" s="114">
        <f>SUM(K237)</f>
        <v>0</v>
      </c>
      <c r="L236" s="39">
        <f t="shared" si="16"/>
        <v>0</v>
      </c>
      <c r="M236" s="115">
        <f>SUM(M237)</f>
        <v>0</v>
      </c>
      <c r="N236" s="114">
        <f>SUM(N237)</f>
        <v>0</v>
      </c>
      <c r="O236" s="39">
        <f t="shared" si="17"/>
        <v>0</v>
      </c>
      <c r="P236" s="38"/>
      <c r="R236" s="13"/>
    </row>
    <row r="237" spans="1:18" ht="24" hidden="1" x14ac:dyDescent="0.25">
      <c r="A237" s="88">
        <v>6239</v>
      </c>
      <c r="B237" s="117" t="s">
        <v>76</v>
      </c>
      <c r="C237" s="136">
        <f t="shared" si="13"/>
        <v>0</v>
      </c>
      <c r="D237" s="43"/>
      <c r="E237" s="40"/>
      <c r="F237" s="44">
        <f t="shared" si="14"/>
        <v>0</v>
      </c>
      <c r="G237" s="43"/>
      <c r="H237" s="42"/>
      <c r="I237" s="39">
        <f t="shared" si="15"/>
        <v>0</v>
      </c>
      <c r="J237" s="43"/>
      <c r="K237" s="42"/>
      <c r="L237" s="39">
        <f t="shared" si="16"/>
        <v>0</v>
      </c>
      <c r="M237" s="41"/>
      <c r="N237" s="40"/>
      <c r="O237" s="39">
        <f t="shared" si="17"/>
        <v>0</v>
      </c>
      <c r="P237" s="38"/>
      <c r="R237" s="13"/>
    </row>
    <row r="238" spans="1:18" ht="24" hidden="1" x14ac:dyDescent="0.25">
      <c r="A238" s="111">
        <v>6240</v>
      </c>
      <c r="B238" s="110" t="s">
        <v>75</v>
      </c>
      <c r="C238" s="136">
        <f t="shared" si="13"/>
        <v>0</v>
      </c>
      <c r="D238" s="115">
        <f>SUM(D239:D240)</f>
        <v>0</v>
      </c>
      <c r="E238" s="112">
        <f>SUM(E239:E240)</f>
        <v>0</v>
      </c>
      <c r="F238" s="44">
        <f t="shared" si="14"/>
        <v>0</v>
      </c>
      <c r="G238" s="115">
        <f>SUM(G239:G240)</f>
        <v>0</v>
      </c>
      <c r="H238" s="114">
        <f>SUM(H239:H240)</f>
        <v>0</v>
      </c>
      <c r="I238" s="39">
        <f t="shared" si="15"/>
        <v>0</v>
      </c>
      <c r="J238" s="115">
        <f>SUM(J239:J240)</f>
        <v>0</v>
      </c>
      <c r="K238" s="114">
        <f>SUM(K239:K240)</f>
        <v>0</v>
      </c>
      <c r="L238" s="39">
        <f t="shared" si="16"/>
        <v>0</v>
      </c>
      <c r="M238" s="113">
        <f>SUM(M239:M240)</f>
        <v>0</v>
      </c>
      <c r="N238" s="112">
        <f>SUM(N239:N240)</f>
        <v>0</v>
      </c>
      <c r="O238" s="39">
        <f t="shared" si="17"/>
        <v>0</v>
      </c>
      <c r="P238" s="38"/>
      <c r="R238" s="13"/>
    </row>
    <row r="239" spans="1:18" hidden="1" x14ac:dyDescent="0.25">
      <c r="A239" s="88">
        <v>6241</v>
      </c>
      <c r="B239" s="110" t="s">
        <v>74</v>
      </c>
      <c r="C239" s="136">
        <f t="shared" si="13"/>
        <v>0</v>
      </c>
      <c r="D239" s="43"/>
      <c r="E239" s="40"/>
      <c r="F239" s="44">
        <f t="shared" si="14"/>
        <v>0</v>
      </c>
      <c r="G239" s="43"/>
      <c r="H239" s="42"/>
      <c r="I239" s="39">
        <f t="shared" si="15"/>
        <v>0</v>
      </c>
      <c r="J239" s="43"/>
      <c r="K239" s="42"/>
      <c r="L239" s="39">
        <f t="shared" si="16"/>
        <v>0</v>
      </c>
      <c r="M239" s="41"/>
      <c r="N239" s="40"/>
      <c r="O239" s="39">
        <f t="shared" si="17"/>
        <v>0</v>
      </c>
      <c r="P239" s="38"/>
      <c r="R239" s="13"/>
    </row>
    <row r="240" spans="1:18" hidden="1" x14ac:dyDescent="0.25">
      <c r="A240" s="88">
        <v>6242</v>
      </c>
      <c r="B240" s="110" t="s">
        <v>73</v>
      </c>
      <c r="C240" s="136">
        <f t="shared" si="13"/>
        <v>0</v>
      </c>
      <c r="D240" s="43"/>
      <c r="E240" s="40"/>
      <c r="F240" s="44">
        <f t="shared" si="14"/>
        <v>0</v>
      </c>
      <c r="G240" s="43"/>
      <c r="H240" s="42"/>
      <c r="I240" s="39">
        <f t="shared" si="15"/>
        <v>0</v>
      </c>
      <c r="J240" s="43"/>
      <c r="K240" s="42"/>
      <c r="L240" s="39">
        <f t="shared" si="16"/>
        <v>0</v>
      </c>
      <c r="M240" s="41"/>
      <c r="N240" s="40"/>
      <c r="O240" s="39">
        <f t="shared" si="17"/>
        <v>0</v>
      </c>
      <c r="P240" s="38"/>
      <c r="R240" s="13"/>
    </row>
    <row r="241" spans="1:18" ht="12" hidden="1" customHeight="1" x14ac:dyDescent="0.25">
      <c r="A241" s="111">
        <v>6250</v>
      </c>
      <c r="B241" s="110" t="s">
        <v>72</v>
      </c>
      <c r="C241" s="136">
        <f t="shared" si="13"/>
        <v>0</v>
      </c>
      <c r="D241" s="115">
        <f>SUM(D242:D246)</f>
        <v>0</v>
      </c>
      <c r="E241" s="112">
        <f>SUM(E242:E246)</f>
        <v>0</v>
      </c>
      <c r="F241" s="44">
        <f t="shared" si="14"/>
        <v>0</v>
      </c>
      <c r="G241" s="115">
        <f>SUM(G242:G246)</f>
        <v>0</v>
      </c>
      <c r="H241" s="114">
        <f>SUM(H242:H246)</f>
        <v>0</v>
      </c>
      <c r="I241" s="39">
        <f t="shared" si="15"/>
        <v>0</v>
      </c>
      <c r="J241" s="115">
        <f>SUM(J242:J246)</f>
        <v>0</v>
      </c>
      <c r="K241" s="114">
        <f>SUM(K242:K246)</f>
        <v>0</v>
      </c>
      <c r="L241" s="39">
        <f t="shared" si="16"/>
        <v>0</v>
      </c>
      <c r="M241" s="113">
        <f>SUM(M242:M246)</f>
        <v>0</v>
      </c>
      <c r="N241" s="112">
        <f>SUM(N242:N246)</f>
        <v>0</v>
      </c>
      <c r="O241" s="39">
        <f t="shared" si="17"/>
        <v>0</v>
      </c>
      <c r="P241" s="38"/>
      <c r="R241" s="13"/>
    </row>
    <row r="242" spans="1:18" hidden="1" x14ac:dyDescent="0.25">
      <c r="A242" s="88">
        <v>6252</v>
      </c>
      <c r="B242" s="110" t="s">
        <v>71</v>
      </c>
      <c r="C242" s="136">
        <f t="shared" si="13"/>
        <v>0</v>
      </c>
      <c r="D242" s="43"/>
      <c r="E242" s="40"/>
      <c r="F242" s="44">
        <f t="shared" si="14"/>
        <v>0</v>
      </c>
      <c r="G242" s="43"/>
      <c r="H242" s="42"/>
      <c r="I242" s="39">
        <f t="shared" si="15"/>
        <v>0</v>
      </c>
      <c r="J242" s="43"/>
      <c r="K242" s="42"/>
      <c r="L242" s="39">
        <f t="shared" si="16"/>
        <v>0</v>
      </c>
      <c r="M242" s="41"/>
      <c r="N242" s="40"/>
      <c r="O242" s="39">
        <f t="shared" si="17"/>
        <v>0</v>
      </c>
      <c r="P242" s="38"/>
      <c r="R242" s="13"/>
    </row>
    <row r="243" spans="1:18" hidden="1" x14ac:dyDescent="0.25">
      <c r="A243" s="88">
        <v>6253</v>
      </c>
      <c r="B243" s="110" t="s">
        <v>70</v>
      </c>
      <c r="C243" s="136">
        <f t="shared" si="13"/>
        <v>0</v>
      </c>
      <c r="D243" s="43"/>
      <c r="E243" s="40"/>
      <c r="F243" s="44">
        <f t="shared" si="14"/>
        <v>0</v>
      </c>
      <c r="G243" s="43"/>
      <c r="H243" s="42"/>
      <c r="I243" s="39">
        <f t="shared" si="15"/>
        <v>0</v>
      </c>
      <c r="J243" s="43"/>
      <c r="K243" s="42"/>
      <c r="L243" s="39">
        <f t="shared" si="16"/>
        <v>0</v>
      </c>
      <c r="M243" s="41"/>
      <c r="N243" s="40"/>
      <c r="O243" s="39">
        <f t="shared" si="17"/>
        <v>0</v>
      </c>
      <c r="P243" s="38"/>
      <c r="R243" s="13"/>
    </row>
    <row r="244" spans="1:18" ht="24" hidden="1" x14ac:dyDescent="0.25">
      <c r="A244" s="88">
        <v>6254</v>
      </c>
      <c r="B244" s="110" t="s">
        <v>69</v>
      </c>
      <c r="C244" s="136">
        <f t="shared" si="13"/>
        <v>0</v>
      </c>
      <c r="D244" s="43"/>
      <c r="E244" s="40"/>
      <c r="F244" s="44">
        <f t="shared" si="14"/>
        <v>0</v>
      </c>
      <c r="G244" s="43"/>
      <c r="H244" s="42"/>
      <c r="I244" s="39">
        <f t="shared" si="15"/>
        <v>0</v>
      </c>
      <c r="J244" s="43"/>
      <c r="K244" s="42"/>
      <c r="L244" s="39">
        <f t="shared" si="16"/>
        <v>0</v>
      </c>
      <c r="M244" s="41"/>
      <c r="N244" s="40"/>
      <c r="O244" s="39">
        <f t="shared" si="17"/>
        <v>0</v>
      </c>
      <c r="P244" s="38"/>
      <c r="R244" s="13"/>
    </row>
    <row r="245" spans="1:18" ht="24" hidden="1" x14ac:dyDescent="0.25">
      <c r="A245" s="88">
        <v>6255</v>
      </c>
      <c r="B245" s="110" t="s">
        <v>68</v>
      </c>
      <c r="C245" s="136">
        <f t="shared" ref="C245:C286" si="18">F245+I245+L245+O245</f>
        <v>0</v>
      </c>
      <c r="D245" s="43"/>
      <c r="E245" s="40"/>
      <c r="F245" s="44">
        <f t="shared" ref="F245:F299" si="19">D245+E245</f>
        <v>0</v>
      </c>
      <c r="G245" s="43"/>
      <c r="H245" s="42"/>
      <c r="I245" s="39">
        <f t="shared" ref="I245:I299" si="20">G245+H245</f>
        <v>0</v>
      </c>
      <c r="J245" s="43"/>
      <c r="K245" s="42"/>
      <c r="L245" s="39">
        <f t="shared" ref="L245:L299" si="21">J245+K245</f>
        <v>0</v>
      </c>
      <c r="M245" s="41"/>
      <c r="N245" s="40"/>
      <c r="O245" s="39">
        <f t="shared" ref="O245:O277" si="22">M245+N245</f>
        <v>0</v>
      </c>
      <c r="P245" s="38"/>
      <c r="R245" s="13"/>
    </row>
    <row r="246" spans="1:18" hidden="1" x14ac:dyDescent="0.25">
      <c r="A246" s="88">
        <v>6259</v>
      </c>
      <c r="B246" s="110" t="s">
        <v>67</v>
      </c>
      <c r="C246" s="136">
        <f t="shared" si="18"/>
        <v>0</v>
      </c>
      <c r="D246" s="43"/>
      <c r="E246" s="40"/>
      <c r="F246" s="44">
        <f t="shared" si="19"/>
        <v>0</v>
      </c>
      <c r="G246" s="43"/>
      <c r="H246" s="42"/>
      <c r="I246" s="39">
        <f t="shared" si="20"/>
        <v>0</v>
      </c>
      <c r="J246" s="43"/>
      <c r="K246" s="42"/>
      <c r="L246" s="39">
        <f t="shared" si="21"/>
        <v>0</v>
      </c>
      <c r="M246" s="41"/>
      <c r="N246" s="40"/>
      <c r="O246" s="39">
        <f t="shared" si="22"/>
        <v>0</v>
      </c>
      <c r="P246" s="38"/>
      <c r="R246" s="13"/>
    </row>
    <row r="247" spans="1:18" ht="24" hidden="1" x14ac:dyDescent="0.25">
      <c r="A247" s="111">
        <v>6260</v>
      </c>
      <c r="B247" s="110" t="s">
        <v>66</v>
      </c>
      <c r="C247" s="136">
        <f t="shared" si="18"/>
        <v>0</v>
      </c>
      <c r="D247" s="43"/>
      <c r="E247" s="40"/>
      <c r="F247" s="44">
        <f t="shared" si="19"/>
        <v>0</v>
      </c>
      <c r="G247" s="43"/>
      <c r="H247" s="42"/>
      <c r="I247" s="39">
        <f t="shared" si="20"/>
        <v>0</v>
      </c>
      <c r="J247" s="43"/>
      <c r="K247" s="42"/>
      <c r="L247" s="39">
        <f t="shared" si="21"/>
        <v>0</v>
      </c>
      <c r="M247" s="41"/>
      <c r="N247" s="40"/>
      <c r="O247" s="39">
        <f t="shared" si="22"/>
        <v>0</v>
      </c>
      <c r="P247" s="38"/>
      <c r="R247" s="13"/>
    </row>
    <row r="248" spans="1:18" hidden="1" x14ac:dyDescent="0.25">
      <c r="A248" s="111">
        <v>6270</v>
      </c>
      <c r="B248" s="110" t="s">
        <v>65</v>
      </c>
      <c r="C248" s="136">
        <f t="shared" si="18"/>
        <v>0</v>
      </c>
      <c r="D248" s="43"/>
      <c r="E248" s="40"/>
      <c r="F248" s="44">
        <f t="shared" si="19"/>
        <v>0</v>
      </c>
      <c r="G248" s="43"/>
      <c r="H248" s="42"/>
      <c r="I248" s="39">
        <f t="shared" si="20"/>
        <v>0</v>
      </c>
      <c r="J248" s="43"/>
      <c r="K248" s="42"/>
      <c r="L248" s="39">
        <f t="shared" si="21"/>
        <v>0</v>
      </c>
      <c r="M248" s="41"/>
      <c r="N248" s="40"/>
      <c r="O248" s="39">
        <f t="shared" si="22"/>
        <v>0</v>
      </c>
      <c r="P248" s="38"/>
      <c r="R248" s="13"/>
    </row>
    <row r="249" spans="1:18" ht="24" hidden="1" x14ac:dyDescent="0.25">
      <c r="A249" s="118">
        <v>6290</v>
      </c>
      <c r="B249" s="117" t="s">
        <v>64</v>
      </c>
      <c r="C249" s="136">
        <f t="shared" si="18"/>
        <v>0</v>
      </c>
      <c r="D249" s="140">
        <f>SUM(D250:D253)</f>
        <v>0</v>
      </c>
      <c r="E249" s="141">
        <f>SUM(E250:E253)</f>
        <v>0</v>
      </c>
      <c r="F249" s="84">
        <f t="shared" si="19"/>
        <v>0</v>
      </c>
      <c r="G249" s="140">
        <f>SUM(G250:G253)</f>
        <v>0</v>
      </c>
      <c r="H249" s="139">
        <f>SUM(H250:H253)</f>
        <v>0</v>
      </c>
      <c r="I249" s="79">
        <f t="shared" si="20"/>
        <v>0</v>
      </c>
      <c r="J249" s="140">
        <f>SUM(J250:J253)</f>
        <v>0</v>
      </c>
      <c r="K249" s="139">
        <f>SUM(K250:K253)</f>
        <v>0</v>
      </c>
      <c r="L249" s="79">
        <f t="shared" si="21"/>
        <v>0</v>
      </c>
      <c r="M249" s="146">
        <f>SUM(M250:M253)</f>
        <v>0</v>
      </c>
      <c r="N249" s="147">
        <f>SUM(N250:N253)</f>
        <v>0</v>
      </c>
      <c r="O249" s="29">
        <f t="shared" si="22"/>
        <v>0</v>
      </c>
      <c r="P249" s="28"/>
      <c r="R249" s="13"/>
    </row>
    <row r="250" spans="1:18" hidden="1" x14ac:dyDescent="0.25">
      <c r="A250" s="88">
        <v>6291</v>
      </c>
      <c r="B250" s="110" t="s">
        <v>63</v>
      </c>
      <c r="C250" s="136">
        <f t="shared" si="18"/>
        <v>0</v>
      </c>
      <c r="D250" s="43"/>
      <c r="E250" s="40"/>
      <c r="F250" s="44">
        <f t="shared" si="19"/>
        <v>0</v>
      </c>
      <c r="G250" s="43"/>
      <c r="H250" s="42"/>
      <c r="I250" s="39">
        <f t="shared" si="20"/>
        <v>0</v>
      </c>
      <c r="J250" s="43"/>
      <c r="K250" s="42"/>
      <c r="L250" s="39">
        <f t="shared" si="21"/>
        <v>0</v>
      </c>
      <c r="M250" s="41"/>
      <c r="N250" s="40"/>
      <c r="O250" s="39">
        <f t="shared" si="22"/>
        <v>0</v>
      </c>
      <c r="P250" s="38"/>
      <c r="R250" s="13"/>
    </row>
    <row r="251" spans="1:18" hidden="1" x14ac:dyDescent="0.25">
      <c r="A251" s="88">
        <v>6292</v>
      </c>
      <c r="B251" s="110" t="s">
        <v>62</v>
      </c>
      <c r="C251" s="136">
        <f t="shared" si="18"/>
        <v>0</v>
      </c>
      <c r="D251" s="43"/>
      <c r="E251" s="40"/>
      <c r="F251" s="44">
        <f t="shared" si="19"/>
        <v>0</v>
      </c>
      <c r="G251" s="43"/>
      <c r="H251" s="42"/>
      <c r="I251" s="39">
        <f t="shared" si="20"/>
        <v>0</v>
      </c>
      <c r="J251" s="43"/>
      <c r="K251" s="42"/>
      <c r="L251" s="39">
        <f t="shared" si="21"/>
        <v>0</v>
      </c>
      <c r="M251" s="41"/>
      <c r="N251" s="40"/>
      <c r="O251" s="39">
        <f t="shared" si="22"/>
        <v>0</v>
      </c>
      <c r="P251" s="38"/>
      <c r="R251" s="13"/>
    </row>
    <row r="252" spans="1:18" ht="72" hidden="1" x14ac:dyDescent="0.25">
      <c r="A252" s="88">
        <v>6296</v>
      </c>
      <c r="B252" s="110" t="s">
        <v>61</v>
      </c>
      <c r="C252" s="136">
        <f t="shared" si="18"/>
        <v>0</v>
      </c>
      <c r="D252" s="43"/>
      <c r="E252" s="40"/>
      <c r="F252" s="44">
        <f t="shared" si="19"/>
        <v>0</v>
      </c>
      <c r="G252" s="43"/>
      <c r="H252" s="42"/>
      <c r="I252" s="39">
        <f t="shared" si="20"/>
        <v>0</v>
      </c>
      <c r="J252" s="43"/>
      <c r="K252" s="42"/>
      <c r="L252" s="39">
        <f t="shared" si="21"/>
        <v>0</v>
      </c>
      <c r="M252" s="41"/>
      <c r="N252" s="40"/>
      <c r="O252" s="39">
        <f t="shared" si="22"/>
        <v>0</v>
      </c>
      <c r="P252" s="38"/>
      <c r="R252" s="13"/>
    </row>
    <row r="253" spans="1:18" ht="36" hidden="1" x14ac:dyDescent="0.25">
      <c r="A253" s="88">
        <v>6299</v>
      </c>
      <c r="B253" s="110" t="s">
        <v>60</v>
      </c>
      <c r="C253" s="136">
        <f t="shared" si="18"/>
        <v>0</v>
      </c>
      <c r="D253" s="43"/>
      <c r="E253" s="40"/>
      <c r="F253" s="44">
        <f t="shared" si="19"/>
        <v>0</v>
      </c>
      <c r="G253" s="43"/>
      <c r="H253" s="42"/>
      <c r="I253" s="39">
        <f t="shared" si="20"/>
        <v>0</v>
      </c>
      <c r="J253" s="43"/>
      <c r="K253" s="42"/>
      <c r="L253" s="39">
        <f t="shared" si="21"/>
        <v>0</v>
      </c>
      <c r="M253" s="41"/>
      <c r="N253" s="40"/>
      <c r="O253" s="39">
        <f t="shared" si="22"/>
        <v>0</v>
      </c>
      <c r="P253" s="38"/>
      <c r="R253" s="13"/>
    </row>
    <row r="254" spans="1:18" hidden="1" x14ac:dyDescent="0.25">
      <c r="A254" s="109">
        <v>6300</v>
      </c>
      <c r="B254" s="108" t="s">
        <v>59</v>
      </c>
      <c r="C254" s="124">
        <f t="shared" si="18"/>
        <v>0</v>
      </c>
      <c r="D254" s="121">
        <f>SUM(D255,D259,D260)</f>
        <v>0</v>
      </c>
      <c r="E254" s="123">
        <f>SUM(E255,E259,E260)</f>
        <v>0</v>
      </c>
      <c r="F254" s="122">
        <f t="shared" si="19"/>
        <v>0</v>
      </c>
      <c r="G254" s="121">
        <f>SUM(G255,G259,G260)</f>
        <v>0</v>
      </c>
      <c r="H254" s="120">
        <f>SUM(H255,H259,H260)</f>
        <v>0</v>
      </c>
      <c r="I254" s="119">
        <f t="shared" si="20"/>
        <v>0</v>
      </c>
      <c r="J254" s="121">
        <f>SUM(J255,J259,J260)</f>
        <v>0</v>
      </c>
      <c r="K254" s="120">
        <f>SUM(K255,K259,K260)</f>
        <v>0</v>
      </c>
      <c r="L254" s="119">
        <f t="shared" si="21"/>
        <v>0</v>
      </c>
      <c r="M254" s="103">
        <f>SUM(M255,M259,M260)</f>
        <v>0</v>
      </c>
      <c r="N254" s="102">
        <f>SUM(N255,N259,N260)</f>
        <v>0</v>
      </c>
      <c r="O254" s="101">
        <f t="shared" si="22"/>
        <v>0</v>
      </c>
      <c r="P254" s="100"/>
      <c r="R254" s="13"/>
    </row>
    <row r="255" spans="1:18" ht="24" hidden="1" x14ac:dyDescent="0.25">
      <c r="A255" s="118">
        <v>6320</v>
      </c>
      <c r="B255" s="117" t="s">
        <v>58</v>
      </c>
      <c r="C255" s="146">
        <f t="shared" si="18"/>
        <v>0</v>
      </c>
      <c r="D255" s="140">
        <f>SUM(D256:D258)</f>
        <v>0</v>
      </c>
      <c r="E255" s="141">
        <f>SUM(E256:E258)</f>
        <v>0</v>
      </c>
      <c r="F255" s="84">
        <f t="shared" si="19"/>
        <v>0</v>
      </c>
      <c r="G255" s="140">
        <f>SUM(G256:G258)</f>
        <v>0</v>
      </c>
      <c r="H255" s="139">
        <f>SUM(H256:H258)</f>
        <v>0</v>
      </c>
      <c r="I255" s="79">
        <f t="shared" si="20"/>
        <v>0</v>
      </c>
      <c r="J255" s="140">
        <f>SUM(J256:J258)</f>
        <v>0</v>
      </c>
      <c r="K255" s="139">
        <f>SUM(K256:K258)</f>
        <v>0</v>
      </c>
      <c r="L255" s="79">
        <f t="shared" si="21"/>
        <v>0</v>
      </c>
      <c r="M255" s="142">
        <f>SUM(M256:M258)</f>
        <v>0</v>
      </c>
      <c r="N255" s="141">
        <f>SUM(N256:N258)</f>
        <v>0</v>
      </c>
      <c r="O255" s="79">
        <f t="shared" si="22"/>
        <v>0</v>
      </c>
      <c r="P255" s="78"/>
      <c r="R255" s="13"/>
    </row>
    <row r="256" spans="1:18" hidden="1" x14ac:dyDescent="0.25">
      <c r="A256" s="88">
        <v>6322</v>
      </c>
      <c r="B256" s="110" t="s">
        <v>57</v>
      </c>
      <c r="C256" s="113">
        <f t="shared" si="18"/>
        <v>0</v>
      </c>
      <c r="D256" s="43"/>
      <c r="E256" s="40"/>
      <c r="F256" s="44">
        <f t="shared" si="19"/>
        <v>0</v>
      </c>
      <c r="G256" s="43"/>
      <c r="H256" s="42"/>
      <c r="I256" s="39">
        <f t="shared" si="20"/>
        <v>0</v>
      </c>
      <c r="J256" s="43"/>
      <c r="K256" s="42"/>
      <c r="L256" s="39">
        <f t="shared" si="21"/>
        <v>0</v>
      </c>
      <c r="M256" s="41"/>
      <c r="N256" s="40"/>
      <c r="O256" s="39">
        <f t="shared" si="22"/>
        <v>0</v>
      </c>
      <c r="P256" s="38"/>
      <c r="R256" s="13"/>
    </row>
    <row r="257" spans="1:18" ht="24" hidden="1" x14ac:dyDescent="0.25">
      <c r="A257" s="88">
        <v>6323</v>
      </c>
      <c r="B257" s="110" t="s">
        <v>56</v>
      </c>
      <c r="C257" s="113">
        <f t="shared" si="18"/>
        <v>0</v>
      </c>
      <c r="D257" s="43"/>
      <c r="E257" s="40"/>
      <c r="F257" s="44">
        <f t="shared" si="19"/>
        <v>0</v>
      </c>
      <c r="G257" s="43"/>
      <c r="H257" s="42"/>
      <c r="I257" s="39">
        <f t="shared" si="20"/>
        <v>0</v>
      </c>
      <c r="J257" s="43"/>
      <c r="K257" s="42"/>
      <c r="L257" s="39">
        <f t="shared" si="21"/>
        <v>0</v>
      </c>
      <c r="M257" s="41"/>
      <c r="N257" s="40"/>
      <c r="O257" s="39">
        <f t="shared" si="22"/>
        <v>0</v>
      </c>
      <c r="P257" s="38"/>
      <c r="R257" s="13"/>
    </row>
    <row r="258" spans="1:18" ht="24" hidden="1" x14ac:dyDescent="0.25">
      <c r="A258" s="145">
        <v>6324</v>
      </c>
      <c r="B258" s="117" t="s">
        <v>55</v>
      </c>
      <c r="C258" s="113">
        <f t="shared" si="18"/>
        <v>0</v>
      </c>
      <c r="D258" s="83"/>
      <c r="E258" s="80"/>
      <c r="F258" s="84">
        <f t="shared" si="19"/>
        <v>0</v>
      </c>
      <c r="G258" s="83"/>
      <c r="H258" s="82"/>
      <c r="I258" s="79">
        <f t="shared" si="20"/>
        <v>0</v>
      </c>
      <c r="J258" s="83"/>
      <c r="K258" s="82"/>
      <c r="L258" s="79">
        <f t="shared" si="21"/>
        <v>0</v>
      </c>
      <c r="M258" s="81"/>
      <c r="N258" s="80"/>
      <c r="O258" s="79">
        <f t="shared" si="22"/>
        <v>0</v>
      </c>
      <c r="P258" s="78"/>
      <c r="R258" s="13"/>
    </row>
    <row r="259" spans="1:18" ht="24" hidden="1" x14ac:dyDescent="0.25">
      <c r="A259" s="144">
        <v>6330</v>
      </c>
      <c r="B259" s="143" t="s">
        <v>54</v>
      </c>
      <c r="C259" s="113">
        <f t="shared" si="18"/>
        <v>0</v>
      </c>
      <c r="D259" s="33"/>
      <c r="E259" s="30"/>
      <c r="F259" s="34">
        <f t="shared" si="19"/>
        <v>0</v>
      </c>
      <c r="G259" s="33"/>
      <c r="H259" s="32"/>
      <c r="I259" s="29">
        <f t="shared" si="20"/>
        <v>0</v>
      </c>
      <c r="J259" s="33"/>
      <c r="K259" s="32"/>
      <c r="L259" s="29">
        <f t="shared" si="21"/>
        <v>0</v>
      </c>
      <c r="M259" s="31"/>
      <c r="N259" s="30"/>
      <c r="O259" s="29">
        <f t="shared" si="22"/>
        <v>0</v>
      </c>
      <c r="P259" s="28"/>
      <c r="R259" s="13"/>
    </row>
    <row r="260" spans="1:18" hidden="1" x14ac:dyDescent="0.25">
      <c r="A260" s="111">
        <v>6360</v>
      </c>
      <c r="B260" s="110" t="s">
        <v>53</v>
      </c>
      <c r="C260" s="113">
        <f t="shared" si="18"/>
        <v>0</v>
      </c>
      <c r="D260" s="43"/>
      <c r="E260" s="40"/>
      <c r="F260" s="44">
        <f t="shared" si="19"/>
        <v>0</v>
      </c>
      <c r="G260" s="43"/>
      <c r="H260" s="42"/>
      <c r="I260" s="39">
        <f t="shared" si="20"/>
        <v>0</v>
      </c>
      <c r="J260" s="43"/>
      <c r="K260" s="42"/>
      <c r="L260" s="39">
        <f t="shared" si="21"/>
        <v>0</v>
      </c>
      <c r="M260" s="41"/>
      <c r="N260" s="40"/>
      <c r="O260" s="39">
        <f t="shared" si="22"/>
        <v>0</v>
      </c>
      <c r="P260" s="38"/>
      <c r="R260" s="13"/>
    </row>
    <row r="261" spans="1:18" ht="36" hidden="1" x14ac:dyDescent="0.25">
      <c r="A261" s="109">
        <v>6400</v>
      </c>
      <c r="B261" s="108" t="s">
        <v>52</v>
      </c>
      <c r="C261" s="124">
        <f t="shared" si="18"/>
        <v>0</v>
      </c>
      <c r="D261" s="121">
        <f>SUM(D262,D266)</f>
        <v>0</v>
      </c>
      <c r="E261" s="123">
        <f>SUM(E262,E266)</f>
        <v>0</v>
      </c>
      <c r="F261" s="122">
        <f t="shared" si="19"/>
        <v>0</v>
      </c>
      <c r="G261" s="121">
        <f>SUM(G262,G266)</f>
        <v>0</v>
      </c>
      <c r="H261" s="120">
        <f>SUM(H262,H266)</f>
        <v>0</v>
      </c>
      <c r="I261" s="119">
        <f t="shared" si="20"/>
        <v>0</v>
      </c>
      <c r="J261" s="121">
        <f>SUM(J262,J266)</f>
        <v>0</v>
      </c>
      <c r="K261" s="120">
        <f>SUM(K262,K266)</f>
        <v>0</v>
      </c>
      <c r="L261" s="119">
        <f t="shared" si="21"/>
        <v>0</v>
      </c>
      <c r="M261" s="103">
        <f>SUM(M262,M266)</f>
        <v>0</v>
      </c>
      <c r="N261" s="102">
        <f>SUM(N262,N266)</f>
        <v>0</v>
      </c>
      <c r="O261" s="101">
        <f t="shared" si="22"/>
        <v>0</v>
      </c>
      <c r="P261" s="100"/>
      <c r="R261" s="13"/>
    </row>
    <row r="262" spans="1:18" ht="24" hidden="1" x14ac:dyDescent="0.25">
      <c r="A262" s="118">
        <v>6410</v>
      </c>
      <c r="B262" s="117" t="s">
        <v>51</v>
      </c>
      <c r="C262" s="142">
        <f t="shared" si="18"/>
        <v>0</v>
      </c>
      <c r="D262" s="140">
        <f>SUM(D263:D265)</f>
        <v>0</v>
      </c>
      <c r="E262" s="141">
        <f>SUM(E263:E265)</f>
        <v>0</v>
      </c>
      <c r="F262" s="84">
        <f t="shared" si="19"/>
        <v>0</v>
      </c>
      <c r="G262" s="140">
        <f>SUM(G263:G265)</f>
        <v>0</v>
      </c>
      <c r="H262" s="139">
        <f>SUM(H263:H265)</f>
        <v>0</v>
      </c>
      <c r="I262" s="79">
        <f t="shared" si="20"/>
        <v>0</v>
      </c>
      <c r="J262" s="140">
        <f>SUM(J263:J265)</f>
        <v>0</v>
      </c>
      <c r="K262" s="139">
        <f>SUM(K263:K265)</f>
        <v>0</v>
      </c>
      <c r="L262" s="79">
        <f t="shared" si="21"/>
        <v>0</v>
      </c>
      <c r="M262" s="138">
        <f>SUM(M263:M265)</f>
        <v>0</v>
      </c>
      <c r="N262" s="137">
        <f>SUM(N263:N265)</f>
        <v>0</v>
      </c>
      <c r="O262" s="49">
        <f t="shared" si="22"/>
        <v>0</v>
      </c>
      <c r="P262" s="48"/>
      <c r="R262" s="13"/>
    </row>
    <row r="263" spans="1:18" hidden="1" x14ac:dyDescent="0.25">
      <c r="A263" s="88">
        <v>6411</v>
      </c>
      <c r="B263" s="47" t="s">
        <v>50</v>
      </c>
      <c r="C263" s="136">
        <f t="shared" si="18"/>
        <v>0</v>
      </c>
      <c r="D263" s="43"/>
      <c r="E263" s="40"/>
      <c r="F263" s="44">
        <f t="shared" si="19"/>
        <v>0</v>
      </c>
      <c r="G263" s="43"/>
      <c r="H263" s="42"/>
      <c r="I263" s="39">
        <f t="shared" si="20"/>
        <v>0</v>
      </c>
      <c r="J263" s="43"/>
      <c r="K263" s="42"/>
      <c r="L263" s="39">
        <f t="shared" si="21"/>
        <v>0</v>
      </c>
      <c r="M263" s="41"/>
      <c r="N263" s="40"/>
      <c r="O263" s="39">
        <f t="shared" si="22"/>
        <v>0</v>
      </c>
      <c r="P263" s="38"/>
      <c r="R263" s="13"/>
    </row>
    <row r="264" spans="1:18" ht="36" hidden="1" x14ac:dyDescent="0.25">
      <c r="A264" s="88">
        <v>6412</v>
      </c>
      <c r="B264" s="110" t="s">
        <v>49</v>
      </c>
      <c r="C264" s="136">
        <f t="shared" si="18"/>
        <v>0</v>
      </c>
      <c r="D264" s="43"/>
      <c r="E264" s="40"/>
      <c r="F264" s="44">
        <f t="shared" si="19"/>
        <v>0</v>
      </c>
      <c r="G264" s="43"/>
      <c r="H264" s="42"/>
      <c r="I264" s="39">
        <f t="shared" si="20"/>
        <v>0</v>
      </c>
      <c r="J264" s="43"/>
      <c r="K264" s="42"/>
      <c r="L264" s="39">
        <f t="shared" si="21"/>
        <v>0</v>
      </c>
      <c r="M264" s="41"/>
      <c r="N264" s="40"/>
      <c r="O264" s="39">
        <f t="shared" si="22"/>
        <v>0</v>
      </c>
      <c r="P264" s="38"/>
      <c r="R264" s="13"/>
    </row>
    <row r="265" spans="1:18" ht="36" hidden="1" x14ac:dyDescent="0.25">
      <c r="A265" s="88">
        <v>6419</v>
      </c>
      <c r="B265" s="110" t="s">
        <v>48</v>
      </c>
      <c r="C265" s="136">
        <f t="shared" si="18"/>
        <v>0</v>
      </c>
      <c r="D265" s="43"/>
      <c r="E265" s="40"/>
      <c r="F265" s="44">
        <f t="shared" si="19"/>
        <v>0</v>
      </c>
      <c r="G265" s="43"/>
      <c r="H265" s="42"/>
      <c r="I265" s="39">
        <f t="shared" si="20"/>
        <v>0</v>
      </c>
      <c r="J265" s="43"/>
      <c r="K265" s="42"/>
      <c r="L265" s="39">
        <f t="shared" si="21"/>
        <v>0</v>
      </c>
      <c r="M265" s="41"/>
      <c r="N265" s="40"/>
      <c r="O265" s="39">
        <f t="shared" si="22"/>
        <v>0</v>
      </c>
      <c r="P265" s="38"/>
      <c r="R265" s="13"/>
    </row>
    <row r="266" spans="1:18" ht="36" hidden="1" x14ac:dyDescent="0.25">
      <c r="A266" s="111">
        <v>6420</v>
      </c>
      <c r="B266" s="110" t="s">
        <v>47</v>
      </c>
      <c r="C266" s="136">
        <f t="shared" si="18"/>
        <v>0</v>
      </c>
      <c r="D266" s="115">
        <f>SUM(D267:D270)</f>
        <v>0</v>
      </c>
      <c r="E266" s="112">
        <f>SUM(E267:E270)</f>
        <v>0</v>
      </c>
      <c r="F266" s="44">
        <f t="shared" si="19"/>
        <v>0</v>
      </c>
      <c r="G266" s="115">
        <f>SUM(G267:G270)</f>
        <v>0</v>
      </c>
      <c r="H266" s="114">
        <f>SUM(H267:H270)</f>
        <v>0</v>
      </c>
      <c r="I266" s="39">
        <f t="shared" si="20"/>
        <v>0</v>
      </c>
      <c r="J266" s="115">
        <f>SUM(J267:J270)</f>
        <v>0</v>
      </c>
      <c r="K266" s="114">
        <f>SUM(K267:K270)</f>
        <v>0</v>
      </c>
      <c r="L266" s="39">
        <f t="shared" si="21"/>
        <v>0</v>
      </c>
      <c r="M266" s="113">
        <f>SUM(M267:M270)</f>
        <v>0</v>
      </c>
      <c r="N266" s="112">
        <f>SUM(N267:N270)</f>
        <v>0</v>
      </c>
      <c r="O266" s="39">
        <f t="shared" si="22"/>
        <v>0</v>
      </c>
      <c r="P266" s="38"/>
      <c r="R266" s="13"/>
    </row>
    <row r="267" spans="1:18" hidden="1" x14ac:dyDescent="0.25">
      <c r="A267" s="88">
        <v>6421</v>
      </c>
      <c r="B267" s="110" t="s">
        <v>46</v>
      </c>
      <c r="C267" s="136">
        <f t="shared" si="18"/>
        <v>0</v>
      </c>
      <c r="D267" s="43"/>
      <c r="E267" s="40"/>
      <c r="F267" s="44">
        <f t="shared" si="19"/>
        <v>0</v>
      </c>
      <c r="G267" s="43"/>
      <c r="H267" s="42"/>
      <c r="I267" s="39">
        <f t="shared" si="20"/>
        <v>0</v>
      </c>
      <c r="J267" s="43"/>
      <c r="K267" s="42"/>
      <c r="L267" s="39">
        <f t="shared" si="21"/>
        <v>0</v>
      </c>
      <c r="M267" s="41"/>
      <c r="N267" s="40"/>
      <c r="O267" s="39">
        <f t="shared" si="22"/>
        <v>0</v>
      </c>
      <c r="P267" s="38"/>
      <c r="R267" s="13"/>
    </row>
    <row r="268" spans="1:18" hidden="1" x14ac:dyDescent="0.25">
      <c r="A268" s="88">
        <v>6422</v>
      </c>
      <c r="B268" s="110" t="s">
        <v>45</v>
      </c>
      <c r="C268" s="136">
        <f t="shared" si="18"/>
        <v>0</v>
      </c>
      <c r="D268" s="43"/>
      <c r="E268" s="40"/>
      <c r="F268" s="44">
        <f t="shared" si="19"/>
        <v>0</v>
      </c>
      <c r="G268" s="43"/>
      <c r="H268" s="42"/>
      <c r="I268" s="39">
        <f t="shared" si="20"/>
        <v>0</v>
      </c>
      <c r="J268" s="43"/>
      <c r="K268" s="42"/>
      <c r="L268" s="39">
        <f t="shared" si="21"/>
        <v>0</v>
      </c>
      <c r="M268" s="41"/>
      <c r="N268" s="40"/>
      <c r="O268" s="39">
        <f t="shared" si="22"/>
        <v>0</v>
      </c>
      <c r="P268" s="38"/>
      <c r="R268" s="13"/>
    </row>
    <row r="269" spans="1:18" ht="24" hidden="1" x14ac:dyDescent="0.25">
      <c r="A269" s="88">
        <v>6423</v>
      </c>
      <c r="B269" s="110" t="s">
        <v>44</v>
      </c>
      <c r="C269" s="136">
        <f t="shared" si="18"/>
        <v>0</v>
      </c>
      <c r="D269" s="43"/>
      <c r="E269" s="40"/>
      <c r="F269" s="44">
        <f t="shared" si="19"/>
        <v>0</v>
      </c>
      <c r="G269" s="43"/>
      <c r="H269" s="42"/>
      <c r="I269" s="39">
        <f t="shared" si="20"/>
        <v>0</v>
      </c>
      <c r="J269" s="43"/>
      <c r="K269" s="42"/>
      <c r="L269" s="39">
        <f t="shared" si="21"/>
        <v>0</v>
      </c>
      <c r="M269" s="41"/>
      <c r="N269" s="40"/>
      <c r="O269" s="39">
        <f t="shared" si="22"/>
        <v>0</v>
      </c>
      <c r="P269" s="38"/>
      <c r="R269" s="13"/>
    </row>
    <row r="270" spans="1:18" ht="36" hidden="1" x14ac:dyDescent="0.25">
      <c r="A270" s="88">
        <v>6424</v>
      </c>
      <c r="B270" s="110" t="s">
        <v>43</v>
      </c>
      <c r="C270" s="136">
        <f t="shared" si="18"/>
        <v>0</v>
      </c>
      <c r="D270" s="43"/>
      <c r="E270" s="40"/>
      <c r="F270" s="44">
        <f t="shared" si="19"/>
        <v>0</v>
      </c>
      <c r="G270" s="43"/>
      <c r="H270" s="42"/>
      <c r="I270" s="39">
        <f t="shared" si="20"/>
        <v>0</v>
      </c>
      <c r="J270" s="43"/>
      <c r="K270" s="42"/>
      <c r="L270" s="39">
        <f t="shared" si="21"/>
        <v>0</v>
      </c>
      <c r="M270" s="41"/>
      <c r="N270" s="40"/>
      <c r="O270" s="39">
        <f t="shared" si="22"/>
        <v>0</v>
      </c>
      <c r="P270" s="38"/>
      <c r="R270" s="13"/>
    </row>
    <row r="271" spans="1:18" ht="36" hidden="1" x14ac:dyDescent="0.25">
      <c r="A271" s="135">
        <v>7000</v>
      </c>
      <c r="B271" s="135" t="s">
        <v>42</v>
      </c>
      <c r="C271" s="134">
        <f t="shared" si="18"/>
        <v>0</v>
      </c>
      <c r="D271" s="131">
        <f>SUM(D272,D282)</f>
        <v>0</v>
      </c>
      <c r="E271" s="133">
        <f>SUM(E272,E282)</f>
        <v>0</v>
      </c>
      <c r="F271" s="132">
        <f t="shared" si="19"/>
        <v>0</v>
      </c>
      <c r="G271" s="131">
        <f>SUM(G272,G282)</f>
        <v>0</v>
      </c>
      <c r="H271" s="130">
        <f>SUM(H272,H282)</f>
        <v>0</v>
      </c>
      <c r="I271" s="129">
        <f t="shared" si="20"/>
        <v>0</v>
      </c>
      <c r="J271" s="131">
        <f>SUM(J272,J282)</f>
        <v>0</v>
      </c>
      <c r="K271" s="130">
        <f>SUM(K272,K282)</f>
        <v>0</v>
      </c>
      <c r="L271" s="129">
        <f t="shared" si="21"/>
        <v>0</v>
      </c>
      <c r="M271" s="128">
        <f>SUM(M272,M282)</f>
        <v>0</v>
      </c>
      <c r="N271" s="127">
        <f>SUM(N272,N282)</f>
        <v>0</v>
      </c>
      <c r="O271" s="126">
        <f t="shared" si="22"/>
        <v>0</v>
      </c>
      <c r="P271" s="125"/>
      <c r="R271" s="13"/>
    </row>
    <row r="272" spans="1:18" ht="24" hidden="1" x14ac:dyDescent="0.25">
      <c r="A272" s="109">
        <v>7200</v>
      </c>
      <c r="B272" s="108" t="s">
        <v>41</v>
      </c>
      <c r="C272" s="124">
        <f t="shared" si="18"/>
        <v>0</v>
      </c>
      <c r="D272" s="121">
        <f>SUM(D273,D274,D277,D278,D281)</f>
        <v>0</v>
      </c>
      <c r="E272" s="123">
        <f>SUM(E273,E274,E277,E278,E281)</f>
        <v>0</v>
      </c>
      <c r="F272" s="122">
        <f t="shared" si="19"/>
        <v>0</v>
      </c>
      <c r="G272" s="121">
        <f>SUM(G273,G274,G277,G278,G281)</f>
        <v>0</v>
      </c>
      <c r="H272" s="120">
        <f>SUM(H273,H274,H277,H278,H281)</f>
        <v>0</v>
      </c>
      <c r="I272" s="119">
        <f t="shared" si="20"/>
        <v>0</v>
      </c>
      <c r="J272" s="121">
        <f>SUM(J273,J274,J277,J278,J281)</f>
        <v>0</v>
      </c>
      <c r="K272" s="120">
        <f>SUM(K273,K274,K277,K278,K281)</f>
        <v>0</v>
      </c>
      <c r="L272" s="119">
        <f t="shared" si="21"/>
        <v>0</v>
      </c>
      <c r="M272" s="69">
        <f>SUM(M273,M274,M277,M278,M281)</f>
        <v>0</v>
      </c>
      <c r="N272" s="68">
        <f>SUM(N273,N274,N277,N278,N281)</f>
        <v>0</v>
      </c>
      <c r="O272" s="67">
        <f t="shared" si="22"/>
        <v>0</v>
      </c>
      <c r="P272" s="66"/>
      <c r="R272" s="13"/>
    </row>
    <row r="273" spans="1:18" ht="24" hidden="1" x14ac:dyDescent="0.25">
      <c r="A273" s="118">
        <v>7210</v>
      </c>
      <c r="B273" s="117" t="s">
        <v>40</v>
      </c>
      <c r="C273" s="85">
        <f t="shared" si="18"/>
        <v>0</v>
      </c>
      <c r="D273" s="83"/>
      <c r="E273" s="80"/>
      <c r="F273" s="84">
        <f t="shared" si="19"/>
        <v>0</v>
      </c>
      <c r="G273" s="83"/>
      <c r="H273" s="82"/>
      <c r="I273" s="79">
        <f t="shared" si="20"/>
        <v>0</v>
      </c>
      <c r="J273" s="83"/>
      <c r="K273" s="82"/>
      <c r="L273" s="79">
        <f t="shared" si="21"/>
        <v>0</v>
      </c>
      <c r="M273" s="81"/>
      <c r="N273" s="80"/>
      <c r="O273" s="79">
        <f t="shared" si="22"/>
        <v>0</v>
      </c>
      <c r="P273" s="78"/>
      <c r="R273" s="13"/>
    </row>
    <row r="274" spans="1:18" s="116" customFormat="1" ht="36" hidden="1" x14ac:dyDescent="0.25">
      <c r="A274" s="111">
        <v>7220</v>
      </c>
      <c r="B274" s="110" t="s">
        <v>39</v>
      </c>
      <c r="C274" s="45">
        <f t="shared" si="18"/>
        <v>0</v>
      </c>
      <c r="D274" s="115">
        <f>SUM(D275:D276)</f>
        <v>0</v>
      </c>
      <c r="E274" s="112">
        <f>SUM(E275:E276)</f>
        <v>0</v>
      </c>
      <c r="F274" s="44">
        <f t="shared" si="19"/>
        <v>0</v>
      </c>
      <c r="G274" s="115">
        <f>SUM(G275:G276)</f>
        <v>0</v>
      </c>
      <c r="H274" s="114">
        <f>SUM(H275:H276)</f>
        <v>0</v>
      </c>
      <c r="I274" s="39">
        <f t="shared" si="20"/>
        <v>0</v>
      </c>
      <c r="J274" s="115">
        <f>SUM(J275:J276)</f>
        <v>0</v>
      </c>
      <c r="K274" s="114">
        <f>SUM(K275:K276)</f>
        <v>0</v>
      </c>
      <c r="L274" s="39">
        <f t="shared" si="21"/>
        <v>0</v>
      </c>
      <c r="M274" s="113">
        <f>SUM(M275:M276)</f>
        <v>0</v>
      </c>
      <c r="N274" s="112">
        <f>SUM(N275:N276)</f>
        <v>0</v>
      </c>
      <c r="O274" s="39">
        <f t="shared" si="22"/>
        <v>0</v>
      </c>
      <c r="P274" s="38"/>
      <c r="R274" s="13"/>
    </row>
    <row r="275" spans="1:18" s="116" customFormat="1" ht="15" hidden="1" customHeight="1" x14ac:dyDescent="0.25">
      <c r="A275" s="88">
        <v>7221</v>
      </c>
      <c r="B275" s="110" t="s">
        <v>38</v>
      </c>
      <c r="C275" s="45">
        <f t="shared" si="18"/>
        <v>0</v>
      </c>
      <c r="D275" s="43"/>
      <c r="E275" s="40"/>
      <c r="F275" s="44">
        <f t="shared" si="19"/>
        <v>0</v>
      </c>
      <c r="G275" s="43"/>
      <c r="H275" s="42"/>
      <c r="I275" s="39">
        <f t="shared" si="20"/>
        <v>0</v>
      </c>
      <c r="J275" s="43"/>
      <c r="K275" s="42"/>
      <c r="L275" s="39">
        <f t="shared" si="21"/>
        <v>0</v>
      </c>
      <c r="M275" s="41"/>
      <c r="N275" s="40"/>
      <c r="O275" s="39">
        <f t="shared" si="22"/>
        <v>0</v>
      </c>
      <c r="P275" s="38"/>
      <c r="R275" s="13"/>
    </row>
    <row r="276" spans="1:18" s="116" customFormat="1" ht="36" hidden="1" x14ac:dyDescent="0.25">
      <c r="A276" s="88">
        <v>7222</v>
      </c>
      <c r="B276" s="110" t="s">
        <v>37</v>
      </c>
      <c r="C276" s="45">
        <f t="shared" si="18"/>
        <v>0</v>
      </c>
      <c r="D276" s="43"/>
      <c r="E276" s="40"/>
      <c r="F276" s="44">
        <f t="shared" si="19"/>
        <v>0</v>
      </c>
      <c r="G276" s="43"/>
      <c r="H276" s="42"/>
      <c r="I276" s="39">
        <f t="shared" si="20"/>
        <v>0</v>
      </c>
      <c r="J276" s="43"/>
      <c r="K276" s="42"/>
      <c r="L276" s="39">
        <f t="shared" si="21"/>
        <v>0</v>
      </c>
      <c r="M276" s="41"/>
      <c r="N276" s="40"/>
      <c r="O276" s="39">
        <f t="shared" si="22"/>
        <v>0</v>
      </c>
      <c r="P276" s="38"/>
      <c r="R276" s="13"/>
    </row>
    <row r="277" spans="1:18" s="116" customFormat="1" ht="24" hidden="1" x14ac:dyDescent="0.25">
      <c r="A277" s="111">
        <v>7230</v>
      </c>
      <c r="B277" s="110" t="s">
        <v>36</v>
      </c>
      <c r="C277" s="45">
        <f t="shared" si="18"/>
        <v>0</v>
      </c>
      <c r="D277" s="43"/>
      <c r="E277" s="40"/>
      <c r="F277" s="44">
        <f t="shared" si="19"/>
        <v>0</v>
      </c>
      <c r="G277" s="43"/>
      <c r="H277" s="42"/>
      <c r="I277" s="39">
        <f t="shared" si="20"/>
        <v>0</v>
      </c>
      <c r="J277" s="43"/>
      <c r="K277" s="42"/>
      <c r="L277" s="39">
        <f t="shared" si="21"/>
        <v>0</v>
      </c>
      <c r="M277" s="41"/>
      <c r="N277" s="40"/>
      <c r="O277" s="39">
        <f t="shared" si="22"/>
        <v>0</v>
      </c>
      <c r="P277" s="38"/>
      <c r="R277" s="13"/>
    </row>
    <row r="278" spans="1:18" ht="24" hidden="1" x14ac:dyDescent="0.25">
      <c r="A278" s="111">
        <v>7240</v>
      </c>
      <c r="B278" s="110" t="s">
        <v>35</v>
      </c>
      <c r="C278" s="45">
        <f t="shared" si="18"/>
        <v>0</v>
      </c>
      <c r="D278" s="115">
        <f>SUM(D279:D280)</f>
        <v>0</v>
      </c>
      <c r="E278" s="112">
        <f>SUM(E279:E280)</f>
        <v>0</v>
      </c>
      <c r="F278" s="44">
        <f t="shared" si="19"/>
        <v>0</v>
      </c>
      <c r="G278" s="115">
        <f>SUM(G279:G280)</f>
        <v>0</v>
      </c>
      <c r="H278" s="114">
        <f>SUM(H279:H280)</f>
        <v>0</v>
      </c>
      <c r="I278" s="39">
        <f t="shared" si="20"/>
        <v>0</v>
      </c>
      <c r="J278" s="115">
        <f>SUM(J279:J280)</f>
        <v>0</v>
      </c>
      <c r="K278" s="114">
        <f>SUM(K279:K280)</f>
        <v>0</v>
      </c>
      <c r="L278" s="39">
        <f t="shared" si="21"/>
        <v>0</v>
      </c>
      <c r="M278" s="113">
        <f>SUM(M279:M280)</f>
        <v>0</v>
      </c>
      <c r="N278" s="112">
        <f>SUM(N279:N280)</f>
        <v>0</v>
      </c>
      <c r="O278" s="39">
        <f>SUM(O279:O280)</f>
        <v>0</v>
      </c>
      <c r="P278" s="38"/>
      <c r="R278" s="13"/>
    </row>
    <row r="279" spans="1:18" ht="48" hidden="1" x14ac:dyDescent="0.25">
      <c r="A279" s="88">
        <v>7245</v>
      </c>
      <c r="B279" s="110" t="s">
        <v>34</v>
      </c>
      <c r="C279" s="45">
        <f t="shared" si="18"/>
        <v>0</v>
      </c>
      <c r="D279" s="43"/>
      <c r="E279" s="40"/>
      <c r="F279" s="44">
        <f t="shared" si="19"/>
        <v>0</v>
      </c>
      <c r="G279" s="43"/>
      <c r="H279" s="42"/>
      <c r="I279" s="39">
        <f t="shared" si="20"/>
        <v>0</v>
      </c>
      <c r="J279" s="43"/>
      <c r="K279" s="42"/>
      <c r="L279" s="39">
        <f t="shared" si="21"/>
        <v>0</v>
      </c>
      <c r="M279" s="41"/>
      <c r="N279" s="40"/>
      <c r="O279" s="39">
        <f t="shared" ref="O279:O299" si="23">M279+N279</f>
        <v>0</v>
      </c>
      <c r="P279" s="38"/>
      <c r="R279" s="13"/>
    </row>
    <row r="280" spans="1:18" ht="96" hidden="1" x14ac:dyDescent="0.25">
      <c r="A280" s="88">
        <v>7246</v>
      </c>
      <c r="B280" s="110" t="s">
        <v>33</v>
      </c>
      <c r="C280" s="45">
        <f t="shared" si="18"/>
        <v>0</v>
      </c>
      <c r="D280" s="43"/>
      <c r="E280" s="40"/>
      <c r="F280" s="44">
        <f t="shared" si="19"/>
        <v>0</v>
      </c>
      <c r="G280" s="43"/>
      <c r="H280" s="42"/>
      <c r="I280" s="39">
        <f t="shared" si="20"/>
        <v>0</v>
      </c>
      <c r="J280" s="43"/>
      <c r="K280" s="42"/>
      <c r="L280" s="39">
        <f t="shared" si="21"/>
        <v>0</v>
      </c>
      <c r="M280" s="41"/>
      <c r="N280" s="40"/>
      <c r="O280" s="39">
        <f t="shared" si="23"/>
        <v>0</v>
      </c>
      <c r="P280" s="38"/>
      <c r="R280" s="13"/>
    </row>
    <row r="281" spans="1:18" ht="24" hidden="1" x14ac:dyDescent="0.25">
      <c r="A281" s="111">
        <v>7260</v>
      </c>
      <c r="B281" s="110" t="s">
        <v>32</v>
      </c>
      <c r="C281" s="45">
        <f t="shared" si="18"/>
        <v>0</v>
      </c>
      <c r="D281" s="83"/>
      <c r="E281" s="80"/>
      <c r="F281" s="84">
        <f t="shared" si="19"/>
        <v>0</v>
      </c>
      <c r="G281" s="83"/>
      <c r="H281" s="82"/>
      <c r="I281" s="79">
        <f t="shared" si="20"/>
        <v>0</v>
      </c>
      <c r="J281" s="83"/>
      <c r="K281" s="82"/>
      <c r="L281" s="79">
        <f t="shared" si="21"/>
        <v>0</v>
      </c>
      <c r="M281" s="81"/>
      <c r="N281" s="80"/>
      <c r="O281" s="79">
        <f t="shared" si="23"/>
        <v>0</v>
      </c>
      <c r="P281" s="78"/>
      <c r="R281" s="13"/>
    </row>
    <row r="282" spans="1:18" hidden="1" x14ac:dyDescent="0.25">
      <c r="A282" s="109">
        <v>7700</v>
      </c>
      <c r="B282" s="108" t="s">
        <v>31</v>
      </c>
      <c r="C282" s="107">
        <f t="shared" si="18"/>
        <v>0</v>
      </c>
      <c r="D282" s="105">
        <f>D283</f>
        <v>0</v>
      </c>
      <c r="E282" s="102">
        <f>SUM(E283)</f>
        <v>0</v>
      </c>
      <c r="F282" s="106">
        <f t="shared" si="19"/>
        <v>0</v>
      </c>
      <c r="G282" s="105">
        <f>G283</f>
        <v>0</v>
      </c>
      <c r="H282" s="104">
        <f>SUM(H283)</f>
        <v>0</v>
      </c>
      <c r="I282" s="101">
        <f t="shared" si="20"/>
        <v>0</v>
      </c>
      <c r="J282" s="105">
        <f>J283</f>
        <v>0</v>
      </c>
      <c r="K282" s="104">
        <f>SUM(K283)</f>
        <v>0</v>
      </c>
      <c r="L282" s="101">
        <f t="shared" si="21"/>
        <v>0</v>
      </c>
      <c r="M282" s="103">
        <f>SUM(M283)</f>
        <v>0</v>
      </c>
      <c r="N282" s="102">
        <f>SUM(N283)</f>
        <v>0</v>
      </c>
      <c r="O282" s="101">
        <f t="shared" si="23"/>
        <v>0</v>
      </c>
      <c r="P282" s="100"/>
      <c r="R282" s="13"/>
    </row>
    <row r="283" spans="1:18" hidden="1" x14ac:dyDescent="0.25">
      <c r="A283" s="99">
        <v>7720</v>
      </c>
      <c r="B283" s="98" t="s">
        <v>30</v>
      </c>
      <c r="C283" s="97">
        <f t="shared" si="18"/>
        <v>0</v>
      </c>
      <c r="D283" s="53"/>
      <c r="E283" s="50"/>
      <c r="F283" s="54">
        <f t="shared" si="19"/>
        <v>0</v>
      </c>
      <c r="G283" s="53"/>
      <c r="H283" s="52"/>
      <c r="I283" s="49">
        <f t="shared" si="20"/>
        <v>0</v>
      </c>
      <c r="J283" s="53"/>
      <c r="K283" s="52"/>
      <c r="L283" s="49">
        <f t="shared" si="21"/>
        <v>0</v>
      </c>
      <c r="M283" s="51"/>
      <c r="N283" s="50"/>
      <c r="O283" s="49">
        <f t="shared" si="23"/>
        <v>0</v>
      </c>
      <c r="P283" s="48"/>
      <c r="R283" s="13"/>
    </row>
    <row r="284" spans="1:18" hidden="1" x14ac:dyDescent="0.25">
      <c r="A284" s="57"/>
      <c r="B284" s="96" t="s">
        <v>29</v>
      </c>
      <c r="C284" s="85">
        <f t="shared" si="18"/>
        <v>0</v>
      </c>
      <c r="D284" s="94">
        <f>SUM(D285:D286)</f>
        <v>0</v>
      </c>
      <c r="E284" s="91">
        <f>SUM(E285:E286)</f>
        <v>0</v>
      </c>
      <c r="F284" s="95">
        <f t="shared" si="19"/>
        <v>0</v>
      </c>
      <c r="G284" s="94">
        <f>SUM(G285:G286)</f>
        <v>0</v>
      </c>
      <c r="H284" s="93">
        <f>SUM(H285:H286)</f>
        <v>0</v>
      </c>
      <c r="I284" s="90">
        <f t="shared" si="20"/>
        <v>0</v>
      </c>
      <c r="J284" s="94">
        <f>SUM(J285:J286)</f>
        <v>0</v>
      </c>
      <c r="K284" s="93">
        <f>SUM(K285:K286)</f>
        <v>0</v>
      </c>
      <c r="L284" s="90">
        <f t="shared" si="21"/>
        <v>0</v>
      </c>
      <c r="M284" s="92">
        <f>SUM(M285:M286)</f>
        <v>0</v>
      </c>
      <c r="N284" s="91">
        <f>SUM(N285:N286)</f>
        <v>0</v>
      </c>
      <c r="O284" s="90">
        <f t="shared" si="23"/>
        <v>0</v>
      </c>
      <c r="P284" s="89"/>
      <c r="R284" s="13"/>
    </row>
    <row r="285" spans="1:18" hidden="1" x14ac:dyDescent="0.25">
      <c r="A285" s="47" t="s">
        <v>28</v>
      </c>
      <c r="B285" s="88" t="s">
        <v>27</v>
      </c>
      <c r="C285" s="87">
        <f t="shared" si="18"/>
        <v>0</v>
      </c>
      <c r="D285" s="43"/>
      <c r="E285" s="40"/>
      <c r="F285" s="44">
        <f t="shared" si="19"/>
        <v>0</v>
      </c>
      <c r="G285" s="43"/>
      <c r="H285" s="42"/>
      <c r="I285" s="39">
        <f t="shared" si="20"/>
        <v>0</v>
      </c>
      <c r="J285" s="43"/>
      <c r="K285" s="42"/>
      <c r="L285" s="39">
        <f t="shared" si="21"/>
        <v>0</v>
      </c>
      <c r="M285" s="41"/>
      <c r="N285" s="40"/>
      <c r="O285" s="39">
        <f t="shared" si="23"/>
        <v>0</v>
      </c>
      <c r="P285" s="38"/>
      <c r="R285" s="13"/>
    </row>
    <row r="286" spans="1:18" ht="24" hidden="1" x14ac:dyDescent="0.25">
      <c r="A286" s="47" t="s">
        <v>26</v>
      </c>
      <c r="B286" s="86" t="s">
        <v>25</v>
      </c>
      <c r="C286" s="85">
        <f t="shared" si="18"/>
        <v>0</v>
      </c>
      <c r="D286" s="83"/>
      <c r="E286" s="80"/>
      <c r="F286" s="84">
        <f t="shared" si="19"/>
        <v>0</v>
      </c>
      <c r="G286" s="83"/>
      <c r="H286" s="82"/>
      <c r="I286" s="79">
        <f t="shared" si="20"/>
        <v>0</v>
      </c>
      <c r="J286" s="83"/>
      <c r="K286" s="82"/>
      <c r="L286" s="79">
        <f t="shared" si="21"/>
        <v>0</v>
      </c>
      <c r="M286" s="81"/>
      <c r="N286" s="80"/>
      <c r="O286" s="79">
        <f t="shared" si="23"/>
        <v>0</v>
      </c>
      <c r="P286" s="78"/>
      <c r="R286" s="13"/>
    </row>
    <row r="287" spans="1:18" x14ac:dyDescent="0.25">
      <c r="A287" s="77"/>
      <c r="B287" s="76" t="s">
        <v>24</v>
      </c>
      <c r="C287" s="75">
        <f>SUM(C284,C271,C233,C198,C190,C176,C78,C56)</f>
        <v>32728</v>
      </c>
      <c r="D287" s="72">
        <f>SUM(D284,D271,D233,D198,D190,D176,D78,D56)</f>
        <v>32728</v>
      </c>
      <c r="E287" s="600">
        <f>SUM(E284,E271,E233,E198,E190,E176,E78,E56)</f>
        <v>0</v>
      </c>
      <c r="F287" s="505">
        <f t="shared" si="19"/>
        <v>32728</v>
      </c>
      <c r="G287" s="72">
        <f>SUM(G284,G271,G233,G198,G190,G176,G78,G56)</f>
        <v>0</v>
      </c>
      <c r="H287" s="71">
        <f>SUM(H284,H271,H233,H198,H190,H176,H78,H56)</f>
        <v>0</v>
      </c>
      <c r="I287" s="70">
        <f t="shared" si="20"/>
        <v>0</v>
      </c>
      <c r="J287" s="72">
        <f>SUM(J284,J271,J233,J198,J190,J176,J78,J56)</f>
        <v>0</v>
      </c>
      <c r="K287" s="71">
        <f>SUM(K284,K271,K233,K198,K190,K176,K78,K56)</f>
        <v>0</v>
      </c>
      <c r="L287" s="70">
        <f t="shared" si="21"/>
        <v>0</v>
      </c>
      <c r="M287" s="69">
        <f>SUM(M284,M271,M233,M198,M190,M176,M78,M56)</f>
        <v>0</v>
      </c>
      <c r="N287" s="68">
        <f>SUM(N284,N271,N233,N198,N190,N176,N78,N56)</f>
        <v>0</v>
      </c>
      <c r="O287" s="67">
        <f t="shared" si="23"/>
        <v>0</v>
      </c>
      <c r="P287" s="66"/>
      <c r="R287" s="13"/>
    </row>
    <row r="288" spans="1:18" hidden="1" x14ac:dyDescent="0.25">
      <c r="A288" s="65" t="s">
        <v>23</v>
      </c>
      <c r="B288" s="64"/>
      <c r="C288" s="59">
        <f>F288+I288+L288+O288</f>
        <v>0</v>
      </c>
      <c r="D288" s="61">
        <f>SUM(D28,D29,D45)-D54</f>
        <v>0</v>
      </c>
      <c r="E288" s="58">
        <f>SUM(E28,E29,E45)-E54</f>
        <v>0</v>
      </c>
      <c r="F288" s="26">
        <f t="shared" si="19"/>
        <v>0</v>
      </c>
      <c r="G288" s="61">
        <f>SUM(G28,G29,G45)-G54</f>
        <v>0</v>
      </c>
      <c r="H288" s="60">
        <f>SUM(H28,H29,H45)-H54</f>
        <v>0</v>
      </c>
      <c r="I288" s="15">
        <f t="shared" si="20"/>
        <v>0</v>
      </c>
      <c r="J288" s="61">
        <f>(J30+J46)-J54</f>
        <v>0</v>
      </c>
      <c r="K288" s="60">
        <f>(K30+K46)-K54</f>
        <v>0</v>
      </c>
      <c r="L288" s="15">
        <f t="shared" si="21"/>
        <v>0</v>
      </c>
      <c r="M288" s="59">
        <f>M48-M54</f>
        <v>0</v>
      </c>
      <c r="N288" s="58">
        <f>N48-N54</f>
        <v>0</v>
      </c>
      <c r="O288" s="15">
        <f t="shared" si="23"/>
        <v>0</v>
      </c>
      <c r="P288" s="14"/>
      <c r="R288" s="13"/>
    </row>
    <row r="289" spans="1:18" s="6" customFormat="1" hidden="1" x14ac:dyDescent="0.25">
      <c r="A289" s="65" t="s">
        <v>22</v>
      </c>
      <c r="B289" s="64"/>
      <c r="C289" s="62">
        <f>SUM(C290,C291)-C298+C299</f>
        <v>0</v>
      </c>
      <c r="D289" s="61">
        <f>SUM(D290,D291)-D298+D299</f>
        <v>0</v>
      </c>
      <c r="E289" s="58">
        <f>SUM(E290,E291)-E298+E299</f>
        <v>0</v>
      </c>
      <c r="F289" s="26">
        <f t="shared" si="19"/>
        <v>0</v>
      </c>
      <c r="G289" s="61">
        <f>SUM(G290,G291)-G298+G299</f>
        <v>0</v>
      </c>
      <c r="H289" s="60">
        <f>SUM(H290,H291)-H298+H299</f>
        <v>0</v>
      </c>
      <c r="I289" s="15">
        <f t="shared" si="20"/>
        <v>0</v>
      </c>
      <c r="J289" s="61">
        <f>SUM(J290,J291)-J298+J299</f>
        <v>0</v>
      </c>
      <c r="K289" s="60">
        <f>SUM(K290,K291)-K298+K299</f>
        <v>0</v>
      </c>
      <c r="L289" s="15">
        <f t="shared" si="21"/>
        <v>0</v>
      </c>
      <c r="M289" s="59">
        <f>SUM(M290,M291)-M298+M299</f>
        <v>0</v>
      </c>
      <c r="N289" s="58">
        <f>SUM(N290,N291)-N298+N299</f>
        <v>0</v>
      </c>
      <c r="O289" s="15">
        <f t="shared" si="23"/>
        <v>0</v>
      </c>
      <c r="P289" s="14"/>
      <c r="R289" s="13"/>
    </row>
    <row r="290" spans="1:18" s="6" customFormat="1" hidden="1" x14ac:dyDescent="0.25">
      <c r="A290" s="63" t="s">
        <v>21</v>
      </c>
      <c r="B290" s="63" t="s">
        <v>20</v>
      </c>
      <c r="C290" s="62">
        <f>C25-C284</f>
        <v>0</v>
      </c>
      <c r="D290" s="61">
        <f>D25-D284</f>
        <v>0</v>
      </c>
      <c r="E290" s="58">
        <f>E25-E284</f>
        <v>0</v>
      </c>
      <c r="F290" s="26">
        <f t="shared" si="19"/>
        <v>0</v>
      </c>
      <c r="G290" s="61">
        <f>G25-G284</f>
        <v>0</v>
      </c>
      <c r="H290" s="60">
        <f>H25-H284</f>
        <v>0</v>
      </c>
      <c r="I290" s="15">
        <f t="shared" si="20"/>
        <v>0</v>
      </c>
      <c r="J290" s="61">
        <f>J25-J284</f>
        <v>0</v>
      </c>
      <c r="K290" s="60">
        <f>K25-K284</f>
        <v>0</v>
      </c>
      <c r="L290" s="15">
        <f t="shared" si="21"/>
        <v>0</v>
      </c>
      <c r="M290" s="59">
        <f>M25-M284</f>
        <v>0</v>
      </c>
      <c r="N290" s="58">
        <f>N25-N284</f>
        <v>0</v>
      </c>
      <c r="O290" s="15">
        <f t="shared" si="23"/>
        <v>0</v>
      </c>
      <c r="P290" s="14"/>
      <c r="R290" s="13"/>
    </row>
    <row r="291" spans="1:18" s="6" customFormat="1" hidden="1" x14ac:dyDescent="0.25">
      <c r="A291" s="25" t="s">
        <v>19</v>
      </c>
      <c r="B291" s="25" t="s">
        <v>18</v>
      </c>
      <c r="C291" s="62">
        <f>SUM(C292,C294,C296)-SUM(C293,C295,C297)</f>
        <v>0</v>
      </c>
      <c r="D291" s="61">
        <f>SUM(D292,D294,D296)-SUM(D293,D295,D297)</f>
        <v>0</v>
      </c>
      <c r="E291" s="58">
        <f>SUM(E292,E294,E296)-SUM(E293,E295,E297)</f>
        <v>0</v>
      </c>
      <c r="F291" s="26">
        <f t="shared" si="19"/>
        <v>0</v>
      </c>
      <c r="G291" s="61">
        <f>SUM(G292,G294,G296)-SUM(G293,G295,G297)</f>
        <v>0</v>
      </c>
      <c r="H291" s="60">
        <f>SUM(H292,H294,H296)-SUM(H293,H295,H297)</f>
        <v>0</v>
      </c>
      <c r="I291" s="15">
        <f t="shared" si="20"/>
        <v>0</v>
      </c>
      <c r="J291" s="61">
        <f>SUM(J292,J294,J296)-SUM(J293,J295,J297)</f>
        <v>0</v>
      </c>
      <c r="K291" s="60">
        <f>SUM(K292,K294,K296)-SUM(K293,K295,K297)</f>
        <v>0</v>
      </c>
      <c r="L291" s="15">
        <f t="shared" si="21"/>
        <v>0</v>
      </c>
      <c r="M291" s="59">
        <f>SUM(M292,M294,M296)-SUM(M293,M295,M297)</f>
        <v>0</v>
      </c>
      <c r="N291" s="58">
        <f>SUM(N292,N294,N296)-SUM(N293,N295,N297)</f>
        <v>0</v>
      </c>
      <c r="O291" s="15">
        <f t="shared" si="23"/>
        <v>0</v>
      </c>
      <c r="P291" s="14"/>
      <c r="R291" s="13"/>
    </row>
    <row r="292" spans="1:18" s="6" customFormat="1" hidden="1" x14ac:dyDescent="0.25">
      <c r="A292" s="57" t="s">
        <v>17</v>
      </c>
      <c r="B292" s="56" t="s">
        <v>16</v>
      </c>
      <c r="C292" s="55">
        <f t="shared" ref="C292:C299" si="24">F292+I292+L292+O292</f>
        <v>0</v>
      </c>
      <c r="D292" s="53"/>
      <c r="E292" s="50"/>
      <c r="F292" s="54">
        <f t="shared" si="19"/>
        <v>0</v>
      </c>
      <c r="G292" s="53"/>
      <c r="H292" s="52"/>
      <c r="I292" s="49">
        <f t="shared" si="20"/>
        <v>0</v>
      </c>
      <c r="J292" s="53"/>
      <c r="K292" s="52"/>
      <c r="L292" s="49">
        <f t="shared" si="21"/>
        <v>0</v>
      </c>
      <c r="M292" s="51"/>
      <c r="N292" s="50"/>
      <c r="O292" s="49">
        <f t="shared" si="23"/>
        <v>0</v>
      </c>
      <c r="P292" s="48"/>
      <c r="R292" s="13"/>
    </row>
    <row r="293" spans="1:18" ht="24" hidden="1" x14ac:dyDescent="0.25">
      <c r="A293" s="47" t="s">
        <v>15</v>
      </c>
      <c r="B293" s="46" t="s">
        <v>14</v>
      </c>
      <c r="C293" s="45">
        <f t="shared" si="24"/>
        <v>0</v>
      </c>
      <c r="D293" s="43"/>
      <c r="E293" s="40"/>
      <c r="F293" s="44">
        <f t="shared" si="19"/>
        <v>0</v>
      </c>
      <c r="G293" s="43"/>
      <c r="H293" s="42"/>
      <c r="I293" s="39">
        <f t="shared" si="20"/>
        <v>0</v>
      </c>
      <c r="J293" s="43"/>
      <c r="K293" s="42"/>
      <c r="L293" s="39">
        <f t="shared" si="21"/>
        <v>0</v>
      </c>
      <c r="M293" s="41"/>
      <c r="N293" s="40"/>
      <c r="O293" s="39">
        <f t="shared" si="23"/>
        <v>0</v>
      </c>
      <c r="P293" s="38"/>
      <c r="R293" s="13"/>
    </row>
    <row r="294" spans="1:18" hidden="1" x14ac:dyDescent="0.25">
      <c r="A294" s="47" t="s">
        <v>13</v>
      </c>
      <c r="B294" s="46" t="s">
        <v>12</v>
      </c>
      <c r="C294" s="45">
        <f t="shared" si="24"/>
        <v>0</v>
      </c>
      <c r="D294" s="43"/>
      <c r="E294" s="40"/>
      <c r="F294" s="44">
        <f t="shared" si="19"/>
        <v>0</v>
      </c>
      <c r="G294" s="43"/>
      <c r="H294" s="42"/>
      <c r="I294" s="39">
        <f t="shared" si="20"/>
        <v>0</v>
      </c>
      <c r="J294" s="43"/>
      <c r="K294" s="42"/>
      <c r="L294" s="39">
        <f t="shared" si="21"/>
        <v>0</v>
      </c>
      <c r="M294" s="41"/>
      <c r="N294" s="40"/>
      <c r="O294" s="39">
        <f t="shared" si="23"/>
        <v>0</v>
      </c>
      <c r="P294" s="38"/>
      <c r="R294" s="13"/>
    </row>
    <row r="295" spans="1:18" ht="24" hidden="1" x14ac:dyDescent="0.25">
      <c r="A295" s="47" t="s">
        <v>11</v>
      </c>
      <c r="B295" s="46" t="s">
        <v>10</v>
      </c>
      <c r="C295" s="45">
        <f t="shared" si="24"/>
        <v>0</v>
      </c>
      <c r="D295" s="43"/>
      <c r="E295" s="40"/>
      <c r="F295" s="44">
        <f t="shared" si="19"/>
        <v>0</v>
      </c>
      <c r="G295" s="43"/>
      <c r="H295" s="42"/>
      <c r="I295" s="39">
        <f t="shared" si="20"/>
        <v>0</v>
      </c>
      <c r="J295" s="43"/>
      <c r="K295" s="42"/>
      <c r="L295" s="39">
        <f t="shared" si="21"/>
        <v>0</v>
      </c>
      <c r="M295" s="41"/>
      <c r="N295" s="40"/>
      <c r="O295" s="39">
        <f t="shared" si="23"/>
        <v>0</v>
      </c>
      <c r="P295" s="38"/>
      <c r="R295" s="13"/>
    </row>
    <row r="296" spans="1:18" hidden="1" x14ac:dyDescent="0.25">
      <c r="A296" s="47" t="s">
        <v>9</v>
      </c>
      <c r="B296" s="46" t="s">
        <v>8</v>
      </c>
      <c r="C296" s="45">
        <f t="shared" si="24"/>
        <v>0</v>
      </c>
      <c r="D296" s="43"/>
      <c r="E296" s="40"/>
      <c r="F296" s="44">
        <f t="shared" si="19"/>
        <v>0</v>
      </c>
      <c r="G296" s="43"/>
      <c r="H296" s="42"/>
      <c r="I296" s="39">
        <f t="shared" si="20"/>
        <v>0</v>
      </c>
      <c r="J296" s="43"/>
      <c r="K296" s="42"/>
      <c r="L296" s="39">
        <f t="shared" si="21"/>
        <v>0</v>
      </c>
      <c r="M296" s="41"/>
      <c r="N296" s="40"/>
      <c r="O296" s="39">
        <f t="shared" si="23"/>
        <v>0</v>
      </c>
      <c r="P296" s="38"/>
      <c r="R296" s="13"/>
    </row>
    <row r="297" spans="1:18" ht="24" hidden="1" x14ac:dyDescent="0.25">
      <c r="A297" s="37" t="s">
        <v>7</v>
      </c>
      <c r="B297" s="36" t="s">
        <v>6</v>
      </c>
      <c r="C297" s="35">
        <f t="shared" si="24"/>
        <v>0</v>
      </c>
      <c r="D297" s="33"/>
      <c r="E297" s="30"/>
      <c r="F297" s="34">
        <f t="shared" si="19"/>
        <v>0</v>
      </c>
      <c r="G297" s="33"/>
      <c r="H297" s="32"/>
      <c r="I297" s="29">
        <f t="shared" si="20"/>
        <v>0</v>
      </c>
      <c r="J297" s="33"/>
      <c r="K297" s="32"/>
      <c r="L297" s="29">
        <f t="shared" si="21"/>
        <v>0</v>
      </c>
      <c r="M297" s="31"/>
      <c r="N297" s="30"/>
      <c r="O297" s="29">
        <f t="shared" si="23"/>
        <v>0</v>
      </c>
      <c r="P297" s="28"/>
      <c r="R297" s="13"/>
    </row>
    <row r="298" spans="1:18" hidden="1" x14ac:dyDescent="0.25">
      <c r="A298" s="25" t="s">
        <v>5</v>
      </c>
      <c r="B298" s="25" t="s">
        <v>4</v>
      </c>
      <c r="C298" s="27">
        <f t="shared" si="24"/>
        <v>0</v>
      </c>
      <c r="D298" s="19"/>
      <c r="E298" s="16"/>
      <c r="F298" s="26">
        <f t="shared" si="19"/>
        <v>0</v>
      </c>
      <c r="G298" s="19"/>
      <c r="H298" s="18"/>
      <c r="I298" s="15">
        <f t="shared" si="20"/>
        <v>0</v>
      </c>
      <c r="J298" s="19"/>
      <c r="K298" s="18"/>
      <c r="L298" s="15">
        <f t="shared" si="21"/>
        <v>0</v>
      </c>
      <c r="M298" s="17"/>
      <c r="N298" s="16"/>
      <c r="O298" s="15">
        <f t="shared" si="23"/>
        <v>0</v>
      </c>
      <c r="P298" s="14"/>
      <c r="R298" s="13"/>
    </row>
    <row r="299" spans="1:18" s="6" customFormat="1" ht="48" hidden="1" x14ac:dyDescent="0.25">
      <c r="A299" s="25" t="s">
        <v>3</v>
      </c>
      <c r="B299" s="24" t="s">
        <v>2</v>
      </c>
      <c r="C299" s="23">
        <f t="shared" si="24"/>
        <v>0</v>
      </c>
      <c r="D299" s="22"/>
      <c r="E299" s="21"/>
      <c r="F299" s="20">
        <f t="shared" si="19"/>
        <v>0</v>
      </c>
      <c r="G299" s="19"/>
      <c r="H299" s="18"/>
      <c r="I299" s="15">
        <f t="shared" si="20"/>
        <v>0</v>
      </c>
      <c r="J299" s="19"/>
      <c r="K299" s="18"/>
      <c r="L299" s="15">
        <f t="shared" si="21"/>
        <v>0</v>
      </c>
      <c r="M299" s="17"/>
      <c r="N299" s="16"/>
      <c r="O299" s="15">
        <f t="shared" si="23"/>
        <v>0</v>
      </c>
      <c r="P299" s="14"/>
      <c r="R299" s="13"/>
    </row>
    <row r="300" spans="1:18" s="6" customFormat="1" x14ac:dyDescent="0.25">
      <c r="A300" s="12" t="s">
        <v>1</v>
      </c>
      <c r="B300" s="11"/>
      <c r="C300" s="11"/>
      <c r="D300" s="11"/>
      <c r="E300" s="11"/>
      <c r="F300" s="11"/>
      <c r="G300" s="11"/>
      <c r="H300" s="11"/>
      <c r="I300" s="11"/>
      <c r="J300" s="11"/>
      <c r="K300" s="11"/>
      <c r="L300" s="11"/>
      <c r="M300" s="11"/>
      <c r="N300" s="11"/>
      <c r="O300" s="11"/>
      <c r="P300" s="10"/>
      <c r="Q300" s="345"/>
    </row>
    <row r="301" spans="1:18" s="6" customFormat="1" x14ac:dyDescent="0.25">
      <c r="A301" s="9" t="s">
        <v>0</v>
      </c>
      <c r="B301" s="8"/>
      <c r="C301" s="8"/>
      <c r="D301" s="8"/>
      <c r="E301" s="8"/>
      <c r="F301" s="8"/>
      <c r="G301" s="8"/>
      <c r="H301" s="8"/>
      <c r="I301" s="8"/>
      <c r="J301" s="8"/>
      <c r="K301" s="8"/>
      <c r="L301" s="8"/>
      <c r="M301" s="8"/>
      <c r="N301" s="8"/>
      <c r="O301" s="8"/>
      <c r="P301" s="7"/>
      <c r="Q301" s="345"/>
    </row>
    <row r="302" spans="1:18" s="6" customFormat="1" x14ac:dyDescent="0.25">
      <c r="A302" s="9"/>
      <c r="B302" s="8"/>
      <c r="C302" s="8"/>
      <c r="D302" s="8"/>
      <c r="E302" s="8"/>
      <c r="F302" s="8"/>
      <c r="G302" s="8"/>
      <c r="H302" s="8"/>
      <c r="I302" s="8"/>
      <c r="J302" s="8"/>
      <c r="K302" s="8"/>
      <c r="L302" s="8"/>
      <c r="M302" s="8"/>
      <c r="N302" s="8"/>
      <c r="O302" s="8"/>
      <c r="P302" s="7"/>
      <c r="Q302" s="345"/>
    </row>
    <row r="303" spans="1:18" s="6" customFormat="1" x14ac:dyDescent="0.25">
      <c r="A303" s="9" t="s">
        <v>613</v>
      </c>
      <c r="B303" s="8"/>
      <c r="C303" s="8"/>
      <c r="D303" s="8"/>
      <c r="E303" s="8"/>
      <c r="F303" s="8"/>
      <c r="G303" s="8"/>
      <c r="H303" s="8"/>
      <c r="I303" s="8"/>
      <c r="J303" s="8"/>
      <c r="K303" s="8"/>
      <c r="L303" s="8"/>
      <c r="M303" s="8"/>
      <c r="N303" s="8"/>
      <c r="O303" s="8"/>
      <c r="P303" s="7"/>
      <c r="Q303" s="345"/>
    </row>
    <row r="304" spans="1:18" s="6" customFormat="1" x14ac:dyDescent="0.25">
      <c r="A304" s="9" t="s">
        <v>612</v>
      </c>
      <c r="B304" s="8"/>
      <c r="C304" s="8"/>
      <c r="D304" s="8"/>
      <c r="E304" s="8"/>
      <c r="F304" s="8"/>
      <c r="G304" s="8"/>
      <c r="H304" s="8"/>
      <c r="I304" s="8"/>
      <c r="J304" s="8"/>
      <c r="K304" s="8"/>
      <c r="L304" s="8"/>
      <c r="M304" s="8"/>
      <c r="N304" s="8"/>
      <c r="O304" s="8"/>
      <c r="P304" s="7"/>
      <c r="Q304" s="345"/>
    </row>
    <row r="305" spans="1:17" ht="12.75" thickBot="1" x14ac:dyDescent="0.3">
      <c r="A305" s="5"/>
      <c r="B305" s="4"/>
      <c r="C305" s="4"/>
      <c r="D305" s="4"/>
      <c r="E305" s="4"/>
      <c r="F305" s="4"/>
      <c r="G305" s="4"/>
      <c r="H305" s="4"/>
      <c r="I305" s="4"/>
      <c r="J305" s="4"/>
      <c r="K305" s="4"/>
      <c r="L305" s="4"/>
      <c r="M305" s="4"/>
      <c r="N305" s="4"/>
      <c r="O305" s="4"/>
      <c r="P305" s="3"/>
      <c r="Q305" s="377"/>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row r="325" spans="1:15" x14ac:dyDescent="0.25">
      <c r="A325" s="1"/>
      <c r="B325" s="1"/>
      <c r="C325" s="1"/>
      <c r="D325" s="1"/>
      <c r="E325" s="1"/>
      <c r="F325" s="1"/>
      <c r="G325" s="1"/>
      <c r="H325" s="1"/>
      <c r="I325" s="1"/>
      <c r="J325" s="1"/>
      <c r="K325" s="1"/>
      <c r="L325" s="1"/>
      <c r="M325" s="1"/>
      <c r="N325" s="1"/>
      <c r="O325" s="1"/>
    </row>
  </sheetData>
  <sheetProtection algorithmName="SHA-512" hashValue="2mupgSN9wectgFpV7sGpT3cYUQ/SD86NSdZWoWPgzsh89IhiHE+fznuda0ZIio7fKgC/LWo9Aub3dlhs4OXc/A==" saltValue="SdrpuWSjAC6JiLsitHA7MA==" spinCount="100000" sheet="1" objects="1" scenarios="1" formatCells="0" formatColumns="0" formatRows="0"/>
  <autoFilter ref="A22:P301">
    <filterColumn colId="2">
      <filters blank="1">
        <filter val="1 001"/>
        <filter val="1 067"/>
        <filter val="1 200"/>
        <filter val="1 454"/>
        <filter val="1 584"/>
        <filter val="1 929"/>
        <filter val="118"/>
        <filter val="17 868"/>
        <filter val="174"/>
        <filter val="18 869"/>
        <filter val="2 777"/>
        <filter val="2 827"/>
        <filter val="200"/>
        <filter val="240"/>
        <filter val="243"/>
        <filter val="25 453"/>
        <filter val="309"/>
        <filter val="32 728"/>
        <filter val="4 655"/>
        <filter val="50"/>
        <filter val="581"/>
        <filter val="599"/>
        <filter val="6"/>
        <filter val="6 520"/>
        <filter val="6 584"/>
        <filter val="669"/>
        <filter val="7 275"/>
        <filter val="70"/>
        <filter val="72"/>
        <filter val="755"/>
        <filter val="758"/>
        <filter val="862"/>
      </filters>
    </filterColumn>
  </autoFilter>
  <mergeCells count="31">
    <mergeCell ref="A19:A21"/>
    <mergeCell ref="B19:B21"/>
    <mergeCell ref="C19:O19"/>
    <mergeCell ref="P19:P21"/>
    <mergeCell ref="C20:C21"/>
    <mergeCell ref="D20:D21"/>
    <mergeCell ref="E20:E21"/>
    <mergeCell ref="F20:F21"/>
    <mergeCell ref="M20:M21"/>
    <mergeCell ref="N20:N21"/>
    <mergeCell ref="L20:L21"/>
    <mergeCell ref="C17:P17"/>
    <mergeCell ref="C18:P18"/>
    <mergeCell ref="O20:O21"/>
    <mergeCell ref="G20:G21"/>
    <mergeCell ref="I20:I21"/>
    <mergeCell ref="J20:J21"/>
    <mergeCell ref="K20:K21"/>
    <mergeCell ref="H20:H21"/>
    <mergeCell ref="C16:P16"/>
    <mergeCell ref="A3:P3"/>
    <mergeCell ref="A4:P4"/>
    <mergeCell ref="C6:P6"/>
    <mergeCell ref="C7:P7"/>
    <mergeCell ref="C8:P8"/>
    <mergeCell ref="C9:P9"/>
    <mergeCell ref="C10:P10"/>
    <mergeCell ref="C11:P11"/>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2016.gada 15.septembra saistošajiem noteikumiem Nr.30
(protokols Nr.13, 11.punkts)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5"/>
  <sheetViews>
    <sheetView view="pageLayout" zoomScaleNormal="90" workbookViewId="0">
      <selection activeCell="R10" sqref="R10"/>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346</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329</v>
      </c>
      <c r="D6" s="864"/>
      <c r="E6" s="864"/>
      <c r="F6" s="864"/>
      <c r="G6" s="864"/>
      <c r="H6" s="864"/>
      <c r="I6" s="864"/>
      <c r="J6" s="864"/>
      <c r="K6" s="864"/>
      <c r="L6" s="864"/>
      <c r="M6" s="864"/>
      <c r="N6" s="864"/>
      <c r="O6" s="864"/>
      <c r="P6" s="887"/>
      <c r="Q6" s="377"/>
    </row>
    <row r="7" spans="1:17" ht="12.75" x14ac:dyDescent="0.25">
      <c r="A7" s="364" t="s">
        <v>328</v>
      </c>
      <c r="B7" s="363"/>
      <c r="C7" s="864" t="s">
        <v>327</v>
      </c>
      <c r="D7" s="864"/>
      <c r="E7" s="864"/>
      <c r="F7" s="864"/>
      <c r="G7" s="864"/>
      <c r="H7" s="864"/>
      <c r="I7" s="864"/>
      <c r="J7" s="864"/>
      <c r="K7" s="864"/>
      <c r="L7" s="864"/>
      <c r="M7" s="864"/>
      <c r="N7" s="864"/>
      <c r="O7" s="864"/>
      <c r="P7" s="887"/>
      <c r="Q7" s="377"/>
    </row>
    <row r="8" spans="1:17" x14ac:dyDescent="0.25">
      <c r="A8" s="359" t="s">
        <v>326</v>
      </c>
      <c r="B8" s="358"/>
      <c r="C8" s="861" t="s">
        <v>325</v>
      </c>
      <c r="D8" s="861"/>
      <c r="E8" s="861"/>
      <c r="F8" s="861"/>
      <c r="G8" s="861"/>
      <c r="H8" s="861"/>
      <c r="I8" s="861"/>
      <c r="J8" s="861"/>
      <c r="K8" s="861"/>
      <c r="L8" s="861"/>
      <c r="M8" s="861"/>
      <c r="N8" s="861"/>
      <c r="O8" s="861"/>
      <c r="P8" s="882"/>
      <c r="Q8" s="377"/>
    </row>
    <row r="9" spans="1:17" x14ac:dyDescent="0.25">
      <c r="A9" s="359" t="s">
        <v>324</v>
      </c>
      <c r="B9" s="358"/>
      <c r="C9" s="861" t="s">
        <v>345</v>
      </c>
      <c r="D9" s="861"/>
      <c r="E9" s="861"/>
      <c r="F9" s="861"/>
      <c r="G9" s="861"/>
      <c r="H9" s="861"/>
      <c r="I9" s="861"/>
      <c r="J9" s="861"/>
      <c r="K9" s="861"/>
      <c r="L9" s="861"/>
      <c r="M9" s="861"/>
      <c r="N9" s="861"/>
      <c r="O9" s="861"/>
      <c r="P9" s="882"/>
      <c r="Q9" s="377"/>
    </row>
    <row r="10" spans="1:17" x14ac:dyDescent="0.25">
      <c r="A10" s="359" t="s">
        <v>322</v>
      </c>
      <c r="B10" s="358"/>
      <c r="C10" s="864" t="s">
        <v>344</v>
      </c>
      <c r="D10" s="864"/>
      <c r="E10" s="864"/>
      <c r="F10" s="864"/>
      <c r="G10" s="864"/>
      <c r="H10" s="864"/>
      <c r="I10" s="864"/>
      <c r="J10" s="864"/>
      <c r="K10" s="864"/>
      <c r="L10" s="864"/>
      <c r="M10" s="864"/>
      <c r="N10" s="864"/>
      <c r="O10" s="864"/>
      <c r="P10" s="887"/>
      <c r="Q10" s="377"/>
    </row>
    <row r="11" spans="1:17" x14ac:dyDescent="0.25">
      <c r="A11" s="359" t="s">
        <v>320</v>
      </c>
      <c r="B11" s="358"/>
      <c r="C11" s="864" t="s">
        <v>319</v>
      </c>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315</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87771</v>
      </c>
      <c r="D24" s="334">
        <f>SUM(D25,D28,D29,D45,D46)</f>
        <v>87771</v>
      </c>
      <c r="E24" s="508">
        <f>SUM(E25,E28,E29,E45,E46)</f>
        <v>0</v>
      </c>
      <c r="F24" s="462">
        <f t="shared" ref="F24:F29" si="0">D24+E24</f>
        <v>87771</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327">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318">
        <f>F27+I27+L27+O27</f>
        <v>0</v>
      </c>
      <c r="D27" s="316"/>
      <c r="E27" s="313"/>
      <c r="F27" s="317">
        <f t="shared" si="0"/>
        <v>0</v>
      </c>
      <c r="G27" s="316"/>
      <c r="H27" s="315"/>
      <c r="I27" s="312">
        <f>G27+H27</f>
        <v>0</v>
      </c>
      <c r="J27" s="316"/>
      <c r="K27" s="315"/>
      <c r="L27" s="312">
        <f>J27+K27</f>
        <v>0</v>
      </c>
      <c r="M27" s="314"/>
      <c r="N27" s="313"/>
      <c r="O27" s="312">
        <f>M27+N27</f>
        <v>0</v>
      </c>
      <c r="P27" s="38"/>
    </row>
    <row r="28" spans="1:17" s="6" customFormat="1" ht="77.25" customHeight="1" thickTop="1" thickBot="1" x14ac:dyDescent="0.3">
      <c r="A28" s="311">
        <v>19300</v>
      </c>
      <c r="B28" s="311" t="s">
        <v>286</v>
      </c>
      <c r="C28" s="310">
        <f>SUM(F28,I28)</f>
        <v>87771</v>
      </c>
      <c r="D28" s="307">
        <v>87771</v>
      </c>
      <c r="E28" s="512"/>
      <c r="F28" s="469">
        <f t="shared" si="0"/>
        <v>87771</v>
      </c>
      <c r="G28" s="307"/>
      <c r="H28" s="306"/>
      <c r="I28" s="305">
        <f>G28+H28</f>
        <v>0</v>
      </c>
      <c r="J28" s="304" t="s">
        <v>262</v>
      </c>
      <c r="K28" s="303" t="s">
        <v>262</v>
      </c>
      <c r="L28" s="300" t="s">
        <v>262</v>
      </c>
      <c r="M28" s="302" t="s">
        <v>262</v>
      </c>
      <c r="N28" s="301" t="s">
        <v>262</v>
      </c>
      <c r="O28" s="300" t="s">
        <v>262</v>
      </c>
      <c r="P28" s="299" t="s">
        <v>343</v>
      </c>
    </row>
    <row r="29" spans="1:17" s="6" customFormat="1" ht="37.5" hidden="1" customHeight="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36.75" hidden="1" thickTop="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24.75" hidden="1" thickTop="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36.75" hidden="1" thickTop="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24.75" hidden="1" thickTop="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36.75" hidden="1" customHeight="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258">
        <f>F46+I46+L46</f>
        <v>0</v>
      </c>
      <c r="D46" s="271">
        <f>D47</f>
        <v>0</v>
      </c>
      <c r="E46" s="273">
        <f>E47</f>
        <v>0</v>
      </c>
      <c r="F46" s="272">
        <f>D46+E46</f>
        <v>0</v>
      </c>
      <c r="G46" s="271">
        <f>G47</f>
        <v>0</v>
      </c>
      <c r="H46" s="270">
        <f>H47</f>
        <v>0</v>
      </c>
      <c r="I46" s="269">
        <f>G46+H46</f>
        <v>0</v>
      </c>
      <c r="J46" s="271">
        <f>J47</f>
        <v>0</v>
      </c>
      <c r="K46" s="270">
        <f>K47</f>
        <v>0</v>
      </c>
      <c r="L46" s="269">
        <f>J46+K46</f>
        <v>0</v>
      </c>
      <c r="M46" s="268" t="s">
        <v>262</v>
      </c>
      <c r="N46" s="267" t="s">
        <v>262</v>
      </c>
      <c r="O46" s="266" t="s">
        <v>262</v>
      </c>
      <c r="P46" s="171"/>
    </row>
    <row r="47" spans="1:16" s="6" customFormat="1" ht="24.75" hidden="1" thickTop="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24.75" hidden="1" thickTop="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3">F53+I53+L53+O53</f>
        <v>87771</v>
      </c>
      <c r="D53" s="220">
        <f>SUM(D54,D284)</f>
        <v>87771</v>
      </c>
      <c r="E53" s="535">
        <f>SUM(E54,E284)</f>
        <v>0</v>
      </c>
      <c r="F53" s="489">
        <f t="shared" ref="F53:F116" si="4">D53+E53</f>
        <v>87771</v>
      </c>
      <c r="G53" s="220">
        <f>SUM(G54,G284)</f>
        <v>0</v>
      </c>
      <c r="H53" s="219">
        <f>SUM(H54,H284)</f>
        <v>0</v>
      </c>
      <c r="I53" s="216">
        <f t="shared" ref="I53:I116" si="5">G53+H53</f>
        <v>0</v>
      </c>
      <c r="J53" s="220">
        <f>SUM(J54,J284)</f>
        <v>0</v>
      </c>
      <c r="K53" s="219">
        <f>SUM(K54,K284)</f>
        <v>0</v>
      </c>
      <c r="L53" s="216">
        <f t="shared" ref="L53:L116" si="6">J53+K53</f>
        <v>0</v>
      </c>
      <c r="M53" s="218">
        <f>SUM(M54,M284)</f>
        <v>0</v>
      </c>
      <c r="N53" s="217">
        <f>SUM(N54,N284)</f>
        <v>0</v>
      </c>
      <c r="O53" s="216">
        <f t="shared" ref="O53:O116" si="7">M53+N53</f>
        <v>0</v>
      </c>
      <c r="P53" s="215"/>
    </row>
    <row r="54" spans="1:16" s="6" customFormat="1" ht="36.75" thickTop="1" x14ac:dyDescent="0.25">
      <c r="A54" s="214"/>
      <c r="B54" s="213" t="s">
        <v>259</v>
      </c>
      <c r="C54" s="212">
        <f t="shared" si="3"/>
        <v>87771</v>
      </c>
      <c r="D54" s="210">
        <f>SUM(D55,D197)</f>
        <v>87771</v>
      </c>
      <c r="E54" s="536">
        <f>SUM(E55,E197)</f>
        <v>0</v>
      </c>
      <c r="F54" s="490">
        <f t="shared" si="4"/>
        <v>87771</v>
      </c>
      <c r="G54" s="210">
        <f>SUM(G55,G197)</f>
        <v>0</v>
      </c>
      <c r="H54" s="209">
        <f>SUM(H55,H197)</f>
        <v>0</v>
      </c>
      <c r="I54" s="206">
        <f t="shared" si="5"/>
        <v>0</v>
      </c>
      <c r="J54" s="210">
        <f>SUM(J55,J197)</f>
        <v>0</v>
      </c>
      <c r="K54" s="209">
        <f>SUM(K55,K197)</f>
        <v>0</v>
      </c>
      <c r="L54" s="206">
        <f t="shared" si="6"/>
        <v>0</v>
      </c>
      <c r="M54" s="208">
        <f>SUM(M55,M197)</f>
        <v>0</v>
      </c>
      <c r="N54" s="207">
        <f>SUM(N55,N197)</f>
        <v>0</v>
      </c>
      <c r="O54" s="206">
        <f t="shared" si="7"/>
        <v>0</v>
      </c>
      <c r="P54" s="205"/>
    </row>
    <row r="55" spans="1:16" s="6" customFormat="1" ht="24" x14ac:dyDescent="0.25">
      <c r="A55" s="204"/>
      <c r="B55" s="203" t="s">
        <v>258</v>
      </c>
      <c r="C55" s="182">
        <f t="shared" si="3"/>
        <v>87471</v>
      </c>
      <c r="D55" s="179">
        <f>SUM(D56,D78,D176,D190)</f>
        <v>87371</v>
      </c>
      <c r="E55" s="537">
        <f>SUM(E56,E78,E176,E190)</f>
        <v>100</v>
      </c>
      <c r="F55" s="491">
        <f t="shared" si="4"/>
        <v>87471</v>
      </c>
      <c r="G55" s="179">
        <f>SUM(G56,G78,G176,G190)</f>
        <v>0</v>
      </c>
      <c r="H55" s="178">
        <f>SUM(H56,H78,H176,H190)</f>
        <v>0</v>
      </c>
      <c r="I55" s="177">
        <f t="shared" si="5"/>
        <v>0</v>
      </c>
      <c r="J55" s="179">
        <f>SUM(J56,J78,J176,J190)</f>
        <v>0</v>
      </c>
      <c r="K55" s="178">
        <f>SUM(K56,K78,K176,K190)</f>
        <v>0</v>
      </c>
      <c r="L55" s="177">
        <f t="shared" si="6"/>
        <v>0</v>
      </c>
      <c r="M55" s="13">
        <f>SUM(M56,M78,M176,M190)</f>
        <v>0</v>
      </c>
      <c r="N55" s="181">
        <f>SUM(N56,N78,N176,N190)</f>
        <v>0</v>
      </c>
      <c r="O55" s="177">
        <f t="shared" si="7"/>
        <v>0</v>
      </c>
      <c r="P55" s="202"/>
    </row>
    <row r="56" spans="1:16" s="6" customFormat="1" x14ac:dyDescent="0.25">
      <c r="A56" s="163">
        <v>1000</v>
      </c>
      <c r="B56" s="163" t="s">
        <v>257</v>
      </c>
      <c r="C56" s="162">
        <f t="shared" si="3"/>
        <v>66517</v>
      </c>
      <c r="D56" s="160">
        <f>SUM(D57,D70)</f>
        <v>66517</v>
      </c>
      <c r="E56" s="539">
        <f>SUM(E57,E70)</f>
        <v>0</v>
      </c>
      <c r="F56" s="492">
        <f t="shared" si="4"/>
        <v>66517</v>
      </c>
      <c r="G56" s="160">
        <f>SUM(G57,G70)</f>
        <v>0</v>
      </c>
      <c r="H56" s="159">
        <f>SUM(H57,H70)</f>
        <v>0</v>
      </c>
      <c r="I56" s="156">
        <f t="shared" si="5"/>
        <v>0</v>
      </c>
      <c r="J56" s="160">
        <f>SUM(J57,J70)</f>
        <v>0</v>
      </c>
      <c r="K56" s="159">
        <f>SUM(K57,K70)</f>
        <v>0</v>
      </c>
      <c r="L56" s="156">
        <f t="shared" si="6"/>
        <v>0</v>
      </c>
      <c r="M56" s="158">
        <f>SUM(M57,M70)</f>
        <v>0</v>
      </c>
      <c r="N56" s="157">
        <f>SUM(N57,N70)</f>
        <v>0</v>
      </c>
      <c r="O56" s="156">
        <f t="shared" si="7"/>
        <v>0</v>
      </c>
      <c r="P56" s="155"/>
    </row>
    <row r="57" spans="1:16" x14ac:dyDescent="0.25">
      <c r="A57" s="109">
        <v>1100</v>
      </c>
      <c r="B57" s="108" t="s">
        <v>256</v>
      </c>
      <c r="C57" s="124">
        <f t="shared" si="3"/>
        <v>50518</v>
      </c>
      <c r="D57" s="121">
        <f>SUM(D58,D61,D69)</f>
        <v>50518</v>
      </c>
      <c r="E57" s="540">
        <f>SUM(E58,E61,E69)</f>
        <v>0</v>
      </c>
      <c r="F57" s="473">
        <f t="shared" si="4"/>
        <v>50518</v>
      </c>
      <c r="G57" s="121">
        <f>SUM(G58,G61,G69)</f>
        <v>0</v>
      </c>
      <c r="H57" s="120">
        <f>SUM(H58,H61,H69)</f>
        <v>0</v>
      </c>
      <c r="I57" s="119">
        <f t="shared" si="5"/>
        <v>0</v>
      </c>
      <c r="J57" s="121">
        <f>SUM(J58,J61,J69)</f>
        <v>0</v>
      </c>
      <c r="K57" s="120">
        <f>SUM(K58,K61,K69)</f>
        <v>0</v>
      </c>
      <c r="L57" s="119">
        <f t="shared" si="6"/>
        <v>0</v>
      </c>
      <c r="M57" s="69">
        <f>SUM(M58,M61,M69)</f>
        <v>0</v>
      </c>
      <c r="N57" s="68">
        <f>SUM(N58,N61,N69)</f>
        <v>0</v>
      </c>
      <c r="O57" s="67">
        <f t="shared" si="7"/>
        <v>0</v>
      </c>
      <c r="P57" s="66"/>
    </row>
    <row r="58" spans="1:16" x14ac:dyDescent="0.25">
      <c r="A58" s="169">
        <v>1110</v>
      </c>
      <c r="B58" s="96" t="s">
        <v>255</v>
      </c>
      <c r="C58" s="170">
        <f t="shared" si="3"/>
        <v>39891</v>
      </c>
      <c r="D58" s="94">
        <f>SUM(D59:D60)</f>
        <v>39891</v>
      </c>
      <c r="E58" s="541">
        <f>SUM(E59:E60)</f>
        <v>0</v>
      </c>
      <c r="F58" s="484">
        <f t="shared" si="4"/>
        <v>39891</v>
      </c>
      <c r="G58" s="94">
        <f>SUM(G59:G60)</f>
        <v>0</v>
      </c>
      <c r="H58" s="93">
        <f>SUM(H59:H60)</f>
        <v>0</v>
      </c>
      <c r="I58" s="90">
        <f t="shared" si="5"/>
        <v>0</v>
      </c>
      <c r="J58" s="94">
        <f>SUM(J59:J60)</f>
        <v>0</v>
      </c>
      <c r="K58" s="93">
        <f>SUM(K59:K60)</f>
        <v>0</v>
      </c>
      <c r="L58" s="90">
        <f t="shared" si="6"/>
        <v>0</v>
      </c>
      <c r="M58" s="92">
        <f>SUM(M59:M60)</f>
        <v>0</v>
      </c>
      <c r="N58" s="91">
        <f>SUM(N59:N60)</f>
        <v>0</v>
      </c>
      <c r="O58" s="90">
        <f t="shared" si="7"/>
        <v>0</v>
      </c>
      <c r="P58" s="89"/>
    </row>
    <row r="59" spans="1:16" hidden="1" x14ac:dyDescent="0.25">
      <c r="A59" s="145">
        <v>1111</v>
      </c>
      <c r="B59" s="117" t="s">
        <v>254</v>
      </c>
      <c r="C59" s="85">
        <f t="shared" si="3"/>
        <v>0</v>
      </c>
      <c r="D59" s="83"/>
      <c r="E59" s="80"/>
      <c r="F59" s="84">
        <f t="shared" si="4"/>
        <v>0</v>
      </c>
      <c r="G59" s="83"/>
      <c r="H59" s="82"/>
      <c r="I59" s="79">
        <f t="shared" si="5"/>
        <v>0</v>
      </c>
      <c r="J59" s="83"/>
      <c r="K59" s="82"/>
      <c r="L59" s="79">
        <f t="shared" si="6"/>
        <v>0</v>
      </c>
      <c r="M59" s="81"/>
      <c r="N59" s="80"/>
      <c r="O59" s="79">
        <f t="shared" si="7"/>
        <v>0</v>
      </c>
      <c r="P59" s="78"/>
    </row>
    <row r="60" spans="1:16" ht="24" x14ac:dyDescent="0.25">
      <c r="A60" s="88">
        <v>1119</v>
      </c>
      <c r="B60" s="110" t="s">
        <v>253</v>
      </c>
      <c r="C60" s="45">
        <f t="shared" si="3"/>
        <v>39891</v>
      </c>
      <c r="D60" s="43">
        <v>39891</v>
      </c>
      <c r="E60" s="543"/>
      <c r="F60" s="87">
        <f t="shared" si="4"/>
        <v>39891</v>
      </c>
      <c r="G60" s="43"/>
      <c r="H60" s="42"/>
      <c r="I60" s="39">
        <f t="shared" si="5"/>
        <v>0</v>
      </c>
      <c r="J60" s="43"/>
      <c r="K60" s="42"/>
      <c r="L60" s="39">
        <f t="shared" si="6"/>
        <v>0</v>
      </c>
      <c r="M60" s="41"/>
      <c r="N60" s="40"/>
      <c r="O60" s="39">
        <f t="shared" si="7"/>
        <v>0</v>
      </c>
      <c r="P60" s="38"/>
    </row>
    <row r="61" spans="1:16" ht="24" x14ac:dyDescent="0.25">
      <c r="A61" s="111">
        <v>1140</v>
      </c>
      <c r="B61" s="110" t="s">
        <v>252</v>
      </c>
      <c r="C61" s="45">
        <f t="shared" si="3"/>
        <v>10627</v>
      </c>
      <c r="D61" s="115">
        <f>SUM(D62:D68)</f>
        <v>10627</v>
      </c>
      <c r="E61" s="136">
        <f>SUM(E62:E68)</f>
        <v>0</v>
      </c>
      <c r="F61" s="87">
        <f t="shared" si="4"/>
        <v>10627</v>
      </c>
      <c r="G61" s="115">
        <f>SUM(G62:G68)</f>
        <v>0</v>
      </c>
      <c r="H61" s="114">
        <f>SUM(H62:H68)</f>
        <v>0</v>
      </c>
      <c r="I61" s="39">
        <f t="shared" si="5"/>
        <v>0</v>
      </c>
      <c r="J61" s="115">
        <f>SUM(J62:J68)</f>
        <v>0</v>
      </c>
      <c r="K61" s="114">
        <f>SUM(K62:K68)</f>
        <v>0</v>
      </c>
      <c r="L61" s="39">
        <f t="shared" si="6"/>
        <v>0</v>
      </c>
      <c r="M61" s="113">
        <f>SUM(M62:M68)</f>
        <v>0</v>
      </c>
      <c r="N61" s="112">
        <f>SUM(N62:N68)</f>
        <v>0</v>
      </c>
      <c r="O61" s="39">
        <f t="shared" si="7"/>
        <v>0</v>
      </c>
      <c r="P61" s="38"/>
    </row>
    <row r="62" spans="1:16" x14ac:dyDescent="0.25">
      <c r="A62" s="88">
        <v>1141</v>
      </c>
      <c r="B62" s="110" t="s">
        <v>251</v>
      </c>
      <c r="C62" s="45">
        <f t="shared" si="3"/>
        <v>5354</v>
      </c>
      <c r="D62" s="43">
        <v>5354</v>
      </c>
      <c r="E62" s="543"/>
      <c r="F62" s="87">
        <f t="shared" si="4"/>
        <v>5354</v>
      </c>
      <c r="G62" s="43"/>
      <c r="H62" s="42"/>
      <c r="I62" s="39">
        <f t="shared" si="5"/>
        <v>0</v>
      </c>
      <c r="J62" s="43"/>
      <c r="K62" s="42"/>
      <c r="L62" s="39">
        <f t="shared" si="6"/>
        <v>0</v>
      </c>
      <c r="M62" s="41"/>
      <c r="N62" s="40"/>
      <c r="O62" s="39">
        <f t="shared" si="7"/>
        <v>0</v>
      </c>
      <c r="P62" s="38"/>
    </row>
    <row r="63" spans="1:16" ht="24" x14ac:dyDescent="0.25">
      <c r="A63" s="88">
        <v>1142</v>
      </c>
      <c r="B63" s="110" t="s">
        <v>250</v>
      </c>
      <c r="C63" s="45">
        <f t="shared" si="3"/>
        <v>1756</v>
      </c>
      <c r="D63" s="43">
        <v>1756</v>
      </c>
      <c r="E63" s="543"/>
      <c r="F63" s="87">
        <f t="shared" si="4"/>
        <v>1756</v>
      </c>
      <c r="G63" s="43"/>
      <c r="H63" s="42"/>
      <c r="I63" s="39">
        <f t="shared" si="5"/>
        <v>0</v>
      </c>
      <c r="J63" s="43"/>
      <c r="K63" s="42"/>
      <c r="L63" s="39">
        <f t="shared" si="6"/>
        <v>0</v>
      </c>
      <c r="M63" s="41"/>
      <c r="N63" s="40"/>
      <c r="O63" s="39">
        <f t="shared" si="7"/>
        <v>0</v>
      </c>
      <c r="P63" s="38"/>
    </row>
    <row r="64" spans="1:16" ht="24" hidden="1" x14ac:dyDescent="0.25">
      <c r="A64" s="88">
        <v>1145</v>
      </c>
      <c r="B64" s="110" t="s">
        <v>249</v>
      </c>
      <c r="C64" s="45">
        <f t="shared" si="3"/>
        <v>0</v>
      </c>
      <c r="D64" s="43"/>
      <c r="E64" s="40"/>
      <c r="F64" s="44">
        <f t="shared" si="4"/>
        <v>0</v>
      </c>
      <c r="G64" s="43"/>
      <c r="H64" s="42"/>
      <c r="I64" s="39">
        <f t="shared" si="5"/>
        <v>0</v>
      </c>
      <c r="J64" s="43"/>
      <c r="K64" s="42"/>
      <c r="L64" s="39">
        <f t="shared" si="6"/>
        <v>0</v>
      </c>
      <c r="M64" s="41"/>
      <c r="N64" s="40"/>
      <c r="O64" s="39">
        <f t="shared" si="7"/>
        <v>0</v>
      </c>
      <c r="P64" s="38"/>
    </row>
    <row r="65" spans="1:16" ht="24" hidden="1" x14ac:dyDescent="0.25">
      <c r="A65" s="88">
        <v>1146</v>
      </c>
      <c r="B65" s="110" t="s">
        <v>248</v>
      </c>
      <c r="C65" s="45">
        <f t="shared" si="3"/>
        <v>0</v>
      </c>
      <c r="D65" s="43"/>
      <c r="E65" s="40"/>
      <c r="F65" s="44">
        <f t="shared" si="4"/>
        <v>0</v>
      </c>
      <c r="G65" s="43"/>
      <c r="H65" s="42"/>
      <c r="I65" s="39">
        <f t="shared" si="5"/>
        <v>0</v>
      </c>
      <c r="J65" s="43"/>
      <c r="K65" s="42"/>
      <c r="L65" s="39">
        <f t="shared" si="6"/>
        <v>0</v>
      </c>
      <c r="M65" s="41"/>
      <c r="N65" s="40"/>
      <c r="O65" s="39">
        <f t="shared" si="7"/>
        <v>0</v>
      </c>
      <c r="P65" s="38"/>
    </row>
    <row r="66" spans="1:16" x14ac:dyDescent="0.25">
      <c r="A66" s="88">
        <v>1147</v>
      </c>
      <c r="B66" s="110" t="s">
        <v>247</v>
      </c>
      <c r="C66" s="45">
        <f t="shared" si="3"/>
        <v>1005</v>
      </c>
      <c r="D66" s="43">
        <v>1005</v>
      </c>
      <c r="E66" s="543"/>
      <c r="F66" s="87">
        <f t="shared" si="4"/>
        <v>1005</v>
      </c>
      <c r="G66" s="43"/>
      <c r="H66" s="42"/>
      <c r="I66" s="39">
        <f t="shared" si="5"/>
        <v>0</v>
      </c>
      <c r="J66" s="43"/>
      <c r="K66" s="42"/>
      <c r="L66" s="39">
        <f t="shared" si="6"/>
        <v>0</v>
      </c>
      <c r="M66" s="41"/>
      <c r="N66" s="40"/>
      <c r="O66" s="39">
        <f t="shared" si="7"/>
        <v>0</v>
      </c>
      <c r="P66" s="38"/>
    </row>
    <row r="67" spans="1:16" x14ac:dyDescent="0.25">
      <c r="A67" s="88">
        <v>1148</v>
      </c>
      <c r="B67" s="110" t="s">
        <v>246</v>
      </c>
      <c r="C67" s="45">
        <f t="shared" si="3"/>
        <v>2512</v>
      </c>
      <c r="D67" s="43">
        <v>2512</v>
      </c>
      <c r="E67" s="543"/>
      <c r="F67" s="87">
        <f t="shared" si="4"/>
        <v>2512</v>
      </c>
      <c r="G67" s="43"/>
      <c r="H67" s="42"/>
      <c r="I67" s="39">
        <f t="shared" si="5"/>
        <v>0</v>
      </c>
      <c r="J67" s="43"/>
      <c r="K67" s="42"/>
      <c r="L67" s="39">
        <f t="shared" si="6"/>
        <v>0</v>
      </c>
      <c r="M67" s="41"/>
      <c r="N67" s="40"/>
      <c r="O67" s="39">
        <f t="shared" si="7"/>
        <v>0</v>
      </c>
      <c r="P67" s="38"/>
    </row>
    <row r="68" spans="1:16" ht="36" hidden="1" x14ac:dyDescent="0.25">
      <c r="A68" s="88">
        <v>1149</v>
      </c>
      <c r="B68" s="110" t="s">
        <v>245</v>
      </c>
      <c r="C68" s="45">
        <f t="shared" si="3"/>
        <v>0</v>
      </c>
      <c r="D68" s="43"/>
      <c r="E68" s="40"/>
      <c r="F68" s="44">
        <f t="shared" si="4"/>
        <v>0</v>
      </c>
      <c r="G68" s="43"/>
      <c r="H68" s="42"/>
      <c r="I68" s="39">
        <f t="shared" si="5"/>
        <v>0</v>
      </c>
      <c r="J68" s="43"/>
      <c r="K68" s="42"/>
      <c r="L68" s="39">
        <f t="shared" si="6"/>
        <v>0</v>
      </c>
      <c r="M68" s="41"/>
      <c r="N68" s="40"/>
      <c r="O68" s="39">
        <f t="shared" si="7"/>
        <v>0</v>
      </c>
      <c r="P68" s="38"/>
    </row>
    <row r="69" spans="1:16" ht="36" hidden="1" x14ac:dyDescent="0.25">
      <c r="A69" s="169">
        <v>1150</v>
      </c>
      <c r="B69" s="96" t="s">
        <v>244</v>
      </c>
      <c r="C69" s="45">
        <f t="shared" si="3"/>
        <v>0</v>
      </c>
      <c r="D69" s="167"/>
      <c r="E69" s="164"/>
      <c r="F69" s="95">
        <f t="shared" si="4"/>
        <v>0</v>
      </c>
      <c r="G69" s="167"/>
      <c r="H69" s="166"/>
      <c r="I69" s="90">
        <f t="shared" si="5"/>
        <v>0</v>
      </c>
      <c r="J69" s="167"/>
      <c r="K69" s="166"/>
      <c r="L69" s="90">
        <f t="shared" si="6"/>
        <v>0</v>
      </c>
      <c r="M69" s="165"/>
      <c r="N69" s="164"/>
      <c r="O69" s="90">
        <f t="shared" si="7"/>
        <v>0</v>
      </c>
      <c r="P69" s="89"/>
    </row>
    <row r="70" spans="1:16" ht="36" x14ac:dyDescent="0.25">
      <c r="A70" s="109">
        <v>1200</v>
      </c>
      <c r="B70" s="108" t="s">
        <v>243</v>
      </c>
      <c r="C70" s="124">
        <f t="shared" si="3"/>
        <v>15999</v>
      </c>
      <c r="D70" s="121">
        <f>SUM(D71:D72)</f>
        <v>15999</v>
      </c>
      <c r="E70" s="540">
        <f>SUM(E71:E72)</f>
        <v>0</v>
      </c>
      <c r="F70" s="473">
        <f t="shared" si="4"/>
        <v>15999</v>
      </c>
      <c r="G70" s="121">
        <f>SUM(G71:G72)</f>
        <v>0</v>
      </c>
      <c r="H70" s="120">
        <f>SUM(H71:H72)</f>
        <v>0</v>
      </c>
      <c r="I70" s="119">
        <f t="shared" si="5"/>
        <v>0</v>
      </c>
      <c r="J70" s="121">
        <f>SUM(J71:J72)</f>
        <v>0</v>
      </c>
      <c r="K70" s="120">
        <f>SUM(K71:K72)</f>
        <v>0</v>
      </c>
      <c r="L70" s="119">
        <f t="shared" si="6"/>
        <v>0</v>
      </c>
      <c r="M70" s="172">
        <f>SUM(M71:M72)</f>
        <v>0</v>
      </c>
      <c r="N70" s="123">
        <f>SUM(N71:N72)</f>
        <v>0</v>
      </c>
      <c r="O70" s="119">
        <f t="shared" si="7"/>
        <v>0</v>
      </c>
      <c r="P70" s="171"/>
    </row>
    <row r="71" spans="1:16" ht="24" x14ac:dyDescent="0.25">
      <c r="A71" s="118">
        <v>1210</v>
      </c>
      <c r="B71" s="117" t="s">
        <v>242</v>
      </c>
      <c r="C71" s="85">
        <f t="shared" si="3"/>
        <v>12380</v>
      </c>
      <c r="D71" s="83">
        <v>12380</v>
      </c>
      <c r="E71" s="542"/>
      <c r="F71" s="477">
        <f t="shared" si="4"/>
        <v>12380</v>
      </c>
      <c r="G71" s="83"/>
      <c r="H71" s="82"/>
      <c r="I71" s="79">
        <f t="shared" si="5"/>
        <v>0</v>
      </c>
      <c r="J71" s="83"/>
      <c r="K71" s="82"/>
      <c r="L71" s="79">
        <f t="shared" si="6"/>
        <v>0</v>
      </c>
      <c r="M71" s="81"/>
      <c r="N71" s="80"/>
      <c r="O71" s="79">
        <f t="shared" si="7"/>
        <v>0</v>
      </c>
      <c r="P71" s="78"/>
    </row>
    <row r="72" spans="1:16" ht="24" x14ac:dyDescent="0.25">
      <c r="A72" s="111">
        <v>1220</v>
      </c>
      <c r="B72" s="110" t="s">
        <v>241</v>
      </c>
      <c r="C72" s="45">
        <f t="shared" si="3"/>
        <v>3619</v>
      </c>
      <c r="D72" s="115">
        <f>SUM(D73:D77)</f>
        <v>3619</v>
      </c>
      <c r="E72" s="136">
        <f>SUM(E73:E77)</f>
        <v>0</v>
      </c>
      <c r="F72" s="87">
        <f t="shared" si="4"/>
        <v>3619</v>
      </c>
      <c r="G72" s="115">
        <f>SUM(G73:G77)</f>
        <v>0</v>
      </c>
      <c r="H72" s="114">
        <f>SUM(H73:H77)</f>
        <v>0</v>
      </c>
      <c r="I72" s="39">
        <f t="shared" si="5"/>
        <v>0</v>
      </c>
      <c r="J72" s="115">
        <f>SUM(J73:J77)</f>
        <v>0</v>
      </c>
      <c r="K72" s="114">
        <f>SUM(K73:K77)</f>
        <v>0</v>
      </c>
      <c r="L72" s="39">
        <f t="shared" si="6"/>
        <v>0</v>
      </c>
      <c r="M72" s="113">
        <f>SUM(M73:M77)</f>
        <v>0</v>
      </c>
      <c r="N72" s="112">
        <f>SUM(N73:N77)</f>
        <v>0</v>
      </c>
      <c r="O72" s="39">
        <f t="shared" si="7"/>
        <v>0</v>
      </c>
      <c r="P72" s="38"/>
    </row>
    <row r="73" spans="1:16" ht="60" x14ac:dyDescent="0.25">
      <c r="A73" s="88">
        <v>1221</v>
      </c>
      <c r="B73" s="110" t="s">
        <v>240</v>
      </c>
      <c r="C73" s="45">
        <f t="shared" si="3"/>
        <v>1959</v>
      </c>
      <c r="D73" s="43">
        <v>1959</v>
      </c>
      <c r="E73" s="543"/>
      <c r="F73" s="87">
        <f t="shared" si="4"/>
        <v>1959</v>
      </c>
      <c r="G73" s="43"/>
      <c r="H73" s="42"/>
      <c r="I73" s="39">
        <f t="shared" si="5"/>
        <v>0</v>
      </c>
      <c r="J73" s="43"/>
      <c r="K73" s="42"/>
      <c r="L73" s="39">
        <f t="shared" si="6"/>
        <v>0</v>
      </c>
      <c r="M73" s="41"/>
      <c r="N73" s="40"/>
      <c r="O73" s="39">
        <f t="shared" si="7"/>
        <v>0</v>
      </c>
      <c r="P73" s="38"/>
    </row>
    <row r="74" spans="1:16" hidden="1" x14ac:dyDescent="0.25">
      <c r="A74" s="88">
        <v>1223</v>
      </c>
      <c r="B74" s="110" t="s">
        <v>239</v>
      </c>
      <c r="C74" s="45">
        <f t="shared" si="3"/>
        <v>0</v>
      </c>
      <c r="D74" s="43"/>
      <c r="E74" s="40"/>
      <c r="F74" s="44">
        <f t="shared" si="4"/>
        <v>0</v>
      </c>
      <c r="G74" s="43"/>
      <c r="H74" s="42"/>
      <c r="I74" s="39">
        <f t="shared" si="5"/>
        <v>0</v>
      </c>
      <c r="J74" s="43"/>
      <c r="K74" s="42"/>
      <c r="L74" s="39">
        <f t="shared" si="6"/>
        <v>0</v>
      </c>
      <c r="M74" s="41"/>
      <c r="N74" s="40"/>
      <c r="O74" s="39">
        <f t="shared" si="7"/>
        <v>0</v>
      </c>
      <c r="P74" s="38"/>
    </row>
    <row r="75" spans="1:16" hidden="1" x14ac:dyDescent="0.25">
      <c r="A75" s="88">
        <v>1225</v>
      </c>
      <c r="B75" s="110" t="s">
        <v>238</v>
      </c>
      <c r="C75" s="45">
        <f t="shared" si="3"/>
        <v>0</v>
      </c>
      <c r="D75" s="43"/>
      <c r="E75" s="40"/>
      <c r="F75" s="44">
        <f t="shared" si="4"/>
        <v>0</v>
      </c>
      <c r="G75" s="43"/>
      <c r="H75" s="42"/>
      <c r="I75" s="39">
        <f t="shared" si="5"/>
        <v>0</v>
      </c>
      <c r="J75" s="43"/>
      <c r="K75" s="42"/>
      <c r="L75" s="39">
        <f t="shared" si="6"/>
        <v>0</v>
      </c>
      <c r="M75" s="41"/>
      <c r="N75" s="40"/>
      <c r="O75" s="39">
        <f t="shared" si="7"/>
        <v>0</v>
      </c>
      <c r="P75" s="38"/>
    </row>
    <row r="76" spans="1:16" ht="36" x14ac:dyDescent="0.25">
      <c r="A76" s="88">
        <v>1227</v>
      </c>
      <c r="B76" s="110" t="s">
        <v>237</v>
      </c>
      <c r="C76" s="45">
        <f t="shared" si="3"/>
        <v>1660</v>
      </c>
      <c r="D76" s="43">
        <v>1660</v>
      </c>
      <c r="E76" s="543"/>
      <c r="F76" s="87">
        <f t="shared" si="4"/>
        <v>1660</v>
      </c>
      <c r="G76" s="43"/>
      <c r="H76" s="42"/>
      <c r="I76" s="39">
        <f t="shared" si="5"/>
        <v>0</v>
      </c>
      <c r="J76" s="43"/>
      <c r="K76" s="42"/>
      <c r="L76" s="39">
        <f t="shared" si="6"/>
        <v>0</v>
      </c>
      <c r="M76" s="41"/>
      <c r="N76" s="40"/>
      <c r="O76" s="39">
        <f t="shared" si="7"/>
        <v>0</v>
      </c>
      <c r="P76" s="38"/>
    </row>
    <row r="77" spans="1:16" ht="60" hidden="1" x14ac:dyDescent="0.25">
      <c r="A77" s="88">
        <v>1228</v>
      </c>
      <c r="B77" s="110" t="s">
        <v>236</v>
      </c>
      <c r="C77" s="45">
        <f t="shared" si="3"/>
        <v>0</v>
      </c>
      <c r="D77" s="43"/>
      <c r="E77" s="40"/>
      <c r="F77" s="44">
        <f t="shared" si="4"/>
        <v>0</v>
      </c>
      <c r="G77" s="43"/>
      <c r="H77" s="42"/>
      <c r="I77" s="39">
        <f t="shared" si="5"/>
        <v>0</v>
      </c>
      <c r="J77" s="43"/>
      <c r="K77" s="42"/>
      <c r="L77" s="39">
        <f t="shared" si="6"/>
        <v>0</v>
      </c>
      <c r="M77" s="41"/>
      <c r="N77" s="40"/>
      <c r="O77" s="39">
        <f t="shared" si="7"/>
        <v>0</v>
      </c>
      <c r="P77" s="38"/>
    </row>
    <row r="78" spans="1:16" x14ac:dyDescent="0.25">
      <c r="A78" s="163">
        <v>2000</v>
      </c>
      <c r="B78" s="163" t="s">
        <v>235</v>
      </c>
      <c r="C78" s="162">
        <f t="shared" si="3"/>
        <v>20954</v>
      </c>
      <c r="D78" s="160">
        <f>SUM(D79,D86,D133,D167,D168,D175)</f>
        <v>20854</v>
      </c>
      <c r="E78" s="539">
        <f>SUM(E79,E86,E133,E167,E168,E175)</f>
        <v>100</v>
      </c>
      <c r="F78" s="492">
        <f t="shared" si="4"/>
        <v>20954</v>
      </c>
      <c r="G78" s="160">
        <f>SUM(G79,G86,G133,G167,G168,G175)</f>
        <v>0</v>
      </c>
      <c r="H78" s="159">
        <f>SUM(H79,H86,H133,H167,H168,H175)</f>
        <v>0</v>
      </c>
      <c r="I78" s="156">
        <f t="shared" si="5"/>
        <v>0</v>
      </c>
      <c r="J78" s="160">
        <f>SUM(J79,J86,J133,J167,J168,J175)</f>
        <v>0</v>
      </c>
      <c r="K78" s="159">
        <f>SUM(K79,K86,K133,K167,K168,K175)</f>
        <v>0</v>
      </c>
      <c r="L78" s="156">
        <f t="shared" si="6"/>
        <v>0</v>
      </c>
      <c r="M78" s="158">
        <f>SUM(M79,M86,M133,M167,M168,M175)</f>
        <v>0</v>
      </c>
      <c r="N78" s="157">
        <f>SUM(N79,N86,N133,N167,N168,N175)</f>
        <v>0</v>
      </c>
      <c r="O78" s="156">
        <f t="shared" si="7"/>
        <v>0</v>
      </c>
      <c r="P78" s="155"/>
    </row>
    <row r="79" spans="1:16" ht="24" hidden="1" x14ac:dyDescent="0.25">
      <c r="A79" s="109">
        <v>2100</v>
      </c>
      <c r="B79" s="108" t="s">
        <v>234</v>
      </c>
      <c r="C79" s="124">
        <f t="shared" si="3"/>
        <v>0</v>
      </c>
      <c r="D79" s="121">
        <f>SUM(D80,D83)</f>
        <v>0</v>
      </c>
      <c r="E79" s="123">
        <f>SUM(E80,E83)</f>
        <v>0</v>
      </c>
      <c r="F79" s="122">
        <f t="shared" si="4"/>
        <v>0</v>
      </c>
      <c r="G79" s="121">
        <f>SUM(G80,G83)</f>
        <v>0</v>
      </c>
      <c r="H79" s="120">
        <f>SUM(H80,H83)</f>
        <v>0</v>
      </c>
      <c r="I79" s="119">
        <f t="shared" si="5"/>
        <v>0</v>
      </c>
      <c r="J79" s="121">
        <f>SUM(J80,J83)</f>
        <v>0</v>
      </c>
      <c r="K79" s="120">
        <f>SUM(K80,K83)</f>
        <v>0</v>
      </c>
      <c r="L79" s="119">
        <f t="shared" si="6"/>
        <v>0</v>
      </c>
      <c r="M79" s="172">
        <f>SUM(M80,M83)</f>
        <v>0</v>
      </c>
      <c r="N79" s="123">
        <f>SUM(N80,N83)</f>
        <v>0</v>
      </c>
      <c r="O79" s="119">
        <f t="shared" si="7"/>
        <v>0</v>
      </c>
      <c r="P79" s="171"/>
    </row>
    <row r="80" spans="1:16" ht="24" hidden="1" x14ac:dyDescent="0.25">
      <c r="A80" s="118">
        <v>2110</v>
      </c>
      <c r="B80" s="117" t="s">
        <v>233</v>
      </c>
      <c r="C80" s="85">
        <f t="shared" si="3"/>
        <v>0</v>
      </c>
      <c r="D80" s="140">
        <f>SUM(D81:D82)</f>
        <v>0</v>
      </c>
      <c r="E80" s="141">
        <f>SUM(E81:E82)</f>
        <v>0</v>
      </c>
      <c r="F80" s="84">
        <f t="shared" si="4"/>
        <v>0</v>
      </c>
      <c r="G80" s="140">
        <f>SUM(G81:G82)</f>
        <v>0</v>
      </c>
      <c r="H80" s="139">
        <f>SUM(H81:H82)</f>
        <v>0</v>
      </c>
      <c r="I80" s="79">
        <f t="shared" si="5"/>
        <v>0</v>
      </c>
      <c r="J80" s="140">
        <f>SUM(J81:J82)</f>
        <v>0</v>
      </c>
      <c r="K80" s="139">
        <f>SUM(K81:K82)</f>
        <v>0</v>
      </c>
      <c r="L80" s="79">
        <f t="shared" si="6"/>
        <v>0</v>
      </c>
      <c r="M80" s="142">
        <f>SUM(M81:M82)</f>
        <v>0</v>
      </c>
      <c r="N80" s="141">
        <f>SUM(N81:N82)</f>
        <v>0</v>
      </c>
      <c r="O80" s="79">
        <f t="shared" si="7"/>
        <v>0</v>
      </c>
      <c r="P80" s="78"/>
    </row>
    <row r="81" spans="1:16" hidden="1" x14ac:dyDescent="0.25">
      <c r="A81" s="88">
        <v>2111</v>
      </c>
      <c r="B81" s="110" t="s">
        <v>231</v>
      </c>
      <c r="C81" s="45">
        <f t="shared" si="3"/>
        <v>0</v>
      </c>
      <c r="D81" s="43"/>
      <c r="E81" s="40"/>
      <c r="F81" s="44">
        <f t="shared" si="4"/>
        <v>0</v>
      </c>
      <c r="G81" s="43"/>
      <c r="H81" s="42"/>
      <c r="I81" s="39">
        <f t="shared" si="5"/>
        <v>0</v>
      </c>
      <c r="J81" s="43"/>
      <c r="K81" s="42"/>
      <c r="L81" s="39">
        <f t="shared" si="6"/>
        <v>0</v>
      </c>
      <c r="M81" s="41"/>
      <c r="N81" s="40"/>
      <c r="O81" s="39">
        <f t="shared" si="7"/>
        <v>0</v>
      </c>
      <c r="P81" s="38"/>
    </row>
    <row r="82" spans="1:16" ht="24" hidden="1" x14ac:dyDescent="0.25">
      <c r="A82" s="88">
        <v>2112</v>
      </c>
      <c r="B82" s="110" t="s">
        <v>230</v>
      </c>
      <c r="C82" s="45">
        <f t="shared" si="3"/>
        <v>0</v>
      </c>
      <c r="D82" s="43"/>
      <c r="E82" s="40"/>
      <c r="F82" s="44">
        <f t="shared" si="4"/>
        <v>0</v>
      </c>
      <c r="G82" s="43"/>
      <c r="H82" s="42"/>
      <c r="I82" s="39">
        <f t="shared" si="5"/>
        <v>0</v>
      </c>
      <c r="J82" s="43"/>
      <c r="K82" s="42"/>
      <c r="L82" s="39">
        <f t="shared" si="6"/>
        <v>0</v>
      </c>
      <c r="M82" s="41"/>
      <c r="N82" s="40"/>
      <c r="O82" s="39">
        <f t="shared" si="7"/>
        <v>0</v>
      </c>
      <c r="P82" s="38"/>
    </row>
    <row r="83" spans="1:16" ht="24" hidden="1" x14ac:dyDescent="0.25">
      <c r="A83" s="111">
        <v>2120</v>
      </c>
      <c r="B83" s="110" t="s">
        <v>232</v>
      </c>
      <c r="C83" s="45">
        <f t="shared" si="3"/>
        <v>0</v>
      </c>
      <c r="D83" s="115">
        <f>SUM(D84:D85)</f>
        <v>0</v>
      </c>
      <c r="E83" s="112">
        <f>SUM(E84:E85)</f>
        <v>0</v>
      </c>
      <c r="F83" s="44">
        <f t="shared" si="4"/>
        <v>0</v>
      </c>
      <c r="G83" s="115">
        <f>SUM(G84:G85)</f>
        <v>0</v>
      </c>
      <c r="H83" s="114">
        <f>SUM(H84:H85)</f>
        <v>0</v>
      </c>
      <c r="I83" s="39">
        <f t="shared" si="5"/>
        <v>0</v>
      </c>
      <c r="J83" s="115">
        <f>SUM(J84:J85)</f>
        <v>0</v>
      </c>
      <c r="K83" s="114">
        <f>SUM(K84:K85)</f>
        <v>0</v>
      </c>
      <c r="L83" s="39">
        <f t="shared" si="6"/>
        <v>0</v>
      </c>
      <c r="M83" s="113">
        <f>SUM(M84:M85)</f>
        <v>0</v>
      </c>
      <c r="N83" s="112">
        <f>SUM(N84:N85)</f>
        <v>0</v>
      </c>
      <c r="O83" s="39">
        <f t="shared" si="7"/>
        <v>0</v>
      </c>
      <c r="P83" s="38"/>
    </row>
    <row r="84" spans="1:16" hidden="1" x14ac:dyDescent="0.25">
      <c r="A84" s="88">
        <v>2121</v>
      </c>
      <c r="B84" s="110" t="s">
        <v>231</v>
      </c>
      <c r="C84" s="45">
        <f t="shared" si="3"/>
        <v>0</v>
      </c>
      <c r="D84" s="43"/>
      <c r="E84" s="40"/>
      <c r="F84" s="44">
        <f t="shared" si="4"/>
        <v>0</v>
      </c>
      <c r="G84" s="43"/>
      <c r="H84" s="42"/>
      <c r="I84" s="39">
        <f t="shared" si="5"/>
        <v>0</v>
      </c>
      <c r="J84" s="43"/>
      <c r="K84" s="42"/>
      <c r="L84" s="39">
        <f t="shared" si="6"/>
        <v>0</v>
      </c>
      <c r="M84" s="41"/>
      <c r="N84" s="40"/>
      <c r="O84" s="39">
        <f t="shared" si="7"/>
        <v>0</v>
      </c>
      <c r="P84" s="38"/>
    </row>
    <row r="85" spans="1:16" ht="24" hidden="1" x14ac:dyDescent="0.25">
      <c r="A85" s="88">
        <v>2122</v>
      </c>
      <c r="B85" s="110" t="s">
        <v>230</v>
      </c>
      <c r="C85" s="45">
        <f t="shared" si="3"/>
        <v>0</v>
      </c>
      <c r="D85" s="43"/>
      <c r="E85" s="40"/>
      <c r="F85" s="44">
        <f t="shared" si="4"/>
        <v>0</v>
      </c>
      <c r="G85" s="43"/>
      <c r="H85" s="42"/>
      <c r="I85" s="39">
        <f t="shared" si="5"/>
        <v>0</v>
      </c>
      <c r="J85" s="43"/>
      <c r="K85" s="42"/>
      <c r="L85" s="39">
        <f t="shared" si="6"/>
        <v>0</v>
      </c>
      <c r="M85" s="41"/>
      <c r="N85" s="40"/>
      <c r="O85" s="39">
        <f t="shared" si="7"/>
        <v>0</v>
      </c>
      <c r="P85" s="38"/>
    </row>
    <row r="86" spans="1:16" x14ac:dyDescent="0.25">
      <c r="A86" s="109">
        <v>2200</v>
      </c>
      <c r="B86" s="108" t="s">
        <v>229</v>
      </c>
      <c r="C86" s="168">
        <f t="shared" si="3"/>
        <v>12095</v>
      </c>
      <c r="D86" s="121">
        <f>SUM(D87,D92,D98,D106,D115,D119,D125,D131)</f>
        <v>12095</v>
      </c>
      <c r="E86" s="540">
        <f>SUM(E87,E92,E98,E106,E115,E119,E125,E131)</f>
        <v>0</v>
      </c>
      <c r="F86" s="473">
        <f t="shared" si="4"/>
        <v>12095</v>
      </c>
      <c r="G86" s="121">
        <f>SUM(G87,G92,G98,G106,G115,G119,G125,G131)</f>
        <v>0</v>
      </c>
      <c r="H86" s="120">
        <f>SUM(H87,H92,H98,H106,H115,H119,H125,H131)</f>
        <v>0</v>
      </c>
      <c r="I86" s="119">
        <f t="shared" si="5"/>
        <v>0</v>
      </c>
      <c r="J86" s="121">
        <f>SUM(J87,J92,J98,J106,J115,J119,J125,J131)</f>
        <v>0</v>
      </c>
      <c r="K86" s="120">
        <f>SUM(K87,K92,K98,K106,K115,K119,K125,K131)</f>
        <v>0</v>
      </c>
      <c r="L86" s="119">
        <f t="shared" si="6"/>
        <v>0</v>
      </c>
      <c r="M86" s="103">
        <f>SUM(M87,M92,M98,M106,M115,M119,M125,M131)</f>
        <v>0</v>
      </c>
      <c r="N86" s="102">
        <f>SUM(N87,N92,N98,N106,N115,N119,N125,N131)</f>
        <v>0</v>
      </c>
      <c r="O86" s="101">
        <f t="shared" si="7"/>
        <v>0</v>
      </c>
      <c r="P86" s="100"/>
    </row>
    <row r="87" spans="1:16" ht="24" x14ac:dyDescent="0.25">
      <c r="A87" s="169">
        <v>2210</v>
      </c>
      <c r="B87" s="96" t="s">
        <v>228</v>
      </c>
      <c r="C87" s="170">
        <f t="shared" si="3"/>
        <v>440</v>
      </c>
      <c r="D87" s="94">
        <f>SUM(D88:D91)</f>
        <v>440</v>
      </c>
      <c r="E87" s="541">
        <f>SUM(E88:E91)</f>
        <v>0</v>
      </c>
      <c r="F87" s="484">
        <f t="shared" si="4"/>
        <v>440</v>
      </c>
      <c r="G87" s="94">
        <f>SUM(G88:G91)</f>
        <v>0</v>
      </c>
      <c r="H87" s="93">
        <f>SUM(H88:H91)</f>
        <v>0</v>
      </c>
      <c r="I87" s="90">
        <f t="shared" si="5"/>
        <v>0</v>
      </c>
      <c r="J87" s="94">
        <f>SUM(J88:J91)</f>
        <v>0</v>
      </c>
      <c r="K87" s="93">
        <f>SUM(K88:K91)</f>
        <v>0</v>
      </c>
      <c r="L87" s="90">
        <f t="shared" si="6"/>
        <v>0</v>
      </c>
      <c r="M87" s="92">
        <f>SUM(M88:M91)</f>
        <v>0</v>
      </c>
      <c r="N87" s="91">
        <f>SUM(N88:N91)</f>
        <v>0</v>
      </c>
      <c r="O87" s="90">
        <f t="shared" si="7"/>
        <v>0</v>
      </c>
      <c r="P87" s="89"/>
    </row>
    <row r="88" spans="1:16" ht="24" hidden="1" x14ac:dyDescent="0.25">
      <c r="A88" s="145">
        <v>2211</v>
      </c>
      <c r="B88" s="117" t="s">
        <v>227</v>
      </c>
      <c r="C88" s="45">
        <f t="shared" si="3"/>
        <v>0</v>
      </c>
      <c r="D88" s="83"/>
      <c r="E88" s="80"/>
      <c r="F88" s="84">
        <f t="shared" si="4"/>
        <v>0</v>
      </c>
      <c r="G88" s="83"/>
      <c r="H88" s="82"/>
      <c r="I88" s="79">
        <f t="shared" si="5"/>
        <v>0</v>
      </c>
      <c r="J88" s="83"/>
      <c r="K88" s="82"/>
      <c r="L88" s="79">
        <f t="shared" si="6"/>
        <v>0</v>
      </c>
      <c r="M88" s="81"/>
      <c r="N88" s="80"/>
      <c r="O88" s="79">
        <f t="shared" si="7"/>
        <v>0</v>
      </c>
      <c r="P88" s="78"/>
    </row>
    <row r="89" spans="1:16" ht="36" x14ac:dyDescent="0.25">
      <c r="A89" s="88">
        <v>2212</v>
      </c>
      <c r="B89" s="110" t="s">
        <v>226</v>
      </c>
      <c r="C89" s="45">
        <f t="shared" si="3"/>
        <v>440</v>
      </c>
      <c r="D89" s="43">
        <v>440</v>
      </c>
      <c r="E89" s="543"/>
      <c r="F89" s="87">
        <f t="shared" si="4"/>
        <v>440</v>
      </c>
      <c r="G89" s="43"/>
      <c r="H89" s="42"/>
      <c r="I89" s="39">
        <f t="shared" si="5"/>
        <v>0</v>
      </c>
      <c r="J89" s="43"/>
      <c r="K89" s="42"/>
      <c r="L89" s="39">
        <f t="shared" si="6"/>
        <v>0</v>
      </c>
      <c r="M89" s="41"/>
      <c r="N89" s="40"/>
      <c r="O89" s="39">
        <f t="shared" si="7"/>
        <v>0</v>
      </c>
      <c r="P89" s="38"/>
    </row>
    <row r="90" spans="1:16" ht="24" hidden="1" x14ac:dyDescent="0.25">
      <c r="A90" s="88">
        <v>2214</v>
      </c>
      <c r="B90" s="110" t="s">
        <v>225</v>
      </c>
      <c r="C90" s="45">
        <f t="shared" si="3"/>
        <v>0</v>
      </c>
      <c r="D90" s="43"/>
      <c r="E90" s="40"/>
      <c r="F90" s="44">
        <f t="shared" si="4"/>
        <v>0</v>
      </c>
      <c r="G90" s="43"/>
      <c r="H90" s="42"/>
      <c r="I90" s="39">
        <f t="shared" si="5"/>
        <v>0</v>
      </c>
      <c r="J90" s="43"/>
      <c r="K90" s="42"/>
      <c r="L90" s="39">
        <f t="shared" si="6"/>
        <v>0</v>
      </c>
      <c r="M90" s="41"/>
      <c r="N90" s="40"/>
      <c r="O90" s="39">
        <f t="shared" si="7"/>
        <v>0</v>
      </c>
      <c r="P90" s="38"/>
    </row>
    <row r="91" spans="1:16" hidden="1" x14ac:dyDescent="0.25">
      <c r="A91" s="88">
        <v>2219</v>
      </c>
      <c r="B91" s="110" t="s">
        <v>224</v>
      </c>
      <c r="C91" s="45">
        <f t="shared" si="3"/>
        <v>0</v>
      </c>
      <c r="D91" s="43"/>
      <c r="E91" s="40"/>
      <c r="F91" s="44">
        <f t="shared" si="4"/>
        <v>0</v>
      </c>
      <c r="G91" s="43"/>
      <c r="H91" s="42"/>
      <c r="I91" s="39">
        <f t="shared" si="5"/>
        <v>0</v>
      </c>
      <c r="J91" s="43"/>
      <c r="K91" s="42"/>
      <c r="L91" s="39">
        <f t="shared" si="6"/>
        <v>0</v>
      </c>
      <c r="M91" s="41"/>
      <c r="N91" s="40"/>
      <c r="O91" s="39">
        <f t="shared" si="7"/>
        <v>0</v>
      </c>
      <c r="P91" s="38"/>
    </row>
    <row r="92" spans="1:16" ht="24" x14ac:dyDescent="0.25">
      <c r="A92" s="111">
        <v>2220</v>
      </c>
      <c r="B92" s="110" t="s">
        <v>223</v>
      </c>
      <c r="C92" s="45">
        <f t="shared" si="3"/>
        <v>5752</v>
      </c>
      <c r="D92" s="115">
        <f>SUM(D93:D97)</f>
        <v>5080</v>
      </c>
      <c r="E92" s="136">
        <f>SUM(E93:E97)</f>
        <v>672</v>
      </c>
      <c r="F92" s="87">
        <f t="shared" si="4"/>
        <v>5752</v>
      </c>
      <c r="G92" s="115">
        <f>SUM(G93:G97)</f>
        <v>0</v>
      </c>
      <c r="H92" s="114">
        <f>SUM(H93:H97)</f>
        <v>0</v>
      </c>
      <c r="I92" s="39">
        <f t="shared" si="5"/>
        <v>0</v>
      </c>
      <c r="J92" s="115">
        <f>SUM(J93:J97)</f>
        <v>0</v>
      </c>
      <c r="K92" s="114">
        <f>SUM(K93:K97)</f>
        <v>0</v>
      </c>
      <c r="L92" s="39">
        <f t="shared" si="6"/>
        <v>0</v>
      </c>
      <c r="M92" s="113">
        <f>SUM(M93:M97)</f>
        <v>0</v>
      </c>
      <c r="N92" s="112">
        <f>SUM(N93:N97)</f>
        <v>0</v>
      </c>
      <c r="O92" s="39">
        <f t="shared" si="7"/>
        <v>0</v>
      </c>
      <c r="P92" s="38"/>
    </row>
    <row r="93" spans="1:16" x14ac:dyDescent="0.25">
      <c r="A93" s="88">
        <v>2221</v>
      </c>
      <c r="B93" s="110" t="s">
        <v>222</v>
      </c>
      <c r="C93" s="45">
        <f t="shared" si="3"/>
        <v>5080</v>
      </c>
      <c r="D93" s="43">
        <v>5080</v>
      </c>
      <c r="E93" s="543"/>
      <c r="F93" s="87">
        <f t="shared" si="4"/>
        <v>5080</v>
      </c>
      <c r="G93" s="43"/>
      <c r="H93" s="42"/>
      <c r="I93" s="39">
        <f t="shared" si="5"/>
        <v>0</v>
      </c>
      <c r="J93" s="43"/>
      <c r="K93" s="42"/>
      <c r="L93" s="39">
        <f t="shared" si="6"/>
        <v>0</v>
      </c>
      <c r="M93" s="41"/>
      <c r="N93" s="40"/>
      <c r="O93" s="39">
        <f t="shared" si="7"/>
        <v>0</v>
      </c>
      <c r="P93" s="38"/>
    </row>
    <row r="94" spans="1:16" ht="24" x14ac:dyDescent="0.25">
      <c r="A94" s="88">
        <v>2222</v>
      </c>
      <c r="B94" s="110" t="s">
        <v>221</v>
      </c>
      <c r="C94" s="45">
        <f t="shared" si="3"/>
        <v>461</v>
      </c>
      <c r="D94" s="43"/>
      <c r="E94" s="543">
        <v>461</v>
      </c>
      <c r="F94" s="87">
        <f t="shared" si="4"/>
        <v>461</v>
      </c>
      <c r="G94" s="43"/>
      <c r="H94" s="42"/>
      <c r="I94" s="39">
        <f t="shared" si="5"/>
        <v>0</v>
      </c>
      <c r="J94" s="43"/>
      <c r="K94" s="42"/>
      <c r="L94" s="39">
        <f t="shared" si="6"/>
        <v>0</v>
      </c>
      <c r="M94" s="41"/>
      <c r="N94" s="40"/>
      <c r="O94" s="39">
        <f t="shared" si="7"/>
        <v>0</v>
      </c>
      <c r="P94" s="38" t="s">
        <v>342</v>
      </c>
    </row>
    <row r="95" spans="1:16" ht="24" x14ac:dyDescent="0.25">
      <c r="A95" s="88">
        <v>2223</v>
      </c>
      <c r="B95" s="110" t="s">
        <v>220</v>
      </c>
      <c r="C95" s="45">
        <f t="shared" si="3"/>
        <v>211</v>
      </c>
      <c r="D95" s="43"/>
      <c r="E95" s="543">
        <v>211</v>
      </c>
      <c r="F95" s="87">
        <f t="shared" si="4"/>
        <v>211</v>
      </c>
      <c r="G95" s="43"/>
      <c r="H95" s="42"/>
      <c r="I95" s="39">
        <f t="shared" si="5"/>
        <v>0</v>
      </c>
      <c r="J95" s="43"/>
      <c r="K95" s="42"/>
      <c r="L95" s="39">
        <f t="shared" si="6"/>
        <v>0</v>
      </c>
      <c r="M95" s="41"/>
      <c r="N95" s="40"/>
      <c r="O95" s="39">
        <f t="shared" si="7"/>
        <v>0</v>
      </c>
      <c r="P95" s="38" t="s">
        <v>341</v>
      </c>
    </row>
    <row r="96" spans="1:16" ht="48" hidden="1" x14ac:dyDescent="0.25">
      <c r="A96" s="88">
        <v>2224</v>
      </c>
      <c r="B96" s="110" t="s">
        <v>219</v>
      </c>
      <c r="C96" s="45">
        <f t="shared" si="3"/>
        <v>0</v>
      </c>
      <c r="D96" s="43"/>
      <c r="E96" s="40"/>
      <c r="F96" s="44">
        <f t="shared" si="4"/>
        <v>0</v>
      </c>
      <c r="G96" s="43"/>
      <c r="H96" s="42"/>
      <c r="I96" s="39">
        <f t="shared" si="5"/>
        <v>0</v>
      </c>
      <c r="J96" s="43"/>
      <c r="K96" s="42"/>
      <c r="L96" s="39">
        <f t="shared" si="6"/>
        <v>0</v>
      </c>
      <c r="M96" s="41"/>
      <c r="N96" s="40"/>
      <c r="O96" s="39">
        <f t="shared" si="7"/>
        <v>0</v>
      </c>
      <c r="P96" s="38"/>
    </row>
    <row r="97" spans="1:16" ht="24" hidden="1" x14ac:dyDescent="0.25">
      <c r="A97" s="88">
        <v>2229</v>
      </c>
      <c r="B97" s="110" t="s">
        <v>218</v>
      </c>
      <c r="C97" s="45">
        <f t="shared" si="3"/>
        <v>0</v>
      </c>
      <c r="D97" s="43"/>
      <c r="E97" s="40"/>
      <c r="F97" s="44">
        <f t="shared" si="4"/>
        <v>0</v>
      </c>
      <c r="G97" s="43"/>
      <c r="H97" s="42"/>
      <c r="I97" s="39">
        <f t="shared" si="5"/>
        <v>0</v>
      </c>
      <c r="J97" s="43"/>
      <c r="K97" s="42"/>
      <c r="L97" s="39">
        <f t="shared" si="6"/>
        <v>0</v>
      </c>
      <c r="M97" s="41"/>
      <c r="N97" s="40"/>
      <c r="O97" s="39">
        <f t="shared" si="7"/>
        <v>0</v>
      </c>
      <c r="P97" s="38"/>
    </row>
    <row r="98" spans="1:16" ht="36" hidden="1" x14ac:dyDescent="0.25">
      <c r="A98" s="111">
        <v>2230</v>
      </c>
      <c r="B98" s="110" t="s">
        <v>217</v>
      </c>
      <c r="C98" s="45">
        <f t="shared" si="3"/>
        <v>0</v>
      </c>
      <c r="D98" s="115">
        <f>SUM(D99:D105)</f>
        <v>0</v>
      </c>
      <c r="E98" s="112">
        <f>SUM(E99:E105)</f>
        <v>0</v>
      </c>
      <c r="F98" s="44">
        <f t="shared" si="4"/>
        <v>0</v>
      </c>
      <c r="G98" s="115">
        <f>SUM(G99:G105)</f>
        <v>0</v>
      </c>
      <c r="H98" s="114">
        <f>SUM(H99:H105)</f>
        <v>0</v>
      </c>
      <c r="I98" s="39">
        <f t="shared" si="5"/>
        <v>0</v>
      </c>
      <c r="J98" s="115">
        <f>SUM(J99:J105)</f>
        <v>0</v>
      </c>
      <c r="K98" s="114">
        <f>SUM(K99:K105)</f>
        <v>0</v>
      </c>
      <c r="L98" s="39">
        <f t="shared" si="6"/>
        <v>0</v>
      </c>
      <c r="M98" s="113">
        <f>SUM(M99:M105)</f>
        <v>0</v>
      </c>
      <c r="N98" s="112">
        <f>SUM(N99:N105)</f>
        <v>0</v>
      </c>
      <c r="O98" s="39">
        <f t="shared" si="7"/>
        <v>0</v>
      </c>
      <c r="P98" s="38"/>
    </row>
    <row r="99" spans="1:16" ht="24" hidden="1" x14ac:dyDescent="0.25">
      <c r="A99" s="88">
        <v>2231</v>
      </c>
      <c r="B99" s="110" t="s">
        <v>216</v>
      </c>
      <c r="C99" s="45">
        <f t="shared" si="3"/>
        <v>0</v>
      </c>
      <c r="D99" s="43"/>
      <c r="E99" s="40"/>
      <c r="F99" s="44">
        <f t="shared" si="4"/>
        <v>0</v>
      </c>
      <c r="G99" s="43"/>
      <c r="H99" s="42"/>
      <c r="I99" s="39">
        <f t="shared" si="5"/>
        <v>0</v>
      </c>
      <c r="J99" s="43"/>
      <c r="K99" s="42"/>
      <c r="L99" s="39">
        <f t="shared" si="6"/>
        <v>0</v>
      </c>
      <c r="M99" s="41"/>
      <c r="N99" s="40"/>
      <c r="O99" s="39">
        <f t="shared" si="7"/>
        <v>0</v>
      </c>
      <c r="P99" s="38"/>
    </row>
    <row r="100" spans="1:16" ht="36" hidden="1" x14ac:dyDescent="0.25">
      <c r="A100" s="88">
        <v>2232</v>
      </c>
      <c r="B100" s="110" t="s">
        <v>215</v>
      </c>
      <c r="C100" s="45">
        <f t="shared" si="3"/>
        <v>0</v>
      </c>
      <c r="D100" s="43"/>
      <c r="E100" s="40"/>
      <c r="F100" s="44">
        <f t="shared" si="4"/>
        <v>0</v>
      </c>
      <c r="G100" s="43"/>
      <c r="H100" s="42"/>
      <c r="I100" s="39">
        <f t="shared" si="5"/>
        <v>0</v>
      </c>
      <c r="J100" s="43"/>
      <c r="K100" s="42"/>
      <c r="L100" s="39">
        <f t="shared" si="6"/>
        <v>0</v>
      </c>
      <c r="M100" s="41"/>
      <c r="N100" s="40"/>
      <c r="O100" s="39">
        <f t="shared" si="7"/>
        <v>0</v>
      </c>
      <c r="P100" s="38"/>
    </row>
    <row r="101" spans="1:16" ht="24" hidden="1" x14ac:dyDescent="0.25">
      <c r="A101" s="145">
        <v>2233</v>
      </c>
      <c r="B101" s="117" t="s">
        <v>214</v>
      </c>
      <c r="C101" s="45">
        <f t="shared" si="3"/>
        <v>0</v>
      </c>
      <c r="D101" s="83"/>
      <c r="E101" s="80"/>
      <c r="F101" s="84">
        <f t="shared" si="4"/>
        <v>0</v>
      </c>
      <c r="G101" s="83"/>
      <c r="H101" s="82"/>
      <c r="I101" s="79">
        <f t="shared" si="5"/>
        <v>0</v>
      </c>
      <c r="J101" s="83"/>
      <c r="K101" s="82"/>
      <c r="L101" s="79">
        <f t="shared" si="6"/>
        <v>0</v>
      </c>
      <c r="M101" s="81"/>
      <c r="N101" s="80"/>
      <c r="O101" s="79">
        <f t="shared" si="7"/>
        <v>0</v>
      </c>
      <c r="P101" s="78"/>
    </row>
    <row r="102" spans="1:16" ht="36" hidden="1" x14ac:dyDescent="0.25">
      <c r="A102" s="88">
        <v>2234</v>
      </c>
      <c r="B102" s="110" t="s">
        <v>213</v>
      </c>
      <c r="C102" s="45">
        <f t="shared" si="3"/>
        <v>0</v>
      </c>
      <c r="D102" s="43"/>
      <c r="E102" s="40"/>
      <c r="F102" s="44">
        <f t="shared" si="4"/>
        <v>0</v>
      </c>
      <c r="G102" s="43"/>
      <c r="H102" s="42"/>
      <c r="I102" s="39">
        <f t="shared" si="5"/>
        <v>0</v>
      </c>
      <c r="J102" s="43"/>
      <c r="K102" s="42"/>
      <c r="L102" s="39">
        <f t="shared" si="6"/>
        <v>0</v>
      </c>
      <c r="M102" s="41"/>
      <c r="N102" s="40"/>
      <c r="O102" s="39">
        <f t="shared" si="7"/>
        <v>0</v>
      </c>
      <c r="P102" s="38"/>
    </row>
    <row r="103" spans="1:16" ht="24" hidden="1" x14ac:dyDescent="0.25">
      <c r="A103" s="88">
        <v>2235</v>
      </c>
      <c r="B103" s="110" t="s">
        <v>212</v>
      </c>
      <c r="C103" s="45">
        <f t="shared" si="3"/>
        <v>0</v>
      </c>
      <c r="D103" s="43"/>
      <c r="E103" s="40"/>
      <c r="F103" s="44">
        <f t="shared" si="4"/>
        <v>0</v>
      </c>
      <c r="G103" s="43"/>
      <c r="H103" s="42"/>
      <c r="I103" s="39">
        <f t="shared" si="5"/>
        <v>0</v>
      </c>
      <c r="J103" s="43"/>
      <c r="K103" s="42"/>
      <c r="L103" s="39">
        <f t="shared" si="6"/>
        <v>0</v>
      </c>
      <c r="M103" s="41"/>
      <c r="N103" s="40"/>
      <c r="O103" s="39">
        <f t="shared" si="7"/>
        <v>0</v>
      </c>
      <c r="P103" s="38"/>
    </row>
    <row r="104" spans="1:16" hidden="1" x14ac:dyDescent="0.25">
      <c r="A104" s="88">
        <v>2236</v>
      </c>
      <c r="B104" s="110" t="s">
        <v>211</v>
      </c>
      <c r="C104" s="45">
        <f t="shared" si="3"/>
        <v>0</v>
      </c>
      <c r="D104" s="43"/>
      <c r="E104" s="40"/>
      <c r="F104" s="44">
        <f t="shared" si="4"/>
        <v>0</v>
      </c>
      <c r="G104" s="43"/>
      <c r="H104" s="42"/>
      <c r="I104" s="39">
        <f t="shared" si="5"/>
        <v>0</v>
      </c>
      <c r="J104" s="43"/>
      <c r="K104" s="42"/>
      <c r="L104" s="39">
        <f t="shared" si="6"/>
        <v>0</v>
      </c>
      <c r="M104" s="41"/>
      <c r="N104" s="40"/>
      <c r="O104" s="39">
        <f t="shared" si="7"/>
        <v>0</v>
      </c>
      <c r="P104" s="38"/>
    </row>
    <row r="105" spans="1:16" ht="24" hidden="1" x14ac:dyDescent="0.25">
      <c r="A105" s="88">
        <v>2239</v>
      </c>
      <c r="B105" s="110" t="s">
        <v>210</v>
      </c>
      <c r="C105" s="45">
        <f t="shared" si="3"/>
        <v>0</v>
      </c>
      <c r="D105" s="43"/>
      <c r="E105" s="40"/>
      <c r="F105" s="44">
        <f t="shared" si="4"/>
        <v>0</v>
      </c>
      <c r="G105" s="43"/>
      <c r="H105" s="42"/>
      <c r="I105" s="39">
        <f t="shared" si="5"/>
        <v>0</v>
      </c>
      <c r="J105" s="43"/>
      <c r="K105" s="42"/>
      <c r="L105" s="39">
        <f t="shared" si="6"/>
        <v>0</v>
      </c>
      <c r="M105" s="41"/>
      <c r="N105" s="40"/>
      <c r="O105" s="39">
        <f t="shared" si="7"/>
        <v>0</v>
      </c>
      <c r="P105" s="38"/>
    </row>
    <row r="106" spans="1:16" ht="36" x14ac:dyDescent="0.25">
      <c r="A106" s="111">
        <v>2240</v>
      </c>
      <c r="B106" s="110" t="s">
        <v>209</v>
      </c>
      <c r="C106" s="45">
        <f t="shared" si="3"/>
        <v>5903</v>
      </c>
      <c r="D106" s="115">
        <f>SUM(D107:D114)</f>
        <v>6575</v>
      </c>
      <c r="E106" s="136">
        <f>SUM(E107:E114)</f>
        <v>-672</v>
      </c>
      <c r="F106" s="87">
        <f t="shared" si="4"/>
        <v>5903</v>
      </c>
      <c r="G106" s="115">
        <f>SUM(G107:G114)</f>
        <v>0</v>
      </c>
      <c r="H106" s="114">
        <f>SUM(H107:H114)</f>
        <v>0</v>
      </c>
      <c r="I106" s="39">
        <f t="shared" si="5"/>
        <v>0</v>
      </c>
      <c r="J106" s="115">
        <f>SUM(J107:J114)</f>
        <v>0</v>
      </c>
      <c r="K106" s="114">
        <f>SUM(K107:K114)</f>
        <v>0</v>
      </c>
      <c r="L106" s="39">
        <f t="shared" si="6"/>
        <v>0</v>
      </c>
      <c r="M106" s="113">
        <f>SUM(M107:M114)</f>
        <v>0</v>
      </c>
      <c r="N106" s="112">
        <f>SUM(N107:N114)</f>
        <v>0</v>
      </c>
      <c r="O106" s="39">
        <f t="shared" si="7"/>
        <v>0</v>
      </c>
      <c r="P106" s="38"/>
    </row>
    <row r="107" spans="1:16" hidden="1" x14ac:dyDescent="0.25">
      <c r="A107" s="88">
        <v>2241</v>
      </c>
      <c r="B107" s="110" t="s">
        <v>208</v>
      </c>
      <c r="C107" s="45">
        <f t="shared" si="3"/>
        <v>0</v>
      </c>
      <c r="D107" s="43"/>
      <c r="E107" s="40"/>
      <c r="F107" s="44">
        <f t="shared" si="4"/>
        <v>0</v>
      </c>
      <c r="G107" s="43"/>
      <c r="H107" s="42"/>
      <c r="I107" s="39">
        <f t="shared" si="5"/>
        <v>0</v>
      </c>
      <c r="J107" s="43"/>
      <c r="K107" s="42"/>
      <c r="L107" s="39">
        <f t="shared" si="6"/>
        <v>0</v>
      </c>
      <c r="M107" s="41"/>
      <c r="N107" s="40"/>
      <c r="O107" s="39">
        <f t="shared" si="7"/>
        <v>0</v>
      </c>
      <c r="P107" s="38"/>
    </row>
    <row r="108" spans="1:16" ht="24" hidden="1" x14ac:dyDescent="0.25">
      <c r="A108" s="88">
        <v>2242</v>
      </c>
      <c r="B108" s="110" t="s">
        <v>207</v>
      </c>
      <c r="C108" s="45">
        <f t="shared" si="3"/>
        <v>0</v>
      </c>
      <c r="D108" s="43"/>
      <c r="E108" s="40"/>
      <c r="F108" s="44">
        <f t="shared" si="4"/>
        <v>0</v>
      </c>
      <c r="G108" s="43"/>
      <c r="H108" s="42"/>
      <c r="I108" s="39">
        <f t="shared" si="5"/>
        <v>0</v>
      </c>
      <c r="J108" s="43"/>
      <c r="K108" s="42"/>
      <c r="L108" s="39">
        <f t="shared" si="6"/>
        <v>0</v>
      </c>
      <c r="M108" s="41"/>
      <c r="N108" s="40"/>
      <c r="O108" s="39">
        <f t="shared" si="7"/>
        <v>0</v>
      </c>
      <c r="P108" s="38"/>
    </row>
    <row r="109" spans="1:16" ht="24" hidden="1" x14ac:dyDescent="0.25">
      <c r="A109" s="88">
        <v>2243</v>
      </c>
      <c r="B109" s="110" t="s">
        <v>206</v>
      </c>
      <c r="C109" s="45">
        <f t="shared" si="3"/>
        <v>0</v>
      </c>
      <c r="D109" s="43"/>
      <c r="E109" s="40"/>
      <c r="F109" s="44">
        <f t="shared" si="4"/>
        <v>0</v>
      </c>
      <c r="G109" s="43"/>
      <c r="H109" s="42"/>
      <c r="I109" s="39">
        <f t="shared" si="5"/>
        <v>0</v>
      </c>
      <c r="J109" s="43"/>
      <c r="K109" s="42"/>
      <c r="L109" s="39">
        <f t="shared" si="6"/>
        <v>0</v>
      </c>
      <c r="M109" s="41"/>
      <c r="N109" s="40"/>
      <c r="O109" s="39">
        <f t="shared" si="7"/>
        <v>0</v>
      </c>
      <c r="P109" s="38"/>
    </row>
    <row r="110" spans="1:16" ht="27.75" customHeight="1" x14ac:dyDescent="0.25">
      <c r="A110" s="88">
        <v>2244</v>
      </c>
      <c r="B110" s="110" t="s">
        <v>205</v>
      </c>
      <c r="C110" s="45">
        <f t="shared" si="3"/>
        <v>5903</v>
      </c>
      <c r="D110" s="43">
        <v>6575</v>
      </c>
      <c r="E110" s="543">
        <v>-672</v>
      </c>
      <c r="F110" s="87">
        <f t="shared" si="4"/>
        <v>5903</v>
      </c>
      <c r="G110" s="43"/>
      <c r="H110" s="42"/>
      <c r="I110" s="39">
        <f t="shared" si="5"/>
        <v>0</v>
      </c>
      <c r="J110" s="43"/>
      <c r="K110" s="42"/>
      <c r="L110" s="39">
        <f t="shared" si="6"/>
        <v>0</v>
      </c>
      <c r="M110" s="41"/>
      <c r="N110" s="40"/>
      <c r="O110" s="39">
        <f t="shared" si="7"/>
        <v>0</v>
      </c>
      <c r="P110" s="38" t="s">
        <v>340</v>
      </c>
    </row>
    <row r="111" spans="1:16" ht="24" hidden="1" x14ac:dyDescent="0.25">
      <c r="A111" s="88">
        <v>2246</v>
      </c>
      <c r="B111" s="110" t="s">
        <v>204</v>
      </c>
      <c r="C111" s="45">
        <f t="shared" si="3"/>
        <v>0</v>
      </c>
      <c r="D111" s="43"/>
      <c r="E111" s="40"/>
      <c r="F111" s="44">
        <f t="shared" si="4"/>
        <v>0</v>
      </c>
      <c r="G111" s="43"/>
      <c r="H111" s="42"/>
      <c r="I111" s="39">
        <f t="shared" si="5"/>
        <v>0</v>
      </c>
      <c r="J111" s="43"/>
      <c r="K111" s="42"/>
      <c r="L111" s="39">
        <f t="shared" si="6"/>
        <v>0</v>
      </c>
      <c r="M111" s="41"/>
      <c r="N111" s="40"/>
      <c r="O111" s="39">
        <f t="shared" si="7"/>
        <v>0</v>
      </c>
      <c r="P111" s="38"/>
    </row>
    <row r="112" spans="1:16" hidden="1" x14ac:dyDescent="0.25">
      <c r="A112" s="88">
        <v>2247</v>
      </c>
      <c r="B112" s="110" t="s">
        <v>203</v>
      </c>
      <c r="C112" s="45">
        <f t="shared" si="3"/>
        <v>0</v>
      </c>
      <c r="D112" s="43"/>
      <c r="E112" s="40"/>
      <c r="F112" s="44">
        <f t="shared" si="4"/>
        <v>0</v>
      </c>
      <c r="G112" s="43"/>
      <c r="H112" s="42"/>
      <c r="I112" s="39">
        <f t="shared" si="5"/>
        <v>0</v>
      </c>
      <c r="J112" s="43"/>
      <c r="K112" s="42"/>
      <c r="L112" s="39">
        <f t="shared" si="6"/>
        <v>0</v>
      </c>
      <c r="M112" s="41"/>
      <c r="N112" s="40"/>
      <c r="O112" s="39">
        <f t="shared" si="7"/>
        <v>0</v>
      </c>
      <c r="P112" s="38"/>
    </row>
    <row r="113" spans="1:16" ht="24" hidden="1" x14ac:dyDescent="0.25">
      <c r="A113" s="88">
        <v>2248</v>
      </c>
      <c r="B113" s="110" t="s">
        <v>202</v>
      </c>
      <c r="C113" s="45">
        <f t="shared" si="3"/>
        <v>0</v>
      </c>
      <c r="D113" s="43"/>
      <c r="E113" s="40"/>
      <c r="F113" s="44">
        <f t="shared" si="4"/>
        <v>0</v>
      </c>
      <c r="G113" s="43"/>
      <c r="H113" s="42"/>
      <c r="I113" s="39">
        <f t="shared" si="5"/>
        <v>0</v>
      </c>
      <c r="J113" s="43"/>
      <c r="K113" s="42"/>
      <c r="L113" s="39">
        <f t="shared" si="6"/>
        <v>0</v>
      </c>
      <c r="M113" s="41"/>
      <c r="N113" s="40"/>
      <c r="O113" s="39">
        <f t="shared" si="7"/>
        <v>0</v>
      </c>
      <c r="P113" s="38"/>
    </row>
    <row r="114" spans="1:16" ht="24" hidden="1" x14ac:dyDescent="0.25">
      <c r="A114" s="88">
        <v>2249</v>
      </c>
      <c r="B114" s="110" t="s">
        <v>201</v>
      </c>
      <c r="C114" s="45">
        <f t="shared" si="3"/>
        <v>0</v>
      </c>
      <c r="D114" s="43"/>
      <c r="E114" s="40"/>
      <c r="F114" s="44">
        <f t="shared" si="4"/>
        <v>0</v>
      </c>
      <c r="G114" s="43"/>
      <c r="H114" s="42"/>
      <c r="I114" s="39">
        <f t="shared" si="5"/>
        <v>0</v>
      </c>
      <c r="J114" s="43"/>
      <c r="K114" s="42"/>
      <c r="L114" s="39">
        <f t="shared" si="6"/>
        <v>0</v>
      </c>
      <c r="M114" s="41"/>
      <c r="N114" s="40"/>
      <c r="O114" s="39">
        <f t="shared" si="7"/>
        <v>0</v>
      </c>
      <c r="P114" s="38"/>
    </row>
    <row r="115" spans="1:16" hidden="1" x14ac:dyDescent="0.25">
      <c r="A115" s="111">
        <v>2250</v>
      </c>
      <c r="B115" s="110" t="s">
        <v>200</v>
      </c>
      <c r="C115" s="45">
        <f t="shared" si="3"/>
        <v>0</v>
      </c>
      <c r="D115" s="115">
        <f>SUM(D116:D118)</f>
        <v>0</v>
      </c>
      <c r="E115" s="112">
        <f>SUM(E116:E118)</f>
        <v>0</v>
      </c>
      <c r="F115" s="44">
        <f t="shared" si="4"/>
        <v>0</v>
      </c>
      <c r="G115" s="115">
        <f>SUM(G116:G118)</f>
        <v>0</v>
      </c>
      <c r="H115" s="114">
        <f>SUM(H116:H118)</f>
        <v>0</v>
      </c>
      <c r="I115" s="39">
        <f t="shared" si="5"/>
        <v>0</v>
      </c>
      <c r="J115" s="115">
        <f>SUM(J116:J118)</f>
        <v>0</v>
      </c>
      <c r="K115" s="114">
        <f>SUM(K116:K118)</f>
        <v>0</v>
      </c>
      <c r="L115" s="39">
        <f t="shared" si="6"/>
        <v>0</v>
      </c>
      <c r="M115" s="113">
        <f>SUM(M116:M118)</f>
        <v>0</v>
      </c>
      <c r="N115" s="112">
        <f>SUM(N116:N118)</f>
        <v>0</v>
      </c>
      <c r="O115" s="39">
        <f t="shared" si="7"/>
        <v>0</v>
      </c>
      <c r="P115" s="38"/>
    </row>
    <row r="116" spans="1:16" hidden="1" x14ac:dyDescent="0.25">
      <c r="A116" s="88">
        <v>2251</v>
      </c>
      <c r="B116" s="110" t="s">
        <v>199</v>
      </c>
      <c r="C116" s="45">
        <f t="shared" si="3"/>
        <v>0</v>
      </c>
      <c r="D116" s="43"/>
      <c r="E116" s="40"/>
      <c r="F116" s="44">
        <f t="shared" si="4"/>
        <v>0</v>
      </c>
      <c r="G116" s="43"/>
      <c r="H116" s="42"/>
      <c r="I116" s="39">
        <f t="shared" si="5"/>
        <v>0</v>
      </c>
      <c r="J116" s="43"/>
      <c r="K116" s="42"/>
      <c r="L116" s="39">
        <f t="shared" si="6"/>
        <v>0</v>
      </c>
      <c r="M116" s="41"/>
      <c r="N116" s="40"/>
      <c r="O116" s="39">
        <f t="shared" si="7"/>
        <v>0</v>
      </c>
      <c r="P116" s="38"/>
    </row>
    <row r="117" spans="1:16" ht="24" hidden="1" x14ac:dyDescent="0.25">
      <c r="A117" s="88">
        <v>2252</v>
      </c>
      <c r="B117" s="110" t="s">
        <v>198</v>
      </c>
      <c r="C117" s="45">
        <f t="shared" ref="C117:C180" si="8">F117+I117+L117+O117</f>
        <v>0</v>
      </c>
      <c r="D117" s="43"/>
      <c r="E117" s="40"/>
      <c r="F117" s="44">
        <f t="shared" ref="F117:F180" si="9">D117+E117</f>
        <v>0</v>
      </c>
      <c r="G117" s="43"/>
      <c r="H117" s="42"/>
      <c r="I117" s="39">
        <f t="shared" ref="I117:I180" si="10">G117+H117</f>
        <v>0</v>
      </c>
      <c r="J117" s="43"/>
      <c r="K117" s="42"/>
      <c r="L117" s="39">
        <f t="shared" ref="L117:L180" si="11">J117+K117</f>
        <v>0</v>
      </c>
      <c r="M117" s="41"/>
      <c r="N117" s="40"/>
      <c r="O117" s="39">
        <f t="shared" ref="O117:O180" si="12">M117+N117</f>
        <v>0</v>
      </c>
      <c r="P117" s="38"/>
    </row>
    <row r="118" spans="1:16" ht="24" hidden="1" x14ac:dyDescent="0.25">
      <c r="A118" s="88">
        <v>2259</v>
      </c>
      <c r="B118" s="110" t="s">
        <v>197</v>
      </c>
      <c r="C118" s="45">
        <f t="shared" si="8"/>
        <v>0</v>
      </c>
      <c r="D118" s="43"/>
      <c r="E118" s="40"/>
      <c r="F118" s="44">
        <f t="shared" si="9"/>
        <v>0</v>
      </c>
      <c r="G118" s="43"/>
      <c r="H118" s="42"/>
      <c r="I118" s="39">
        <f t="shared" si="10"/>
        <v>0</v>
      </c>
      <c r="J118" s="43"/>
      <c r="K118" s="42"/>
      <c r="L118" s="39">
        <f t="shared" si="11"/>
        <v>0</v>
      </c>
      <c r="M118" s="41"/>
      <c r="N118" s="40"/>
      <c r="O118" s="39">
        <f t="shared" si="12"/>
        <v>0</v>
      </c>
      <c r="P118" s="38"/>
    </row>
    <row r="119" spans="1:16" ht="12.75" hidden="1" customHeight="1" x14ac:dyDescent="0.25">
      <c r="A119" s="111">
        <v>2260</v>
      </c>
      <c r="B119" s="110" t="s">
        <v>196</v>
      </c>
      <c r="C119" s="45">
        <f t="shared" si="8"/>
        <v>0</v>
      </c>
      <c r="D119" s="115">
        <f>SUM(D120:D124)</f>
        <v>0</v>
      </c>
      <c r="E119" s="112">
        <f>SUM(E120:E124)</f>
        <v>0</v>
      </c>
      <c r="F119" s="44">
        <f t="shared" si="9"/>
        <v>0</v>
      </c>
      <c r="G119" s="115">
        <f>SUM(G120:G124)</f>
        <v>0</v>
      </c>
      <c r="H119" s="114">
        <f>SUM(H120:H124)</f>
        <v>0</v>
      </c>
      <c r="I119" s="39">
        <f t="shared" si="10"/>
        <v>0</v>
      </c>
      <c r="J119" s="115">
        <f>SUM(J120:J124)</f>
        <v>0</v>
      </c>
      <c r="K119" s="114">
        <f>SUM(K120:K124)</f>
        <v>0</v>
      </c>
      <c r="L119" s="39">
        <f t="shared" si="11"/>
        <v>0</v>
      </c>
      <c r="M119" s="113">
        <f>SUM(M120:M124)</f>
        <v>0</v>
      </c>
      <c r="N119" s="112">
        <f>SUM(N120:N124)</f>
        <v>0</v>
      </c>
      <c r="O119" s="39">
        <f t="shared" si="12"/>
        <v>0</v>
      </c>
      <c r="P119" s="38"/>
    </row>
    <row r="120" spans="1:16" hidden="1" x14ac:dyDescent="0.25">
      <c r="A120" s="88">
        <v>2261</v>
      </c>
      <c r="B120" s="110" t="s">
        <v>195</v>
      </c>
      <c r="C120" s="45">
        <f t="shared" si="8"/>
        <v>0</v>
      </c>
      <c r="D120" s="43"/>
      <c r="E120" s="40"/>
      <c r="F120" s="44">
        <f t="shared" si="9"/>
        <v>0</v>
      </c>
      <c r="G120" s="43"/>
      <c r="H120" s="42"/>
      <c r="I120" s="39">
        <f t="shared" si="10"/>
        <v>0</v>
      </c>
      <c r="J120" s="43"/>
      <c r="K120" s="42"/>
      <c r="L120" s="39">
        <f t="shared" si="11"/>
        <v>0</v>
      </c>
      <c r="M120" s="41"/>
      <c r="N120" s="40"/>
      <c r="O120" s="39">
        <f t="shared" si="12"/>
        <v>0</v>
      </c>
      <c r="P120" s="38"/>
    </row>
    <row r="121" spans="1:16" hidden="1" x14ac:dyDescent="0.25">
      <c r="A121" s="88">
        <v>2262</v>
      </c>
      <c r="B121" s="110" t="s">
        <v>194</v>
      </c>
      <c r="C121" s="45">
        <f t="shared" si="8"/>
        <v>0</v>
      </c>
      <c r="D121" s="43"/>
      <c r="E121" s="40"/>
      <c r="F121" s="44">
        <f t="shared" si="9"/>
        <v>0</v>
      </c>
      <c r="G121" s="43"/>
      <c r="H121" s="42"/>
      <c r="I121" s="39">
        <f t="shared" si="10"/>
        <v>0</v>
      </c>
      <c r="J121" s="43"/>
      <c r="K121" s="42"/>
      <c r="L121" s="39">
        <f t="shared" si="11"/>
        <v>0</v>
      </c>
      <c r="M121" s="41"/>
      <c r="N121" s="40"/>
      <c r="O121" s="39">
        <f t="shared" si="12"/>
        <v>0</v>
      </c>
      <c r="P121" s="38"/>
    </row>
    <row r="122" spans="1:16" hidden="1" x14ac:dyDescent="0.25">
      <c r="A122" s="88">
        <v>2263</v>
      </c>
      <c r="B122" s="110" t="s">
        <v>193</v>
      </c>
      <c r="C122" s="45">
        <f t="shared" si="8"/>
        <v>0</v>
      </c>
      <c r="D122" s="43"/>
      <c r="E122" s="40"/>
      <c r="F122" s="44">
        <f t="shared" si="9"/>
        <v>0</v>
      </c>
      <c r="G122" s="43"/>
      <c r="H122" s="42"/>
      <c r="I122" s="39">
        <f t="shared" si="10"/>
        <v>0</v>
      </c>
      <c r="J122" s="43"/>
      <c r="K122" s="42"/>
      <c r="L122" s="39">
        <f t="shared" si="11"/>
        <v>0</v>
      </c>
      <c r="M122" s="41"/>
      <c r="N122" s="40"/>
      <c r="O122" s="39">
        <f t="shared" si="12"/>
        <v>0</v>
      </c>
      <c r="P122" s="38"/>
    </row>
    <row r="123" spans="1:16" ht="24" hidden="1" x14ac:dyDescent="0.25">
      <c r="A123" s="88">
        <v>2264</v>
      </c>
      <c r="B123" s="110" t="s">
        <v>192</v>
      </c>
      <c r="C123" s="45">
        <f t="shared" si="8"/>
        <v>0</v>
      </c>
      <c r="D123" s="43"/>
      <c r="E123" s="40"/>
      <c r="F123" s="44">
        <f t="shared" si="9"/>
        <v>0</v>
      </c>
      <c r="G123" s="43"/>
      <c r="H123" s="42"/>
      <c r="I123" s="39">
        <f t="shared" si="10"/>
        <v>0</v>
      </c>
      <c r="J123" s="43"/>
      <c r="K123" s="42"/>
      <c r="L123" s="39">
        <f t="shared" si="11"/>
        <v>0</v>
      </c>
      <c r="M123" s="41"/>
      <c r="N123" s="40"/>
      <c r="O123" s="39">
        <f t="shared" si="12"/>
        <v>0</v>
      </c>
      <c r="P123" s="38"/>
    </row>
    <row r="124" spans="1:16" hidden="1" x14ac:dyDescent="0.25">
      <c r="A124" s="88">
        <v>2269</v>
      </c>
      <c r="B124" s="110" t="s">
        <v>191</v>
      </c>
      <c r="C124" s="45">
        <f t="shared" si="8"/>
        <v>0</v>
      </c>
      <c r="D124" s="43"/>
      <c r="E124" s="40"/>
      <c r="F124" s="44">
        <f t="shared" si="9"/>
        <v>0</v>
      </c>
      <c r="G124" s="43"/>
      <c r="H124" s="42"/>
      <c r="I124" s="39">
        <f t="shared" si="10"/>
        <v>0</v>
      </c>
      <c r="J124" s="43"/>
      <c r="K124" s="42"/>
      <c r="L124" s="39">
        <f t="shared" si="11"/>
        <v>0</v>
      </c>
      <c r="M124" s="41"/>
      <c r="N124" s="40"/>
      <c r="O124" s="39">
        <f t="shared" si="12"/>
        <v>0</v>
      </c>
      <c r="P124" s="38"/>
    </row>
    <row r="125" spans="1:16" hidden="1" x14ac:dyDescent="0.25">
      <c r="A125" s="111">
        <v>2270</v>
      </c>
      <c r="B125" s="110" t="s">
        <v>190</v>
      </c>
      <c r="C125" s="45">
        <f t="shared" si="8"/>
        <v>0</v>
      </c>
      <c r="D125" s="115">
        <f>SUM(D126:D130)</f>
        <v>0</v>
      </c>
      <c r="E125" s="112">
        <f>SUM(E126:E130)</f>
        <v>0</v>
      </c>
      <c r="F125" s="44">
        <f t="shared" si="9"/>
        <v>0</v>
      </c>
      <c r="G125" s="115">
        <f>SUM(G126:G130)</f>
        <v>0</v>
      </c>
      <c r="H125" s="114">
        <f>SUM(H126:H130)</f>
        <v>0</v>
      </c>
      <c r="I125" s="39">
        <f t="shared" si="10"/>
        <v>0</v>
      </c>
      <c r="J125" s="115">
        <f>SUM(J126:J130)</f>
        <v>0</v>
      </c>
      <c r="K125" s="114">
        <f>SUM(K126:K130)</f>
        <v>0</v>
      </c>
      <c r="L125" s="39">
        <f t="shared" si="11"/>
        <v>0</v>
      </c>
      <c r="M125" s="113">
        <f>SUM(M126:M130)</f>
        <v>0</v>
      </c>
      <c r="N125" s="112">
        <f>SUM(N126:N130)</f>
        <v>0</v>
      </c>
      <c r="O125" s="39">
        <f t="shared" si="12"/>
        <v>0</v>
      </c>
      <c r="P125" s="38"/>
    </row>
    <row r="126" spans="1:16" hidden="1" x14ac:dyDescent="0.25">
      <c r="A126" s="88">
        <v>2272</v>
      </c>
      <c r="B126" s="1" t="s">
        <v>189</v>
      </c>
      <c r="C126" s="45">
        <f t="shared" si="8"/>
        <v>0</v>
      </c>
      <c r="D126" s="43"/>
      <c r="E126" s="40"/>
      <c r="F126" s="44">
        <f t="shared" si="9"/>
        <v>0</v>
      </c>
      <c r="G126" s="43"/>
      <c r="H126" s="42"/>
      <c r="I126" s="39">
        <f t="shared" si="10"/>
        <v>0</v>
      </c>
      <c r="J126" s="43"/>
      <c r="K126" s="42"/>
      <c r="L126" s="39">
        <f t="shared" si="11"/>
        <v>0</v>
      </c>
      <c r="M126" s="41"/>
      <c r="N126" s="40"/>
      <c r="O126" s="39">
        <f t="shared" si="12"/>
        <v>0</v>
      </c>
      <c r="P126" s="38"/>
    </row>
    <row r="127" spans="1:16" ht="24" hidden="1" x14ac:dyDescent="0.25">
      <c r="A127" s="88">
        <v>2275</v>
      </c>
      <c r="B127" s="110" t="s">
        <v>188</v>
      </c>
      <c r="C127" s="45">
        <f t="shared" si="8"/>
        <v>0</v>
      </c>
      <c r="D127" s="43"/>
      <c r="E127" s="40"/>
      <c r="F127" s="44">
        <f t="shared" si="9"/>
        <v>0</v>
      </c>
      <c r="G127" s="43"/>
      <c r="H127" s="42"/>
      <c r="I127" s="39">
        <f t="shared" si="10"/>
        <v>0</v>
      </c>
      <c r="J127" s="43"/>
      <c r="K127" s="42"/>
      <c r="L127" s="39">
        <f t="shared" si="11"/>
        <v>0</v>
      </c>
      <c r="M127" s="41"/>
      <c r="N127" s="40"/>
      <c r="O127" s="39">
        <f t="shared" si="12"/>
        <v>0</v>
      </c>
      <c r="P127" s="38"/>
    </row>
    <row r="128" spans="1:16" ht="36" hidden="1" x14ac:dyDescent="0.25">
      <c r="A128" s="88">
        <v>2276</v>
      </c>
      <c r="B128" s="110" t="s">
        <v>187</v>
      </c>
      <c r="C128" s="45">
        <f t="shared" si="8"/>
        <v>0</v>
      </c>
      <c r="D128" s="43"/>
      <c r="E128" s="40"/>
      <c r="F128" s="44">
        <f t="shared" si="9"/>
        <v>0</v>
      </c>
      <c r="G128" s="43"/>
      <c r="H128" s="42"/>
      <c r="I128" s="39">
        <f t="shared" si="10"/>
        <v>0</v>
      </c>
      <c r="J128" s="43"/>
      <c r="K128" s="42"/>
      <c r="L128" s="39">
        <f t="shared" si="11"/>
        <v>0</v>
      </c>
      <c r="M128" s="41"/>
      <c r="N128" s="40"/>
      <c r="O128" s="39">
        <f t="shared" si="12"/>
        <v>0</v>
      </c>
      <c r="P128" s="38"/>
    </row>
    <row r="129" spans="1:16" ht="24" hidden="1" x14ac:dyDescent="0.25">
      <c r="A129" s="88">
        <v>2278</v>
      </c>
      <c r="B129" s="110" t="s">
        <v>186</v>
      </c>
      <c r="C129" s="45">
        <f t="shared" si="8"/>
        <v>0</v>
      </c>
      <c r="D129" s="43"/>
      <c r="E129" s="40"/>
      <c r="F129" s="44">
        <f t="shared" si="9"/>
        <v>0</v>
      </c>
      <c r="G129" s="43"/>
      <c r="H129" s="42"/>
      <c r="I129" s="39">
        <f t="shared" si="10"/>
        <v>0</v>
      </c>
      <c r="J129" s="43"/>
      <c r="K129" s="42"/>
      <c r="L129" s="39">
        <f t="shared" si="11"/>
        <v>0</v>
      </c>
      <c r="M129" s="41"/>
      <c r="N129" s="40"/>
      <c r="O129" s="39">
        <f t="shared" si="12"/>
        <v>0</v>
      </c>
      <c r="P129" s="38"/>
    </row>
    <row r="130" spans="1:16" ht="24" hidden="1" x14ac:dyDescent="0.25">
      <c r="A130" s="88">
        <v>2279</v>
      </c>
      <c r="B130" s="110" t="s">
        <v>185</v>
      </c>
      <c r="C130" s="45">
        <f t="shared" si="8"/>
        <v>0</v>
      </c>
      <c r="D130" s="43"/>
      <c r="E130" s="40"/>
      <c r="F130" s="44">
        <f t="shared" si="9"/>
        <v>0</v>
      </c>
      <c r="G130" s="43"/>
      <c r="H130" s="42"/>
      <c r="I130" s="39">
        <f t="shared" si="10"/>
        <v>0</v>
      </c>
      <c r="J130" s="43"/>
      <c r="K130" s="42"/>
      <c r="L130" s="39">
        <f t="shared" si="11"/>
        <v>0</v>
      </c>
      <c r="M130" s="41"/>
      <c r="N130" s="40"/>
      <c r="O130" s="39">
        <f t="shared" si="12"/>
        <v>0</v>
      </c>
      <c r="P130" s="38"/>
    </row>
    <row r="131" spans="1:16" ht="24" hidden="1" x14ac:dyDescent="0.25">
      <c r="A131" s="118">
        <v>2280</v>
      </c>
      <c r="B131" s="117" t="s">
        <v>184</v>
      </c>
      <c r="C131" s="45">
        <f t="shared" si="8"/>
        <v>0</v>
      </c>
      <c r="D131" s="140">
        <f>SUM(D132)</f>
        <v>0</v>
      </c>
      <c r="E131" s="141">
        <f>SUM(E132)</f>
        <v>0</v>
      </c>
      <c r="F131" s="84">
        <f t="shared" si="9"/>
        <v>0</v>
      </c>
      <c r="G131" s="140">
        <f>SUM(G132)</f>
        <v>0</v>
      </c>
      <c r="H131" s="139">
        <f>SUM(H132)</f>
        <v>0</v>
      </c>
      <c r="I131" s="79">
        <f t="shared" si="10"/>
        <v>0</v>
      </c>
      <c r="J131" s="140">
        <f>SUM(J132)</f>
        <v>0</v>
      </c>
      <c r="K131" s="139">
        <f>SUM(K132)</f>
        <v>0</v>
      </c>
      <c r="L131" s="79">
        <f t="shared" si="11"/>
        <v>0</v>
      </c>
      <c r="M131" s="113">
        <f>SUM(M132)</f>
        <v>0</v>
      </c>
      <c r="N131" s="112">
        <f>SUM(N132)</f>
        <v>0</v>
      </c>
      <c r="O131" s="39">
        <f t="shared" si="12"/>
        <v>0</v>
      </c>
      <c r="P131" s="38"/>
    </row>
    <row r="132" spans="1:16" ht="24" hidden="1" x14ac:dyDescent="0.25">
      <c r="A132" s="88">
        <v>2283</v>
      </c>
      <c r="B132" s="110" t="s">
        <v>183</v>
      </c>
      <c r="C132" s="45">
        <f t="shared" si="8"/>
        <v>0</v>
      </c>
      <c r="D132" s="43"/>
      <c r="E132" s="40"/>
      <c r="F132" s="44">
        <f t="shared" si="9"/>
        <v>0</v>
      </c>
      <c r="G132" s="43"/>
      <c r="H132" s="42"/>
      <c r="I132" s="39">
        <f t="shared" si="10"/>
        <v>0</v>
      </c>
      <c r="J132" s="43"/>
      <c r="K132" s="42"/>
      <c r="L132" s="39">
        <f t="shared" si="11"/>
        <v>0</v>
      </c>
      <c r="M132" s="41"/>
      <c r="N132" s="40"/>
      <c r="O132" s="39">
        <f t="shared" si="12"/>
        <v>0</v>
      </c>
      <c r="P132" s="38"/>
    </row>
    <row r="133" spans="1:16" ht="36" x14ac:dyDescent="0.25">
      <c r="A133" s="109">
        <v>2300</v>
      </c>
      <c r="B133" s="108" t="s">
        <v>182</v>
      </c>
      <c r="C133" s="124">
        <f t="shared" si="8"/>
        <v>8859</v>
      </c>
      <c r="D133" s="121">
        <f>SUM(D134,D139,D143,D144,D147,D154,D162,D163,D166)</f>
        <v>8759</v>
      </c>
      <c r="E133" s="540">
        <f>SUM(E134,E139,E143,E144,E147,E154,E162,E163,E166)</f>
        <v>100</v>
      </c>
      <c r="F133" s="473">
        <f t="shared" si="9"/>
        <v>8859</v>
      </c>
      <c r="G133" s="121">
        <f>SUM(G134,G139,G143,G144,G147,G154,G162,G163,G166)</f>
        <v>0</v>
      </c>
      <c r="H133" s="120">
        <f>SUM(H134,H139,H143,H144,H147,H154,H162,H163,H166)</f>
        <v>0</v>
      </c>
      <c r="I133" s="119">
        <f t="shared" si="10"/>
        <v>0</v>
      </c>
      <c r="J133" s="121">
        <f>SUM(J134,J139,J143,J144,J147,J154,J162,J163,J166)</f>
        <v>0</v>
      </c>
      <c r="K133" s="120">
        <f>SUM(K134,K139,K143,K144,K147,K154,K162,K163,K166)</f>
        <v>0</v>
      </c>
      <c r="L133" s="119">
        <f t="shared" si="11"/>
        <v>0</v>
      </c>
      <c r="M133" s="172">
        <f>SUM(M134,M139,M143,M144,M147,M154,M162,M163,M166)</f>
        <v>0</v>
      </c>
      <c r="N133" s="123">
        <f>SUM(N134,N139,N143,N144,N147,N154,N162,N163,N166)</f>
        <v>0</v>
      </c>
      <c r="O133" s="119">
        <f t="shared" si="12"/>
        <v>0</v>
      </c>
      <c r="P133" s="171"/>
    </row>
    <row r="134" spans="1:16" ht="24" x14ac:dyDescent="0.25">
      <c r="A134" s="118">
        <v>2310</v>
      </c>
      <c r="B134" s="117" t="s">
        <v>181</v>
      </c>
      <c r="C134" s="85">
        <f t="shared" si="8"/>
        <v>856</v>
      </c>
      <c r="D134" s="201">
        <f>SUM(D135:D138)</f>
        <v>1225</v>
      </c>
      <c r="E134" s="142">
        <f>SUM(E135:E138)</f>
        <v>-369</v>
      </c>
      <c r="F134" s="477">
        <f t="shared" si="9"/>
        <v>856</v>
      </c>
      <c r="G134" s="140">
        <f>SUM(G135:G138)</f>
        <v>0</v>
      </c>
      <c r="H134" s="139">
        <f>SUM(H135:H138)</f>
        <v>0</v>
      </c>
      <c r="I134" s="79">
        <f t="shared" si="10"/>
        <v>0</v>
      </c>
      <c r="J134" s="140">
        <f>SUM(J135:J138)</f>
        <v>0</v>
      </c>
      <c r="K134" s="139">
        <f>SUM(K135:K138)</f>
        <v>0</v>
      </c>
      <c r="L134" s="79">
        <f t="shared" si="11"/>
        <v>0</v>
      </c>
      <c r="M134" s="142">
        <f>SUM(M135:M138)</f>
        <v>0</v>
      </c>
      <c r="N134" s="141">
        <f>SUM(N135:N138)</f>
        <v>0</v>
      </c>
      <c r="O134" s="79">
        <f t="shared" si="12"/>
        <v>0</v>
      </c>
      <c r="P134" s="78"/>
    </row>
    <row r="135" spans="1:16" x14ac:dyDescent="0.25">
      <c r="A135" s="88">
        <v>2311</v>
      </c>
      <c r="B135" s="110" t="s">
        <v>180</v>
      </c>
      <c r="C135" s="45">
        <f t="shared" si="8"/>
        <v>50</v>
      </c>
      <c r="D135" s="43">
        <v>50</v>
      </c>
      <c r="E135" s="543"/>
      <c r="F135" s="87">
        <f t="shared" si="9"/>
        <v>50</v>
      </c>
      <c r="G135" s="43"/>
      <c r="H135" s="42"/>
      <c r="I135" s="39">
        <f t="shared" si="10"/>
        <v>0</v>
      </c>
      <c r="J135" s="43"/>
      <c r="K135" s="42"/>
      <c r="L135" s="39">
        <f t="shared" si="11"/>
        <v>0</v>
      </c>
      <c r="M135" s="41"/>
      <c r="N135" s="40"/>
      <c r="O135" s="39">
        <f t="shared" si="12"/>
        <v>0</v>
      </c>
      <c r="P135" s="38"/>
    </row>
    <row r="136" spans="1:16" ht="24" x14ac:dyDescent="0.25">
      <c r="A136" s="88">
        <v>2312</v>
      </c>
      <c r="B136" s="110" t="s">
        <v>179</v>
      </c>
      <c r="C136" s="45">
        <f t="shared" si="8"/>
        <v>746</v>
      </c>
      <c r="D136" s="43">
        <v>1115</v>
      </c>
      <c r="E136" s="543">
        <v>-369</v>
      </c>
      <c r="F136" s="87">
        <f t="shared" si="9"/>
        <v>746</v>
      </c>
      <c r="G136" s="43"/>
      <c r="H136" s="42"/>
      <c r="I136" s="39">
        <f t="shared" si="10"/>
        <v>0</v>
      </c>
      <c r="J136" s="43"/>
      <c r="K136" s="42"/>
      <c r="L136" s="39">
        <f t="shared" si="11"/>
        <v>0</v>
      </c>
      <c r="M136" s="41"/>
      <c r="N136" s="40"/>
      <c r="O136" s="39">
        <f t="shared" si="12"/>
        <v>0</v>
      </c>
      <c r="P136" s="38" t="s">
        <v>339</v>
      </c>
    </row>
    <row r="137" spans="1:16" hidden="1" x14ac:dyDescent="0.25">
      <c r="A137" s="88">
        <v>2313</v>
      </c>
      <c r="B137" s="110" t="s">
        <v>178</v>
      </c>
      <c r="C137" s="45">
        <f t="shared" si="8"/>
        <v>0</v>
      </c>
      <c r="D137" s="43"/>
      <c r="E137" s="40"/>
      <c r="F137" s="44">
        <f t="shared" si="9"/>
        <v>0</v>
      </c>
      <c r="G137" s="43"/>
      <c r="H137" s="42"/>
      <c r="I137" s="39">
        <f t="shared" si="10"/>
        <v>0</v>
      </c>
      <c r="J137" s="43"/>
      <c r="K137" s="42"/>
      <c r="L137" s="39">
        <f t="shared" si="11"/>
        <v>0</v>
      </c>
      <c r="M137" s="41"/>
      <c r="N137" s="40"/>
      <c r="O137" s="39">
        <f t="shared" si="12"/>
        <v>0</v>
      </c>
      <c r="P137" s="38"/>
    </row>
    <row r="138" spans="1:16" ht="36" x14ac:dyDescent="0.25">
      <c r="A138" s="88">
        <v>2314</v>
      </c>
      <c r="B138" s="110" t="s">
        <v>177</v>
      </c>
      <c r="C138" s="45">
        <f t="shared" si="8"/>
        <v>60</v>
      </c>
      <c r="D138" s="43">
        <v>60</v>
      </c>
      <c r="E138" s="543"/>
      <c r="F138" s="87">
        <f t="shared" si="9"/>
        <v>60</v>
      </c>
      <c r="G138" s="43"/>
      <c r="H138" s="42"/>
      <c r="I138" s="39">
        <f t="shared" si="10"/>
        <v>0</v>
      </c>
      <c r="J138" s="43"/>
      <c r="K138" s="42"/>
      <c r="L138" s="39">
        <f t="shared" si="11"/>
        <v>0</v>
      </c>
      <c r="M138" s="41"/>
      <c r="N138" s="40"/>
      <c r="O138" s="39">
        <f t="shared" si="12"/>
        <v>0</v>
      </c>
      <c r="P138" s="38"/>
    </row>
    <row r="139" spans="1:16" hidden="1" x14ac:dyDescent="0.25">
      <c r="A139" s="111">
        <v>2320</v>
      </c>
      <c r="B139" s="110" t="s">
        <v>176</v>
      </c>
      <c r="C139" s="45">
        <f t="shared" si="8"/>
        <v>0</v>
      </c>
      <c r="D139" s="115">
        <f>SUM(D140:D142)</f>
        <v>0</v>
      </c>
      <c r="E139" s="112">
        <f>SUM(E140:E142)</f>
        <v>0</v>
      </c>
      <c r="F139" s="44">
        <f t="shared" si="9"/>
        <v>0</v>
      </c>
      <c r="G139" s="115">
        <f>SUM(G140:G142)</f>
        <v>0</v>
      </c>
      <c r="H139" s="114">
        <f>SUM(H140:H142)</f>
        <v>0</v>
      </c>
      <c r="I139" s="39">
        <f t="shared" si="10"/>
        <v>0</v>
      </c>
      <c r="J139" s="115">
        <f>SUM(J140:J142)</f>
        <v>0</v>
      </c>
      <c r="K139" s="114">
        <f>SUM(K140:K142)</f>
        <v>0</v>
      </c>
      <c r="L139" s="39">
        <f t="shared" si="11"/>
        <v>0</v>
      </c>
      <c r="M139" s="113">
        <f>SUM(M140:M142)</f>
        <v>0</v>
      </c>
      <c r="N139" s="112">
        <f>SUM(N140:N142)</f>
        <v>0</v>
      </c>
      <c r="O139" s="39">
        <f t="shared" si="12"/>
        <v>0</v>
      </c>
      <c r="P139" s="38"/>
    </row>
    <row r="140" spans="1:16" hidden="1" x14ac:dyDescent="0.25">
      <c r="A140" s="88">
        <v>2321</v>
      </c>
      <c r="B140" s="110" t="s">
        <v>175</v>
      </c>
      <c r="C140" s="45">
        <f t="shared" si="8"/>
        <v>0</v>
      </c>
      <c r="D140" s="43"/>
      <c r="E140" s="40"/>
      <c r="F140" s="44">
        <f t="shared" si="9"/>
        <v>0</v>
      </c>
      <c r="G140" s="43"/>
      <c r="H140" s="42"/>
      <c r="I140" s="39">
        <f t="shared" si="10"/>
        <v>0</v>
      </c>
      <c r="J140" s="43"/>
      <c r="K140" s="42"/>
      <c r="L140" s="39">
        <f t="shared" si="11"/>
        <v>0</v>
      </c>
      <c r="M140" s="41"/>
      <c r="N140" s="40"/>
      <c r="O140" s="39">
        <f t="shared" si="12"/>
        <v>0</v>
      </c>
      <c r="P140" s="38"/>
    </row>
    <row r="141" spans="1:16" hidden="1" x14ac:dyDescent="0.25">
      <c r="A141" s="88">
        <v>2322</v>
      </c>
      <c r="B141" s="110" t="s">
        <v>174</v>
      </c>
      <c r="C141" s="45">
        <f t="shared" si="8"/>
        <v>0</v>
      </c>
      <c r="D141" s="43"/>
      <c r="E141" s="40"/>
      <c r="F141" s="44">
        <f t="shared" si="9"/>
        <v>0</v>
      </c>
      <c r="G141" s="43"/>
      <c r="H141" s="42"/>
      <c r="I141" s="39">
        <f t="shared" si="10"/>
        <v>0</v>
      </c>
      <c r="J141" s="43"/>
      <c r="K141" s="42"/>
      <c r="L141" s="39">
        <f t="shared" si="11"/>
        <v>0</v>
      </c>
      <c r="M141" s="41"/>
      <c r="N141" s="40"/>
      <c r="O141" s="39">
        <f t="shared" si="12"/>
        <v>0</v>
      </c>
      <c r="P141" s="38"/>
    </row>
    <row r="142" spans="1:16" hidden="1" x14ac:dyDescent="0.25">
      <c r="A142" s="88">
        <v>2329</v>
      </c>
      <c r="B142" s="110" t="s">
        <v>173</v>
      </c>
      <c r="C142" s="45">
        <f t="shared" si="8"/>
        <v>0</v>
      </c>
      <c r="D142" s="43"/>
      <c r="E142" s="40"/>
      <c r="F142" s="44">
        <f t="shared" si="9"/>
        <v>0</v>
      </c>
      <c r="G142" s="43"/>
      <c r="H142" s="42"/>
      <c r="I142" s="39">
        <f t="shared" si="10"/>
        <v>0</v>
      </c>
      <c r="J142" s="43"/>
      <c r="K142" s="42"/>
      <c r="L142" s="39">
        <f t="shared" si="11"/>
        <v>0</v>
      </c>
      <c r="M142" s="41"/>
      <c r="N142" s="40"/>
      <c r="O142" s="39">
        <f t="shared" si="12"/>
        <v>0</v>
      </c>
      <c r="P142" s="38"/>
    </row>
    <row r="143" spans="1:16" hidden="1" x14ac:dyDescent="0.25">
      <c r="A143" s="111">
        <v>2330</v>
      </c>
      <c r="B143" s="110" t="s">
        <v>172</v>
      </c>
      <c r="C143" s="45">
        <f t="shared" si="8"/>
        <v>0</v>
      </c>
      <c r="D143" s="43"/>
      <c r="E143" s="40"/>
      <c r="F143" s="44">
        <f t="shared" si="9"/>
        <v>0</v>
      </c>
      <c r="G143" s="43"/>
      <c r="H143" s="42"/>
      <c r="I143" s="39">
        <f t="shared" si="10"/>
        <v>0</v>
      </c>
      <c r="J143" s="43"/>
      <c r="K143" s="42"/>
      <c r="L143" s="39">
        <f t="shared" si="11"/>
        <v>0</v>
      </c>
      <c r="M143" s="41"/>
      <c r="N143" s="40"/>
      <c r="O143" s="39">
        <f t="shared" si="12"/>
        <v>0</v>
      </c>
      <c r="P143" s="38"/>
    </row>
    <row r="144" spans="1:16" ht="48" x14ac:dyDescent="0.25">
      <c r="A144" s="111">
        <v>2340</v>
      </c>
      <c r="B144" s="110" t="s">
        <v>171</v>
      </c>
      <c r="C144" s="45">
        <f t="shared" si="8"/>
        <v>50</v>
      </c>
      <c r="D144" s="115">
        <f>SUM(D145:D146)</f>
        <v>50</v>
      </c>
      <c r="E144" s="136">
        <f>SUM(E145:E146)</f>
        <v>0</v>
      </c>
      <c r="F144" s="87">
        <f t="shared" si="9"/>
        <v>50</v>
      </c>
      <c r="G144" s="115">
        <f>SUM(G145:G146)</f>
        <v>0</v>
      </c>
      <c r="H144" s="114">
        <f>SUM(H145:H146)</f>
        <v>0</v>
      </c>
      <c r="I144" s="39">
        <f t="shared" si="10"/>
        <v>0</v>
      </c>
      <c r="J144" s="115">
        <f>SUM(J145:J146)</f>
        <v>0</v>
      </c>
      <c r="K144" s="114">
        <f>SUM(K145:K146)</f>
        <v>0</v>
      </c>
      <c r="L144" s="39">
        <f t="shared" si="11"/>
        <v>0</v>
      </c>
      <c r="M144" s="113">
        <f>SUM(M145:M146)</f>
        <v>0</v>
      </c>
      <c r="N144" s="112">
        <f>SUM(N145:N146)</f>
        <v>0</v>
      </c>
      <c r="O144" s="39">
        <f t="shared" si="12"/>
        <v>0</v>
      </c>
      <c r="P144" s="38"/>
    </row>
    <row r="145" spans="1:16" x14ac:dyDescent="0.25">
      <c r="A145" s="88">
        <v>2341</v>
      </c>
      <c r="B145" s="110" t="s">
        <v>170</v>
      </c>
      <c r="C145" s="45">
        <f t="shared" si="8"/>
        <v>50</v>
      </c>
      <c r="D145" s="43">
        <v>50</v>
      </c>
      <c r="E145" s="543"/>
      <c r="F145" s="87">
        <f t="shared" si="9"/>
        <v>50</v>
      </c>
      <c r="G145" s="43"/>
      <c r="H145" s="42"/>
      <c r="I145" s="39">
        <f t="shared" si="10"/>
        <v>0</v>
      </c>
      <c r="J145" s="43"/>
      <c r="K145" s="42"/>
      <c r="L145" s="39">
        <f t="shared" si="11"/>
        <v>0</v>
      </c>
      <c r="M145" s="41"/>
      <c r="N145" s="40"/>
      <c r="O145" s="39">
        <f t="shared" si="12"/>
        <v>0</v>
      </c>
      <c r="P145" s="38"/>
    </row>
    <row r="146" spans="1:16" ht="24" hidden="1" x14ac:dyDescent="0.25">
      <c r="A146" s="88">
        <v>2344</v>
      </c>
      <c r="B146" s="110" t="s">
        <v>169</v>
      </c>
      <c r="C146" s="45">
        <f t="shared" si="8"/>
        <v>0</v>
      </c>
      <c r="D146" s="43"/>
      <c r="E146" s="40"/>
      <c r="F146" s="44">
        <f t="shared" si="9"/>
        <v>0</v>
      </c>
      <c r="G146" s="43"/>
      <c r="H146" s="42"/>
      <c r="I146" s="39">
        <f t="shared" si="10"/>
        <v>0</v>
      </c>
      <c r="J146" s="43"/>
      <c r="K146" s="42"/>
      <c r="L146" s="39">
        <f t="shared" si="11"/>
        <v>0</v>
      </c>
      <c r="M146" s="41"/>
      <c r="N146" s="40"/>
      <c r="O146" s="39">
        <f t="shared" si="12"/>
        <v>0</v>
      </c>
      <c r="P146" s="38"/>
    </row>
    <row r="147" spans="1:16" ht="24" x14ac:dyDescent="0.25">
      <c r="A147" s="169">
        <v>2350</v>
      </c>
      <c r="B147" s="96" t="s">
        <v>168</v>
      </c>
      <c r="C147" s="45">
        <f t="shared" si="8"/>
        <v>946</v>
      </c>
      <c r="D147" s="94">
        <f>SUM(D148:D153)</f>
        <v>946</v>
      </c>
      <c r="E147" s="541">
        <f>SUM(E148:E153)</f>
        <v>0</v>
      </c>
      <c r="F147" s="484">
        <f t="shared" si="9"/>
        <v>946</v>
      </c>
      <c r="G147" s="94">
        <f>SUM(G148:G153)</f>
        <v>0</v>
      </c>
      <c r="H147" s="93">
        <f>SUM(H148:H153)</f>
        <v>0</v>
      </c>
      <c r="I147" s="90">
        <f t="shared" si="10"/>
        <v>0</v>
      </c>
      <c r="J147" s="94">
        <f>SUM(J148:J153)</f>
        <v>0</v>
      </c>
      <c r="K147" s="93">
        <f>SUM(K148:K153)</f>
        <v>0</v>
      </c>
      <c r="L147" s="90">
        <f t="shared" si="11"/>
        <v>0</v>
      </c>
      <c r="M147" s="92">
        <f>SUM(M148:M153)</f>
        <v>0</v>
      </c>
      <c r="N147" s="91">
        <f>SUM(N148:N153)</f>
        <v>0</v>
      </c>
      <c r="O147" s="90">
        <f t="shared" si="12"/>
        <v>0</v>
      </c>
      <c r="P147" s="89"/>
    </row>
    <row r="148" spans="1:16" x14ac:dyDescent="0.25">
      <c r="A148" s="145">
        <v>2351</v>
      </c>
      <c r="B148" s="117" t="s">
        <v>167</v>
      </c>
      <c r="C148" s="45">
        <f t="shared" si="8"/>
        <v>100</v>
      </c>
      <c r="D148" s="83">
        <v>100</v>
      </c>
      <c r="E148" s="542"/>
      <c r="F148" s="477">
        <f t="shared" si="9"/>
        <v>100</v>
      </c>
      <c r="G148" s="83"/>
      <c r="H148" s="82"/>
      <c r="I148" s="79">
        <f t="shared" si="10"/>
        <v>0</v>
      </c>
      <c r="J148" s="83"/>
      <c r="K148" s="82"/>
      <c r="L148" s="79">
        <f t="shared" si="11"/>
        <v>0</v>
      </c>
      <c r="M148" s="81"/>
      <c r="N148" s="80"/>
      <c r="O148" s="79">
        <f t="shared" si="12"/>
        <v>0</v>
      </c>
      <c r="P148" s="78"/>
    </row>
    <row r="149" spans="1:16" x14ac:dyDescent="0.25">
      <c r="A149" s="88">
        <v>2352</v>
      </c>
      <c r="B149" s="110" t="s">
        <v>166</v>
      </c>
      <c r="C149" s="45">
        <f t="shared" si="8"/>
        <v>846</v>
      </c>
      <c r="D149" s="43">
        <v>846</v>
      </c>
      <c r="E149" s="543"/>
      <c r="F149" s="87">
        <f t="shared" si="9"/>
        <v>846</v>
      </c>
      <c r="G149" s="43"/>
      <c r="H149" s="42"/>
      <c r="I149" s="39">
        <f t="shared" si="10"/>
        <v>0</v>
      </c>
      <c r="J149" s="43"/>
      <c r="K149" s="42"/>
      <c r="L149" s="39">
        <f t="shared" si="11"/>
        <v>0</v>
      </c>
      <c r="M149" s="41"/>
      <c r="N149" s="40"/>
      <c r="O149" s="39">
        <f t="shared" si="12"/>
        <v>0</v>
      </c>
      <c r="P149" s="38"/>
    </row>
    <row r="150" spans="1:16" ht="24" hidden="1" x14ac:dyDescent="0.25">
      <c r="A150" s="88">
        <v>2353</v>
      </c>
      <c r="B150" s="110" t="s">
        <v>165</v>
      </c>
      <c r="C150" s="45">
        <f t="shared" si="8"/>
        <v>0</v>
      </c>
      <c r="D150" s="43"/>
      <c r="E150" s="40"/>
      <c r="F150" s="44">
        <f t="shared" si="9"/>
        <v>0</v>
      </c>
      <c r="G150" s="43"/>
      <c r="H150" s="42"/>
      <c r="I150" s="39">
        <f t="shared" si="10"/>
        <v>0</v>
      </c>
      <c r="J150" s="43"/>
      <c r="K150" s="42"/>
      <c r="L150" s="39">
        <f t="shared" si="11"/>
        <v>0</v>
      </c>
      <c r="M150" s="41"/>
      <c r="N150" s="40"/>
      <c r="O150" s="39">
        <f t="shared" si="12"/>
        <v>0</v>
      </c>
      <c r="P150" s="38"/>
    </row>
    <row r="151" spans="1:16" ht="24" hidden="1" x14ac:dyDescent="0.25">
      <c r="A151" s="88">
        <v>2354</v>
      </c>
      <c r="B151" s="110" t="s">
        <v>164</v>
      </c>
      <c r="C151" s="45">
        <f t="shared" si="8"/>
        <v>0</v>
      </c>
      <c r="D151" s="43"/>
      <c r="E151" s="40"/>
      <c r="F151" s="44">
        <f t="shared" si="9"/>
        <v>0</v>
      </c>
      <c r="G151" s="43"/>
      <c r="H151" s="42"/>
      <c r="I151" s="39">
        <f t="shared" si="10"/>
        <v>0</v>
      </c>
      <c r="J151" s="43"/>
      <c r="K151" s="42"/>
      <c r="L151" s="39">
        <f t="shared" si="11"/>
        <v>0</v>
      </c>
      <c r="M151" s="41"/>
      <c r="N151" s="40"/>
      <c r="O151" s="39">
        <f t="shared" si="12"/>
        <v>0</v>
      </c>
      <c r="P151" s="38"/>
    </row>
    <row r="152" spans="1:16" ht="24" hidden="1" x14ac:dyDescent="0.25">
      <c r="A152" s="88">
        <v>2355</v>
      </c>
      <c r="B152" s="110" t="s">
        <v>163</v>
      </c>
      <c r="C152" s="45">
        <f t="shared" si="8"/>
        <v>0</v>
      </c>
      <c r="D152" s="43"/>
      <c r="E152" s="40"/>
      <c r="F152" s="44">
        <f t="shared" si="9"/>
        <v>0</v>
      </c>
      <c r="G152" s="43"/>
      <c r="H152" s="42"/>
      <c r="I152" s="39">
        <f t="shared" si="10"/>
        <v>0</v>
      </c>
      <c r="J152" s="43"/>
      <c r="K152" s="42"/>
      <c r="L152" s="39">
        <f t="shared" si="11"/>
        <v>0</v>
      </c>
      <c r="M152" s="41"/>
      <c r="N152" s="40"/>
      <c r="O152" s="39">
        <f t="shared" si="12"/>
        <v>0</v>
      </c>
      <c r="P152" s="38"/>
    </row>
    <row r="153" spans="1:16" ht="24" hidden="1" x14ac:dyDescent="0.25">
      <c r="A153" s="88">
        <v>2359</v>
      </c>
      <c r="B153" s="110" t="s">
        <v>162</v>
      </c>
      <c r="C153" s="45">
        <f t="shared" si="8"/>
        <v>0</v>
      </c>
      <c r="D153" s="43"/>
      <c r="E153" s="40"/>
      <c r="F153" s="44">
        <f t="shared" si="9"/>
        <v>0</v>
      </c>
      <c r="G153" s="43"/>
      <c r="H153" s="42"/>
      <c r="I153" s="39">
        <f t="shared" si="10"/>
        <v>0</v>
      </c>
      <c r="J153" s="43"/>
      <c r="K153" s="42"/>
      <c r="L153" s="39">
        <f t="shared" si="11"/>
        <v>0</v>
      </c>
      <c r="M153" s="41"/>
      <c r="N153" s="40"/>
      <c r="O153" s="39">
        <f t="shared" si="12"/>
        <v>0</v>
      </c>
      <c r="P153" s="38"/>
    </row>
    <row r="154" spans="1:16" ht="24" x14ac:dyDescent="0.25">
      <c r="A154" s="111">
        <v>2360</v>
      </c>
      <c r="B154" s="110" t="s">
        <v>161</v>
      </c>
      <c r="C154" s="45">
        <f t="shared" si="8"/>
        <v>7007</v>
      </c>
      <c r="D154" s="115">
        <f>SUM(D155:D161)</f>
        <v>6538</v>
      </c>
      <c r="E154" s="136">
        <f>SUM(E155:E161)</f>
        <v>469</v>
      </c>
      <c r="F154" s="87">
        <f t="shared" si="9"/>
        <v>7007</v>
      </c>
      <c r="G154" s="115">
        <f>SUM(G155:G161)</f>
        <v>0</v>
      </c>
      <c r="H154" s="114">
        <f>SUM(H155:H161)</f>
        <v>0</v>
      </c>
      <c r="I154" s="39">
        <f t="shared" si="10"/>
        <v>0</v>
      </c>
      <c r="J154" s="115">
        <f>SUM(J155:J161)</f>
        <v>0</v>
      </c>
      <c r="K154" s="114">
        <f>SUM(K155:K161)</f>
        <v>0</v>
      </c>
      <c r="L154" s="39">
        <f t="shared" si="11"/>
        <v>0</v>
      </c>
      <c r="M154" s="113">
        <f>SUM(M155:M161)</f>
        <v>0</v>
      </c>
      <c r="N154" s="112">
        <f>SUM(N155:N161)</f>
        <v>0</v>
      </c>
      <c r="O154" s="39">
        <f t="shared" si="12"/>
        <v>0</v>
      </c>
      <c r="P154" s="38"/>
    </row>
    <row r="155" spans="1:16" x14ac:dyDescent="0.25">
      <c r="A155" s="46">
        <v>2361</v>
      </c>
      <c r="B155" s="110" t="s">
        <v>160</v>
      </c>
      <c r="C155" s="45">
        <f t="shared" si="8"/>
        <v>534</v>
      </c>
      <c r="D155" s="43">
        <v>534</v>
      </c>
      <c r="E155" s="543"/>
      <c r="F155" s="87">
        <f t="shared" si="9"/>
        <v>534</v>
      </c>
      <c r="G155" s="43"/>
      <c r="H155" s="42"/>
      <c r="I155" s="39">
        <f t="shared" si="10"/>
        <v>0</v>
      </c>
      <c r="J155" s="43"/>
      <c r="K155" s="42"/>
      <c r="L155" s="39">
        <f t="shared" si="11"/>
        <v>0</v>
      </c>
      <c r="M155" s="41"/>
      <c r="N155" s="40"/>
      <c r="O155" s="39">
        <f t="shared" si="12"/>
        <v>0</v>
      </c>
      <c r="P155" s="38"/>
    </row>
    <row r="156" spans="1:16" ht="24" x14ac:dyDescent="0.25">
      <c r="A156" s="46">
        <v>2362</v>
      </c>
      <c r="B156" s="110" t="s">
        <v>159</v>
      </c>
      <c r="C156" s="45">
        <f t="shared" si="8"/>
        <v>120</v>
      </c>
      <c r="D156" s="43">
        <v>120</v>
      </c>
      <c r="E156" s="543"/>
      <c r="F156" s="87">
        <f t="shared" si="9"/>
        <v>120</v>
      </c>
      <c r="G156" s="43"/>
      <c r="H156" s="42"/>
      <c r="I156" s="39">
        <f t="shared" si="10"/>
        <v>0</v>
      </c>
      <c r="J156" s="43"/>
      <c r="K156" s="42"/>
      <c r="L156" s="39">
        <f t="shared" si="11"/>
        <v>0</v>
      </c>
      <c r="M156" s="41"/>
      <c r="N156" s="40"/>
      <c r="O156" s="39">
        <f t="shared" si="12"/>
        <v>0</v>
      </c>
      <c r="P156" s="38"/>
    </row>
    <row r="157" spans="1:16" ht="52.5" customHeight="1" x14ac:dyDescent="0.25">
      <c r="A157" s="46">
        <v>2363</v>
      </c>
      <c r="B157" s="110" t="s">
        <v>158</v>
      </c>
      <c r="C157" s="45">
        <f t="shared" si="8"/>
        <v>6303</v>
      </c>
      <c r="D157" s="43">
        <v>5834</v>
      </c>
      <c r="E157" s="543">
        <f>469</f>
        <v>469</v>
      </c>
      <c r="F157" s="87">
        <f t="shared" si="9"/>
        <v>6303</v>
      </c>
      <c r="G157" s="43"/>
      <c r="H157" s="42"/>
      <c r="I157" s="39">
        <f t="shared" si="10"/>
        <v>0</v>
      </c>
      <c r="J157" s="43"/>
      <c r="K157" s="42"/>
      <c r="L157" s="39">
        <f t="shared" si="11"/>
        <v>0</v>
      </c>
      <c r="M157" s="41"/>
      <c r="N157" s="40"/>
      <c r="O157" s="39">
        <f t="shared" si="12"/>
        <v>0</v>
      </c>
      <c r="P157" s="38" t="s">
        <v>338</v>
      </c>
    </row>
    <row r="158" spans="1:16" hidden="1" x14ac:dyDescent="0.25">
      <c r="A158" s="46">
        <v>2364</v>
      </c>
      <c r="B158" s="110" t="s">
        <v>156</v>
      </c>
      <c r="C158" s="45">
        <f t="shared" si="8"/>
        <v>0</v>
      </c>
      <c r="D158" s="43"/>
      <c r="E158" s="40"/>
      <c r="F158" s="44">
        <f t="shared" si="9"/>
        <v>0</v>
      </c>
      <c r="G158" s="43"/>
      <c r="H158" s="42"/>
      <c r="I158" s="39">
        <f t="shared" si="10"/>
        <v>0</v>
      </c>
      <c r="J158" s="43"/>
      <c r="K158" s="42"/>
      <c r="L158" s="39">
        <f t="shared" si="11"/>
        <v>0</v>
      </c>
      <c r="M158" s="41"/>
      <c r="N158" s="40"/>
      <c r="O158" s="39">
        <f t="shared" si="12"/>
        <v>0</v>
      </c>
      <c r="P158" s="38"/>
    </row>
    <row r="159" spans="1:16" hidden="1" x14ac:dyDescent="0.25">
      <c r="A159" s="46">
        <v>2365</v>
      </c>
      <c r="B159" s="110" t="s">
        <v>155</v>
      </c>
      <c r="C159" s="45">
        <f t="shared" si="8"/>
        <v>0</v>
      </c>
      <c r="D159" s="43"/>
      <c r="E159" s="40"/>
      <c r="F159" s="44">
        <f t="shared" si="9"/>
        <v>0</v>
      </c>
      <c r="G159" s="43"/>
      <c r="H159" s="42"/>
      <c r="I159" s="39">
        <f t="shared" si="10"/>
        <v>0</v>
      </c>
      <c r="J159" s="43"/>
      <c r="K159" s="42"/>
      <c r="L159" s="39">
        <f t="shared" si="11"/>
        <v>0</v>
      </c>
      <c r="M159" s="41"/>
      <c r="N159" s="40"/>
      <c r="O159" s="39">
        <f t="shared" si="12"/>
        <v>0</v>
      </c>
      <c r="P159" s="38"/>
    </row>
    <row r="160" spans="1:16" ht="36" hidden="1" x14ac:dyDescent="0.25">
      <c r="A160" s="46">
        <v>2366</v>
      </c>
      <c r="B160" s="110" t="s">
        <v>153</v>
      </c>
      <c r="C160" s="45">
        <f t="shared" si="8"/>
        <v>0</v>
      </c>
      <c r="D160" s="43"/>
      <c r="E160" s="40"/>
      <c r="F160" s="44">
        <f t="shared" si="9"/>
        <v>0</v>
      </c>
      <c r="G160" s="43"/>
      <c r="H160" s="42"/>
      <c r="I160" s="39">
        <f t="shared" si="10"/>
        <v>0</v>
      </c>
      <c r="J160" s="43"/>
      <c r="K160" s="42"/>
      <c r="L160" s="39">
        <f t="shared" si="11"/>
        <v>0</v>
      </c>
      <c r="M160" s="41"/>
      <c r="N160" s="40"/>
      <c r="O160" s="39">
        <f t="shared" si="12"/>
        <v>0</v>
      </c>
      <c r="P160" s="38"/>
    </row>
    <row r="161" spans="1:16" ht="48" x14ac:dyDescent="0.25">
      <c r="A161" s="46">
        <v>2369</v>
      </c>
      <c r="B161" s="110" t="s">
        <v>152</v>
      </c>
      <c r="C161" s="45">
        <f t="shared" si="8"/>
        <v>50</v>
      </c>
      <c r="D161" s="43">
        <v>50</v>
      </c>
      <c r="E161" s="543"/>
      <c r="F161" s="87">
        <f t="shared" si="9"/>
        <v>50</v>
      </c>
      <c r="G161" s="43"/>
      <c r="H161" s="42"/>
      <c r="I161" s="39">
        <f t="shared" si="10"/>
        <v>0</v>
      </c>
      <c r="J161" s="43"/>
      <c r="K161" s="42"/>
      <c r="L161" s="39">
        <f t="shared" si="11"/>
        <v>0</v>
      </c>
      <c r="M161" s="41"/>
      <c r="N161" s="40"/>
      <c r="O161" s="39">
        <f t="shared" si="12"/>
        <v>0</v>
      </c>
      <c r="P161" s="38"/>
    </row>
    <row r="162" spans="1:16" hidden="1" x14ac:dyDescent="0.25">
      <c r="A162" s="169">
        <v>2370</v>
      </c>
      <c r="B162" s="96" t="s">
        <v>151</v>
      </c>
      <c r="C162" s="45">
        <f t="shared" si="8"/>
        <v>0</v>
      </c>
      <c r="D162" s="167"/>
      <c r="E162" s="164"/>
      <c r="F162" s="95">
        <f t="shared" si="9"/>
        <v>0</v>
      </c>
      <c r="G162" s="167"/>
      <c r="H162" s="166"/>
      <c r="I162" s="90">
        <f t="shared" si="10"/>
        <v>0</v>
      </c>
      <c r="J162" s="167"/>
      <c r="K162" s="166"/>
      <c r="L162" s="90">
        <f t="shared" si="11"/>
        <v>0</v>
      </c>
      <c r="M162" s="165"/>
      <c r="N162" s="164"/>
      <c r="O162" s="90">
        <f t="shared" si="12"/>
        <v>0</v>
      </c>
      <c r="P162" s="89"/>
    </row>
    <row r="163" spans="1:16" hidden="1" x14ac:dyDescent="0.25">
      <c r="A163" s="169">
        <v>2380</v>
      </c>
      <c r="B163" s="96" t="s">
        <v>150</v>
      </c>
      <c r="C163" s="45">
        <f t="shared" si="8"/>
        <v>0</v>
      </c>
      <c r="D163" s="94">
        <f>SUM(D164:D165)</f>
        <v>0</v>
      </c>
      <c r="E163" s="91">
        <f>SUM(E164:E165)</f>
        <v>0</v>
      </c>
      <c r="F163" s="95">
        <f t="shared" si="9"/>
        <v>0</v>
      </c>
      <c r="G163" s="94">
        <f>SUM(G164:G165)</f>
        <v>0</v>
      </c>
      <c r="H163" s="93">
        <f>SUM(H164:H165)</f>
        <v>0</v>
      </c>
      <c r="I163" s="90">
        <f t="shared" si="10"/>
        <v>0</v>
      </c>
      <c r="J163" s="94">
        <f>SUM(J164:J165)</f>
        <v>0</v>
      </c>
      <c r="K163" s="93">
        <f>SUM(K164:K165)</f>
        <v>0</v>
      </c>
      <c r="L163" s="90">
        <f t="shared" si="11"/>
        <v>0</v>
      </c>
      <c r="M163" s="92">
        <f>SUM(M164:M165)</f>
        <v>0</v>
      </c>
      <c r="N163" s="91">
        <f>SUM(N164:N165)</f>
        <v>0</v>
      </c>
      <c r="O163" s="90">
        <f t="shared" si="12"/>
        <v>0</v>
      </c>
      <c r="P163" s="89"/>
    </row>
    <row r="164" spans="1:16" hidden="1" x14ac:dyDescent="0.25">
      <c r="A164" s="200">
        <v>2381</v>
      </c>
      <c r="B164" s="117" t="s">
        <v>149</v>
      </c>
      <c r="C164" s="45">
        <f t="shared" si="8"/>
        <v>0</v>
      </c>
      <c r="D164" s="83"/>
      <c r="E164" s="80"/>
      <c r="F164" s="84">
        <f t="shared" si="9"/>
        <v>0</v>
      </c>
      <c r="G164" s="83"/>
      <c r="H164" s="82"/>
      <c r="I164" s="79">
        <f t="shared" si="10"/>
        <v>0</v>
      </c>
      <c r="J164" s="83"/>
      <c r="K164" s="82"/>
      <c r="L164" s="79">
        <f t="shared" si="11"/>
        <v>0</v>
      </c>
      <c r="M164" s="81"/>
      <c r="N164" s="80"/>
      <c r="O164" s="79">
        <f t="shared" si="12"/>
        <v>0</v>
      </c>
      <c r="P164" s="78"/>
    </row>
    <row r="165" spans="1:16" ht="24" hidden="1" x14ac:dyDescent="0.25">
      <c r="A165" s="46">
        <v>2389</v>
      </c>
      <c r="B165" s="110" t="s">
        <v>148</v>
      </c>
      <c r="C165" s="45">
        <f t="shared" si="8"/>
        <v>0</v>
      </c>
      <c r="D165" s="43"/>
      <c r="E165" s="40"/>
      <c r="F165" s="44">
        <f t="shared" si="9"/>
        <v>0</v>
      </c>
      <c r="G165" s="43"/>
      <c r="H165" s="42"/>
      <c r="I165" s="39">
        <f t="shared" si="10"/>
        <v>0</v>
      </c>
      <c r="J165" s="43"/>
      <c r="K165" s="42"/>
      <c r="L165" s="39">
        <f t="shared" si="11"/>
        <v>0</v>
      </c>
      <c r="M165" s="41"/>
      <c r="N165" s="40"/>
      <c r="O165" s="39">
        <f t="shared" si="12"/>
        <v>0</v>
      </c>
      <c r="P165" s="38"/>
    </row>
    <row r="166" spans="1:16" hidden="1" x14ac:dyDescent="0.25">
      <c r="A166" s="169">
        <v>2390</v>
      </c>
      <c r="B166" s="96" t="s">
        <v>147</v>
      </c>
      <c r="C166" s="45">
        <f t="shared" si="8"/>
        <v>0</v>
      </c>
      <c r="D166" s="167"/>
      <c r="E166" s="164"/>
      <c r="F166" s="95">
        <f t="shared" si="9"/>
        <v>0</v>
      </c>
      <c r="G166" s="167"/>
      <c r="H166" s="166"/>
      <c r="I166" s="90">
        <f t="shared" si="10"/>
        <v>0</v>
      </c>
      <c r="J166" s="167"/>
      <c r="K166" s="166"/>
      <c r="L166" s="90">
        <f t="shared" si="11"/>
        <v>0</v>
      </c>
      <c r="M166" s="165"/>
      <c r="N166" s="164"/>
      <c r="O166" s="90">
        <f t="shared" si="12"/>
        <v>0</v>
      </c>
      <c r="P166" s="89"/>
    </row>
    <row r="167" spans="1:16" hidden="1" x14ac:dyDescent="0.25">
      <c r="A167" s="109">
        <v>2400</v>
      </c>
      <c r="B167" s="108" t="s">
        <v>146</v>
      </c>
      <c r="C167" s="124">
        <f t="shared" si="8"/>
        <v>0</v>
      </c>
      <c r="D167" s="199"/>
      <c r="E167" s="196"/>
      <c r="F167" s="122">
        <f t="shared" si="9"/>
        <v>0</v>
      </c>
      <c r="G167" s="199"/>
      <c r="H167" s="198"/>
      <c r="I167" s="119">
        <f t="shared" si="10"/>
        <v>0</v>
      </c>
      <c r="J167" s="199"/>
      <c r="K167" s="198"/>
      <c r="L167" s="119">
        <f t="shared" si="11"/>
        <v>0</v>
      </c>
      <c r="M167" s="197"/>
      <c r="N167" s="196"/>
      <c r="O167" s="119">
        <f t="shared" si="12"/>
        <v>0</v>
      </c>
      <c r="P167" s="171"/>
    </row>
    <row r="168" spans="1:16" ht="24" hidden="1" x14ac:dyDescent="0.25">
      <c r="A168" s="109">
        <v>2500</v>
      </c>
      <c r="B168" s="108" t="s">
        <v>145</v>
      </c>
      <c r="C168" s="124">
        <f t="shared" si="8"/>
        <v>0</v>
      </c>
      <c r="D168" s="121">
        <f>SUM(D169,D174)</f>
        <v>0</v>
      </c>
      <c r="E168" s="123">
        <f>SUM(E169,E174)</f>
        <v>0</v>
      </c>
      <c r="F168" s="122">
        <f t="shared" si="9"/>
        <v>0</v>
      </c>
      <c r="G168" s="121">
        <f>SUM(G169,G174)</f>
        <v>0</v>
      </c>
      <c r="H168" s="120">
        <f>SUM(H169,H174)</f>
        <v>0</v>
      </c>
      <c r="I168" s="119">
        <f t="shared" si="10"/>
        <v>0</v>
      </c>
      <c r="J168" s="121">
        <f>SUM(J169,J174)</f>
        <v>0</v>
      </c>
      <c r="K168" s="120">
        <f>SUM(K169,K174)</f>
        <v>0</v>
      </c>
      <c r="L168" s="119">
        <f t="shared" si="11"/>
        <v>0</v>
      </c>
      <c r="M168" s="69">
        <f>SUM(M169,M174)</f>
        <v>0</v>
      </c>
      <c r="N168" s="68">
        <f>SUM(N169,N174)</f>
        <v>0</v>
      </c>
      <c r="O168" s="67">
        <f t="shared" si="12"/>
        <v>0</v>
      </c>
      <c r="P168" s="66"/>
    </row>
    <row r="169" spans="1:16" hidden="1" x14ac:dyDescent="0.25">
      <c r="A169" s="118">
        <v>2510</v>
      </c>
      <c r="B169" s="117" t="s">
        <v>144</v>
      </c>
      <c r="C169" s="85">
        <f t="shared" si="8"/>
        <v>0</v>
      </c>
      <c r="D169" s="140">
        <f>SUM(D170:D173)</f>
        <v>0</v>
      </c>
      <c r="E169" s="141">
        <f>SUM(E170:E173)</f>
        <v>0</v>
      </c>
      <c r="F169" s="84">
        <f t="shared" si="9"/>
        <v>0</v>
      </c>
      <c r="G169" s="140">
        <f>SUM(G170:G173)</f>
        <v>0</v>
      </c>
      <c r="H169" s="139">
        <f>SUM(H170:H173)</f>
        <v>0</v>
      </c>
      <c r="I169" s="79">
        <f t="shared" si="10"/>
        <v>0</v>
      </c>
      <c r="J169" s="140">
        <f>SUM(J170:J173)</f>
        <v>0</v>
      </c>
      <c r="K169" s="139">
        <f>SUM(K170:K173)</f>
        <v>0</v>
      </c>
      <c r="L169" s="79">
        <f t="shared" si="11"/>
        <v>0</v>
      </c>
      <c r="M169" s="138">
        <f>SUM(M170:M173)</f>
        <v>0</v>
      </c>
      <c r="N169" s="137">
        <f>SUM(N170:N173)</f>
        <v>0</v>
      </c>
      <c r="O169" s="49">
        <f t="shared" si="12"/>
        <v>0</v>
      </c>
      <c r="P169" s="48"/>
    </row>
    <row r="170" spans="1:16" ht="24" hidden="1" x14ac:dyDescent="0.25">
      <c r="A170" s="88">
        <v>2512</v>
      </c>
      <c r="B170" s="110" t="s">
        <v>143</v>
      </c>
      <c r="C170" s="45">
        <f t="shared" si="8"/>
        <v>0</v>
      </c>
      <c r="D170" s="43"/>
      <c r="E170" s="40"/>
      <c r="F170" s="44">
        <f t="shared" si="9"/>
        <v>0</v>
      </c>
      <c r="G170" s="43"/>
      <c r="H170" s="42"/>
      <c r="I170" s="39">
        <f t="shared" si="10"/>
        <v>0</v>
      </c>
      <c r="J170" s="43"/>
      <c r="K170" s="42"/>
      <c r="L170" s="39">
        <f t="shared" si="11"/>
        <v>0</v>
      </c>
      <c r="M170" s="41"/>
      <c r="N170" s="40"/>
      <c r="O170" s="39">
        <f t="shared" si="12"/>
        <v>0</v>
      </c>
      <c r="P170" s="38"/>
    </row>
    <row r="171" spans="1:16" ht="36" hidden="1" x14ac:dyDescent="0.25">
      <c r="A171" s="88">
        <v>2513</v>
      </c>
      <c r="B171" s="110" t="s">
        <v>142</v>
      </c>
      <c r="C171" s="45">
        <f t="shared" si="8"/>
        <v>0</v>
      </c>
      <c r="D171" s="43"/>
      <c r="E171" s="40"/>
      <c r="F171" s="44">
        <f t="shared" si="9"/>
        <v>0</v>
      </c>
      <c r="G171" s="43"/>
      <c r="H171" s="42"/>
      <c r="I171" s="39">
        <f t="shared" si="10"/>
        <v>0</v>
      </c>
      <c r="J171" s="43"/>
      <c r="K171" s="42"/>
      <c r="L171" s="39">
        <f t="shared" si="11"/>
        <v>0</v>
      </c>
      <c r="M171" s="41"/>
      <c r="N171" s="40"/>
      <c r="O171" s="39">
        <f t="shared" si="12"/>
        <v>0</v>
      </c>
      <c r="P171" s="38"/>
    </row>
    <row r="172" spans="1:16" ht="24" hidden="1" x14ac:dyDescent="0.25">
      <c r="A172" s="88">
        <v>2515</v>
      </c>
      <c r="B172" s="110" t="s">
        <v>141</v>
      </c>
      <c r="C172" s="45">
        <f t="shared" si="8"/>
        <v>0</v>
      </c>
      <c r="D172" s="43"/>
      <c r="E172" s="40"/>
      <c r="F172" s="44">
        <f t="shared" si="9"/>
        <v>0</v>
      </c>
      <c r="G172" s="43"/>
      <c r="H172" s="42"/>
      <c r="I172" s="39">
        <f t="shared" si="10"/>
        <v>0</v>
      </c>
      <c r="J172" s="43"/>
      <c r="K172" s="42"/>
      <c r="L172" s="39">
        <f t="shared" si="11"/>
        <v>0</v>
      </c>
      <c r="M172" s="41"/>
      <c r="N172" s="40"/>
      <c r="O172" s="39">
        <f t="shared" si="12"/>
        <v>0</v>
      </c>
      <c r="P172" s="38"/>
    </row>
    <row r="173" spans="1:16" ht="24" hidden="1" x14ac:dyDescent="0.25">
      <c r="A173" s="88">
        <v>2519</v>
      </c>
      <c r="B173" s="110" t="s">
        <v>140</v>
      </c>
      <c r="C173" s="45">
        <f t="shared" si="8"/>
        <v>0</v>
      </c>
      <c r="D173" s="43"/>
      <c r="E173" s="40"/>
      <c r="F173" s="44">
        <f t="shared" si="9"/>
        <v>0</v>
      </c>
      <c r="G173" s="43"/>
      <c r="H173" s="42"/>
      <c r="I173" s="39">
        <f t="shared" si="10"/>
        <v>0</v>
      </c>
      <c r="J173" s="43"/>
      <c r="K173" s="42"/>
      <c r="L173" s="39">
        <f t="shared" si="11"/>
        <v>0</v>
      </c>
      <c r="M173" s="41"/>
      <c r="N173" s="40"/>
      <c r="O173" s="39">
        <f t="shared" si="12"/>
        <v>0</v>
      </c>
      <c r="P173" s="38"/>
    </row>
    <row r="174" spans="1:16" ht="24" hidden="1" x14ac:dyDescent="0.25">
      <c r="A174" s="111">
        <v>2520</v>
      </c>
      <c r="B174" s="110" t="s">
        <v>139</v>
      </c>
      <c r="C174" s="45">
        <f t="shared" si="8"/>
        <v>0</v>
      </c>
      <c r="D174" s="43"/>
      <c r="E174" s="40"/>
      <c r="F174" s="44">
        <f t="shared" si="9"/>
        <v>0</v>
      </c>
      <c r="G174" s="43"/>
      <c r="H174" s="42"/>
      <c r="I174" s="39">
        <f t="shared" si="10"/>
        <v>0</v>
      </c>
      <c r="J174" s="43"/>
      <c r="K174" s="42"/>
      <c r="L174" s="39">
        <f t="shared" si="11"/>
        <v>0</v>
      </c>
      <c r="M174" s="41"/>
      <c r="N174" s="40"/>
      <c r="O174" s="39">
        <f t="shared" si="12"/>
        <v>0</v>
      </c>
      <c r="P174" s="38"/>
    </row>
    <row r="175" spans="1:16" s="189" customFormat="1" ht="48" hidden="1" x14ac:dyDescent="0.25">
      <c r="A175" s="183">
        <v>2800</v>
      </c>
      <c r="B175" s="117" t="s">
        <v>138</v>
      </c>
      <c r="C175" s="85">
        <f t="shared" si="8"/>
        <v>0</v>
      </c>
      <c r="D175" s="194"/>
      <c r="E175" s="191"/>
      <c r="F175" s="195">
        <f t="shared" si="9"/>
        <v>0</v>
      </c>
      <c r="G175" s="194"/>
      <c r="H175" s="193"/>
      <c r="I175" s="190">
        <f t="shared" si="10"/>
        <v>0</v>
      </c>
      <c r="J175" s="194"/>
      <c r="K175" s="193"/>
      <c r="L175" s="190">
        <f t="shared" si="11"/>
        <v>0</v>
      </c>
      <c r="M175" s="192"/>
      <c r="N175" s="191"/>
      <c r="O175" s="190">
        <f t="shared" si="12"/>
        <v>0</v>
      </c>
      <c r="P175" s="78"/>
    </row>
    <row r="176" spans="1:16" ht="11.25" hidden="1" customHeight="1" x14ac:dyDescent="0.25">
      <c r="A176" s="163">
        <v>3000</v>
      </c>
      <c r="B176" s="163" t="s">
        <v>137</v>
      </c>
      <c r="C176" s="162">
        <f t="shared" si="8"/>
        <v>0</v>
      </c>
      <c r="D176" s="160">
        <f>SUM(D177,D187)</f>
        <v>0</v>
      </c>
      <c r="E176" s="157">
        <f>SUM(E177,E187)</f>
        <v>0</v>
      </c>
      <c r="F176" s="161">
        <f t="shared" si="9"/>
        <v>0</v>
      </c>
      <c r="G176" s="160">
        <f>SUM(G177,G187)</f>
        <v>0</v>
      </c>
      <c r="H176" s="159">
        <f>SUM(H177,H187)</f>
        <v>0</v>
      </c>
      <c r="I176" s="156">
        <f t="shared" si="10"/>
        <v>0</v>
      </c>
      <c r="J176" s="160">
        <f>SUM(J177,J187)</f>
        <v>0</v>
      </c>
      <c r="K176" s="159">
        <f>SUM(K177,K187)</f>
        <v>0</v>
      </c>
      <c r="L176" s="156">
        <f t="shared" si="11"/>
        <v>0</v>
      </c>
      <c r="M176" s="158">
        <f>SUM(M177,M187)</f>
        <v>0</v>
      </c>
      <c r="N176" s="157">
        <f>SUM(N177,N187)</f>
        <v>0</v>
      </c>
      <c r="O176" s="156">
        <f t="shared" si="12"/>
        <v>0</v>
      </c>
      <c r="P176" s="155"/>
    </row>
    <row r="177" spans="1:16" ht="24" hidden="1" x14ac:dyDescent="0.25">
      <c r="A177" s="109">
        <v>3200</v>
      </c>
      <c r="B177" s="153" t="s">
        <v>136</v>
      </c>
      <c r="C177" s="124">
        <f t="shared" si="8"/>
        <v>0</v>
      </c>
      <c r="D177" s="121">
        <f>SUM(D178,D182)</f>
        <v>0</v>
      </c>
      <c r="E177" s="123">
        <f>SUM(E178,E182)</f>
        <v>0</v>
      </c>
      <c r="F177" s="122">
        <f t="shared" si="9"/>
        <v>0</v>
      </c>
      <c r="G177" s="121">
        <f>SUM(G178,G182)</f>
        <v>0</v>
      </c>
      <c r="H177" s="120">
        <f>SUM(H178,H182)</f>
        <v>0</v>
      </c>
      <c r="I177" s="119">
        <f t="shared" si="10"/>
        <v>0</v>
      </c>
      <c r="J177" s="121">
        <f>SUM(J178,J182)</f>
        <v>0</v>
      </c>
      <c r="K177" s="120">
        <f>SUM(K178,K182)</f>
        <v>0</v>
      </c>
      <c r="L177" s="119">
        <f t="shared" si="11"/>
        <v>0</v>
      </c>
      <c r="M177" s="69">
        <f>SUM(M178,M182)</f>
        <v>0</v>
      </c>
      <c r="N177" s="68">
        <f>SUM(N178,N182)</f>
        <v>0</v>
      </c>
      <c r="O177" s="67">
        <f t="shared" si="12"/>
        <v>0</v>
      </c>
      <c r="P177" s="66"/>
    </row>
    <row r="178" spans="1:16" ht="45.75" hidden="1" customHeight="1" x14ac:dyDescent="0.25">
      <c r="A178" s="118">
        <v>3260</v>
      </c>
      <c r="B178" s="117" t="s">
        <v>135</v>
      </c>
      <c r="C178" s="85">
        <f t="shared" si="8"/>
        <v>0</v>
      </c>
      <c r="D178" s="140">
        <f>SUM(D179:D181)</f>
        <v>0</v>
      </c>
      <c r="E178" s="141">
        <f>SUM(E179:E181)</f>
        <v>0</v>
      </c>
      <c r="F178" s="84">
        <f t="shared" si="9"/>
        <v>0</v>
      </c>
      <c r="G178" s="140">
        <f>SUM(G179:G181)</f>
        <v>0</v>
      </c>
      <c r="H178" s="139">
        <f>SUM(H179:H181)</f>
        <v>0</v>
      </c>
      <c r="I178" s="79">
        <f t="shared" si="10"/>
        <v>0</v>
      </c>
      <c r="J178" s="140">
        <f>SUM(J179:J181)</f>
        <v>0</v>
      </c>
      <c r="K178" s="139">
        <f>SUM(K179:K181)</f>
        <v>0</v>
      </c>
      <c r="L178" s="79">
        <f t="shared" si="11"/>
        <v>0</v>
      </c>
      <c r="M178" s="142">
        <f>SUM(M179:M181)</f>
        <v>0</v>
      </c>
      <c r="N178" s="141">
        <f>SUM(N179:N181)</f>
        <v>0</v>
      </c>
      <c r="O178" s="79">
        <f t="shared" si="12"/>
        <v>0</v>
      </c>
      <c r="P178" s="78"/>
    </row>
    <row r="179" spans="1:16" ht="11.25" hidden="1" customHeight="1" x14ac:dyDescent="0.25">
      <c r="A179" s="88">
        <v>3261</v>
      </c>
      <c r="B179" s="110" t="s">
        <v>134</v>
      </c>
      <c r="C179" s="45">
        <f t="shared" si="8"/>
        <v>0</v>
      </c>
      <c r="D179" s="43"/>
      <c r="E179" s="40"/>
      <c r="F179" s="44">
        <f t="shared" si="9"/>
        <v>0</v>
      </c>
      <c r="G179" s="43"/>
      <c r="H179" s="42"/>
      <c r="I179" s="39">
        <f t="shared" si="10"/>
        <v>0</v>
      </c>
      <c r="J179" s="43"/>
      <c r="K179" s="42"/>
      <c r="L179" s="39">
        <f t="shared" si="11"/>
        <v>0</v>
      </c>
      <c r="M179" s="41"/>
      <c r="N179" s="40"/>
      <c r="O179" s="39">
        <f t="shared" si="12"/>
        <v>0</v>
      </c>
      <c r="P179" s="38"/>
    </row>
    <row r="180" spans="1:16" ht="36" hidden="1" x14ac:dyDescent="0.25">
      <c r="A180" s="88">
        <v>3262</v>
      </c>
      <c r="B180" s="110" t="s">
        <v>133</v>
      </c>
      <c r="C180" s="45">
        <f t="shared" si="8"/>
        <v>0</v>
      </c>
      <c r="D180" s="43"/>
      <c r="E180" s="40"/>
      <c r="F180" s="44">
        <f t="shared" si="9"/>
        <v>0</v>
      </c>
      <c r="G180" s="43"/>
      <c r="H180" s="42"/>
      <c r="I180" s="39">
        <f t="shared" si="10"/>
        <v>0</v>
      </c>
      <c r="J180" s="43"/>
      <c r="K180" s="42"/>
      <c r="L180" s="39">
        <f t="shared" si="11"/>
        <v>0</v>
      </c>
      <c r="M180" s="41"/>
      <c r="N180" s="40"/>
      <c r="O180" s="39">
        <f t="shared" si="12"/>
        <v>0</v>
      </c>
      <c r="P180" s="38"/>
    </row>
    <row r="181" spans="1:16" ht="24" hidden="1" x14ac:dyDescent="0.25">
      <c r="A181" s="88">
        <v>3263</v>
      </c>
      <c r="B181" s="110" t="s">
        <v>132</v>
      </c>
      <c r="C181" s="45">
        <f t="shared" ref="C181:C244" si="13">F181+I181+L181+O181</f>
        <v>0</v>
      </c>
      <c r="D181" s="43"/>
      <c r="E181" s="40"/>
      <c r="F181" s="44">
        <f t="shared" ref="F181:F244" si="14">D181+E181</f>
        <v>0</v>
      </c>
      <c r="G181" s="43"/>
      <c r="H181" s="42"/>
      <c r="I181" s="39">
        <f t="shared" ref="I181:I244" si="15">G181+H181</f>
        <v>0</v>
      </c>
      <c r="J181" s="43"/>
      <c r="K181" s="42"/>
      <c r="L181" s="39">
        <f t="shared" ref="L181:L244" si="16">J181+K181</f>
        <v>0</v>
      </c>
      <c r="M181" s="41"/>
      <c r="N181" s="40"/>
      <c r="O181" s="39">
        <f t="shared" ref="O181:O244" si="17">M181+N181</f>
        <v>0</v>
      </c>
      <c r="P181" s="38"/>
    </row>
    <row r="182" spans="1:16" ht="84" hidden="1" x14ac:dyDescent="0.25">
      <c r="A182" s="118">
        <v>3290</v>
      </c>
      <c r="B182" s="117" t="s">
        <v>131</v>
      </c>
      <c r="C182" s="45">
        <f t="shared" si="13"/>
        <v>0</v>
      </c>
      <c r="D182" s="140">
        <f>SUM(D183:D186)</f>
        <v>0</v>
      </c>
      <c r="E182" s="141">
        <f>SUM(E183:E186)</f>
        <v>0</v>
      </c>
      <c r="F182" s="84">
        <f t="shared" si="14"/>
        <v>0</v>
      </c>
      <c r="G182" s="140">
        <f>SUM(G183:G186)</f>
        <v>0</v>
      </c>
      <c r="H182" s="139">
        <f>SUM(H183:H186)</f>
        <v>0</v>
      </c>
      <c r="I182" s="79">
        <f t="shared" si="15"/>
        <v>0</v>
      </c>
      <c r="J182" s="140">
        <f>SUM(J183:J186)</f>
        <v>0</v>
      </c>
      <c r="K182" s="139">
        <f>SUM(K183:K186)</f>
        <v>0</v>
      </c>
      <c r="L182" s="79">
        <f t="shared" si="16"/>
        <v>0</v>
      </c>
      <c r="M182" s="146">
        <f>SUM(M183:M186)</f>
        <v>0</v>
      </c>
      <c r="N182" s="147">
        <f>SUM(N183:N186)</f>
        <v>0</v>
      </c>
      <c r="O182" s="29">
        <f t="shared" si="17"/>
        <v>0</v>
      </c>
      <c r="P182" s="28"/>
    </row>
    <row r="183" spans="1:16" ht="72" hidden="1" x14ac:dyDescent="0.25">
      <c r="A183" s="88">
        <v>3291</v>
      </c>
      <c r="B183" s="110" t="s">
        <v>130</v>
      </c>
      <c r="C183" s="45">
        <f t="shared" si="13"/>
        <v>0</v>
      </c>
      <c r="D183" s="43"/>
      <c r="E183" s="40"/>
      <c r="F183" s="44">
        <f t="shared" si="14"/>
        <v>0</v>
      </c>
      <c r="G183" s="43"/>
      <c r="H183" s="42"/>
      <c r="I183" s="39">
        <f t="shared" si="15"/>
        <v>0</v>
      </c>
      <c r="J183" s="43"/>
      <c r="K183" s="42"/>
      <c r="L183" s="39">
        <f t="shared" si="16"/>
        <v>0</v>
      </c>
      <c r="M183" s="41"/>
      <c r="N183" s="40"/>
      <c r="O183" s="39">
        <f t="shared" si="17"/>
        <v>0</v>
      </c>
      <c r="P183" s="38"/>
    </row>
    <row r="184" spans="1:16" ht="27.75" hidden="1" customHeight="1" x14ac:dyDescent="0.25">
      <c r="A184" s="88">
        <v>3292</v>
      </c>
      <c r="B184" s="110" t="s">
        <v>129</v>
      </c>
      <c r="C184" s="45">
        <f t="shared" si="13"/>
        <v>0</v>
      </c>
      <c r="D184" s="43"/>
      <c r="E184" s="40"/>
      <c r="F184" s="44">
        <f t="shared" si="14"/>
        <v>0</v>
      </c>
      <c r="G184" s="43"/>
      <c r="H184" s="42"/>
      <c r="I184" s="39">
        <f t="shared" si="15"/>
        <v>0</v>
      </c>
      <c r="J184" s="43"/>
      <c r="K184" s="42"/>
      <c r="L184" s="39">
        <f t="shared" si="16"/>
        <v>0</v>
      </c>
      <c r="M184" s="41"/>
      <c r="N184" s="40"/>
      <c r="O184" s="39">
        <f t="shared" si="17"/>
        <v>0</v>
      </c>
      <c r="P184" s="38"/>
    </row>
    <row r="185" spans="1:16" ht="72" hidden="1" x14ac:dyDescent="0.25">
      <c r="A185" s="88">
        <v>3293</v>
      </c>
      <c r="B185" s="110" t="s">
        <v>128</v>
      </c>
      <c r="C185" s="45">
        <f t="shared" si="13"/>
        <v>0</v>
      </c>
      <c r="D185" s="43"/>
      <c r="E185" s="40"/>
      <c r="F185" s="44">
        <f t="shared" si="14"/>
        <v>0</v>
      </c>
      <c r="G185" s="43"/>
      <c r="H185" s="42"/>
      <c r="I185" s="39">
        <f t="shared" si="15"/>
        <v>0</v>
      </c>
      <c r="J185" s="43"/>
      <c r="K185" s="42"/>
      <c r="L185" s="39">
        <f t="shared" si="16"/>
        <v>0</v>
      </c>
      <c r="M185" s="41"/>
      <c r="N185" s="40"/>
      <c r="O185" s="39">
        <f t="shared" si="17"/>
        <v>0</v>
      </c>
      <c r="P185" s="38"/>
    </row>
    <row r="186" spans="1:16" ht="60" hidden="1" x14ac:dyDescent="0.25">
      <c r="A186" s="188">
        <v>3294</v>
      </c>
      <c r="B186" s="110" t="s">
        <v>127</v>
      </c>
      <c r="C186" s="35">
        <f t="shared" si="13"/>
        <v>0</v>
      </c>
      <c r="D186" s="33"/>
      <c r="E186" s="30"/>
      <c r="F186" s="34">
        <f t="shared" si="14"/>
        <v>0</v>
      </c>
      <c r="G186" s="33"/>
      <c r="H186" s="32"/>
      <c r="I186" s="29">
        <f t="shared" si="15"/>
        <v>0</v>
      </c>
      <c r="J186" s="33"/>
      <c r="K186" s="32"/>
      <c r="L186" s="29">
        <f t="shared" si="16"/>
        <v>0</v>
      </c>
      <c r="M186" s="31"/>
      <c r="N186" s="30"/>
      <c r="O186" s="29">
        <f t="shared" si="17"/>
        <v>0</v>
      </c>
      <c r="P186" s="28"/>
    </row>
    <row r="187" spans="1:16" ht="48" hidden="1" x14ac:dyDescent="0.25">
      <c r="A187" s="154">
        <v>3300</v>
      </c>
      <c r="B187" s="153" t="s">
        <v>126</v>
      </c>
      <c r="C187" s="152">
        <f t="shared" si="13"/>
        <v>0</v>
      </c>
      <c r="D187" s="150">
        <f>SUM(D188:D189)</f>
        <v>0</v>
      </c>
      <c r="E187" s="68">
        <f>SUM(E188:E189)</f>
        <v>0</v>
      </c>
      <c r="F187" s="151">
        <f t="shared" si="14"/>
        <v>0</v>
      </c>
      <c r="G187" s="150">
        <f>SUM(G188:G189)</f>
        <v>0</v>
      </c>
      <c r="H187" s="149">
        <f>SUM(H188:H189)</f>
        <v>0</v>
      </c>
      <c r="I187" s="67">
        <f t="shared" si="15"/>
        <v>0</v>
      </c>
      <c r="J187" s="150">
        <f>SUM(J188:J189)</f>
        <v>0</v>
      </c>
      <c r="K187" s="149">
        <f>SUM(K188:K189)</f>
        <v>0</v>
      </c>
      <c r="L187" s="67">
        <f t="shared" si="16"/>
        <v>0</v>
      </c>
      <c r="M187" s="69">
        <f>SUM(M188:M189)</f>
        <v>0</v>
      </c>
      <c r="N187" s="68">
        <f>SUM(N188:N189)</f>
        <v>0</v>
      </c>
      <c r="O187" s="67">
        <f t="shared" si="17"/>
        <v>0</v>
      </c>
      <c r="P187" s="66"/>
    </row>
    <row r="188" spans="1:16" ht="48" hidden="1" x14ac:dyDescent="0.25">
      <c r="A188" s="187">
        <v>3310</v>
      </c>
      <c r="B188" s="96" t="s">
        <v>125</v>
      </c>
      <c r="C188" s="170">
        <f t="shared" si="13"/>
        <v>0</v>
      </c>
      <c r="D188" s="167"/>
      <c r="E188" s="164"/>
      <c r="F188" s="95">
        <f t="shared" si="14"/>
        <v>0</v>
      </c>
      <c r="G188" s="167"/>
      <c r="H188" s="166"/>
      <c r="I188" s="90">
        <f t="shared" si="15"/>
        <v>0</v>
      </c>
      <c r="J188" s="167"/>
      <c r="K188" s="166"/>
      <c r="L188" s="90">
        <f t="shared" si="16"/>
        <v>0</v>
      </c>
      <c r="M188" s="165"/>
      <c r="N188" s="164"/>
      <c r="O188" s="90">
        <f t="shared" si="17"/>
        <v>0</v>
      </c>
      <c r="P188" s="89"/>
    </row>
    <row r="189" spans="1:16" ht="60" hidden="1" x14ac:dyDescent="0.25">
      <c r="A189" s="145">
        <v>3320</v>
      </c>
      <c r="B189" s="117" t="s">
        <v>124</v>
      </c>
      <c r="C189" s="85">
        <f t="shared" si="13"/>
        <v>0</v>
      </c>
      <c r="D189" s="83"/>
      <c r="E189" s="80"/>
      <c r="F189" s="84">
        <f t="shared" si="14"/>
        <v>0</v>
      </c>
      <c r="G189" s="83"/>
      <c r="H189" s="82"/>
      <c r="I189" s="79">
        <f t="shared" si="15"/>
        <v>0</v>
      </c>
      <c r="J189" s="83"/>
      <c r="K189" s="82"/>
      <c r="L189" s="79">
        <f t="shared" si="16"/>
        <v>0</v>
      </c>
      <c r="M189" s="81"/>
      <c r="N189" s="80"/>
      <c r="O189" s="79">
        <f t="shared" si="17"/>
        <v>0</v>
      </c>
      <c r="P189" s="78"/>
    </row>
    <row r="190" spans="1:16" hidden="1" x14ac:dyDescent="0.25">
      <c r="A190" s="186">
        <v>4000</v>
      </c>
      <c r="B190" s="163" t="s">
        <v>123</v>
      </c>
      <c r="C190" s="162">
        <f t="shared" si="13"/>
        <v>0</v>
      </c>
      <c r="D190" s="160">
        <f>SUM(D191,D194)</f>
        <v>0</v>
      </c>
      <c r="E190" s="157">
        <f>SUM(E191,E194)</f>
        <v>0</v>
      </c>
      <c r="F190" s="161">
        <f t="shared" si="14"/>
        <v>0</v>
      </c>
      <c r="G190" s="160">
        <f>SUM(G191,G194)</f>
        <v>0</v>
      </c>
      <c r="H190" s="159">
        <f>SUM(H191,H194)</f>
        <v>0</v>
      </c>
      <c r="I190" s="156">
        <f t="shared" si="15"/>
        <v>0</v>
      </c>
      <c r="J190" s="160">
        <f>SUM(J191,J194)</f>
        <v>0</v>
      </c>
      <c r="K190" s="159">
        <f>SUM(K191,K194)</f>
        <v>0</v>
      </c>
      <c r="L190" s="156">
        <f t="shared" si="16"/>
        <v>0</v>
      </c>
      <c r="M190" s="158">
        <f>SUM(M191,M194)</f>
        <v>0</v>
      </c>
      <c r="N190" s="157">
        <f>SUM(N191,N194)</f>
        <v>0</v>
      </c>
      <c r="O190" s="156">
        <f t="shared" si="17"/>
        <v>0</v>
      </c>
      <c r="P190" s="155"/>
    </row>
    <row r="191" spans="1:16" ht="24" hidden="1" x14ac:dyDescent="0.25">
      <c r="A191" s="185">
        <v>4200</v>
      </c>
      <c r="B191" s="108" t="s">
        <v>122</v>
      </c>
      <c r="C191" s="124">
        <f t="shared" si="13"/>
        <v>0</v>
      </c>
      <c r="D191" s="121">
        <f>SUM(D192,D193)</f>
        <v>0</v>
      </c>
      <c r="E191" s="123">
        <f>SUM(E192,E193)</f>
        <v>0</v>
      </c>
      <c r="F191" s="122">
        <f t="shared" si="14"/>
        <v>0</v>
      </c>
      <c r="G191" s="121">
        <f>SUM(G192,G193)</f>
        <v>0</v>
      </c>
      <c r="H191" s="120">
        <f>SUM(H192,H193)</f>
        <v>0</v>
      </c>
      <c r="I191" s="119">
        <f t="shared" si="15"/>
        <v>0</v>
      </c>
      <c r="J191" s="121">
        <f>SUM(J192,J193)</f>
        <v>0</v>
      </c>
      <c r="K191" s="120">
        <f>SUM(K192,K193)</f>
        <v>0</v>
      </c>
      <c r="L191" s="119">
        <f t="shared" si="16"/>
        <v>0</v>
      </c>
      <c r="M191" s="172">
        <f>SUM(M192,M193)</f>
        <v>0</v>
      </c>
      <c r="N191" s="123">
        <f>SUM(N192,N193)</f>
        <v>0</v>
      </c>
      <c r="O191" s="119">
        <f t="shared" si="17"/>
        <v>0</v>
      </c>
      <c r="P191" s="171"/>
    </row>
    <row r="192" spans="1:16" ht="36" hidden="1" x14ac:dyDescent="0.25">
      <c r="A192" s="118">
        <v>4240</v>
      </c>
      <c r="B192" s="117" t="s">
        <v>121</v>
      </c>
      <c r="C192" s="85">
        <f t="shared" si="13"/>
        <v>0</v>
      </c>
      <c r="D192" s="83"/>
      <c r="E192" s="80"/>
      <c r="F192" s="84">
        <f t="shared" si="14"/>
        <v>0</v>
      </c>
      <c r="G192" s="83"/>
      <c r="H192" s="82"/>
      <c r="I192" s="79">
        <f t="shared" si="15"/>
        <v>0</v>
      </c>
      <c r="J192" s="83"/>
      <c r="K192" s="82"/>
      <c r="L192" s="79">
        <f t="shared" si="16"/>
        <v>0</v>
      </c>
      <c r="M192" s="81"/>
      <c r="N192" s="80"/>
      <c r="O192" s="79">
        <f t="shared" si="17"/>
        <v>0</v>
      </c>
      <c r="P192" s="78"/>
    </row>
    <row r="193" spans="1:16" ht="24" hidden="1" x14ac:dyDescent="0.25">
      <c r="A193" s="111">
        <v>4250</v>
      </c>
      <c r="B193" s="110" t="s">
        <v>120</v>
      </c>
      <c r="C193" s="45">
        <f t="shared" si="13"/>
        <v>0</v>
      </c>
      <c r="D193" s="43"/>
      <c r="E193" s="40"/>
      <c r="F193" s="44">
        <f t="shared" si="14"/>
        <v>0</v>
      </c>
      <c r="G193" s="43"/>
      <c r="H193" s="42"/>
      <c r="I193" s="39">
        <f t="shared" si="15"/>
        <v>0</v>
      </c>
      <c r="J193" s="43"/>
      <c r="K193" s="42"/>
      <c r="L193" s="39">
        <f t="shared" si="16"/>
        <v>0</v>
      </c>
      <c r="M193" s="41"/>
      <c r="N193" s="40"/>
      <c r="O193" s="39">
        <f t="shared" si="17"/>
        <v>0</v>
      </c>
      <c r="P193" s="38"/>
    </row>
    <row r="194" spans="1:16" hidden="1" x14ac:dyDescent="0.25">
      <c r="A194" s="109">
        <v>4300</v>
      </c>
      <c r="B194" s="108" t="s">
        <v>119</v>
      </c>
      <c r="C194" s="124">
        <f t="shared" si="13"/>
        <v>0</v>
      </c>
      <c r="D194" s="121">
        <f>SUM(D195)</f>
        <v>0</v>
      </c>
      <c r="E194" s="123">
        <f>SUM(E195)</f>
        <v>0</v>
      </c>
      <c r="F194" s="122">
        <f t="shared" si="14"/>
        <v>0</v>
      </c>
      <c r="G194" s="121">
        <f>SUM(G195)</f>
        <v>0</v>
      </c>
      <c r="H194" s="120">
        <f>SUM(H195)</f>
        <v>0</v>
      </c>
      <c r="I194" s="119">
        <f t="shared" si="15"/>
        <v>0</v>
      </c>
      <c r="J194" s="121">
        <f>SUM(J195)</f>
        <v>0</v>
      </c>
      <c r="K194" s="120">
        <f>SUM(K195)</f>
        <v>0</v>
      </c>
      <c r="L194" s="119">
        <f t="shared" si="16"/>
        <v>0</v>
      </c>
      <c r="M194" s="172">
        <f>SUM(M195)</f>
        <v>0</v>
      </c>
      <c r="N194" s="123">
        <f>SUM(N195)</f>
        <v>0</v>
      </c>
      <c r="O194" s="119">
        <f t="shared" si="17"/>
        <v>0</v>
      </c>
      <c r="P194" s="171"/>
    </row>
    <row r="195" spans="1:16" ht="24" hidden="1" x14ac:dyDescent="0.25">
      <c r="A195" s="118">
        <v>4310</v>
      </c>
      <c r="B195" s="117" t="s">
        <v>118</v>
      </c>
      <c r="C195" s="85">
        <f t="shared" si="13"/>
        <v>0</v>
      </c>
      <c r="D195" s="140">
        <f>SUM(D196:D196)</f>
        <v>0</v>
      </c>
      <c r="E195" s="141">
        <f>SUM(E196:E196)</f>
        <v>0</v>
      </c>
      <c r="F195" s="84">
        <f t="shared" si="14"/>
        <v>0</v>
      </c>
      <c r="G195" s="140">
        <f>SUM(G196:G196)</f>
        <v>0</v>
      </c>
      <c r="H195" s="139">
        <f>SUM(H196:H196)</f>
        <v>0</v>
      </c>
      <c r="I195" s="79">
        <f t="shared" si="15"/>
        <v>0</v>
      </c>
      <c r="J195" s="140">
        <f>SUM(J196:J196)</f>
        <v>0</v>
      </c>
      <c r="K195" s="139">
        <f>SUM(K196:K196)</f>
        <v>0</v>
      </c>
      <c r="L195" s="79">
        <f t="shared" si="16"/>
        <v>0</v>
      </c>
      <c r="M195" s="142">
        <f>SUM(M196:M196)</f>
        <v>0</v>
      </c>
      <c r="N195" s="141">
        <f>SUM(N196:N196)</f>
        <v>0</v>
      </c>
      <c r="O195" s="79">
        <f t="shared" si="17"/>
        <v>0</v>
      </c>
      <c r="P195" s="78"/>
    </row>
    <row r="196" spans="1:16" ht="36" hidden="1" x14ac:dyDescent="0.25">
      <c r="A196" s="88">
        <v>4311</v>
      </c>
      <c r="B196" s="110" t="s">
        <v>117</v>
      </c>
      <c r="C196" s="45">
        <f t="shared" si="13"/>
        <v>0</v>
      </c>
      <c r="D196" s="43"/>
      <c r="E196" s="40"/>
      <c r="F196" s="44">
        <f t="shared" si="14"/>
        <v>0</v>
      </c>
      <c r="G196" s="43"/>
      <c r="H196" s="42"/>
      <c r="I196" s="39">
        <f t="shared" si="15"/>
        <v>0</v>
      </c>
      <c r="J196" s="43"/>
      <c r="K196" s="42"/>
      <c r="L196" s="39">
        <f t="shared" si="16"/>
        <v>0</v>
      </c>
      <c r="M196" s="41"/>
      <c r="N196" s="40"/>
      <c r="O196" s="39">
        <f t="shared" si="17"/>
        <v>0</v>
      </c>
      <c r="P196" s="38"/>
    </row>
    <row r="197" spans="1:16" s="6" customFormat="1" ht="24" x14ac:dyDescent="0.25">
      <c r="A197" s="184"/>
      <c r="B197" s="183" t="s">
        <v>116</v>
      </c>
      <c r="C197" s="182">
        <f t="shared" si="13"/>
        <v>300</v>
      </c>
      <c r="D197" s="179">
        <f>SUM(D198,D233,D271)</f>
        <v>400</v>
      </c>
      <c r="E197" s="537">
        <f>SUM(E198,E233,E271)</f>
        <v>-100</v>
      </c>
      <c r="F197" s="491">
        <f t="shared" si="14"/>
        <v>300</v>
      </c>
      <c r="G197" s="179">
        <f>SUM(G198,G233,G271)</f>
        <v>0</v>
      </c>
      <c r="H197" s="178">
        <f>SUM(H198,H233,H271)</f>
        <v>0</v>
      </c>
      <c r="I197" s="177">
        <f t="shared" si="15"/>
        <v>0</v>
      </c>
      <c r="J197" s="179">
        <f>SUM(J198,J233,J271)</f>
        <v>0</v>
      </c>
      <c r="K197" s="178">
        <f>SUM(K198,K233,K271)</f>
        <v>0</v>
      </c>
      <c r="L197" s="177">
        <f t="shared" si="16"/>
        <v>0</v>
      </c>
      <c r="M197" s="176">
        <f>SUM(M198,M233,M271)</f>
        <v>0</v>
      </c>
      <c r="N197" s="175">
        <f>SUM(N198,N233,N271)</f>
        <v>0</v>
      </c>
      <c r="O197" s="174">
        <f t="shared" si="17"/>
        <v>0</v>
      </c>
      <c r="P197" s="173"/>
    </row>
    <row r="198" spans="1:16" x14ac:dyDescent="0.25">
      <c r="A198" s="163">
        <v>5000</v>
      </c>
      <c r="B198" s="163" t="s">
        <v>115</v>
      </c>
      <c r="C198" s="162">
        <f t="shared" si="13"/>
        <v>300</v>
      </c>
      <c r="D198" s="160">
        <f>D199+D207</f>
        <v>400</v>
      </c>
      <c r="E198" s="539">
        <f>E199+E207</f>
        <v>-100</v>
      </c>
      <c r="F198" s="492">
        <f t="shared" si="14"/>
        <v>300</v>
      </c>
      <c r="G198" s="160">
        <f>G199+G207</f>
        <v>0</v>
      </c>
      <c r="H198" s="159">
        <f>H199+H207</f>
        <v>0</v>
      </c>
      <c r="I198" s="156">
        <f t="shared" si="15"/>
        <v>0</v>
      </c>
      <c r="J198" s="160">
        <f>J199+J207</f>
        <v>0</v>
      </c>
      <c r="K198" s="159">
        <f>K199+K207</f>
        <v>0</v>
      </c>
      <c r="L198" s="156">
        <f t="shared" si="16"/>
        <v>0</v>
      </c>
      <c r="M198" s="158">
        <f>M199+M207</f>
        <v>0</v>
      </c>
      <c r="N198" s="157">
        <f>N199+N207</f>
        <v>0</v>
      </c>
      <c r="O198" s="156">
        <f t="shared" si="17"/>
        <v>0</v>
      </c>
      <c r="P198" s="155"/>
    </row>
    <row r="199" spans="1:16" hidden="1" x14ac:dyDescent="0.25">
      <c r="A199" s="109">
        <v>5100</v>
      </c>
      <c r="B199" s="108" t="s">
        <v>114</v>
      </c>
      <c r="C199" s="124">
        <f t="shared" si="13"/>
        <v>0</v>
      </c>
      <c r="D199" s="121">
        <f>D200+D201+D204+D205+D206</f>
        <v>0</v>
      </c>
      <c r="E199" s="123">
        <f>E200+E201+E204+E205+E206</f>
        <v>0</v>
      </c>
      <c r="F199" s="122">
        <f t="shared" si="14"/>
        <v>0</v>
      </c>
      <c r="G199" s="121">
        <f>G200+G201+G204+G205+G206</f>
        <v>0</v>
      </c>
      <c r="H199" s="120">
        <f>H200+H201+H204+H205+H206</f>
        <v>0</v>
      </c>
      <c r="I199" s="119">
        <f t="shared" si="15"/>
        <v>0</v>
      </c>
      <c r="J199" s="121">
        <f>J200+J201+J204+J205+J206</f>
        <v>0</v>
      </c>
      <c r="K199" s="120">
        <f>K200+K201+K204+K205+K206</f>
        <v>0</v>
      </c>
      <c r="L199" s="119">
        <f t="shared" si="16"/>
        <v>0</v>
      </c>
      <c r="M199" s="172">
        <f>M200+M201+M204+M205+M206</f>
        <v>0</v>
      </c>
      <c r="N199" s="123">
        <f>N200+N201+N204+N205+N206</f>
        <v>0</v>
      </c>
      <c r="O199" s="119">
        <f t="shared" si="17"/>
        <v>0</v>
      </c>
      <c r="P199" s="171"/>
    </row>
    <row r="200" spans="1:16" ht="0.75" hidden="1" customHeight="1" x14ac:dyDescent="0.25">
      <c r="A200" s="118">
        <v>5110</v>
      </c>
      <c r="B200" s="117" t="s">
        <v>113</v>
      </c>
      <c r="C200" s="85">
        <f t="shared" si="13"/>
        <v>0</v>
      </c>
      <c r="D200" s="83"/>
      <c r="E200" s="80"/>
      <c r="F200" s="84">
        <f t="shared" si="14"/>
        <v>0</v>
      </c>
      <c r="G200" s="83"/>
      <c r="H200" s="82"/>
      <c r="I200" s="79">
        <f t="shared" si="15"/>
        <v>0</v>
      </c>
      <c r="J200" s="83"/>
      <c r="K200" s="82"/>
      <c r="L200" s="79">
        <f t="shared" si="16"/>
        <v>0</v>
      </c>
      <c r="M200" s="81"/>
      <c r="N200" s="80"/>
      <c r="O200" s="79">
        <f t="shared" si="17"/>
        <v>0</v>
      </c>
      <c r="P200" s="78"/>
    </row>
    <row r="201" spans="1:16" ht="24" hidden="1" x14ac:dyDescent="0.25">
      <c r="A201" s="111">
        <v>5120</v>
      </c>
      <c r="B201" s="110" t="s">
        <v>112</v>
      </c>
      <c r="C201" s="45">
        <f t="shared" si="13"/>
        <v>0</v>
      </c>
      <c r="D201" s="115">
        <f>D202+D203</f>
        <v>0</v>
      </c>
      <c r="E201" s="112">
        <f>E202+E203</f>
        <v>0</v>
      </c>
      <c r="F201" s="44">
        <f t="shared" si="14"/>
        <v>0</v>
      </c>
      <c r="G201" s="115">
        <f>G202+G203</f>
        <v>0</v>
      </c>
      <c r="H201" s="114">
        <f>H202+H203</f>
        <v>0</v>
      </c>
      <c r="I201" s="39">
        <f t="shared" si="15"/>
        <v>0</v>
      </c>
      <c r="J201" s="115">
        <f>J202+J203</f>
        <v>0</v>
      </c>
      <c r="K201" s="114">
        <f>K202+K203</f>
        <v>0</v>
      </c>
      <c r="L201" s="39">
        <f t="shared" si="16"/>
        <v>0</v>
      </c>
      <c r="M201" s="113">
        <f>M202+M203</f>
        <v>0</v>
      </c>
      <c r="N201" s="112">
        <f>N202+N203</f>
        <v>0</v>
      </c>
      <c r="O201" s="39">
        <f t="shared" si="17"/>
        <v>0</v>
      </c>
      <c r="P201" s="38"/>
    </row>
    <row r="202" spans="1:16" ht="20.25" hidden="1" customHeight="1" x14ac:dyDescent="0.25">
      <c r="A202" s="88">
        <v>5121</v>
      </c>
      <c r="B202" s="110" t="s">
        <v>111</v>
      </c>
      <c r="C202" s="45">
        <f t="shared" si="13"/>
        <v>0</v>
      </c>
      <c r="D202" s="43"/>
      <c r="E202" s="40"/>
      <c r="F202" s="44">
        <f t="shared" si="14"/>
        <v>0</v>
      </c>
      <c r="G202" s="43"/>
      <c r="H202" s="42"/>
      <c r="I202" s="39">
        <f t="shared" si="15"/>
        <v>0</v>
      </c>
      <c r="J202" s="43"/>
      <c r="K202" s="42"/>
      <c r="L202" s="39">
        <f t="shared" si="16"/>
        <v>0</v>
      </c>
      <c r="M202" s="41"/>
      <c r="N202" s="40"/>
      <c r="O202" s="39">
        <f t="shared" si="17"/>
        <v>0</v>
      </c>
      <c r="P202" s="38"/>
    </row>
    <row r="203" spans="1:16" ht="33.75" hidden="1" customHeight="1" x14ac:dyDescent="0.25">
      <c r="A203" s="88">
        <v>5129</v>
      </c>
      <c r="B203" s="110" t="s">
        <v>110</v>
      </c>
      <c r="C203" s="45">
        <f t="shared" si="13"/>
        <v>0</v>
      </c>
      <c r="D203" s="43"/>
      <c r="E203" s="40"/>
      <c r="F203" s="44">
        <f t="shared" si="14"/>
        <v>0</v>
      </c>
      <c r="G203" s="43"/>
      <c r="H203" s="42"/>
      <c r="I203" s="39">
        <f t="shared" si="15"/>
        <v>0</v>
      </c>
      <c r="J203" s="43"/>
      <c r="K203" s="42"/>
      <c r="L203" s="39">
        <f t="shared" si="16"/>
        <v>0</v>
      </c>
      <c r="M203" s="41"/>
      <c r="N203" s="40"/>
      <c r="O203" s="39">
        <f t="shared" si="17"/>
        <v>0</v>
      </c>
      <c r="P203" s="38"/>
    </row>
    <row r="204" spans="1:16" hidden="1" x14ac:dyDescent="0.25">
      <c r="A204" s="111">
        <v>5130</v>
      </c>
      <c r="B204" s="110" t="s">
        <v>109</v>
      </c>
      <c r="C204" s="45">
        <f t="shared" si="13"/>
        <v>0</v>
      </c>
      <c r="D204" s="43"/>
      <c r="E204" s="40"/>
      <c r="F204" s="44">
        <f t="shared" si="14"/>
        <v>0</v>
      </c>
      <c r="G204" s="43"/>
      <c r="H204" s="42"/>
      <c r="I204" s="39">
        <f t="shared" si="15"/>
        <v>0</v>
      </c>
      <c r="J204" s="43"/>
      <c r="K204" s="42"/>
      <c r="L204" s="39">
        <f t="shared" si="16"/>
        <v>0</v>
      </c>
      <c r="M204" s="41"/>
      <c r="N204" s="40"/>
      <c r="O204" s="39">
        <f t="shared" si="17"/>
        <v>0</v>
      </c>
      <c r="P204" s="38"/>
    </row>
    <row r="205" spans="1:16" hidden="1" x14ac:dyDescent="0.25">
      <c r="A205" s="111">
        <v>5140</v>
      </c>
      <c r="B205" s="110" t="s">
        <v>108</v>
      </c>
      <c r="C205" s="45">
        <f t="shared" si="13"/>
        <v>0</v>
      </c>
      <c r="D205" s="43"/>
      <c r="E205" s="40"/>
      <c r="F205" s="44">
        <f t="shared" si="14"/>
        <v>0</v>
      </c>
      <c r="G205" s="43"/>
      <c r="H205" s="42"/>
      <c r="I205" s="39">
        <f t="shared" si="15"/>
        <v>0</v>
      </c>
      <c r="J205" s="43"/>
      <c r="K205" s="42"/>
      <c r="L205" s="39">
        <f t="shared" si="16"/>
        <v>0</v>
      </c>
      <c r="M205" s="41"/>
      <c r="N205" s="40"/>
      <c r="O205" s="39">
        <f t="shared" si="17"/>
        <v>0</v>
      </c>
      <c r="P205" s="38"/>
    </row>
    <row r="206" spans="1:16" ht="24" hidden="1" x14ac:dyDescent="0.25">
      <c r="A206" s="111">
        <v>5170</v>
      </c>
      <c r="B206" s="110" t="s">
        <v>107</v>
      </c>
      <c r="C206" s="45">
        <f t="shared" si="13"/>
        <v>0</v>
      </c>
      <c r="D206" s="43"/>
      <c r="E206" s="40"/>
      <c r="F206" s="44">
        <f t="shared" si="14"/>
        <v>0</v>
      </c>
      <c r="G206" s="43"/>
      <c r="H206" s="42"/>
      <c r="I206" s="39">
        <f t="shared" si="15"/>
        <v>0</v>
      </c>
      <c r="J206" s="43"/>
      <c r="K206" s="42"/>
      <c r="L206" s="39">
        <f t="shared" si="16"/>
        <v>0</v>
      </c>
      <c r="M206" s="41"/>
      <c r="N206" s="40"/>
      <c r="O206" s="39">
        <f t="shared" si="17"/>
        <v>0</v>
      </c>
      <c r="P206" s="38"/>
    </row>
    <row r="207" spans="1:16" x14ac:dyDescent="0.25">
      <c r="A207" s="109">
        <v>5200</v>
      </c>
      <c r="B207" s="108" t="s">
        <v>106</v>
      </c>
      <c r="C207" s="124">
        <f t="shared" si="13"/>
        <v>300</v>
      </c>
      <c r="D207" s="121">
        <f>D208+D218+D219+D228+D229+D230+D232</f>
        <v>400</v>
      </c>
      <c r="E207" s="540">
        <f>E208+E218+E219+E228+E229+E230+E232</f>
        <v>-100</v>
      </c>
      <c r="F207" s="473">
        <f t="shared" si="14"/>
        <v>300</v>
      </c>
      <c r="G207" s="121">
        <f>G208+G218+G219+G228+G229+G230+G232</f>
        <v>0</v>
      </c>
      <c r="H207" s="120">
        <f>H208+H218+H219+H228+H229+H230+H232</f>
        <v>0</v>
      </c>
      <c r="I207" s="119">
        <f t="shared" si="15"/>
        <v>0</v>
      </c>
      <c r="J207" s="121">
        <f>J208+J218+J219+J228+J229+J230+J232</f>
        <v>0</v>
      </c>
      <c r="K207" s="120">
        <f>K208+K218+K219+K228+K229+K230+K232</f>
        <v>0</v>
      </c>
      <c r="L207" s="119">
        <f t="shared" si="16"/>
        <v>0</v>
      </c>
      <c r="M207" s="172">
        <f>M208+M218+M219+M228+M229+M230+M232</f>
        <v>0</v>
      </c>
      <c r="N207" s="123">
        <f>N208+N218+N219+N228+N229+N230+N232</f>
        <v>0</v>
      </c>
      <c r="O207" s="119">
        <f t="shared" si="17"/>
        <v>0</v>
      </c>
      <c r="P207" s="171"/>
    </row>
    <row r="208" spans="1:16" hidden="1" x14ac:dyDescent="0.25">
      <c r="A208" s="169">
        <v>5210</v>
      </c>
      <c r="B208" s="96" t="s">
        <v>105</v>
      </c>
      <c r="C208" s="170">
        <f t="shared" si="13"/>
        <v>0</v>
      </c>
      <c r="D208" s="94">
        <f>SUM(D209:D217)</f>
        <v>0</v>
      </c>
      <c r="E208" s="91">
        <f>SUM(E209:E217)</f>
        <v>0</v>
      </c>
      <c r="F208" s="95">
        <f t="shared" si="14"/>
        <v>0</v>
      </c>
      <c r="G208" s="94">
        <f>SUM(G209:G217)</f>
        <v>0</v>
      </c>
      <c r="H208" s="93">
        <f>SUM(H209:H217)</f>
        <v>0</v>
      </c>
      <c r="I208" s="90">
        <f t="shared" si="15"/>
        <v>0</v>
      </c>
      <c r="J208" s="94">
        <f>SUM(J209:J217)</f>
        <v>0</v>
      </c>
      <c r="K208" s="93">
        <f>SUM(K209:K217)</f>
        <v>0</v>
      </c>
      <c r="L208" s="90">
        <f t="shared" si="16"/>
        <v>0</v>
      </c>
      <c r="M208" s="92">
        <f>SUM(M209:M217)</f>
        <v>0</v>
      </c>
      <c r="N208" s="91">
        <f>SUM(N209:N217)</f>
        <v>0</v>
      </c>
      <c r="O208" s="90">
        <f t="shared" si="17"/>
        <v>0</v>
      </c>
      <c r="P208" s="89"/>
    </row>
    <row r="209" spans="1:16" hidden="1" x14ac:dyDescent="0.25">
      <c r="A209" s="145">
        <v>5211</v>
      </c>
      <c r="B209" s="117" t="s">
        <v>104</v>
      </c>
      <c r="C209" s="87">
        <f t="shared" si="13"/>
        <v>0</v>
      </c>
      <c r="D209" s="83"/>
      <c r="E209" s="80"/>
      <c r="F209" s="84">
        <f t="shared" si="14"/>
        <v>0</v>
      </c>
      <c r="G209" s="83"/>
      <c r="H209" s="82"/>
      <c r="I209" s="79">
        <f t="shared" si="15"/>
        <v>0</v>
      </c>
      <c r="J209" s="83"/>
      <c r="K209" s="82"/>
      <c r="L209" s="79">
        <f t="shared" si="16"/>
        <v>0</v>
      </c>
      <c r="M209" s="81"/>
      <c r="N209" s="80"/>
      <c r="O209" s="79">
        <f t="shared" si="17"/>
        <v>0</v>
      </c>
      <c r="P209" s="78"/>
    </row>
    <row r="210" spans="1:16" hidden="1" x14ac:dyDescent="0.25">
      <c r="A210" s="88">
        <v>5212</v>
      </c>
      <c r="B210" s="110" t="s">
        <v>103</v>
      </c>
      <c r="C210" s="87">
        <f t="shared" si="13"/>
        <v>0</v>
      </c>
      <c r="D210" s="43"/>
      <c r="E210" s="40"/>
      <c r="F210" s="44">
        <f t="shared" si="14"/>
        <v>0</v>
      </c>
      <c r="G210" s="43"/>
      <c r="H210" s="42"/>
      <c r="I210" s="39">
        <f t="shared" si="15"/>
        <v>0</v>
      </c>
      <c r="J210" s="43"/>
      <c r="K210" s="42"/>
      <c r="L210" s="39">
        <f t="shared" si="16"/>
        <v>0</v>
      </c>
      <c r="M210" s="41"/>
      <c r="N210" s="40"/>
      <c r="O210" s="39">
        <f t="shared" si="17"/>
        <v>0</v>
      </c>
      <c r="P210" s="38"/>
    </row>
    <row r="211" spans="1:16" hidden="1" x14ac:dyDescent="0.25">
      <c r="A211" s="88">
        <v>5213</v>
      </c>
      <c r="B211" s="110" t="s">
        <v>102</v>
      </c>
      <c r="C211" s="87">
        <f t="shared" si="13"/>
        <v>0</v>
      </c>
      <c r="D211" s="43"/>
      <c r="E211" s="40"/>
      <c r="F211" s="44">
        <f t="shared" si="14"/>
        <v>0</v>
      </c>
      <c r="G211" s="43"/>
      <c r="H211" s="42"/>
      <c r="I211" s="39">
        <f t="shared" si="15"/>
        <v>0</v>
      </c>
      <c r="J211" s="43"/>
      <c r="K211" s="42"/>
      <c r="L211" s="39">
        <f t="shared" si="16"/>
        <v>0</v>
      </c>
      <c r="M211" s="41"/>
      <c r="N211" s="40"/>
      <c r="O211" s="39">
        <f t="shared" si="17"/>
        <v>0</v>
      </c>
      <c r="P211" s="38"/>
    </row>
    <row r="212" spans="1:16" hidden="1" x14ac:dyDescent="0.25">
      <c r="A212" s="88">
        <v>5214</v>
      </c>
      <c r="B212" s="110" t="s">
        <v>101</v>
      </c>
      <c r="C212" s="87">
        <f t="shared" si="13"/>
        <v>0</v>
      </c>
      <c r="D212" s="43"/>
      <c r="E212" s="40"/>
      <c r="F212" s="44">
        <f t="shared" si="14"/>
        <v>0</v>
      </c>
      <c r="G212" s="43"/>
      <c r="H212" s="42"/>
      <c r="I212" s="39">
        <f t="shared" si="15"/>
        <v>0</v>
      </c>
      <c r="J212" s="43"/>
      <c r="K212" s="42"/>
      <c r="L212" s="39">
        <f t="shared" si="16"/>
        <v>0</v>
      </c>
      <c r="M212" s="41"/>
      <c r="N212" s="40"/>
      <c r="O212" s="39">
        <f t="shared" si="17"/>
        <v>0</v>
      </c>
      <c r="P212" s="38"/>
    </row>
    <row r="213" spans="1:16" hidden="1" x14ac:dyDescent="0.25">
      <c r="A213" s="88">
        <v>5215</v>
      </c>
      <c r="B213" s="110" t="s">
        <v>100</v>
      </c>
      <c r="C213" s="87">
        <f t="shared" si="13"/>
        <v>0</v>
      </c>
      <c r="D213" s="43"/>
      <c r="E213" s="40"/>
      <c r="F213" s="44">
        <f t="shared" si="14"/>
        <v>0</v>
      </c>
      <c r="G213" s="43"/>
      <c r="H213" s="42"/>
      <c r="I213" s="39">
        <f t="shared" si="15"/>
        <v>0</v>
      </c>
      <c r="J213" s="43"/>
      <c r="K213" s="42"/>
      <c r="L213" s="39">
        <f t="shared" si="16"/>
        <v>0</v>
      </c>
      <c r="M213" s="41"/>
      <c r="N213" s="40"/>
      <c r="O213" s="39">
        <f t="shared" si="17"/>
        <v>0</v>
      </c>
      <c r="P213" s="38"/>
    </row>
    <row r="214" spans="1:16" ht="24" hidden="1" x14ac:dyDescent="0.25">
      <c r="A214" s="88">
        <v>5216</v>
      </c>
      <c r="B214" s="110" t="s">
        <v>99</v>
      </c>
      <c r="C214" s="87">
        <f t="shared" si="13"/>
        <v>0</v>
      </c>
      <c r="D214" s="43"/>
      <c r="E214" s="40"/>
      <c r="F214" s="44">
        <f t="shared" si="14"/>
        <v>0</v>
      </c>
      <c r="G214" s="43"/>
      <c r="H214" s="42"/>
      <c r="I214" s="39">
        <f t="shared" si="15"/>
        <v>0</v>
      </c>
      <c r="J214" s="43"/>
      <c r="K214" s="42"/>
      <c r="L214" s="39">
        <f t="shared" si="16"/>
        <v>0</v>
      </c>
      <c r="M214" s="41"/>
      <c r="N214" s="40"/>
      <c r="O214" s="39">
        <f t="shared" si="17"/>
        <v>0</v>
      </c>
      <c r="P214" s="38"/>
    </row>
    <row r="215" spans="1:16" hidden="1" x14ac:dyDescent="0.25">
      <c r="A215" s="88">
        <v>5217</v>
      </c>
      <c r="B215" s="110" t="s">
        <v>98</v>
      </c>
      <c r="C215" s="87">
        <f t="shared" si="13"/>
        <v>0</v>
      </c>
      <c r="D215" s="43"/>
      <c r="E215" s="40"/>
      <c r="F215" s="44">
        <f t="shared" si="14"/>
        <v>0</v>
      </c>
      <c r="G215" s="43"/>
      <c r="H215" s="42"/>
      <c r="I215" s="39">
        <f t="shared" si="15"/>
        <v>0</v>
      </c>
      <c r="J215" s="43"/>
      <c r="K215" s="42"/>
      <c r="L215" s="39">
        <f t="shared" si="16"/>
        <v>0</v>
      </c>
      <c r="M215" s="41"/>
      <c r="N215" s="40"/>
      <c r="O215" s="39">
        <f t="shared" si="17"/>
        <v>0</v>
      </c>
      <c r="P215" s="38"/>
    </row>
    <row r="216" spans="1:16" hidden="1" x14ac:dyDescent="0.25">
      <c r="A216" s="88">
        <v>5218</v>
      </c>
      <c r="B216" s="110" t="s">
        <v>97</v>
      </c>
      <c r="C216" s="87">
        <f t="shared" si="13"/>
        <v>0</v>
      </c>
      <c r="D216" s="43"/>
      <c r="E216" s="40"/>
      <c r="F216" s="44">
        <f t="shared" si="14"/>
        <v>0</v>
      </c>
      <c r="G216" s="43"/>
      <c r="H216" s="42"/>
      <c r="I216" s="39">
        <f t="shared" si="15"/>
        <v>0</v>
      </c>
      <c r="J216" s="43"/>
      <c r="K216" s="42"/>
      <c r="L216" s="39">
        <f t="shared" si="16"/>
        <v>0</v>
      </c>
      <c r="M216" s="41"/>
      <c r="N216" s="40"/>
      <c r="O216" s="39">
        <f t="shared" si="17"/>
        <v>0</v>
      </c>
      <c r="P216" s="38"/>
    </row>
    <row r="217" spans="1:16" hidden="1" x14ac:dyDescent="0.25">
      <c r="A217" s="88">
        <v>5219</v>
      </c>
      <c r="B217" s="110" t="s">
        <v>96</v>
      </c>
      <c r="C217" s="87">
        <f t="shared" si="13"/>
        <v>0</v>
      </c>
      <c r="D217" s="43"/>
      <c r="E217" s="40"/>
      <c r="F217" s="44">
        <f t="shared" si="14"/>
        <v>0</v>
      </c>
      <c r="G217" s="43"/>
      <c r="H217" s="42"/>
      <c r="I217" s="39">
        <f t="shared" si="15"/>
        <v>0</v>
      </c>
      <c r="J217" s="43"/>
      <c r="K217" s="42"/>
      <c r="L217" s="39">
        <f t="shared" si="16"/>
        <v>0</v>
      </c>
      <c r="M217" s="41"/>
      <c r="N217" s="40"/>
      <c r="O217" s="39">
        <f t="shared" si="17"/>
        <v>0</v>
      </c>
      <c r="P217" s="38"/>
    </row>
    <row r="218" spans="1:16" hidden="1" x14ac:dyDescent="0.25">
      <c r="A218" s="111">
        <v>5220</v>
      </c>
      <c r="B218" s="110" t="s">
        <v>95</v>
      </c>
      <c r="C218" s="87">
        <f t="shared" si="13"/>
        <v>0</v>
      </c>
      <c r="D218" s="43"/>
      <c r="E218" s="40"/>
      <c r="F218" s="44">
        <f t="shared" si="14"/>
        <v>0</v>
      </c>
      <c r="G218" s="43"/>
      <c r="H218" s="42"/>
      <c r="I218" s="39">
        <f t="shared" si="15"/>
        <v>0</v>
      </c>
      <c r="J218" s="43"/>
      <c r="K218" s="42"/>
      <c r="L218" s="39">
        <f t="shared" si="16"/>
        <v>0</v>
      </c>
      <c r="M218" s="41"/>
      <c r="N218" s="40"/>
      <c r="O218" s="39">
        <f t="shared" si="17"/>
        <v>0</v>
      </c>
      <c r="P218" s="38"/>
    </row>
    <row r="219" spans="1:16" x14ac:dyDescent="0.25">
      <c r="A219" s="111">
        <v>5230</v>
      </c>
      <c r="B219" s="110" t="s">
        <v>94</v>
      </c>
      <c r="C219" s="87">
        <f t="shared" si="13"/>
        <v>300</v>
      </c>
      <c r="D219" s="115">
        <f>SUM(D220:D227)</f>
        <v>400</v>
      </c>
      <c r="E219" s="136">
        <f>SUM(E220:E227)</f>
        <v>-100</v>
      </c>
      <c r="F219" s="87">
        <f t="shared" si="14"/>
        <v>300</v>
      </c>
      <c r="G219" s="115">
        <f>SUM(G220:G227)</f>
        <v>0</v>
      </c>
      <c r="H219" s="114">
        <f>SUM(H220:H227)</f>
        <v>0</v>
      </c>
      <c r="I219" s="39">
        <f t="shared" si="15"/>
        <v>0</v>
      </c>
      <c r="J219" s="115">
        <f>SUM(J220:J227)</f>
        <v>0</v>
      </c>
      <c r="K219" s="114">
        <f>SUM(K220:K227)</f>
        <v>0</v>
      </c>
      <c r="L219" s="39">
        <f t="shared" si="16"/>
        <v>0</v>
      </c>
      <c r="M219" s="113">
        <f>SUM(M220:M227)</f>
        <v>0</v>
      </c>
      <c r="N219" s="112">
        <f>SUM(N220:N227)</f>
        <v>0</v>
      </c>
      <c r="O219" s="39">
        <f t="shared" si="17"/>
        <v>0</v>
      </c>
      <c r="P219" s="38"/>
    </row>
    <row r="220" spans="1:16" hidden="1" x14ac:dyDescent="0.25">
      <c r="A220" s="88">
        <v>5231</v>
      </c>
      <c r="B220" s="110" t="s">
        <v>93</v>
      </c>
      <c r="C220" s="87">
        <f t="shared" si="13"/>
        <v>0</v>
      </c>
      <c r="D220" s="43"/>
      <c r="E220" s="40"/>
      <c r="F220" s="44">
        <f t="shared" si="14"/>
        <v>0</v>
      </c>
      <c r="G220" s="43"/>
      <c r="H220" s="42"/>
      <c r="I220" s="39">
        <f t="shared" si="15"/>
        <v>0</v>
      </c>
      <c r="J220" s="43"/>
      <c r="K220" s="42"/>
      <c r="L220" s="39">
        <f t="shared" si="16"/>
        <v>0</v>
      </c>
      <c r="M220" s="41"/>
      <c r="N220" s="40"/>
      <c r="O220" s="39">
        <f t="shared" si="17"/>
        <v>0</v>
      </c>
      <c r="P220" s="38"/>
    </row>
    <row r="221" spans="1:16" x14ac:dyDescent="0.25">
      <c r="A221" s="88">
        <v>5232</v>
      </c>
      <c r="B221" s="110" t="s">
        <v>92</v>
      </c>
      <c r="C221" s="87">
        <f t="shared" si="13"/>
        <v>300</v>
      </c>
      <c r="D221" s="43">
        <v>400</v>
      </c>
      <c r="E221" s="543">
        <v>-100</v>
      </c>
      <c r="F221" s="87">
        <f t="shared" si="14"/>
        <v>300</v>
      </c>
      <c r="G221" s="43"/>
      <c r="H221" s="42"/>
      <c r="I221" s="39">
        <f t="shared" si="15"/>
        <v>0</v>
      </c>
      <c r="J221" s="43"/>
      <c r="K221" s="42"/>
      <c r="L221" s="39">
        <f t="shared" si="16"/>
        <v>0</v>
      </c>
      <c r="M221" s="41"/>
      <c r="N221" s="40"/>
      <c r="O221" s="39">
        <f t="shared" si="17"/>
        <v>0</v>
      </c>
      <c r="P221" s="38"/>
    </row>
    <row r="222" spans="1:16" ht="12.75" hidden="1" customHeight="1" x14ac:dyDescent="0.25">
      <c r="A222" s="88">
        <v>5233</v>
      </c>
      <c r="B222" s="110" t="s">
        <v>91</v>
      </c>
      <c r="C222" s="87">
        <f t="shared" si="13"/>
        <v>0</v>
      </c>
      <c r="D222" s="43"/>
      <c r="E222" s="40"/>
      <c r="F222" s="44">
        <f t="shared" si="14"/>
        <v>0</v>
      </c>
      <c r="G222" s="43"/>
      <c r="H222" s="42"/>
      <c r="I222" s="39">
        <f t="shared" si="15"/>
        <v>0</v>
      </c>
      <c r="J222" s="43"/>
      <c r="K222" s="42"/>
      <c r="L222" s="39">
        <f t="shared" si="16"/>
        <v>0</v>
      </c>
      <c r="M222" s="41"/>
      <c r="N222" s="40"/>
      <c r="O222" s="39">
        <f t="shared" si="17"/>
        <v>0</v>
      </c>
      <c r="P222" s="38"/>
    </row>
    <row r="223" spans="1:16" ht="24" hidden="1" x14ac:dyDescent="0.25">
      <c r="A223" s="88">
        <v>5234</v>
      </c>
      <c r="B223" s="110" t="s">
        <v>90</v>
      </c>
      <c r="C223" s="87">
        <f t="shared" si="13"/>
        <v>0</v>
      </c>
      <c r="D223" s="43"/>
      <c r="E223" s="40"/>
      <c r="F223" s="44">
        <f t="shared" si="14"/>
        <v>0</v>
      </c>
      <c r="G223" s="43"/>
      <c r="H223" s="42"/>
      <c r="I223" s="39">
        <f t="shared" si="15"/>
        <v>0</v>
      </c>
      <c r="J223" s="43"/>
      <c r="K223" s="42"/>
      <c r="L223" s="39">
        <f t="shared" si="16"/>
        <v>0</v>
      </c>
      <c r="M223" s="41"/>
      <c r="N223" s="40"/>
      <c r="O223" s="39">
        <f t="shared" si="17"/>
        <v>0</v>
      </c>
      <c r="P223" s="38"/>
    </row>
    <row r="224" spans="1:16" ht="12.75" hidden="1" customHeight="1" x14ac:dyDescent="0.25">
      <c r="A224" s="88">
        <v>5236</v>
      </c>
      <c r="B224" s="110" t="s">
        <v>89</v>
      </c>
      <c r="C224" s="87">
        <f t="shared" si="13"/>
        <v>0</v>
      </c>
      <c r="D224" s="43"/>
      <c r="E224" s="40"/>
      <c r="F224" s="44">
        <f t="shared" si="14"/>
        <v>0</v>
      </c>
      <c r="G224" s="43"/>
      <c r="H224" s="42"/>
      <c r="I224" s="39">
        <f t="shared" si="15"/>
        <v>0</v>
      </c>
      <c r="J224" s="43"/>
      <c r="K224" s="42"/>
      <c r="L224" s="39">
        <f t="shared" si="16"/>
        <v>0</v>
      </c>
      <c r="M224" s="41"/>
      <c r="N224" s="40"/>
      <c r="O224" s="39">
        <f t="shared" si="17"/>
        <v>0</v>
      </c>
      <c r="P224" s="38"/>
    </row>
    <row r="225" spans="1:16" ht="12.75" hidden="1" customHeight="1" x14ac:dyDescent="0.25">
      <c r="A225" s="88">
        <v>5237</v>
      </c>
      <c r="B225" s="110" t="s">
        <v>88</v>
      </c>
      <c r="C225" s="87">
        <f t="shared" si="13"/>
        <v>0</v>
      </c>
      <c r="D225" s="43"/>
      <c r="E225" s="40"/>
      <c r="F225" s="44">
        <f t="shared" si="14"/>
        <v>0</v>
      </c>
      <c r="G225" s="43"/>
      <c r="H225" s="42"/>
      <c r="I225" s="39">
        <f t="shared" si="15"/>
        <v>0</v>
      </c>
      <c r="J225" s="43"/>
      <c r="K225" s="42"/>
      <c r="L225" s="39">
        <f t="shared" si="16"/>
        <v>0</v>
      </c>
      <c r="M225" s="41"/>
      <c r="N225" s="40"/>
      <c r="O225" s="39">
        <f t="shared" si="17"/>
        <v>0</v>
      </c>
      <c r="P225" s="38"/>
    </row>
    <row r="226" spans="1:16" ht="12" hidden="1" customHeight="1" x14ac:dyDescent="0.25">
      <c r="A226" s="88">
        <v>5238</v>
      </c>
      <c r="B226" s="110" t="s">
        <v>87</v>
      </c>
      <c r="C226" s="87">
        <f t="shared" si="13"/>
        <v>0</v>
      </c>
      <c r="D226" s="43"/>
      <c r="E226" s="40"/>
      <c r="F226" s="44">
        <f t="shared" si="14"/>
        <v>0</v>
      </c>
      <c r="G226" s="43"/>
      <c r="H226" s="42"/>
      <c r="I226" s="39">
        <f t="shared" si="15"/>
        <v>0</v>
      </c>
      <c r="J226" s="43"/>
      <c r="K226" s="42"/>
      <c r="L226" s="39">
        <f t="shared" si="16"/>
        <v>0</v>
      </c>
      <c r="M226" s="41"/>
      <c r="N226" s="40"/>
      <c r="O226" s="39">
        <f t="shared" si="17"/>
        <v>0</v>
      </c>
      <c r="P226" s="38"/>
    </row>
    <row r="227" spans="1:16" ht="11.25" hidden="1" customHeight="1" x14ac:dyDescent="0.25">
      <c r="A227" s="88">
        <v>5239</v>
      </c>
      <c r="B227" s="110" t="s">
        <v>86</v>
      </c>
      <c r="C227" s="87">
        <f t="shared" si="13"/>
        <v>0</v>
      </c>
      <c r="D227" s="43"/>
      <c r="E227" s="40"/>
      <c r="F227" s="44">
        <f t="shared" si="14"/>
        <v>0</v>
      </c>
      <c r="G227" s="43"/>
      <c r="H227" s="42"/>
      <c r="I227" s="39">
        <f t="shared" si="15"/>
        <v>0</v>
      </c>
      <c r="J227" s="43"/>
      <c r="K227" s="42"/>
      <c r="L227" s="39">
        <f t="shared" si="16"/>
        <v>0</v>
      </c>
      <c r="M227" s="41"/>
      <c r="N227" s="40"/>
      <c r="O227" s="39">
        <f t="shared" si="17"/>
        <v>0</v>
      </c>
      <c r="P227" s="38"/>
    </row>
    <row r="228" spans="1:16" ht="24" hidden="1" x14ac:dyDescent="0.25">
      <c r="A228" s="111">
        <v>5240</v>
      </c>
      <c r="B228" s="110" t="s">
        <v>85</v>
      </c>
      <c r="C228" s="87">
        <f t="shared" si="13"/>
        <v>0</v>
      </c>
      <c r="D228" s="43"/>
      <c r="E228" s="40"/>
      <c r="F228" s="44">
        <f t="shared" si="14"/>
        <v>0</v>
      </c>
      <c r="G228" s="43"/>
      <c r="H228" s="42"/>
      <c r="I228" s="39">
        <f t="shared" si="15"/>
        <v>0</v>
      </c>
      <c r="J228" s="43"/>
      <c r="K228" s="42"/>
      <c r="L228" s="39">
        <f t="shared" si="16"/>
        <v>0</v>
      </c>
      <c r="M228" s="41"/>
      <c r="N228" s="40"/>
      <c r="O228" s="39">
        <f t="shared" si="17"/>
        <v>0</v>
      </c>
      <c r="P228" s="38"/>
    </row>
    <row r="229" spans="1:16" hidden="1" x14ac:dyDescent="0.25">
      <c r="A229" s="111">
        <v>5250</v>
      </c>
      <c r="B229" s="110" t="s">
        <v>84</v>
      </c>
      <c r="C229" s="87">
        <f t="shared" si="13"/>
        <v>0</v>
      </c>
      <c r="D229" s="43"/>
      <c r="E229" s="40"/>
      <c r="F229" s="44">
        <f t="shared" si="14"/>
        <v>0</v>
      </c>
      <c r="G229" s="43"/>
      <c r="H229" s="42"/>
      <c r="I229" s="39">
        <f t="shared" si="15"/>
        <v>0</v>
      </c>
      <c r="J229" s="43"/>
      <c r="K229" s="42"/>
      <c r="L229" s="39">
        <f t="shared" si="16"/>
        <v>0</v>
      </c>
      <c r="M229" s="41"/>
      <c r="N229" s="40"/>
      <c r="O229" s="39">
        <f t="shared" si="17"/>
        <v>0</v>
      </c>
      <c r="P229" s="38"/>
    </row>
    <row r="230" spans="1:16" hidden="1" x14ac:dyDescent="0.25">
      <c r="A230" s="111">
        <v>5260</v>
      </c>
      <c r="B230" s="110" t="s">
        <v>83</v>
      </c>
      <c r="C230" s="87">
        <f t="shared" si="13"/>
        <v>0</v>
      </c>
      <c r="D230" s="115">
        <f>SUM(D231)</f>
        <v>0</v>
      </c>
      <c r="E230" s="112">
        <f>SUM(E231)</f>
        <v>0</v>
      </c>
      <c r="F230" s="44">
        <f t="shared" si="14"/>
        <v>0</v>
      </c>
      <c r="G230" s="115">
        <f>SUM(G231)</f>
        <v>0</v>
      </c>
      <c r="H230" s="114">
        <f>SUM(H231)</f>
        <v>0</v>
      </c>
      <c r="I230" s="39">
        <f t="shared" si="15"/>
        <v>0</v>
      </c>
      <c r="J230" s="115">
        <f>SUM(J231)</f>
        <v>0</v>
      </c>
      <c r="K230" s="114">
        <f>SUM(K231)</f>
        <v>0</v>
      </c>
      <c r="L230" s="39">
        <f t="shared" si="16"/>
        <v>0</v>
      </c>
      <c r="M230" s="113">
        <f>SUM(M231)</f>
        <v>0</v>
      </c>
      <c r="N230" s="112">
        <f>SUM(N231)</f>
        <v>0</v>
      </c>
      <c r="O230" s="39">
        <f t="shared" si="17"/>
        <v>0</v>
      </c>
      <c r="P230" s="38"/>
    </row>
    <row r="231" spans="1:16" ht="24" hidden="1" x14ac:dyDescent="0.25">
      <c r="A231" s="88">
        <v>5269</v>
      </c>
      <c r="B231" s="110" t="s">
        <v>82</v>
      </c>
      <c r="C231" s="87">
        <f t="shared" si="13"/>
        <v>0</v>
      </c>
      <c r="D231" s="43"/>
      <c r="E231" s="40"/>
      <c r="F231" s="44">
        <f t="shared" si="14"/>
        <v>0</v>
      </c>
      <c r="G231" s="43"/>
      <c r="H231" s="42"/>
      <c r="I231" s="39">
        <f t="shared" si="15"/>
        <v>0</v>
      </c>
      <c r="J231" s="43"/>
      <c r="K231" s="42"/>
      <c r="L231" s="39">
        <f t="shared" si="16"/>
        <v>0</v>
      </c>
      <c r="M231" s="41"/>
      <c r="N231" s="40"/>
      <c r="O231" s="39">
        <f t="shared" si="17"/>
        <v>0</v>
      </c>
      <c r="P231" s="38"/>
    </row>
    <row r="232" spans="1:16" ht="24" hidden="1" x14ac:dyDescent="0.25">
      <c r="A232" s="169">
        <v>5270</v>
      </c>
      <c r="B232" s="96" t="s">
        <v>81</v>
      </c>
      <c r="C232" s="168">
        <f t="shared" si="13"/>
        <v>0</v>
      </c>
      <c r="D232" s="167"/>
      <c r="E232" s="164"/>
      <c r="F232" s="95">
        <f t="shared" si="14"/>
        <v>0</v>
      </c>
      <c r="G232" s="167"/>
      <c r="H232" s="166"/>
      <c r="I232" s="90">
        <f t="shared" si="15"/>
        <v>0</v>
      </c>
      <c r="J232" s="167"/>
      <c r="K232" s="166"/>
      <c r="L232" s="90">
        <f t="shared" si="16"/>
        <v>0</v>
      </c>
      <c r="M232" s="165"/>
      <c r="N232" s="164"/>
      <c r="O232" s="90">
        <f t="shared" si="17"/>
        <v>0</v>
      </c>
      <c r="P232" s="89"/>
    </row>
    <row r="233" spans="1:16" ht="11.25" hidden="1" customHeight="1" x14ac:dyDescent="0.25">
      <c r="A233" s="163">
        <v>6000</v>
      </c>
      <c r="B233" s="163" t="s">
        <v>80</v>
      </c>
      <c r="C233" s="162">
        <f t="shared" si="13"/>
        <v>0</v>
      </c>
      <c r="D233" s="160">
        <f>D234+D254+D261</f>
        <v>0</v>
      </c>
      <c r="E233" s="157">
        <f>E234+E254+E261</f>
        <v>0</v>
      </c>
      <c r="F233" s="161">
        <f t="shared" si="14"/>
        <v>0</v>
      </c>
      <c r="G233" s="160">
        <f>G234+G254+G261</f>
        <v>0</v>
      </c>
      <c r="H233" s="159">
        <f>H234+H254+H261</f>
        <v>0</v>
      </c>
      <c r="I233" s="156">
        <f t="shared" si="15"/>
        <v>0</v>
      </c>
      <c r="J233" s="160">
        <f>J234+J254+J261</f>
        <v>0</v>
      </c>
      <c r="K233" s="159">
        <f>K234+K254+K261</f>
        <v>0</v>
      </c>
      <c r="L233" s="156">
        <f t="shared" si="16"/>
        <v>0</v>
      </c>
      <c r="M233" s="158">
        <f>M234+M254+M261</f>
        <v>0</v>
      </c>
      <c r="N233" s="157">
        <f>N234+N254+N261</f>
        <v>0</v>
      </c>
      <c r="O233" s="156">
        <f t="shared" si="17"/>
        <v>0</v>
      </c>
      <c r="P233" s="155"/>
    </row>
    <row r="234" spans="1:16" hidden="1" x14ac:dyDescent="0.25">
      <c r="A234" s="154">
        <v>6200</v>
      </c>
      <c r="B234" s="153" t="s">
        <v>79</v>
      </c>
      <c r="C234" s="152">
        <f t="shared" si="13"/>
        <v>0</v>
      </c>
      <c r="D234" s="150">
        <f>SUM(D235,D236,D238,D241,D247,D248,D249)</f>
        <v>0</v>
      </c>
      <c r="E234" s="68">
        <f>SUM(E235,E236,E238,E241,E247,E248,E249)</f>
        <v>0</v>
      </c>
      <c r="F234" s="151">
        <f t="shared" si="14"/>
        <v>0</v>
      </c>
      <c r="G234" s="150">
        <f>SUM(G235,G236,G238,G241,G247,G248,G249)</f>
        <v>0</v>
      </c>
      <c r="H234" s="149">
        <f>SUM(H235,H236,H238,H241,H247,H248,H249)</f>
        <v>0</v>
      </c>
      <c r="I234" s="67">
        <f t="shared" si="15"/>
        <v>0</v>
      </c>
      <c r="J234" s="150">
        <f>SUM(J235,J236,J238,J241,J247,J248,J249)</f>
        <v>0</v>
      </c>
      <c r="K234" s="149">
        <f>SUM(K235,K236,K238,K241,K247,K248,K249)</f>
        <v>0</v>
      </c>
      <c r="L234" s="67">
        <f t="shared" si="16"/>
        <v>0</v>
      </c>
      <c r="M234" s="69">
        <f>SUM(M235,M236,M238,M241,M247,M248,M249)</f>
        <v>0</v>
      </c>
      <c r="N234" s="68">
        <f>SUM(N235,N236,N238,N241,N247,N248,N249)</f>
        <v>0</v>
      </c>
      <c r="O234" s="67">
        <f t="shared" si="17"/>
        <v>0</v>
      </c>
      <c r="P234" s="66"/>
    </row>
    <row r="235" spans="1:16" ht="24" hidden="1" x14ac:dyDescent="0.25">
      <c r="A235" s="118">
        <v>6220</v>
      </c>
      <c r="B235" s="117" t="s">
        <v>78</v>
      </c>
      <c r="C235" s="148">
        <f t="shared" si="13"/>
        <v>0</v>
      </c>
      <c r="D235" s="83"/>
      <c r="E235" s="80"/>
      <c r="F235" s="84">
        <f t="shared" si="14"/>
        <v>0</v>
      </c>
      <c r="G235" s="83"/>
      <c r="H235" s="82"/>
      <c r="I235" s="79">
        <f t="shared" si="15"/>
        <v>0</v>
      </c>
      <c r="J235" s="83"/>
      <c r="K235" s="82"/>
      <c r="L235" s="79">
        <f t="shared" si="16"/>
        <v>0</v>
      </c>
      <c r="M235" s="81"/>
      <c r="N235" s="80"/>
      <c r="O235" s="79">
        <f t="shared" si="17"/>
        <v>0</v>
      </c>
      <c r="P235" s="78"/>
    </row>
    <row r="236" spans="1:16" hidden="1" x14ac:dyDescent="0.25">
      <c r="A236" s="111">
        <v>6230</v>
      </c>
      <c r="B236" s="110" t="s">
        <v>77</v>
      </c>
      <c r="C236" s="136">
        <f t="shared" si="13"/>
        <v>0</v>
      </c>
      <c r="D236" s="115">
        <f>SUM(D237)</f>
        <v>0</v>
      </c>
      <c r="E236" s="114">
        <f>SUM(E237)</f>
        <v>0</v>
      </c>
      <c r="F236" s="44">
        <f t="shared" si="14"/>
        <v>0</v>
      </c>
      <c r="G236" s="115">
        <f>SUM(G237)</f>
        <v>0</v>
      </c>
      <c r="H236" s="114">
        <f>SUM(H237)</f>
        <v>0</v>
      </c>
      <c r="I236" s="39">
        <f t="shared" si="15"/>
        <v>0</v>
      </c>
      <c r="J236" s="115">
        <f>SUM(J237)</f>
        <v>0</v>
      </c>
      <c r="K236" s="114">
        <f>SUM(K237)</f>
        <v>0</v>
      </c>
      <c r="L236" s="39">
        <f t="shared" si="16"/>
        <v>0</v>
      </c>
      <c r="M236" s="115">
        <f>SUM(M237)</f>
        <v>0</v>
      </c>
      <c r="N236" s="114">
        <f>SUM(N237)</f>
        <v>0</v>
      </c>
      <c r="O236" s="39">
        <f t="shared" si="17"/>
        <v>0</v>
      </c>
      <c r="P236" s="38"/>
    </row>
    <row r="237" spans="1:16" ht="24" hidden="1" x14ac:dyDescent="0.25">
      <c r="A237" s="88">
        <v>6239</v>
      </c>
      <c r="B237" s="117" t="s">
        <v>76</v>
      </c>
      <c r="C237" s="136">
        <f t="shared" si="13"/>
        <v>0</v>
      </c>
      <c r="D237" s="43"/>
      <c r="E237" s="40"/>
      <c r="F237" s="44">
        <f t="shared" si="14"/>
        <v>0</v>
      </c>
      <c r="G237" s="43"/>
      <c r="H237" s="42"/>
      <c r="I237" s="39">
        <f t="shared" si="15"/>
        <v>0</v>
      </c>
      <c r="J237" s="43"/>
      <c r="K237" s="42"/>
      <c r="L237" s="39">
        <f t="shared" si="16"/>
        <v>0</v>
      </c>
      <c r="M237" s="41"/>
      <c r="N237" s="40"/>
      <c r="O237" s="39">
        <f t="shared" si="17"/>
        <v>0</v>
      </c>
      <c r="P237" s="38"/>
    </row>
    <row r="238" spans="1:16" ht="24" hidden="1" x14ac:dyDescent="0.25">
      <c r="A238" s="111">
        <v>6240</v>
      </c>
      <c r="B238" s="110" t="s">
        <v>75</v>
      </c>
      <c r="C238" s="136">
        <f t="shared" si="13"/>
        <v>0</v>
      </c>
      <c r="D238" s="115">
        <f>SUM(D239:D240)</f>
        <v>0</v>
      </c>
      <c r="E238" s="112">
        <f>SUM(E239:E240)</f>
        <v>0</v>
      </c>
      <c r="F238" s="44">
        <f t="shared" si="14"/>
        <v>0</v>
      </c>
      <c r="G238" s="115">
        <f>SUM(G239:G240)</f>
        <v>0</v>
      </c>
      <c r="H238" s="114">
        <f>SUM(H239:H240)</f>
        <v>0</v>
      </c>
      <c r="I238" s="39">
        <f t="shared" si="15"/>
        <v>0</v>
      </c>
      <c r="J238" s="115">
        <f>SUM(J239:J240)</f>
        <v>0</v>
      </c>
      <c r="K238" s="114">
        <f>SUM(K239:K240)</f>
        <v>0</v>
      </c>
      <c r="L238" s="39">
        <f t="shared" si="16"/>
        <v>0</v>
      </c>
      <c r="M238" s="113">
        <f>SUM(M239:M240)</f>
        <v>0</v>
      </c>
      <c r="N238" s="112">
        <f>SUM(N239:N240)</f>
        <v>0</v>
      </c>
      <c r="O238" s="39">
        <f t="shared" si="17"/>
        <v>0</v>
      </c>
      <c r="P238" s="38"/>
    </row>
    <row r="239" spans="1:16" hidden="1" x14ac:dyDescent="0.25">
      <c r="A239" s="88">
        <v>6241</v>
      </c>
      <c r="B239" s="110" t="s">
        <v>74</v>
      </c>
      <c r="C239" s="136">
        <f t="shared" si="13"/>
        <v>0</v>
      </c>
      <c r="D239" s="43"/>
      <c r="E239" s="40"/>
      <c r="F239" s="44">
        <f t="shared" si="14"/>
        <v>0</v>
      </c>
      <c r="G239" s="43"/>
      <c r="H239" s="42"/>
      <c r="I239" s="39">
        <f t="shared" si="15"/>
        <v>0</v>
      </c>
      <c r="J239" s="43"/>
      <c r="K239" s="42"/>
      <c r="L239" s="39">
        <f t="shared" si="16"/>
        <v>0</v>
      </c>
      <c r="M239" s="41"/>
      <c r="N239" s="40"/>
      <c r="O239" s="39">
        <f t="shared" si="17"/>
        <v>0</v>
      </c>
      <c r="P239" s="38"/>
    </row>
    <row r="240" spans="1:16" hidden="1" x14ac:dyDescent="0.25">
      <c r="A240" s="88">
        <v>6242</v>
      </c>
      <c r="B240" s="110" t="s">
        <v>73</v>
      </c>
      <c r="C240" s="136">
        <f t="shared" si="13"/>
        <v>0</v>
      </c>
      <c r="D240" s="43"/>
      <c r="E240" s="40"/>
      <c r="F240" s="44">
        <f t="shared" si="14"/>
        <v>0</v>
      </c>
      <c r="G240" s="43"/>
      <c r="H240" s="42"/>
      <c r="I240" s="39">
        <f t="shared" si="15"/>
        <v>0</v>
      </c>
      <c r="J240" s="43"/>
      <c r="K240" s="42"/>
      <c r="L240" s="39">
        <f t="shared" si="16"/>
        <v>0</v>
      </c>
      <c r="M240" s="41"/>
      <c r="N240" s="40"/>
      <c r="O240" s="39">
        <f t="shared" si="17"/>
        <v>0</v>
      </c>
      <c r="P240" s="38"/>
    </row>
    <row r="241" spans="1:16" ht="24" hidden="1" x14ac:dyDescent="0.25">
      <c r="A241" s="111">
        <v>6250</v>
      </c>
      <c r="B241" s="110" t="s">
        <v>72</v>
      </c>
      <c r="C241" s="136">
        <f t="shared" si="13"/>
        <v>0</v>
      </c>
      <c r="D241" s="115">
        <f>SUM(D242:D246)</f>
        <v>0</v>
      </c>
      <c r="E241" s="112">
        <f>SUM(E242:E246)</f>
        <v>0</v>
      </c>
      <c r="F241" s="44">
        <f t="shared" si="14"/>
        <v>0</v>
      </c>
      <c r="G241" s="115">
        <f>SUM(G242:G246)</f>
        <v>0</v>
      </c>
      <c r="H241" s="114">
        <f>SUM(H242:H246)</f>
        <v>0</v>
      </c>
      <c r="I241" s="39">
        <f t="shared" si="15"/>
        <v>0</v>
      </c>
      <c r="J241" s="115">
        <f>SUM(J242:J246)</f>
        <v>0</v>
      </c>
      <c r="K241" s="114">
        <f>SUM(K242:K246)</f>
        <v>0</v>
      </c>
      <c r="L241" s="39">
        <f t="shared" si="16"/>
        <v>0</v>
      </c>
      <c r="M241" s="113">
        <f>SUM(M242:M246)</f>
        <v>0</v>
      </c>
      <c r="N241" s="112">
        <f>SUM(N242:N246)</f>
        <v>0</v>
      </c>
      <c r="O241" s="39">
        <f t="shared" si="17"/>
        <v>0</v>
      </c>
      <c r="P241" s="38"/>
    </row>
    <row r="242" spans="1:16" hidden="1" x14ac:dyDescent="0.25">
      <c r="A242" s="88">
        <v>6252</v>
      </c>
      <c r="B242" s="110" t="s">
        <v>71</v>
      </c>
      <c r="C242" s="136">
        <f t="shared" si="13"/>
        <v>0</v>
      </c>
      <c r="D242" s="43"/>
      <c r="E242" s="40"/>
      <c r="F242" s="44">
        <f t="shared" si="14"/>
        <v>0</v>
      </c>
      <c r="G242" s="43"/>
      <c r="H242" s="42"/>
      <c r="I242" s="39">
        <f t="shared" si="15"/>
        <v>0</v>
      </c>
      <c r="J242" s="43"/>
      <c r="K242" s="42"/>
      <c r="L242" s="39">
        <f t="shared" si="16"/>
        <v>0</v>
      </c>
      <c r="M242" s="41"/>
      <c r="N242" s="40"/>
      <c r="O242" s="39">
        <f t="shared" si="17"/>
        <v>0</v>
      </c>
      <c r="P242" s="38"/>
    </row>
    <row r="243" spans="1:16" hidden="1" x14ac:dyDescent="0.25">
      <c r="A243" s="88">
        <v>6253</v>
      </c>
      <c r="B243" s="110" t="s">
        <v>70</v>
      </c>
      <c r="C243" s="136">
        <f t="shared" si="13"/>
        <v>0</v>
      </c>
      <c r="D243" s="43"/>
      <c r="E243" s="40"/>
      <c r="F243" s="44">
        <f t="shared" si="14"/>
        <v>0</v>
      </c>
      <c r="G243" s="43"/>
      <c r="H243" s="42"/>
      <c r="I243" s="39">
        <f t="shared" si="15"/>
        <v>0</v>
      </c>
      <c r="J243" s="43"/>
      <c r="K243" s="42"/>
      <c r="L243" s="39">
        <f t="shared" si="16"/>
        <v>0</v>
      </c>
      <c r="M243" s="41"/>
      <c r="N243" s="40"/>
      <c r="O243" s="39">
        <f t="shared" si="17"/>
        <v>0</v>
      </c>
      <c r="P243" s="38"/>
    </row>
    <row r="244" spans="1:16" ht="24" hidden="1" x14ac:dyDescent="0.25">
      <c r="A244" s="88">
        <v>6254</v>
      </c>
      <c r="B244" s="110" t="s">
        <v>69</v>
      </c>
      <c r="C244" s="136">
        <f t="shared" si="13"/>
        <v>0</v>
      </c>
      <c r="D244" s="43"/>
      <c r="E244" s="40"/>
      <c r="F244" s="44">
        <f t="shared" si="14"/>
        <v>0</v>
      </c>
      <c r="G244" s="43"/>
      <c r="H244" s="42"/>
      <c r="I244" s="39">
        <f t="shared" si="15"/>
        <v>0</v>
      </c>
      <c r="J244" s="43"/>
      <c r="K244" s="42"/>
      <c r="L244" s="39">
        <f t="shared" si="16"/>
        <v>0</v>
      </c>
      <c r="M244" s="41"/>
      <c r="N244" s="40"/>
      <c r="O244" s="39">
        <f t="shared" si="17"/>
        <v>0</v>
      </c>
      <c r="P244" s="38"/>
    </row>
    <row r="245" spans="1:16" ht="24" hidden="1" x14ac:dyDescent="0.25">
      <c r="A245" s="88">
        <v>6255</v>
      </c>
      <c r="B245" s="110" t="s">
        <v>68</v>
      </c>
      <c r="C245" s="136">
        <f t="shared" ref="C245:C286" si="18">F245+I245+L245+O245</f>
        <v>0</v>
      </c>
      <c r="D245" s="43"/>
      <c r="E245" s="40"/>
      <c r="F245" s="44">
        <f t="shared" ref="F245:F299" si="19">D245+E245</f>
        <v>0</v>
      </c>
      <c r="G245" s="43"/>
      <c r="H245" s="42"/>
      <c r="I245" s="39">
        <f t="shared" ref="I245:I299" si="20">G245+H245</f>
        <v>0</v>
      </c>
      <c r="J245" s="43"/>
      <c r="K245" s="42"/>
      <c r="L245" s="39">
        <f t="shared" ref="L245:L299" si="21">J245+K245</f>
        <v>0</v>
      </c>
      <c r="M245" s="41"/>
      <c r="N245" s="40"/>
      <c r="O245" s="39">
        <f t="shared" ref="O245:O277" si="22">M245+N245</f>
        <v>0</v>
      </c>
      <c r="P245" s="38"/>
    </row>
    <row r="246" spans="1:16" hidden="1" x14ac:dyDescent="0.25">
      <c r="A246" s="88">
        <v>6259</v>
      </c>
      <c r="B246" s="110" t="s">
        <v>67</v>
      </c>
      <c r="C246" s="136">
        <f t="shared" si="18"/>
        <v>0</v>
      </c>
      <c r="D246" s="43"/>
      <c r="E246" s="40"/>
      <c r="F246" s="44">
        <f t="shared" si="19"/>
        <v>0</v>
      </c>
      <c r="G246" s="43"/>
      <c r="H246" s="42"/>
      <c r="I246" s="39">
        <f t="shared" si="20"/>
        <v>0</v>
      </c>
      <c r="J246" s="43"/>
      <c r="K246" s="42"/>
      <c r="L246" s="39">
        <f t="shared" si="21"/>
        <v>0</v>
      </c>
      <c r="M246" s="41"/>
      <c r="N246" s="40"/>
      <c r="O246" s="39">
        <f t="shared" si="22"/>
        <v>0</v>
      </c>
      <c r="P246" s="38"/>
    </row>
    <row r="247" spans="1:16" ht="36" hidden="1" customHeight="1" x14ac:dyDescent="0.25">
      <c r="A247" s="111">
        <v>6260</v>
      </c>
      <c r="B247" s="110" t="s">
        <v>66</v>
      </c>
      <c r="C247" s="136">
        <f t="shared" si="18"/>
        <v>0</v>
      </c>
      <c r="D247" s="43"/>
      <c r="E247" s="40"/>
      <c r="F247" s="44">
        <f t="shared" si="19"/>
        <v>0</v>
      </c>
      <c r="G247" s="43"/>
      <c r="H247" s="42"/>
      <c r="I247" s="39">
        <f t="shared" si="20"/>
        <v>0</v>
      </c>
      <c r="J247" s="43"/>
      <c r="K247" s="42"/>
      <c r="L247" s="39">
        <f t="shared" si="21"/>
        <v>0</v>
      </c>
      <c r="M247" s="41"/>
      <c r="N247" s="40"/>
      <c r="O247" s="39">
        <f t="shared" si="22"/>
        <v>0</v>
      </c>
      <c r="P247" s="38"/>
    </row>
    <row r="248" spans="1:16" hidden="1" x14ac:dyDescent="0.25">
      <c r="A248" s="111">
        <v>6270</v>
      </c>
      <c r="B248" s="110" t="s">
        <v>65</v>
      </c>
      <c r="C248" s="136">
        <f t="shared" si="18"/>
        <v>0</v>
      </c>
      <c r="D248" s="43"/>
      <c r="E248" s="40"/>
      <c r="F248" s="44">
        <f t="shared" si="19"/>
        <v>0</v>
      </c>
      <c r="G248" s="43"/>
      <c r="H248" s="42"/>
      <c r="I248" s="39">
        <f t="shared" si="20"/>
        <v>0</v>
      </c>
      <c r="J248" s="43"/>
      <c r="K248" s="42"/>
      <c r="L248" s="39">
        <f t="shared" si="21"/>
        <v>0</v>
      </c>
      <c r="M248" s="41"/>
      <c r="N248" s="40"/>
      <c r="O248" s="39">
        <f t="shared" si="22"/>
        <v>0</v>
      </c>
      <c r="P248" s="38"/>
    </row>
    <row r="249" spans="1:16" ht="24" hidden="1" x14ac:dyDescent="0.25">
      <c r="A249" s="118">
        <v>6290</v>
      </c>
      <c r="B249" s="117" t="s">
        <v>64</v>
      </c>
      <c r="C249" s="136">
        <f t="shared" si="18"/>
        <v>0</v>
      </c>
      <c r="D249" s="140">
        <f>SUM(D250:D253)</f>
        <v>0</v>
      </c>
      <c r="E249" s="141">
        <f>SUM(E250:E253)</f>
        <v>0</v>
      </c>
      <c r="F249" s="84">
        <f t="shared" si="19"/>
        <v>0</v>
      </c>
      <c r="G249" s="140">
        <f>SUM(G250:G253)</f>
        <v>0</v>
      </c>
      <c r="H249" s="139">
        <f>SUM(H250:H253)</f>
        <v>0</v>
      </c>
      <c r="I249" s="79">
        <f t="shared" si="20"/>
        <v>0</v>
      </c>
      <c r="J249" s="140">
        <f>SUM(J250:J253)</f>
        <v>0</v>
      </c>
      <c r="K249" s="139">
        <f>SUM(K250:K253)</f>
        <v>0</v>
      </c>
      <c r="L249" s="79">
        <f t="shared" si="21"/>
        <v>0</v>
      </c>
      <c r="M249" s="146">
        <f>SUM(M250:M253)</f>
        <v>0</v>
      </c>
      <c r="N249" s="147">
        <f>SUM(N250:N253)</f>
        <v>0</v>
      </c>
      <c r="O249" s="29">
        <f t="shared" si="22"/>
        <v>0</v>
      </c>
      <c r="P249" s="28"/>
    </row>
    <row r="250" spans="1:16" hidden="1" x14ac:dyDescent="0.25">
      <c r="A250" s="88">
        <v>6291</v>
      </c>
      <c r="B250" s="110" t="s">
        <v>63</v>
      </c>
      <c r="C250" s="136">
        <f t="shared" si="18"/>
        <v>0</v>
      </c>
      <c r="D250" s="43"/>
      <c r="E250" s="40"/>
      <c r="F250" s="44">
        <f t="shared" si="19"/>
        <v>0</v>
      </c>
      <c r="G250" s="43"/>
      <c r="H250" s="42"/>
      <c r="I250" s="39">
        <f t="shared" si="20"/>
        <v>0</v>
      </c>
      <c r="J250" s="43"/>
      <c r="K250" s="42"/>
      <c r="L250" s="39">
        <f t="shared" si="21"/>
        <v>0</v>
      </c>
      <c r="M250" s="41"/>
      <c r="N250" s="40"/>
      <c r="O250" s="39">
        <f t="shared" si="22"/>
        <v>0</v>
      </c>
      <c r="P250" s="38"/>
    </row>
    <row r="251" spans="1:16" hidden="1" x14ac:dyDescent="0.25">
      <c r="A251" s="88">
        <v>6292</v>
      </c>
      <c r="B251" s="110" t="s">
        <v>62</v>
      </c>
      <c r="C251" s="136">
        <f t="shared" si="18"/>
        <v>0</v>
      </c>
      <c r="D251" s="43"/>
      <c r="E251" s="40"/>
      <c r="F251" s="44">
        <f t="shared" si="19"/>
        <v>0</v>
      </c>
      <c r="G251" s="43"/>
      <c r="H251" s="42"/>
      <c r="I251" s="39">
        <f t="shared" si="20"/>
        <v>0</v>
      </c>
      <c r="J251" s="43"/>
      <c r="K251" s="42"/>
      <c r="L251" s="39">
        <f t="shared" si="21"/>
        <v>0</v>
      </c>
      <c r="M251" s="41"/>
      <c r="N251" s="40"/>
      <c r="O251" s="39">
        <f t="shared" si="22"/>
        <v>0</v>
      </c>
      <c r="P251" s="38"/>
    </row>
    <row r="252" spans="1:16" ht="87.75" hidden="1" customHeight="1" x14ac:dyDescent="0.25">
      <c r="A252" s="88">
        <v>6296</v>
      </c>
      <c r="B252" s="110" t="s">
        <v>61</v>
      </c>
      <c r="C252" s="136">
        <f t="shared" si="18"/>
        <v>0</v>
      </c>
      <c r="D252" s="43"/>
      <c r="E252" s="40"/>
      <c r="F252" s="44">
        <f t="shared" si="19"/>
        <v>0</v>
      </c>
      <c r="G252" s="43"/>
      <c r="H252" s="42"/>
      <c r="I252" s="39">
        <f t="shared" si="20"/>
        <v>0</v>
      </c>
      <c r="J252" s="43"/>
      <c r="K252" s="42"/>
      <c r="L252" s="39">
        <f t="shared" si="21"/>
        <v>0</v>
      </c>
      <c r="M252" s="41"/>
      <c r="N252" s="40"/>
      <c r="O252" s="39">
        <f t="shared" si="22"/>
        <v>0</v>
      </c>
      <c r="P252" s="38"/>
    </row>
    <row r="253" spans="1:16" ht="36" hidden="1" x14ac:dyDescent="0.25">
      <c r="A253" s="88">
        <v>6299</v>
      </c>
      <c r="B253" s="110" t="s">
        <v>60</v>
      </c>
      <c r="C253" s="136">
        <f t="shared" si="18"/>
        <v>0</v>
      </c>
      <c r="D253" s="43"/>
      <c r="E253" s="40"/>
      <c r="F253" s="44">
        <f t="shared" si="19"/>
        <v>0</v>
      </c>
      <c r="G253" s="43"/>
      <c r="H253" s="42"/>
      <c r="I253" s="39">
        <f t="shared" si="20"/>
        <v>0</v>
      </c>
      <c r="J253" s="43"/>
      <c r="K253" s="42"/>
      <c r="L253" s="39">
        <f t="shared" si="21"/>
        <v>0</v>
      </c>
      <c r="M253" s="41"/>
      <c r="N253" s="40"/>
      <c r="O253" s="39">
        <f t="shared" si="22"/>
        <v>0</v>
      </c>
      <c r="P253" s="38"/>
    </row>
    <row r="254" spans="1:16" hidden="1" x14ac:dyDescent="0.25">
      <c r="A254" s="109">
        <v>6300</v>
      </c>
      <c r="B254" s="108" t="s">
        <v>59</v>
      </c>
      <c r="C254" s="124">
        <f t="shared" si="18"/>
        <v>0</v>
      </c>
      <c r="D254" s="121">
        <f>SUM(D255,D259,D260)</f>
        <v>0</v>
      </c>
      <c r="E254" s="123">
        <f>SUM(E255,E259,E260)</f>
        <v>0</v>
      </c>
      <c r="F254" s="122">
        <f t="shared" si="19"/>
        <v>0</v>
      </c>
      <c r="G254" s="121">
        <f>SUM(G255,G259,G260)</f>
        <v>0</v>
      </c>
      <c r="H254" s="120">
        <f>SUM(H255,H259,H260)</f>
        <v>0</v>
      </c>
      <c r="I254" s="119">
        <f t="shared" si="20"/>
        <v>0</v>
      </c>
      <c r="J254" s="121">
        <f>SUM(J255,J259,J260)</f>
        <v>0</v>
      </c>
      <c r="K254" s="120">
        <f>SUM(K255,K259,K260)</f>
        <v>0</v>
      </c>
      <c r="L254" s="119">
        <f t="shared" si="21"/>
        <v>0</v>
      </c>
      <c r="M254" s="103">
        <f>SUM(M255,M259,M260)</f>
        <v>0</v>
      </c>
      <c r="N254" s="102">
        <f>SUM(N255,N259,N260)</f>
        <v>0</v>
      </c>
      <c r="O254" s="101">
        <f t="shared" si="22"/>
        <v>0</v>
      </c>
      <c r="P254" s="100"/>
    </row>
    <row r="255" spans="1:16" ht="24" hidden="1" x14ac:dyDescent="0.25">
      <c r="A255" s="118">
        <v>6320</v>
      </c>
      <c r="B255" s="117" t="s">
        <v>58</v>
      </c>
      <c r="C255" s="146">
        <f t="shared" si="18"/>
        <v>0</v>
      </c>
      <c r="D255" s="140">
        <f>SUM(D256:D258)</f>
        <v>0</v>
      </c>
      <c r="E255" s="141">
        <f>SUM(E256:E258)</f>
        <v>0</v>
      </c>
      <c r="F255" s="84">
        <f t="shared" si="19"/>
        <v>0</v>
      </c>
      <c r="G255" s="140">
        <f>SUM(G256:G258)</f>
        <v>0</v>
      </c>
      <c r="H255" s="139">
        <f>SUM(H256:H258)</f>
        <v>0</v>
      </c>
      <c r="I255" s="79">
        <f t="shared" si="20"/>
        <v>0</v>
      </c>
      <c r="J255" s="140">
        <f>SUM(J256:J258)</f>
        <v>0</v>
      </c>
      <c r="K255" s="139">
        <f>SUM(K256:K258)</f>
        <v>0</v>
      </c>
      <c r="L255" s="79">
        <f t="shared" si="21"/>
        <v>0</v>
      </c>
      <c r="M255" s="142">
        <f>SUM(M256:M258)</f>
        <v>0</v>
      </c>
      <c r="N255" s="141">
        <f>SUM(N256:N258)</f>
        <v>0</v>
      </c>
      <c r="O255" s="79">
        <f t="shared" si="22"/>
        <v>0</v>
      </c>
      <c r="P255" s="78"/>
    </row>
    <row r="256" spans="1:16" hidden="1" x14ac:dyDescent="0.25">
      <c r="A256" s="88">
        <v>6322</v>
      </c>
      <c r="B256" s="110" t="s">
        <v>57</v>
      </c>
      <c r="C256" s="113">
        <f t="shared" si="18"/>
        <v>0</v>
      </c>
      <c r="D256" s="43"/>
      <c r="E256" s="40"/>
      <c r="F256" s="44">
        <f t="shared" si="19"/>
        <v>0</v>
      </c>
      <c r="G256" s="43"/>
      <c r="H256" s="42"/>
      <c r="I256" s="39">
        <f t="shared" si="20"/>
        <v>0</v>
      </c>
      <c r="J256" s="43"/>
      <c r="K256" s="42"/>
      <c r="L256" s="39">
        <f t="shared" si="21"/>
        <v>0</v>
      </c>
      <c r="M256" s="41"/>
      <c r="N256" s="40"/>
      <c r="O256" s="39">
        <f t="shared" si="22"/>
        <v>0</v>
      </c>
      <c r="P256" s="38"/>
    </row>
    <row r="257" spans="1:16" ht="24" hidden="1" x14ac:dyDescent="0.25">
      <c r="A257" s="88">
        <v>6323</v>
      </c>
      <c r="B257" s="110" t="s">
        <v>56</v>
      </c>
      <c r="C257" s="113">
        <f t="shared" si="18"/>
        <v>0</v>
      </c>
      <c r="D257" s="43"/>
      <c r="E257" s="40"/>
      <c r="F257" s="44">
        <f t="shared" si="19"/>
        <v>0</v>
      </c>
      <c r="G257" s="43"/>
      <c r="H257" s="42"/>
      <c r="I257" s="39">
        <f t="shared" si="20"/>
        <v>0</v>
      </c>
      <c r="J257" s="43"/>
      <c r="K257" s="42"/>
      <c r="L257" s="39">
        <f t="shared" si="21"/>
        <v>0</v>
      </c>
      <c r="M257" s="41"/>
      <c r="N257" s="40"/>
      <c r="O257" s="39">
        <f t="shared" si="22"/>
        <v>0</v>
      </c>
      <c r="P257" s="38"/>
    </row>
    <row r="258" spans="1:16" ht="24" hidden="1" x14ac:dyDescent="0.25">
      <c r="A258" s="145">
        <v>6324</v>
      </c>
      <c r="B258" s="117" t="s">
        <v>55</v>
      </c>
      <c r="C258" s="113">
        <f t="shared" si="18"/>
        <v>0</v>
      </c>
      <c r="D258" s="83"/>
      <c r="E258" s="80"/>
      <c r="F258" s="84">
        <f t="shared" si="19"/>
        <v>0</v>
      </c>
      <c r="G258" s="83"/>
      <c r="H258" s="82"/>
      <c r="I258" s="79">
        <f t="shared" si="20"/>
        <v>0</v>
      </c>
      <c r="J258" s="83"/>
      <c r="K258" s="82"/>
      <c r="L258" s="79">
        <f t="shared" si="21"/>
        <v>0</v>
      </c>
      <c r="M258" s="81"/>
      <c r="N258" s="80"/>
      <c r="O258" s="79">
        <f t="shared" si="22"/>
        <v>0</v>
      </c>
      <c r="P258" s="78"/>
    </row>
    <row r="259" spans="1:16" ht="24" hidden="1" x14ac:dyDescent="0.25">
      <c r="A259" s="144">
        <v>6330</v>
      </c>
      <c r="B259" s="143" t="s">
        <v>54</v>
      </c>
      <c r="C259" s="113">
        <f t="shared" si="18"/>
        <v>0</v>
      </c>
      <c r="D259" s="33"/>
      <c r="E259" s="30"/>
      <c r="F259" s="34">
        <f t="shared" si="19"/>
        <v>0</v>
      </c>
      <c r="G259" s="33"/>
      <c r="H259" s="32"/>
      <c r="I259" s="29">
        <f t="shared" si="20"/>
        <v>0</v>
      </c>
      <c r="J259" s="33"/>
      <c r="K259" s="32"/>
      <c r="L259" s="29">
        <f t="shared" si="21"/>
        <v>0</v>
      </c>
      <c r="M259" s="31"/>
      <c r="N259" s="30"/>
      <c r="O259" s="29">
        <f t="shared" si="22"/>
        <v>0</v>
      </c>
      <c r="P259" s="28"/>
    </row>
    <row r="260" spans="1:16" hidden="1" x14ac:dyDescent="0.25">
      <c r="A260" s="111">
        <v>6360</v>
      </c>
      <c r="B260" s="110" t="s">
        <v>53</v>
      </c>
      <c r="C260" s="113">
        <f t="shared" si="18"/>
        <v>0</v>
      </c>
      <c r="D260" s="43"/>
      <c r="E260" s="40"/>
      <c r="F260" s="44">
        <f t="shared" si="19"/>
        <v>0</v>
      </c>
      <c r="G260" s="43"/>
      <c r="H260" s="42"/>
      <c r="I260" s="39">
        <f t="shared" si="20"/>
        <v>0</v>
      </c>
      <c r="J260" s="43"/>
      <c r="K260" s="42"/>
      <c r="L260" s="39">
        <f t="shared" si="21"/>
        <v>0</v>
      </c>
      <c r="M260" s="41"/>
      <c r="N260" s="40"/>
      <c r="O260" s="39">
        <f t="shared" si="22"/>
        <v>0</v>
      </c>
      <c r="P260" s="38"/>
    </row>
    <row r="261" spans="1:16" ht="36" hidden="1" x14ac:dyDescent="0.25">
      <c r="A261" s="109">
        <v>6400</v>
      </c>
      <c r="B261" s="108" t="s">
        <v>52</v>
      </c>
      <c r="C261" s="124">
        <f t="shared" si="18"/>
        <v>0</v>
      </c>
      <c r="D261" s="121">
        <f>SUM(D262,D266)</f>
        <v>0</v>
      </c>
      <c r="E261" s="123">
        <f>SUM(E262,E266)</f>
        <v>0</v>
      </c>
      <c r="F261" s="122">
        <f t="shared" si="19"/>
        <v>0</v>
      </c>
      <c r="G261" s="121">
        <f>SUM(G262,G266)</f>
        <v>0</v>
      </c>
      <c r="H261" s="120">
        <f>SUM(H262,H266)</f>
        <v>0</v>
      </c>
      <c r="I261" s="119">
        <f t="shared" si="20"/>
        <v>0</v>
      </c>
      <c r="J261" s="121">
        <f>SUM(J262,J266)</f>
        <v>0</v>
      </c>
      <c r="K261" s="120">
        <f>SUM(K262,K266)</f>
        <v>0</v>
      </c>
      <c r="L261" s="119">
        <f t="shared" si="21"/>
        <v>0</v>
      </c>
      <c r="M261" s="103">
        <f>SUM(M262,M266)</f>
        <v>0</v>
      </c>
      <c r="N261" s="102">
        <f>SUM(N262,N266)</f>
        <v>0</v>
      </c>
      <c r="O261" s="101">
        <f t="shared" si="22"/>
        <v>0</v>
      </c>
      <c r="P261" s="100"/>
    </row>
    <row r="262" spans="1:16" ht="0.75" hidden="1" customHeight="1" x14ac:dyDescent="0.25">
      <c r="A262" s="118">
        <v>6410</v>
      </c>
      <c r="B262" s="117" t="s">
        <v>51</v>
      </c>
      <c r="C262" s="142">
        <f t="shared" si="18"/>
        <v>0</v>
      </c>
      <c r="D262" s="140">
        <f>SUM(D263:D265)</f>
        <v>0</v>
      </c>
      <c r="E262" s="141">
        <f>SUM(E263:E265)</f>
        <v>0</v>
      </c>
      <c r="F262" s="84">
        <f t="shared" si="19"/>
        <v>0</v>
      </c>
      <c r="G262" s="140">
        <f>SUM(G263:G265)</f>
        <v>0</v>
      </c>
      <c r="H262" s="139">
        <f>SUM(H263:H265)</f>
        <v>0</v>
      </c>
      <c r="I262" s="79">
        <f t="shared" si="20"/>
        <v>0</v>
      </c>
      <c r="J262" s="140">
        <f>SUM(J263:J265)</f>
        <v>0</v>
      </c>
      <c r="K262" s="139">
        <f>SUM(K263:K265)</f>
        <v>0</v>
      </c>
      <c r="L262" s="79">
        <f t="shared" si="21"/>
        <v>0</v>
      </c>
      <c r="M262" s="138">
        <f>SUM(M263:M265)</f>
        <v>0</v>
      </c>
      <c r="N262" s="137">
        <f>SUM(N263:N265)</f>
        <v>0</v>
      </c>
      <c r="O262" s="49">
        <f t="shared" si="22"/>
        <v>0</v>
      </c>
      <c r="P262" s="48"/>
    </row>
    <row r="263" spans="1:16" hidden="1" x14ac:dyDescent="0.25">
      <c r="A263" s="88">
        <v>6411</v>
      </c>
      <c r="B263" s="47" t="s">
        <v>50</v>
      </c>
      <c r="C263" s="136">
        <f t="shared" si="18"/>
        <v>0</v>
      </c>
      <c r="D263" s="43"/>
      <c r="E263" s="40"/>
      <c r="F263" s="44">
        <f t="shared" si="19"/>
        <v>0</v>
      </c>
      <c r="G263" s="43"/>
      <c r="H263" s="42"/>
      <c r="I263" s="39">
        <f t="shared" si="20"/>
        <v>0</v>
      </c>
      <c r="J263" s="43"/>
      <c r="K263" s="42"/>
      <c r="L263" s="39">
        <f t="shared" si="21"/>
        <v>0</v>
      </c>
      <c r="M263" s="41"/>
      <c r="N263" s="40"/>
      <c r="O263" s="39">
        <f t="shared" si="22"/>
        <v>0</v>
      </c>
      <c r="P263" s="38"/>
    </row>
    <row r="264" spans="1:16" ht="48" hidden="1" customHeight="1" x14ac:dyDescent="0.25">
      <c r="A264" s="88">
        <v>6412</v>
      </c>
      <c r="B264" s="110" t="s">
        <v>49</v>
      </c>
      <c r="C264" s="136">
        <f t="shared" si="18"/>
        <v>0</v>
      </c>
      <c r="D264" s="43"/>
      <c r="E264" s="40"/>
      <c r="F264" s="44">
        <f t="shared" si="19"/>
        <v>0</v>
      </c>
      <c r="G264" s="43"/>
      <c r="H264" s="42"/>
      <c r="I264" s="39">
        <f t="shared" si="20"/>
        <v>0</v>
      </c>
      <c r="J264" s="43"/>
      <c r="K264" s="42"/>
      <c r="L264" s="39">
        <f t="shared" si="21"/>
        <v>0</v>
      </c>
      <c r="M264" s="41"/>
      <c r="N264" s="40"/>
      <c r="O264" s="39">
        <f t="shared" si="22"/>
        <v>0</v>
      </c>
      <c r="P264" s="38"/>
    </row>
    <row r="265" spans="1:16" ht="36" hidden="1" x14ac:dyDescent="0.25">
      <c r="A265" s="88">
        <v>6419</v>
      </c>
      <c r="B265" s="110" t="s">
        <v>48</v>
      </c>
      <c r="C265" s="136">
        <f t="shared" si="18"/>
        <v>0</v>
      </c>
      <c r="D265" s="43"/>
      <c r="E265" s="40"/>
      <c r="F265" s="44">
        <f t="shared" si="19"/>
        <v>0</v>
      </c>
      <c r="G265" s="43"/>
      <c r="H265" s="42"/>
      <c r="I265" s="39">
        <f t="shared" si="20"/>
        <v>0</v>
      </c>
      <c r="J265" s="43"/>
      <c r="K265" s="42"/>
      <c r="L265" s="39">
        <f t="shared" si="21"/>
        <v>0</v>
      </c>
      <c r="M265" s="41"/>
      <c r="N265" s="40"/>
      <c r="O265" s="39">
        <f t="shared" si="22"/>
        <v>0</v>
      </c>
      <c r="P265" s="38"/>
    </row>
    <row r="266" spans="1:16" ht="36" hidden="1" x14ac:dyDescent="0.25">
      <c r="A266" s="111">
        <v>6420</v>
      </c>
      <c r="B266" s="110" t="s">
        <v>47</v>
      </c>
      <c r="C266" s="136">
        <f t="shared" si="18"/>
        <v>0</v>
      </c>
      <c r="D266" s="115">
        <f>SUM(D267:D270)</f>
        <v>0</v>
      </c>
      <c r="E266" s="112">
        <f>SUM(E267:E270)</f>
        <v>0</v>
      </c>
      <c r="F266" s="44">
        <f t="shared" si="19"/>
        <v>0</v>
      </c>
      <c r="G266" s="115">
        <f>SUM(G267:G270)</f>
        <v>0</v>
      </c>
      <c r="H266" s="114">
        <f>SUM(H267:H270)</f>
        <v>0</v>
      </c>
      <c r="I266" s="39">
        <f t="shared" si="20"/>
        <v>0</v>
      </c>
      <c r="J266" s="115">
        <f>SUM(J267:J270)</f>
        <v>0</v>
      </c>
      <c r="K266" s="114">
        <f>SUM(K267:K270)</f>
        <v>0</v>
      </c>
      <c r="L266" s="39">
        <f t="shared" si="21"/>
        <v>0</v>
      </c>
      <c r="M266" s="113">
        <f>SUM(M267:M270)</f>
        <v>0</v>
      </c>
      <c r="N266" s="112">
        <f>SUM(N267:N270)</f>
        <v>0</v>
      </c>
      <c r="O266" s="39">
        <f t="shared" si="22"/>
        <v>0</v>
      </c>
      <c r="P266" s="38"/>
    </row>
    <row r="267" spans="1:16" hidden="1" x14ac:dyDescent="0.25">
      <c r="A267" s="88">
        <v>6421</v>
      </c>
      <c r="B267" s="110" t="s">
        <v>46</v>
      </c>
      <c r="C267" s="136">
        <f t="shared" si="18"/>
        <v>0</v>
      </c>
      <c r="D267" s="43"/>
      <c r="E267" s="40"/>
      <c r="F267" s="44">
        <f t="shared" si="19"/>
        <v>0</v>
      </c>
      <c r="G267" s="43"/>
      <c r="H267" s="42"/>
      <c r="I267" s="39">
        <f t="shared" si="20"/>
        <v>0</v>
      </c>
      <c r="J267" s="43"/>
      <c r="K267" s="42"/>
      <c r="L267" s="39">
        <f t="shared" si="21"/>
        <v>0</v>
      </c>
      <c r="M267" s="41"/>
      <c r="N267" s="40"/>
      <c r="O267" s="39">
        <f t="shared" si="22"/>
        <v>0</v>
      </c>
      <c r="P267" s="38"/>
    </row>
    <row r="268" spans="1:16" hidden="1" x14ac:dyDescent="0.25">
      <c r="A268" s="88">
        <v>6422</v>
      </c>
      <c r="B268" s="110" t="s">
        <v>45</v>
      </c>
      <c r="C268" s="136">
        <f t="shared" si="18"/>
        <v>0</v>
      </c>
      <c r="D268" s="43"/>
      <c r="E268" s="40"/>
      <c r="F268" s="44">
        <f t="shared" si="19"/>
        <v>0</v>
      </c>
      <c r="G268" s="43"/>
      <c r="H268" s="42"/>
      <c r="I268" s="39">
        <f t="shared" si="20"/>
        <v>0</v>
      </c>
      <c r="J268" s="43"/>
      <c r="K268" s="42"/>
      <c r="L268" s="39">
        <f t="shared" si="21"/>
        <v>0</v>
      </c>
      <c r="M268" s="41"/>
      <c r="N268" s="40"/>
      <c r="O268" s="39">
        <f t="shared" si="22"/>
        <v>0</v>
      </c>
      <c r="P268" s="38"/>
    </row>
    <row r="269" spans="1:16" ht="24" hidden="1" x14ac:dyDescent="0.25">
      <c r="A269" s="88">
        <v>6423</v>
      </c>
      <c r="B269" s="110" t="s">
        <v>44</v>
      </c>
      <c r="C269" s="136">
        <f t="shared" si="18"/>
        <v>0</v>
      </c>
      <c r="D269" s="43"/>
      <c r="E269" s="40"/>
      <c r="F269" s="44">
        <f t="shared" si="19"/>
        <v>0</v>
      </c>
      <c r="G269" s="43"/>
      <c r="H269" s="42"/>
      <c r="I269" s="39">
        <f t="shared" si="20"/>
        <v>0</v>
      </c>
      <c r="J269" s="43"/>
      <c r="K269" s="42"/>
      <c r="L269" s="39">
        <f t="shared" si="21"/>
        <v>0</v>
      </c>
      <c r="M269" s="41"/>
      <c r="N269" s="40"/>
      <c r="O269" s="39">
        <f t="shared" si="22"/>
        <v>0</v>
      </c>
      <c r="P269" s="38"/>
    </row>
    <row r="270" spans="1:16" ht="36" hidden="1" x14ac:dyDescent="0.25">
      <c r="A270" s="88">
        <v>6424</v>
      </c>
      <c r="B270" s="110" t="s">
        <v>43</v>
      </c>
      <c r="C270" s="136">
        <f t="shared" si="18"/>
        <v>0</v>
      </c>
      <c r="D270" s="43"/>
      <c r="E270" s="40"/>
      <c r="F270" s="44">
        <f t="shared" si="19"/>
        <v>0</v>
      </c>
      <c r="G270" s="43"/>
      <c r="H270" s="42"/>
      <c r="I270" s="39">
        <f t="shared" si="20"/>
        <v>0</v>
      </c>
      <c r="J270" s="43"/>
      <c r="K270" s="42"/>
      <c r="L270" s="39">
        <f t="shared" si="21"/>
        <v>0</v>
      </c>
      <c r="M270" s="41"/>
      <c r="N270" s="40"/>
      <c r="O270" s="39">
        <f t="shared" si="22"/>
        <v>0</v>
      </c>
      <c r="P270" s="38"/>
    </row>
    <row r="271" spans="1:16" ht="43.5" hidden="1" customHeight="1" x14ac:dyDescent="0.25">
      <c r="A271" s="135">
        <v>7000</v>
      </c>
      <c r="B271" s="135" t="s">
        <v>42</v>
      </c>
      <c r="C271" s="134">
        <f t="shared" si="18"/>
        <v>0</v>
      </c>
      <c r="D271" s="131">
        <f>SUM(D272,D282)</f>
        <v>0</v>
      </c>
      <c r="E271" s="133">
        <f>SUM(E272,E282)</f>
        <v>0</v>
      </c>
      <c r="F271" s="132">
        <f t="shared" si="19"/>
        <v>0</v>
      </c>
      <c r="G271" s="131">
        <f>SUM(G272,G282)</f>
        <v>0</v>
      </c>
      <c r="H271" s="130">
        <f>SUM(H272,H282)</f>
        <v>0</v>
      </c>
      <c r="I271" s="129">
        <f t="shared" si="20"/>
        <v>0</v>
      </c>
      <c r="J271" s="131">
        <f>SUM(J272,J282)</f>
        <v>0</v>
      </c>
      <c r="K271" s="130">
        <f>SUM(K272,K282)</f>
        <v>0</v>
      </c>
      <c r="L271" s="129">
        <f t="shared" si="21"/>
        <v>0</v>
      </c>
      <c r="M271" s="128">
        <f>SUM(M272,M282)</f>
        <v>0</v>
      </c>
      <c r="N271" s="127">
        <f>SUM(N272,N282)</f>
        <v>0</v>
      </c>
      <c r="O271" s="126">
        <f t="shared" si="22"/>
        <v>0</v>
      </c>
      <c r="P271" s="125"/>
    </row>
    <row r="272" spans="1:16" ht="0.75" hidden="1" customHeight="1" x14ac:dyDescent="0.25">
      <c r="A272" s="109">
        <v>7200</v>
      </c>
      <c r="B272" s="108" t="s">
        <v>41</v>
      </c>
      <c r="C272" s="124">
        <f t="shared" si="18"/>
        <v>0</v>
      </c>
      <c r="D272" s="121">
        <f>SUM(D273,D274,D277,D278,D281)</f>
        <v>0</v>
      </c>
      <c r="E272" s="123">
        <f>SUM(E273,E274,E277,E278,E281)</f>
        <v>0</v>
      </c>
      <c r="F272" s="122">
        <f t="shared" si="19"/>
        <v>0</v>
      </c>
      <c r="G272" s="121">
        <f>SUM(G273,G274,G277,G278,G281)</f>
        <v>0</v>
      </c>
      <c r="H272" s="120">
        <f>SUM(H273,H274,H277,H278,H281)</f>
        <v>0</v>
      </c>
      <c r="I272" s="119">
        <f t="shared" si="20"/>
        <v>0</v>
      </c>
      <c r="J272" s="121">
        <f>SUM(J273,J274,J277,J278,J281)</f>
        <v>0</v>
      </c>
      <c r="K272" s="120">
        <f>SUM(K273,K274,K277,K278,K281)</f>
        <v>0</v>
      </c>
      <c r="L272" s="119">
        <f t="shared" si="21"/>
        <v>0</v>
      </c>
      <c r="M272" s="69">
        <f>SUM(M273,M274,M277,M278,M281)</f>
        <v>0</v>
      </c>
      <c r="N272" s="68">
        <f>SUM(N273,N274,N277,N278,N281)</f>
        <v>0</v>
      </c>
      <c r="O272" s="67">
        <f t="shared" si="22"/>
        <v>0</v>
      </c>
      <c r="P272" s="66"/>
    </row>
    <row r="273" spans="1:16" ht="24" hidden="1" x14ac:dyDescent="0.25">
      <c r="A273" s="118">
        <v>7210</v>
      </c>
      <c r="B273" s="117" t="s">
        <v>40</v>
      </c>
      <c r="C273" s="85">
        <f t="shared" si="18"/>
        <v>0</v>
      </c>
      <c r="D273" s="83"/>
      <c r="E273" s="80"/>
      <c r="F273" s="84">
        <f t="shared" si="19"/>
        <v>0</v>
      </c>
      <c r="G273" s="83"/>
      <c r="H273" s="82"/>
      <c r="I273" s="79">
        <f t="shared" si="20"/>
        <v>0</v>
      </c>
      <c r="J273" s="83"/>
      <c r="K273" s="82"/>
      <c r="L273" s="79">
        <f t="shared" si="21"/>
        <v>0</v>
      </c>
      <c r="M273" s="81"/>
      <c r="N273" s="80"/>
      <c r="O273" s="79">
        <f t="shared" si="22"/>
        <v>0</v>
      </c>
      <c r="P273" s="78"/>
    </row>
    <row r="274" spans="1:16" s="116" customFormat="1" ht="36" hidden="1" x14ac:dyDescent="0.25">
      <c r="A274" s="111">
        <v>7220</v>
      </c>
      <c r="B274" s="110" t="s">
        <v>39</v>
      </c>
      <c r="C274" s="45">
        <f t="shared" si="18"/>
        <v>0</v>
      </c>
      <c r="D274" s="115">
        <f>SUM(D275:D276)</f>
        <v>0</v>
      </c>
      <c r="E274" s="112">
        <f>SUM(E275:E276)</f>
        <v>0</v>
      </c>
      <c r="F274" s="44">
        <f t="shared" si="19"/>
        <v>0</v>
      </c>
      <c r="G274" s="115">
        <f>SUM(G275:G276)</f>
        <v>0</v>
      </c>
      <c r="H274" s="114">
        <f>SUM(H275:H276)</f>
        <v>0</v>
      </c>
      <c r="I274" s="39">
        <f t="shared" si="20"/>
        <v>0</v>
      </c>
      <c r="J274" s="115">
        <f>SUM(J275:J276)</f>
        <v>0</v>
      </c>
      <c r="K274" s="114">
        <f>SUM(K275:K276)</f>
        <v>0</v>
      </c>
      <c r="L274" s="39">
        <f t="shared" si="21"/>
        <v>0</v>
      </c>
      <c r="M274" s="113">
        <f>SUM(M275:M276)</f>
        <v>0</v>
      </c>
      <c r="N274" s="112">
        <f>SUM(N275:N276)</f>
        <v>0</v>
      </c>
      <c r="O274" s="39">
        <f t="shared" si="22"/>
        <v>0</v>
      </c>
      <c r="P274" s="38"/>
    </row>
    <row r="275" spans="1:16" s="116" customFormat="1" ht="36" hidden="1" customHeight="1" x14ac:dyDescent="0.25">
      <c r="A275" s="88">
        <v>7221</v>
      </c>
      <c r="B275" s="110" t="s">
        <v>38</v>
      </c>
      <c r="C275" s="45">
        <f t="shared" si="18"/>
        <v>0</v>
      </c>
      <c r="D275" s="43"/>
      <c r="E275" s="40"/>
      <c r="F275" s="44">
        <f t="shared" si="19"/>
        <v>0</v>
      </c>
      <c r="G275" s="43"/>
      <c r="H275" s="42"/>
      <c r="I275" s="39">
        <f t="shared" si="20"/>
        <v>0</v>
      </c>
      <c r="J275" s="43"/>
      <c r="K275" s="42"/>
      <c r="L275" s="39">
        <f t="shared" si="21"/>
        <v>0</v>
      </c>
      <c r="M275" s="41"/>
      <c r="N275" s="40"/>
      <c r="O275" s="39">
        <f t="shared" si="22"/>
        <v>0</v>
      </c>
      <c r="P275" s="38"/>
    </row>
    <row r="276" spans="1:16" s="116" customFormat="1" ht="36" hidden="1" x14ac:dyDescent="0.25">
      <c r="A276" s="88">
        <v>7222</v>
      </c>
      <c r="B276" s="110" t="s">
        <v>37</v>
      </c>
      <c r="C276" s="45">
        <f t="shared" si="18"/>
        <v>0</v>
      </c>
      <c r="D276" s="43"/>
      <c r="E276" s="40"/>
      <c r="F276" s="44">
        <f t="shared" si="19"/>
        <v>0</v>
      </c>
      <c r="G276" s="43"/>
      <c r="H276" s="42"/>
      <c r="I276" s="39">
        <f t="shared" si="20"/>
        <v>0</v>
      </c>
      <c r="J276" s="43"/>
      <c r="K276" s="42"/>
      <c r="L276" s="39">
        <f t="shared" si="21"/>
        <v>0</v>
      </c>
      <c r="M276" s="41"/>
      <c r="N276" s="40"/>
      <c r="O276" s="39">
        <f t="shared" si="22"/>
        <v>0</v>
      </c>
      <c r="P276" s="38"/>
    </row>
    <row r="277" spans="1:16" s="116" customFormat="1" ht="24" hidden="1" x14ac:dyDescent="0.25">
      <c r="A277" s="111">
        <v>7230</v>
      </c>
      <c r="B277" s="110" t="s">
        <v>36</v>
      </c>
      <c r="C277" s="45">
        <f t="shared" si="18"/>
        <v>0</v>
      </c>
      <c r="D277" s="43"/>
      <c r="E277" s="40"/>
      <c r="F277" s="44">
        <f t="shared" si="19"/>
        <v>0</v>
      </c>
      <c r="G277" s="43"/>
      <c r="H277" s="42"/>
      <c r="I277" s="39">
        <f t="shared" si="20"/>
        <v>0</v>
      </c>
      <c r="J277" s="43"/>
      <c r="K277" s="42"/>
      <c r="L277" s="39">
        <f t="shared" si="21"/>
        <v>0</v>
      </c>
      <c r="M277" s="41"/>
      <c r="N277" s="40"/>
      <c r="O277" s="39">
        <f t="shared" si="22"/>
        <v>0</v>
      </c>
      <c r="P277" s="38"/>
    </row>
    <row r="278" spans="1:16" ht="24" hidden="1" x14ac:dyDescent="0.25">
      <c r="A278" s="111">
        <v>7240</v>
      </c>
      <c r="B278" s="110" t="s">
        <v>35</v>
      </c>
      <c r="C278" s="45">
        <f t="shared" si="18"/>
        <v>0</v>
      </c>
      <c r="D278" s="115">
        <f>SUM(D279:D280)</f>
        <v>0</v>
      </c>
      <c r="E278" s="112">
        <f>SUM(E279:E280)</f>
        <v>0</v>
      </c>
      <c r="F278" s="44">
        <f t="shared" si="19"/>
        <v>0</v>
      </c>
      <c r="G278" s="115">
        <f>SUM(G279:G280)</f>
        <v>0</v>
      </c>
      <c r="H278" s="114">
        <f>SUM(H279:H280)</f>
        <v>0</v>
      </c>
      <c r="I278" s="39">
        <f t="shared" si="20"/>
        <v>0</v>
      </c>
      <c r="J278" s="115">
        <f>SUM(J279:J280)</f>
        <v>0</v>
      </c>
      <c r="K278" s="114">
        <f>SUM(K279:K280)</f>
        <v>0</v>
      </c>
      <c r="L278" s="39">
        <f t="shared" si="21"/>
        <v>0</v>
      </c>
      <c r="M278" s="113">
        <f>SUM(M279:M280)</f>
        <v>0</v>
      </c>
      <c r="N278" s="112">
        <f>SUM(N279:N280)</f>
        <v>0</v>
      </c>
      <c r="O278" s="39">
        <f>SUM(O279:O280)</f>
        <v>0</v>
      </c>
      <c r="P278" s="38"/>
    </row>
    <row r="279" spans="1:16" ht="48" hidden="1" x14ac:dyDescent="0.25">
      <c r="A279" s="88">
        <v>7245</v>
      </c>
      <c r="B279" s="110" t="s">
        <v>34</v>
      </c>
      <c r="C279" s="45">
        <f t="shared" si="18"/>
        <v>0</v>
      </c>
      <c r="D279" s="43"/>
      <c r="E279" s="40"/>
      <c r="F279" s="44">
        <f t="shared" si="19"/>
        <v>0</v>
      </c>
      <c r="G279" s="43"/>
      <c r="H279" s="42"/>
      <c r="I279" s="39">
        <f t="shared" si="20"/>
        <v>0</v>
      </c>
      <c r="J279" s="43"/>
      <c r="K279" s="42"/>
      <c r="L279" s="39">
        <f t="shared" si="21"/>
        <v>0</v>
      </c>
      <c r="M279" s="41"/>
      <c r="N279" s="40"/>
      <c r="O279" s="39">
        <f t="shared" ref="O279:O299" si="23">M279+N279</f>
        <v>0</v>
      </c>
      <c r="P279" s="38"/>
    </row>
    <row r="280" spans="1:16" ht="96" hidden="1" x14ac:dyDescent="0.25">
      <c r="A280" s="88">
        <v>7246</v>
      </c>
      <c r="B280" s="110" t="s">
        <v>33</v>
      </c>
      <c r="C280" s="45">
        <f t="shared" si="18"/>
        <v>0</v>
      </c>
      <c r="D280" s="43"/>
      <c r="E280" s="40"/>
      <c r="F280" s="44">
        <f t="shared" si="19"/>
        <v>0</v>
      </c>
      <c r="G280" s="43"/>
      <c r="H280" s="42"/>
      <c r="I280" s="39">
        <f t="shared" si="20"/>
        <v>0</v>
      </c>
      <c r="J280" s="43"/>
      <c r="K280" s="42"/>
      <c r="L280" s="39">
        <f t="shared" si="21"/>
        <v>0</v>
      </c>
      <c r="M280" s="41"/>
      <c r="N280" s="40"/>
      <c r="O280" s="39">
        <f t="shared" si="23"/>
        <v>0</v>
      </c>
      <c r="P280" s="38"/>
    </row>
    <row r="281" spans="1:16" ht="24" hidden="1" x14ac:dyDescent="0.25">
      <c r="A281" s="111">
        <v>7260</v>
      </c>
      <c r="B281" s="110" t="s">
        <v>32</v>
      </c>
      <c r="C281" s="45">
        <f t="shared" si="18"/>
        <v>0</v>
      </c>
      <c r="D281" s="83"/>
      <c r="E281" s="80"/>
      <c r="F281" s="84">
        <f t="shared" si="19"/>
        <v>0</v>
      </c>
      <c r="G281" s="83"/>
      <c r="H281" s="82"/>
      <c r="I281" s="79">
        <f t="shared" si="20"/>
        <v>0</v>
      </c>
      <c r="J281" s="83"/>
      <c r="K281" s="82"/>
      <c r="L281" s="79">
        <f t="shared" si="21"/>
        <v>0</v>
      </c>
      <c r="M281" s="81"/>
      <c r="N281" s="80"/>
      <c r="O281" s="79">
        <f t="shared" si="23"/>
        <v>0</v>
      </c>
      <c r="P281" s="78"/>
    </row>
    <row r="282" spans="1:16" hidden="1" x14ac:dyDescent="0.25">
      <c r="A282" s="109">
        <v>7700</v>
      </c>
      <c r="B282" s="108" t="s">
        <v>31</v>
      </c>
      <c r="C282" s="107">
        <f t="shared" si="18"/>
        <v>0</v>
      </c>
      <c r="D282" s="105">
        <f>D283</f>
        <v>0</v>
      </c>
      <c r="E282" s="102">
        <f>SUM(E283)</f>
        <v>0</v>
      </c>
      <c r="F282" s="106">
        <f t="shared" si="19"/>
        <v>0</v>
      </c>
      <c r="G282" s="105">
        <f>G283</f>
        <v>0</v>
      </c>
      <c r="H282" s="104">
        <f>SUM(H283)</f>
        <v>0</v>
      </c>
      <c r="I282" s="101">
        <f t="shared" si="20"/>
        <v>0</v>
      </c>
      <c r="J282" s="105">
        <f>J283</f>
        <v>0</v>
      </c>
      <c r="K282" s="104">
        <f>SUM(K283)</f>
        <v>0</v>
      </c>
      <c r="L282" s="101">
        <f t="shared" si="21"/>
        <v>0</v>
      </c>
      <c r="M282" s="103">
        <f>SUM(M283)</f>
        <v>0</v>
      </c>
      <c r="N282" s="102">
        <f>SUM(N283)</f>
        <v>0</v>
      </c>
      <c r="O282" s="101">
        <f t="shared" si="23"/>
        <v>0</v>
      </c>
      <c r="P282" s="100"/>
    </row>
    <row r="283" spans="1:16" hidden="1" x14ac:dyDescent="0.25">
      <c r="A283" s="99">
        <v>7720</v>
      </c>
      <c r="B283" s="98" t="s">
        <v>30</v>
      </c>
      <c r="C283" s="97">
        <f t="shared" si="18"/>
        <v>0</v>
      </c>
      <c r="D283" s="53"/>
      <c r="E283" s="50"/>
      <c r="F283" s="54">
        <f t="shared" si="19"/>
        <v>0</v>
      </c>
      <c r="G283" s="53"/>
      <c r="H283" s="52"/>
      <c r="I283" s="49">
        <f t="shared" si="20"/>
        <v>0</v>
      </c>
      <c r="J283" s="53"/>
      <c r="K283" s="52"/>
      <c r="L283" s="49">
        <f t="shared" si="21"/>
        <v>0</v>
      </c>
      <c r="M283" s="51"/>
      <c r="N283" s="50"/>
      <c r="O283" s="49">
        <f t="shared" si="23"/>
        <v>0</v>
      </c>
      <c r="P283" s="48"/>
    </row>
    <row r="284" spans="1:16" hidden="1" x14ac:dyDescent="0.25">
      <c r="A284" s="57"/>
      <c r="B284" s="96" t="s">
        <v>29</v>
      </c>
      <c r="C284" s="85">
        <f t="shared" si="18"/>
        <v>0</v>
      </c>
      <c r="D284" s="94">
        <f>SUM(D285:D286)</f>
        <v>0</v>
      </c>
      <c r="E284" s="91">
        <f>SUM(E285:E286)</f>
        <v>0</v>
      </c>
      <c r="F284" s="95">
        <f t="shared" si="19"/>
        <v>0</v>
      </c>
      <c r="G284" s="94">
        <f>SUM(G285:G286)</f>
        <v>0</v>
      </c>
      <c r="H284" s="93">
        <f>SUM(H285:H286)</f>
        <v>0</v>
      </c>
      <c r="I284" s="90">
        <f t="shared" si="20"/>
        <v>0</v>
      </c>
      <c r="J284" s="94">
        <f>SUM(J285:J286)</f>
        <v>0</v>
      </c>
      <c r="K284" s="93">
        <f>SUM(K285:K286)</f>
        <v>0</v>
      </c>
      <c r="L284" s="90">
        <f t="shared" si="21"/>
        <v>0</v>
      </c>
      <c r="M284" s="92">
        <f>SUM(M285:M286)</f>
        <v>0</v>
      </c>
      <c r="N284" s="91">
        <f>SUM(N285:N286)</f>
        <v>0</v>
      </c>
      <c r="O284" s="90">
        <f t="shared" si="23"/>
        <v>0</v>
      </c>
      <c r="P284" s="89"/>
    </row>
    <row r="285" spans="1:16" hidden="1" x14ac:dyDescent="0.25">
      <c r="A285" s="47" t="s">
        <v>28</v>
      </c>
      <c r="B285" s="88" t="s">
        <v>27</v>
      </c>
      <c r="C285" s="87">
        <f t="shared" si="18"/>
        <v>0</v>
      </c>
      <c r="D285" s="43"/>
      <c r="E285" s="40"/>
      <c r="F285" s="44">
        <f t="shared" si="19"/>
        <v>0</v>
      </c>
      <c r="G285" s="43"/>
      <c r="H285" s="42"/>
      <c r="I285" s="39">
        <f t="shared" si="20"/>
        <v>0</v>
      </c>
      <c r="J285" s="43"/>
      <c r="K285" s="42"/>
      <c r="L285" s="39">
        <f t="shared" si="21"/>
        <v>0</v>
      </c>
      <c r="M285" s="41"/>
      <c r="N285" s="40"/>
      <c r="O285" s="39">
        <f t="shared" si="23"/>
        <v>0</v>
      </c>
      <c r="P285" s="38"/>
    </row>
    <row r="286" spans="1:16" ht="24" hidden="1" x14ac:dyDescent="0.25">
      <c r="A286" s="47" t="s">
        <v>26</v>
      </c>
      <c r="B286" s="86" t="s">
        <v>25</v>
      </c>
      <c r="C286" s="85">
        <f t="shared" si="18"/>
        <v>0</v>
      </c>
      <c r="D286" s="83"/>
      <c r="E286" s="80"/>
      <c r="F286" s="84">
        <f t="shared" si="19"/>
        <v>0</v>
      </c>
      <c r="G286" s="83"/>
      <c r="H286" s="82"/>
      <c r="I286" s="79">
        <f t="shared" si="20"/>
        <v>0</v>
      </c>
      <c r="J286" s="83"/>
      <c r="K286" s="82"/>
      <c r="L286" s="79">
        <f t="shared" si="21"/>
        <v>0</v>
      </c>
      <c r="M286" s="81"/>
      <c r="N286" s="80"/>
      <c r="O286" s="79">
        <f t="shared" si="23"/>
        <v>0</v>
      </c>
      <c r="P286" s="78"/>
    </row>
    <row r="287" spans="1:16" x14ac:dyDescent="0.25">
      <c r="A287" s="77"/>
      <c r="B287" s="76" t="s">
        <v>24</v>
      </c>
      <c r="C287" s="75">
        <f>SUM(C284,C271,C233,C198,C190,C176,C78,C56)</f>
        <v>87771</v>
      </c>
      <c r="D287" s="72">
        <f>SUM(D284,D271,D233,D198,D190,D176,D78,D56)</f>
        <v>87771</v>
      </c>
      <c r="E287" s="600">
        <f>SUM(E284,E271,E233,E198,E190,E176,E78,E56)</f>
        <v>0</v>
      </c>
      <c r="F287" s="505">
        <f t="shared" si="19"/>
        <v>87771</v>
      </c>
      <c r="G287" s="72">
        <f>SUM(G284,G271,G233,G198,G190,G176,G78,G56)</f>
        <v>0</v>
      </c>
      <c r="H287" s="71">
        <f>SUM(H284,H271,H233,H198,H190,H176,H78,H56)</f>
        <v>0</v>
      </c>
      <c r="I287" s="70">
        <f t="shared" si="20"/>
        <v>0</v>
      </c>
      <c r="J287" s="72">
        <f>SUM(J284,J271,J233,J198,J190,J176,J78,J56)</f>
        <v>0</v>
      </c>
      <c r="K287" s="71">
        <f>SUM(K284,K271,K233,K198,K190,K176,K78,K56)</f>
        <v>0</v>
      </c>
      <c r="L287" s="70">
        <f t="shared" si="21"/>
        <v>0</v>
      </c>
      <c r="M287" s="69">
        <f>SUM(M284,M271,M233,M198,M190,M176,M78,M56)</f>
        <v>0</v>
      </c>
      <c r="N287" s="68">
        <f>SUM(N284,N271,N233,N198,N190,N176,N78,N56)</f>
        <v>0</v>
      </c>
      <c r="O287" s="67">
        <f t="shared" si="23"/>
        <v>0</v>
      </c>
      <c r="P287" s="66"/>
    </row>
    <row r="288" spans="1:16" hidden="1" x14ac:dyDescent="0.25">
      <c r="A288" s="65" t="s">
        <v>23</v>
      </c>
      <c r="B288" s="64"/>
      <c r="C288" s="59">
        <f>F288+I288+L288+O288</f>
        <v>0</v>
      </c>
      <c r="D288" s="61">
        <f>SUM(D28,D29,D45)-D54</f>
        <v>0</v>
      </c>
      <c r="E288" s="58">
        <f>SUM(E28,E29,E45)-E54</f>
        <v>0</v>
      </c>
      <c r="F288" s="26">
        <f t="shared" si="19"/>
        <v>0</v>
      </c>
      <c r="G288" s="61">
        <f>SUM(G28,G29,G45)-G54</f>
        <v>0</v>
      </c>
      <c r="H288" s="60">
        <f>SUM(H28,H29,H45)-H54</f>
        <v>0</v>
      </c>
      <c r="I288" s="15">
        <f t="shared" si="20"/>
        <v>0</v>
      </c>
      <c r="J288" s="61">
        <f>(J30+J46)-J54</f>
        <v>0</v>
      </c>
      <c r="K288" s="60">
        <f>(K30+K46)-K54</f>
        <v>0</v>
      </c>
      <c r="L288" s="15">
        <f t="shared" si="21"/>
        <v>0</v>
      </c>
      <c r="M288" s="59">
        <f>M48-M54</f>
        <v>0</v>
      </c>
      <c r="N288" s="58">
        <f>N48-N54</f>
        <v>0</v>
      </c>
      <c r="O288" s="15">
        <f t="shared" si="23"/>
        <v>0</v>
      </c>
      <c r="P288" s="14"/>
    </row>
    <row r="289" spans="1:17" s="6" customFormat="1" hidden="1" x14ac:dyDescent="0.25">
      <c r="A289" s="65" t="s">
        <v>22</v>
      </c>
      <c r="B289" s="64"/>
      <c r="C289" s="62">
        <f>SUM(C290,C291)-C298+C299</f>
        <v>0</v>
      </c>
      <c r="D289" s="61">
        <f>SUM(D290,D291)-D298+D299</f>
        <v>0</v>
      </c>
      <c r="E289" s="58">
        <f>SUM(E290,E291)-E298+E299</f>
        <v>0</v>
      </c>
      <c r="F289" s="26">
        <f t="shared" si="19"/>
        <v>0</v>
      </c>
      <c r="G289" s="61">
        <f>SUM(G290,G291)-G298+G299</f>
        <v>0</v>
      </c>
      <c r="H289" s="60">
        <f>SUM(H290,H291)-H298+H299</f>
        <v>0</v>
      </c>
      <c r="I289" s="15">
        <f t="shared" si="20"/>
        <v>0</v>
      </c>
      <c r="J289" s="61">
        <f>SUM(J290,J291)-J298+J299</f>
        <v>0</v>
      </c>
      <c r="K289" s="60">
        <f>SUM(K290,K291)-K298+K299</f>
        <v>0</v>
      </c>
      <c r="L289" s="15">
        <f t="shared" si="21"/>
        <v>0</v>
      </c>
      <c r="M289" s="59">
        <f>SUM(M290,M291)-M298+M299</f>
        <v>0</v>
      </c>
      <c r="N289" s="58">
        <f>SUM(N290,N291)-N298+N299</f>
        <v>0</v>
      </c>
      <c r="O289" s="15">
        <f t="shared" si="23"/>
        <v>0</v>
      </c>
      <c r="P289" s="14"/>
    </row>
    <row r="290" spans="1:17" s="6" customFormat="1" hidden="1" x14ac:dyDescent="0.25">
      <c r="A290" s="63" t="s">
        <v>21</v>
      </c>
      <c r="B290" s="63" t="s">
        <v>20</v>
      </c>
      <c r="C290" s="62">
        <f>C25-C284</f>
        <v>0</v>
      </c>
      <c r="D290" s="61">
        <f>D25-D284</f>
        <v>0</v>
      </c>
      <c r="E290" s="58">
        <f>E25-E284</f>
        <v>0</v>
      </c>
      <c r="F290" s="26">
        <f t="shared" si="19"/>
        <v>0</v>
      </c>
      <c r="G290" s="61">
        <f>G25-G284</f>
        <v>0</v>
      </c>
      <c r="H290" s="60">
        <f>H25-H284</f>
        <v>0</v>
      </c>
      <c r="I290" s="15">
        <f t="shared" si="20"/>
        <v>0</v>
      </c>
      <c r="J290" s="61">
        <f>J25-J284</f>
        <v>0</v>
      </c>
      <c r="K290" s="60">
        <f>K25-K284</f>
        <v>0</v>
      </c>
      <c r="L290" s="15">
        <f t="shared" si="21"/>
        <v>0</v>
      </c>
      <c r="M290" s="59">
        <f>M25-M284</f>
        <v>0</v>
      </c>
      <c r="N290" s="58">
        <f>N25-N284</f>
        <v>0</v>
      </c>
      <c r="O290" s="15">
        <f t="shared" si="23"/>
        <v>0</v>
      </c>
      <c r="P290" s="14"/>
    </row>
    <row r="291" spans="1:17" s="6" customFormat="1" hidden="1" x14ac:dyDescent="0.25">
      <c r="A291" s="25" t="s">
        <v>19</v>
      </c>
      <c r="B291" s="25" t="s">
        <v>18</v>
      </c>
      <c r="C291" s="62">
        <f>SUM(C292,C294,C296)-SUM(C293,C295,C297)</f>
        <v>0</v>
      </c>
      <c r="D291" s="61">
        <f>SUM(D292,D294,D296)-SUM(D293,D295,D297)</f>
        <v>0</v>
      </c>
      <c r="E291" s="58">
        <f>SUM(E292,E294,E296)-SUM(E293,E295,E297)</f>
        <v>0</v>
      </c>
      <c r="F291" s="26">
        <f t="shared" si="19"/>
        <v>0</v>
      </c>
      <c r="G291" s="61">
        <f>SUM(G292,G294,G296)-SUM(G293,G295,G297)</f>
        <v>0</v>
      </c>
      <c r="H291" s="60">
        <f>SUM(H292,H294,H296)-SUM(H293,H295,H297)</f>
        <v>0</v>
      </c>
      <c r="I291" s="15">
        <f t="shared" si="20"/>
        <v>0</v>
      </c>
      <c r="J291" s="61">
        <f>SUM(J292,J294,J296)-SUM(J293,J295,J297)</f>
        <v>0</v>
      </c>
      <c r="K291" s="60">
        <f>SUM(K292,K294,K296)-SUM(K293,K295,K297)</f>
        <v>0</v>
      </c>
      <c r="L291" s="15">
        <f t="shared" si="21"/>
        <v>0</v>
      </c>
      <c r="M291" s="59">
        <f>SUM(M292,M294,M296)-SUM(M293,M295,M297)</f>
        <v>0</v>
      </c>
      <c r="N291" s="58">
        <f>SUM(N292,N294,N296)-SUM(N293,N295,N297)</f>
        <v>0</v>
      </c>
      <c r="O291" s="15">
        <f t="shared" si="23"/>
        <v>0</v>
      </c>
      <c r="P291" s="14"/>
    </row>
    <row r="292" spans="1:17" s="6" customFormat="1" hidden="1" x14ac:dyDescent="0.25">
      <c r="A292" s="57" t="s">
        <v>17</v>
      </c>
      <c r="B292" s="56" t="s">
        <v>16</v>
      </c>
      <c r="C292" s="55">
        <f t="shared" ref="C292:C299" si="24">F292+I292+L292+O292</f>
        <v>0</v>
      </c>
      <c r="D292" s="53"/>
      <c r="E292" s="50"/>
      <c r="F292" s="54">
        <f t="shared" si="19"/>
        <v>0</v>
      </c>
      <c r="G292" s="53"/>
      <c r="H292" s="52"/>
      <c r="I292" s="49">
        <f t="shared" si="20"/>
        <v>0</v>
      </c>
      <c r="J292" s="53"/>
      <c r="K292" s="52"/>
      <c r="L292" s="49">
        <f t="shared" si="21"/>
        <v>0</v>
      </c>
      <c r="M292" s="51"/>
      <c r="N292" s="50"/>
      <c r="O292" s="49">
        <f t="shared" si="23"/>
        <v>0</v>
      </c>
      <c r="P292" s="48"/>
    </row>
    <row r="293" spans="1:17" ht="24" hidden="1" x14ac:dyDescent="0.25">
      <c r="A293" s="47" t="s">
        <v>15</v>
      </c>
      <c r="B293" s="46" t="s">
        <v>14</v>
      </c>
      <c r="C293" s="45">
        <f t="shared" si="24"/>
        <v>0</v>
      </c>
      <c r="D293" s="43"/>
      <c r="E293" s="40"/>
      <c r="F293" s="44">
        <f t="shared" si="19"/>
        <v>0</v>
      </c>
      <c r="G293" s="43"/>
      <c r="H293" s="42"/>
      <c r="I293" s="39">
        <f t="shared" si="20"/>
        <v>0</v>
      </c>
      <c r="J293" s="43"/>
      <c r="K293" s="42"/>
      <c r="L293" s="39">
        <f t="shared" si="21"/>
        <v>0</v>
      </c>
      <c r="M293" s="41"/>
      <c r="N293" s="40"/>
      <c r="O293" s="39">
        <f t="shared" si="23"/>
        <v>0</v>
      </c>
      <c r="P293" s="38"/>
    </row>
    <row r="294" spans="1:17" hidden="1" x14ac:dyDescent="0.25">
      <c r="A294" s="47" t="s">
        <v>13</v>
      </c>
      <c r="B294" s="46" t="s">
        <v>12</v>
      </c>
      <c r="C294" s="45">
        <f t="shared" si="24"/>
        <v>0</v>
      </c>
      <c r="D294" s="43"/>
      <c r="E294" s="40"/>
      <c r="F294" s="44">
        <f t="shared" si="19"/>
        <v>0</v>
      </c>
      <c r="G294" s="43"/>
      <c r="H294" s="42"/>
      <c r="I294" s="39">
        <f t="shared" si="20"/>
        <v>0</v>
      </c>
      <c r="J294" s="43"/>
      <c r="K294" s="42"/>
      <c r="L294" s="39">
        <f t="shared" si="21"/>
        <v>0</v>
      </c>
      <c r="M294" s="41"/>
      <c r="N294" s="40"/>
      <c r="O294" s="39">
        <f t="shared" si="23"/>
        <v>0</v>
      </c>
      <c r="P294" s="38"/>
    </row>
    <row r="295" spans="1:17" ht="24" hidden="1" x14ac:dyDescent="0.25">
      <c r="A295" s="47" t="s">
        <v>11</v>
      </c>
      <c r="B295" s="46" t="s">
        <v>10</v>
      </c>
      <c r="C295" s="45">
        <f t="shared" si="24"/>
        <v>0</v>
      </c>
      <c r="D295" s="43"/>
      <c r="E295" s="40"/>
      <c r="F295" s="44">
        <f t="shared" si="19"/>
        <v>0</v>
      </c>
      <c r="G295" s="43"/>
      <c r="H295" s="42"/>
      <c r="I295" s="39">
        <f t="shared" si="20"/>
        <v>0</v>
      </c>
      <c r="J295" s="43"/>
      <c r="K295" s="42"/>
      <c r="L295" s="39">
        <f t="shared" si="21"/>
        <v>0</v>
      </c>
      <c r="M295" s="41"/>
      <c r="N295" s="40"/>
      <c r="O295" s="39">
        <f t="shared" si="23"/>
        <v>0</v>
      </c>
      <c r="P295" s="38"/>
    </row>
    <row r="296" spans="1:17" hidden="1" x14ac:dyDescent="0.25">
      <c r="A296" s="47" t="s">
        <v>9</v>
      </c>
      <c r="B296" s="46" t="s">
        <v>8</v>
      </c>
      <c r="C296" s="45">
        <f t="shared" si="24"/>
        <v>0</v>
      </c>
      <c r="D296" s="43"/>
      <c r="E296" s="40"/>
      <c r="F296" s="44">
        <f t="shared" si="19"/>
        <v>0</v>
      </c>
      <c r="G296" s="43"/>
      <c r="H296" s="42"/>
      <c r="I296" s="39">
        <f t="shared" si="20"/>
        <v>0</v>
      </c>
      <c r="J296" s="43"/>
      <c r="K296" s="42"/>
      <c r="L296" s="39">
        <f t="shared" si="21"/>
        <v>0</v>
      </c>
      <c r="M296" s="41"/>
      <c r="N296" s="40"/>
      <c r="O296" s="39">
        <f t="shared" si="23"/>
        <v>0</v>
      </c>
      <c r="P296" s="38"/>
    </row>
    <row r="297" spans="1:17" ht="24" hidden="1" x14ac:dyDescent="0.25">
      <c r="A297" s="37" t="s">
        <v>7</v>
      </c>
      <c r="B297" s="36" t="s">
        <v>6</v>
      </c>
      <c r="C297" s="35">
        <f t="shared" si="24"/>
        <v>0</v>
      </c>
      <c r="D297" s="33"/>
      <c r="E297" s="30"/>
      <c r="F297" s="34">
        <f t="shared" si="19"/>
        <v>0</v>
      </c>
      <c r="G297" s="33"/>
      <c r="H297" s="32"/>
      <c r="I297" s="29">
        <f t="shared" si="20"/>
        <v>0</v>
      </c>
      <c r="J297" s="33"/>
      <c r="K297" s="32"/>
      <c r="L297" s="29">
        <f t="shared" si="21"/>
        <v>0</v>
      </c>
      <c r="M297" s="31"/>
      <c r="N297" s="30"/>
      <c r="O297" s="29">
        <f t="shared" si="23"/>
        <v>0</v>
      </c>
      <c r="P297" s="28"/>
    </row>
    <row r="298" spans="1:17" hidden="1" x14ac:dyDescent="0.25">
      <c r="A298" s="25" t="s">
        <v>5</v>
      </c>
      <c r="B298" s="25" t="s">
        <v>4</v>
      </c>
      <c r="C298" s="27">
        <f t="shared" si="24"/>
        <v>0</v>
      </c>
      <c r="D298" s="19"/>
      <c r="E298" s="16"/>
      <c r="F298" s="26">
        <f t="shared" si="19"/>
        <v>0</v>
      </c>
      <c r="G298" s="19"/>
      <c r="H298" s="18"/>
      <c r="I298" s="15">
        <f t="shared" si="20"/>
        <v>0</v>
      </c>
      <c r="J298" s="19"/>
      <c r="K298" s="18"/>
      <c r="L298" s="15">
        <f t="shared" si="21"/>
        <v>0</v>
      </c>
      <c r="M298" s="17"/>
      <c r="N298" s="16"/>
      <c r="O298" s="15">
        <f t="shared" si="23"/>
        <v>0</v>
      </c>
      <c r="P298" s="14"/>
    </row>
    <row r="299" spans="1:17" s="6" customFormat="1" ht="48" hidden="1" x14ac:dyDescent="0.25">
      <c r="A299" s="25" t="s">
        <v>3</v>
      </c>
      <c r="B299" s="24" t="s">
        <v>2</v>
      </c>
      <c r="C299" s="23">
        <f t="shared" si="24"/>
        <v>0</v>
      </c>
      <c r="D299" s="22"/>
      <c r="E299" s="21"/>
      <c r="F299" s="20">
        <f t="shared" si="19"/>
        <v>0</v>
      </c>
      <c r="G299" s="19"/>
      <c r="H299" s="18"/>
      <c r="I299" s="15">
        <f t="shared" si="20"/>
        <v>0</v>
      </c>
      <c r="J299" s="19"/>
      <c r="K299" s="18"/>
      <c r="L299" s="15">
        <f t="shared" si="21"/>
        <v>0</v>
      </c>
      <c r="M299" s="17"/>
      <c r="N299" s="16"/>
      <c r="O299" s="15">
        <f t="shared" si="23"/>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s="6" customFormat="1" x14ac:dyDescent="0.25">
      <c r="A301" s="9" t="s">
        <v>337</v>
      </c>
      <c r="B301" s="8"/>
      <c r="C301" s="8"/>
      <c r="D301" s="8"/>
      <c r="E301" s="8"/>
      <c r="F301" s="8"/>
      <c r="G301" s="8"/>
      <c r="H301" s="8"/>
      <c r="I301" s="8"/>
      <c r="J301" s="8"/>
      <c r="K301" s="8"/>
      <c r="L301" s="8"/>
      <c r="M301" s="8"/>
      <c r="N301" s="8"/>
      <c r="O301" s="8"/>
      <c r="P301" s="7"/>
      <c r="Q301" s="345"/>
    </row>
    <row r="302" spans="1:17" s="6" customFormat="1" x14ac:dyDescent="0.25">
      <c r="A302" s="9"/>
      <c r="B302" s="8"/>
      <c r="C302" s="8"/>
      <c r="D302" s="8"/>
      <c r="E302" s="8"/>
      <c r="F302" s="8"/>
      <c r="G302" s="8"/>
      <c r="H302" s="8"/>
      <c r="I302" s="8"/>
      <c r="J302" s="8"/>
      <c r="K302" s="8"/>
      <c r="L302" s="8"/>
      <c r="M302" s="8"/>
      <c r="N302" s="8"/>
      <c r="O302" s="8"/>
      <c r="P302" s="7"/>
      <c r="Q302" s="345"/>
    </row>
    <row r="303" spans="1:17" s="6" customFormat="1" x14ac:dyDescent="0.25">
      <c r="A303" s="9" t="s">
        <v>614</v>
      </c>
      <c r="B303" s="8"/>
      <c r="C303" s="8"/>
      <c r="D303" s="8"/>
      <c r="E303" s="8"/>
      <c r="F303" s="8"/>
      <c r="G303" s="8"/>
      <c r="H303" s="8"/>
      <c r="I303" s="8"/>
      <c r="J303" s="8"/>
      <c r="K303" s="8"/>
      <c r="L303" s="8"/>
      <c r="M303" s="8"/>
      <c r="N303" s="8"/>
      <c r="O303" s="8"/>
      <c r="P303" s="7"/>
      <c r="Q303" s="345"/>
    </row>
    <row r="304" spans="1:17" s="6" customFormat="1" x14ac:dyDescent="0.25">
      <c r="A304" s="9" t="s">
        <v>612</v>
      </c>
      <c r="B304" s="8"/>
      <c r="C304" s="8"/>
      <c r="D304" s="8"/>
      <c r="E304" s="8"/>
      <c r="F304" s="8"/>
      <c r="G304" s="8"/>
      <c r="H304" s="8"/>
      <c r="I304" s="8"/>
      <c r="J304" s="8"/>
      <c r="K304" s="8"/>
      <c r="L304" s="8"/>
      <c r="M304" s="8"/>
      <c r="N304" s="8"/>
      <c r="O304" s="8"/>
      <c r="P304" s="7"/>
      <c r="Q304" s="345"/>
    </row>
    <row r="305" spans="1:17" ht="12.75" thickBot="1" x14ac:dyDescent="0.3">
      <c r="A305" s="5"/>
      <c r="B305" s="4"/>
      <c r="C305" s="4"/>
      <c r="D305" s="4"/>
      <c r="E305" s="4"/>
      <c r="F305" s="4"/>
      <c r="G305" s="4"/>
      <c r="H305" s="4"/>
      <c r="I305" s="4"/>
      <c r="J305" s="4"/>
      <c r="K305" s="4"/>
      <c r="L305" s="4"/>
      <c r="M305" s="4"/>
      <c r="N305" s="4"/>
      <c r="O305" s="4"/>
      <c r="P305" s="3"/>
      <c r="Q305" s="377"/>
    </row>
    <row r="306" spans="1:17" x14ac:dyDescent="0.25">
      <c r="A306" s="1"/>
      <c r="B306" s="1"/>
      <c r="C306" s="1"/>
      <c r="D306" s="1"/>
      <c r="E306" s="1"/>
      <c r="F306" s="1"/>
      <c r="G306" s="1"/>
      <c r="H306" s="1"/>
      <c r="I306" s="1"/>
      <c r="J306" s="1"/>
      <c r="K306" s="1"/>
      <c r="L306" s="1"/>
      <c r="M306" s="1"/>
      <c r="N306" s="1"/>
      <c r="O306" s="1"/>
    </row>
    <row r="307" spans="1:17" x14ac:dyDescent="0.25">
      <c r="A307" s="1"/>
      <c r="B307" s="1"/>
      <c r="C307" s="1"/>
      <c r="D307" s="1"/>
      <c r="E307" s="1"/>
      <c r="F307" s="1"/>
      <c r="G307" s="1"/>
      <c r="H307" s="1"/>
      <c r="I307" s="1"/>
      <c r="J307" s="1"/>
      <c r="K307" s="1"/>
      <c r="L307" s="1"/>
      <c r="M307" s="1"/>
      <c r="N307" s="1"/>
      <c r="O307" s="1"/>
    </row>
    <row r="308" spans="1:17" x14ac:dyDescent="0.25">
      <c r="A308" s="1"/>
      <c r="B308" s="1"/>
      <c r="C308" s="1"/>
      <c r="D308" s="1"/>
      <c r="E308" s="1"/>
      <c r="F308" s="1"/>
      <c r="G308" s="1"/>
      <c r="H308" s="1"/>
      <c r="I308" s="1"/>
      <c r="J308" s="1"/>
      <c r="K308" s="1"/>
      <c r="L308" s="1"/>
      <c r="M308" s="1"/>
      <c r="N308" s="1"/>
      <c r="O308" s="1"/>
    </row>
    <row r="309" spans="1:17" x14ac:dyDescent="0.25">
      <c r="A309" s="1"/>
      <c r="B309" s="1"/>
      <c r="C309" s="1"/>
      <c r="D309" s="1"/>
      <c r="E309" s="1"/>
      <c r="F309" s="1"/>
      <c r="G309" s="1"/>
      <c r="H309" s="1"/>
      <c r="I309" s="1"/>
      <c r="J309" s="1"/>
      <c r="K309" s="1"/>
      <c r="L309" s="1"/>
      <c r="M309" s="1"/>
      <c r="N309" s="1"/>
      <c r="O309" s="1"/>
    </row>
    <row r="310" spans="1:17" x14ac:dyDescent="0.25">
      <c r="A310" s="1"/>
      <c r="B310" s="1"/>
      <c r="C310" s="1"/>
      <c r="D310" s="1"/>
      <c r="E310" s="1"/>
      <c r="F310" s="1"/>
      <c r="G310" s="1"/>
      <c r="H310" s="1"/>
      <c r="I310" s="1"/>
      <c r="J310" s="1"/>
      <c r="K310" s="1"/>
      <c r="L310" s="1"/>
      <c r="M310" s="1"/>
      <c r="N310" s="1"/>
      <c r="O310" s="1"/>
    </row>
    <row r="311" spans="1:17" x14ac:dyDescent="0.25">
      <c r="A311" s="1"/>
      <c r="B311" s="1"/>
      <c r="C311" s="1"/>
      <c r="D311" s="1"/>
      <c r="E311" s="1"/>
      <c r="F311" s="1"/>
      <c r="G311" s="1"/>
      <c r="H311" s="1"/>
      <c r="I311" s="1"/>
      <c r="J311" s="1"/>
      <c r="K311" s="1"/>
      <c r="L311" s="1"/>
      <c r="M311" s="1"/>
      <c r="N311" s="1"/>
      <c r="O311" s="1"/>
    </row>
    <row r="312" spans="1:17" x14ac:dyDescent="0.25">
      <c r="A312" s="1"/>
      <c r="B312" s="1"/>
      <c r="C312" s="1"/>
      <c r="D312" s="1"/>
      <c r="E312" s="1"/>
      <c r="F312" s="1"/>
      <c r="G312" s="1"/>
      <c r="H312" s="1"/>
      <c r="I312" s="1"/>
      <c r="J312" s="1"/>
      <c r="K312" s="1"/>
      <c r="L312" s="1"/>
      <c r="M312" s="1"/>
      <c r="N312" s="1"/>
      <c r="O312" s="1"/>
    </row>
    <row r="313" spans="1:17" x14ac:dyDescent="0.25">
      <c r="A313" s="1"/>
      <c r="B313" s="1"/>
      <c r="C313" s="1"/>
      <c r="D313" s="1"/>
      <c r="E313" s="1"/>
      <c r="F313" s="1"/>
      <c r="G313" s="1"/>
      <c r="H313" s="1"/>
      <c r="I313" s="1"/>
      <c r="J313" s="1"/>
      <c r="K313" s="1"/>
      <c r="L313" s="1"/>
      <c r="M313" s="1"/>
      <c r="N313" s="1"/>
      <c r="O313" s="1"/>
    </row>
    <row r="314" spans="1:17" x14ac:dyDescent="0.25">
      <c r="A314" s="1"/>
      <c r="B314" s="1"/>
      <c r="C314" s="1"/>
      <c r="D314" s="1"/>
      <c r="E314" s="1"/>
      <c r="F314" s="1"/>
      <c r="G314" s="1"/>
      <c r="H314" s="1"/>
      <c r="I314" s="1"/>
      <c r="J314" s="1"/>
      <c r="K314" s="1"/>
      <c r="L314" s="1"/>
      <c r="M314" s="1"/>
      <c r="N314" s="1"/>
      <c r="O314" s="1"/>
    </row>
    <row r="315" spans="1:17" x14ac:dyDescent="0.25">
      <c r="A315" s="1"/>
      <c r="B315" s="1"/>
      <c r="C315" s="1"/>
      <c r="D315" s="1"/>
      <c r="E315" s="1"/>
      <c r="F315" s="1"/>
      <c r="G315" s="1"/>
      <c r="H315" s="1"/>
      <c r="I315" s="1"/>
      <c r="J315" s="1"/>
      <c r="K315" s="1"/>
      <c r="L315" s="1"/>
      <c r="M315" s="1"/>
      <c r="N315" s="1"/>
      <c r="O315" s="1"/>
    </row>
    <row r="316" spans="1:17" x14ac:dyDescent="0.25">
      <c r="A316" s="1"/>
      <c r="B316" s="1"/>
      <c r="C316" s="1"/>
      <c r="D316" s="1"/>
      <c r="E316" s="1"/>
      <c r="F316" s="1"/>
      <c r="G316" s="1"/>
      <c r="H316" s="1"/>
      <c r="I316" s="1"/>
      <c r="J316" s="1"/>
      <c r="K316" s="1"/>
      <c r="L316" s="1"/>
      <c r="M316" s="1"/>
      <c r="N316" s="1"/>
      <c r="O316" s="1"/>
    </row>
    <row r="317" spans="1:17" x14ac:dyDescent="0.25">
      <c r="A317" s="1"/>
      <c r="B317" s="1"/>
      <c r="C317" s="1"/>
      <c r="D317" s="1"/>
      <c r="E317" s="1"/>
      <c r="F317" s="1"/>
      <c r="G317" s="1"/>
      <c r="H317" s="1"/>
      <c r="I317" s="1"/>
      <c r="J317" s="1"/>
      <c r="K317" s="1"/>
      <c r="L317" s="1"/>
      <c r="M317" s="1"/>
      <c r="N317" s="1"/>
      <c r="O317" s="1"/>
    </row>
    <row r="318" spans="1:17" x14ac:dyDescent="0.25">
      <c r="A318" s="1"/>
      <c r="B318" s="1"/>
      <c r="C318" s="1"/>
      <c r="D318" s="1"/>
      <c r="E318" s="1"/>
      <c r="F318" s="1"/>
      <c r="G318" s="1"/>
      <c r="H318" s="1"/>
      <c r="I318" s="1"/>
      <c r="J318" s="1"/>
      <c r="K318" s="1"/>
      <c r="L318" s="1"/>
      <c r="M318" s="1"/>
      <c r="N318" s="1"/>
      <c r="O318" s="1"/>
    </row>
    <row r="319" spans="1:17" x14ac:dyDescent="0.25">
      <c r="A319" s="1"/>
      <c r="B319" s="1"/>
      <c r="C319" s="1"/>
      <c r="D319" s="1"/>
      <c r="E319" s="1"/>
      <c r="F319" s="1"/>
      <c r="G319" s="1"/>
      <c r="H319" s="1"/>
      <c r="I319" s="1"/>
      <c r="J319" s="1"/>
      <c r="K319" s="1"/>
      <c r="L319" s="1"/>
      <c r="M319" s="1"/>
      <c r="N319" s="1"/>
      <c r="O319" s="1"/>
    </row>
    <row r="320" spans="1:17"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row r="323" spans="1:15" x14ac:dyDescent="0.25">
      <c r="A323" s="1"/>
      <c r="B323" s="1"/>
      <c r="C323" s="1"/>
      <c r="D323" s="1"/>
      <c r="E323" s="1"/>
      <c r="F323" s="1"/>
      <c r="G323" s="1"/>
      <c r="H323" s="1"/>
      <c r="I323" s="1"/>
      <c r="J323" s="1"/>
      <c r="K323" s="1"/>
      <c r="L323" s="1"/>
      <c r="M323" s="1"/>
      <c r="N323" s="1"/>
      <c r="O323" s="1"/>
    </row>
    <row r="324" spans="1:15" x14ac:dyDescent="0.25">
      <c r="A324" s="1"/>
      <c r="B324" s="1"/>
      <c r="C324" s="1"/>
      <c r="D324" s="1"/>
      <c r="E324" s="1"/>
      <c r="F324" s="1"/>
      <c r="G324" s="1"/>
      <c r="H324" s="1"/>
      <c r="I324" s="1"/>
      <c r="J324" s="1"/>
      <c r="K324" s="1"/>
      <c r="L324" s="1"/>
      <c r="M324" s="1"/>
      <c r="N324" s="1"/>
      <c r="O324" s="1"/>
    </row>
    <row r="325" spans="1:15" x14ac:dyDescent="0.25">
      <c r="A325" s="1"/>
      <c r="B325" s="1"/>
      <c r="C325" s="1"/>
      <c r="D325" s="1"/>
      <c r="E325" s="1"/>
      <c r="F325" s="1"/>
      <c r="G325" s="1"/>
      <c r="H325" s="1"/>
      <c r="I325" s="1"/>
      <c r="J325" s="1"/>
      <c r="K325" s="1"/>
      <c r="L325" s="1"/>
      <c r="M325" s="1"/>
      <c r="N325" s="1"/>
      <c r="O325" s="1"/>
    </row>
  </sheetData>
  <sheetProtection algorithmName="SHA-512" hashValue="4prBgAPQjjkAZecmQ2lWxL3m+iBBuSKFL1BATACmE8K5nlUXACXE2uxXRuPSGcawSzIQ4Nvk92kiAX6MuYLXuQ==" saltValue="jJAutPe7RBgYwX0CHw3aEQ==" spinCount="100000" sheet="1" objects="1" scenarios="1" formatCells="0" formatColumns="0" formatRows="0"/>
  <autoFilter ref="A22:P301">
    <filterColumn colId="2">
      <filters blank="1">
        <filter val="1 005"/>
        <filter val="1 660"/>
        <filter val="1 756"/>
        <filter val="1 959"/>
        <filter val="10 627"/>
        <filter val="100"/>
        <filter val="12 095"/>
        <filter val="12 380"/>
        <filter val="120"/>
        <filter val="15 999"/>
        <filter val="2 512"/>
        <filter val="20 954"/>
        <filter val="211"/>
        <filter val="3 619"/>
        <filter val="300"/>
        <filter val="39 891"/>
        <filter val="440"/>
        <filter val="461"/>
        <filter val="5 080"/>
        <filter val="5 354"/>
        <filter val="5 752"/>
        <filter val="5 903"/>
        <filter val="50"/>
        <filter val="50 518"/>
        <filter val="534"/>
        <filter val="6 303"/>
        <filter val="60"/>
        <filter val="66 517"/>
        <filter val="7 007"/>
        <filter val="746"/>
        <filter val="8 859"/>
        <filter val="846"/>
        <filter val="856"/>
        <filter val="87 471"/>
        <filter val="87 771"/>
        <filter val="946"/>
      </filters>
    </filterColumn>
  </autoFilter>
  <mergeCells count="31">
    <mergeCell ref="A19:A21"/>
    <mergeCell ref="B19:B21"/>
    <mergeCell ref="C19:O19"/>
    <mergeCell ref="P19:P21"/>
    <mergeCell ref="C20:C21"/>
    <mergeCell ref="D20:D21"/>
    <mergeCell ref="E20:E21"/>
    <mergeCell ref="F20:F21"/>
    <mergeCell ref="M20:M21"/>
    <mergeCell ref="N20:N21"/>
    <mergeCell ref="L20:L21"/>
    <mergeCell ref="C17:P17"/>
    <mergeCell ref="C18:P18"/>
    <mergeCell ref="O20:O21"/>
    <mergeCell ref="G20:G21"/>
    <mergeCell ref="I20:I21"/>
    <mergeCell ref="J20:J21"/>
    <mergeCell ref="K20:K21"/>
    <mergeCell ref="H20:H21"/>
    <mergeCell ref="C16:P16"/>
    <mergeCell ref="A3:P3"/>
    <mergeCell ref="A4:P4"/>
    <mergeCell ref="C6:P6"/>
    <mergeCell ref="C7:P7"/>
    <mergeCell ref="C8:P8"/>
    <mergeCell ref="C9:P9"/>
    <mergeCell ref="C10:P10"/>
    <mergeCell ref="C11:P11"/>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2016.gada 15.septembra saistošajiem noteikumiem Nr.30
(protokols Nr.13, 11.punkts)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10"/>
  <sheetViews>
    <sheetView view="pageLayout" zoomScaleNormal="100" workbookViewId="0">
      <selection activeCell="M4" sqref="M4"/>
    </sheetView>
  </sheetViews>
  <sheetFormatPr defaultRowHeight="15" outlineLevelCol="1" x14ac:dyDescent="0.25"/>
  <cols>
    <col min="1" max="1" width="6.140625" style="442" customWidth="1"/>
    <col min="2" max="2" width="17.28515625" style="442" customWidth="1"/>
    <col min="3" max="3" width="16.7109375" style="442" customWidth="1"/>
    <col min="4" max="4" width="10.5703125" style="442" customWidth="1"/>
    <col min="5" max="5" width="11.5703125" style="442" hidden="1" customWidth="1" outlineLevel="1"/>
    <col min="6" max="6" width="9.7109375" style="442" hidden="1" customWidth="1" outlineLevel="1"/>
    <col min="7" max="7" width="12" style="442" customWidth="1" collapsed="1"/>
    <col min="8" max="8" width="27.5703125" style="442" hidden="1" customWidth="1" outlineLevel="1"/>
    <col min="9" max="9" width="9.7109375" style="442" customWidth="1" collapsed="1"/>
    <col min="10" max="10" width="6.42578125" customWidth="1"/>
  </cols>
  <sheetData>
    <row r="1" spans="1:12" x14ac:dyDescent="0.25">
      <c r="A1" s="397"/>
      <c r="B1" s="397"/>
      <c r="C1" s="397"/>
      <c r="D1" s="397"/>
      <c r="E1" s="397"/>
      <c r="F1" s="397"/>
      <c r="G1" s="397"/>
      <c r="H1" s="397"/>
      <c r="I1" s="398" t="s">
        <v>373</v>
      </c>
    </row>
    <row r="2" spans="1:12" x14ac:dyDescent="0.25">
      <c r="A2" s="397"/>
      <c r="B2" s="397"/>
      <c r="C2" s="397"/>
      <c r="D2" s="397"/>
      <c r="E2" s="397"/>
      <c r="F2" s="397"/>
      <c r="G2" s="397"/>
      <c r="H2" s="397"/>
      <c r="I2" s="398" t="s">
        <v>374</v>
      </c>
    </row>
    <row r="3" spans="1:12" x14ac:dyDescent="0.25">
      <c r="A3" s="397"/>
      <c r="B3" s="397"/>
      <c r="C3" s="397"/>
      <c r="D3" s="397"/>
      <c r="E3" s="397"/>
      <c r="F3" s="397"/>
      <c r="G3" s="397"/>
      <c r="H3" s="397"/>
      <c r="I3" s="398" t="s">
        <v>375</v>
      </c>
    </row>
    <row r="4" spans="1:12" x14ac:dyDescent="0.25">
      <c r="A4" s="397" t="s">
        <v>376</v>
      </c>
      <c r="B4" s="397"/>
      <c r="C4" s="397"/>
      <c r="D4" s="397"/>
      <c r="E4" s="397"/>
      <c r="F4" s="397"/>
      <c r="G4" s="397"/>
      <c r="H4" s="397"/>
      <c r="I4" s="397"/>
    </row>
    <row r="5" spans="1:12" x14ac:dyDescent="0.25">
      <c r="A5" s="901" t="s">
        <v>377</v>
      </c>
      <c r="B5" s="901"/>
      <c r="C5" s="397"/>
      <c r="D5" s="397"/>
      <c r="E5" s="397"/>
      <c r="F5" s="397"/>
      <c r="G5" s="397"/>
      <c r="H5" s="397"/>
      <c r="I5" s="397"/>
    </row>
    <row r="6" spans="1:12" ht="15.75" x14ac:dyDescent="0.25">
      <c r="A6" s="902" t="s">
        <v>378</v>
      </c>
      <c r="B6" s="902"/>
      <c r="C6" s="902"/>
      <c r="D6" s="902"/>
      <c r="E6" s="902"/>
      <c r="F6" s="902"/>
      <c r="G6" s="902"/>
      <c r="H6" s="902"/>
      <c r="I6" s="902"/>
    </row>
    <row r="7" spans="1:12" ht="15.75" x14ac:dyDescent="0.25">
      <c r="A7" s="901" t="s">
        <v>379</v>
      </c>
      <c r="B7" s="901"/>
      <c r="C7" s="399" t="s">
        <v>380</v>
      </c>
      <c r="D7" s="399"/>
      <c r="E7" s="399"/>
      <c r="F7" s="399"/>
      <c r="G7" s="399"/>
      <c r="H7" s="399"/>
      <c r="I7" s="399"/>
    </row>
    <row r="8" spans="1:12" ht="15.75" x14ac:dyDescent="0.25">
      <c r="A8" s="400"/>
      <c r="B8" s="400"/>
      <c r="C8" s="399"/>
      <c r="D8" s="399"/>
      <c r="E8" s="399"/>
      <c r="F8" s="399"/>
      <c r="G8" s="399"/>
      <c r="H8" s="399"/>
      <c r="I8" s="399"/>
    </row>
    <row r="9" spans="1:12" x14ac:dyDescent="0.25">
      <c r="A9" s="901" t="s">
        <v>381</v>
      </c>
      <c r="B9" s="901"/>
      <c r="C9" s="903" t="s">
        <v>382</v>
      </c>
      <c r="D9" s="903"/>
      <c r="E9" s="903"/>
      <c r="F9" s="903"/>
      <c r="G9" s="903"/>
      <c r="H9" s="903"/>
      <c r="I9" s="903"/>
    </row>
    <row r="10" spans="1:12" x14ac:dyDescent="0.25">
      <c r="A10" s="901" t="s">
        <v>383</v>
      </c>
      <c r="B10" s="901"/>
      <c r="C10" s="904" t="s">
        <v>384</v>
      </c>
      <c r="D10" s="904"/>
      <c r="E10" s="904"/>
      <c r="F10" s="904"/>
      <c r="G10" s="904"/>
      <c r="H10" s="904"/>
      <c r="I10" s="904"/>
    </row>
    <row r="11" spans="1:12" ht="48" x14ac:dyDescent="0.25">
      <c r="A11" s="401" t="s">
        <v>385</v>
      </c>
      <c r="B11" s="905" t="s">
        <v>386</v>
      </c>
      <c r="C11" s="905"/>
      <c r="D11" s="401" t="s">
        <v>387</v>
      </c>
      <c r="E11" s="402" t="s">
        <v>388</v>
      </c>
      <c r="F11" s="403" t="s">
        <v>389</v>
      </c>
      <c r="G11" s="403" t="s">
        <v>390</v>
      </c>
      <c r="H11" s="402" t="s">
        <v>306</v>
      </c>
      <c r="I11" s="401" t="s">
        <v>391</v>
      </c>
    </row>
    <row r="12" spans="1:12" x14ac:dyDescent="0.25">
      <c r="A12" s="906" t="s">
        <v>392</v>
      </c>
      <c r="B12" s="906"/>
      <c r="C12" s="906"/>
      <c r="D12" s="404"/>
      <c r="E12" s="404">
        <f>SUM(E13:E16)</f>
        <v>116598</v>
      </c>
      <c r="F12" s="405">
        <f>SUM(F13:F16)</f>
        <v>9489</v>
      </c>
      <c r="G12" s="404">
        <f>SUM(G13:G16)</f>
        <v>126087</v>
      </c>
      <c r="H12" s="406"/>
      <c r="I12" s="407"/>
    </row>
    <row r="13" spans="1:12" ht="60" x14ac:dyDescent="0.25">
      <c r="A13" s="908">
        <v>1</v>
      </c>
      <c r="B13" s="907" t="s">
        <v>393</v>
      </c>
      <c r="C13" s="907"/>
      <c r="D13" s="408">
        <v>5250</v>
      </c>
      <c r="E13" s="409">
        <f>28000+19711+3200+26947+15641</f>
        <v>93499</v>
      </c>
      <c r="F13" s="421">
        <v>6534</v>
      </c>
      <c r="G13" s="409">
        <f>E13+F13</f>
        <v>100033</v>
      </c>
      <c r="H13" s="409" t="s">
        <v>556</v>
      </c>
      <c r="I13" s="411"/>
      <c r="L13" s="412"/>
    </row>
    <row r="14" spans="1:12" x14ac:dyDescent="0.25">
      <c r="A14" s="908"/>
      <c r="B14" s="907"/>
      <c r="C14" s="907"/>
      <c r="D14" s="408">
        <v>5232</v>
      </c>
      <c r="E14" s="409">
        <v>12000</v>
      </c>
      <c r="F14" s="409"/>
      <c r="G14" s="409">
        <f t="shared" ref="G14:G16" si="0">E14+F14</f>
        <v>12000</v>
      </c>
      <c r="H14" s="409"/>
      <c r="I14" s="411"/>
    </row>
    <row r="15" spans="1:12" ht="24" x14ac:dyDescent="0.25">
      <c r="A15" s="908"/>
      <c r="B15" s="907"/>
      <c r="C15" s="907"/>
      <c r="D15" s="408">
        <v>2239</v>
      </c>
      <c r="E15" s="409">
        <v>0</v>
      </c>
      <c r="F15" s="409">
        <v>2000</v>
      </c>
      <c r="G15" s="409">
        <f t="shared" si="0"/>
        <v>2000</v>
      </c>
      <c r="H15" s="409" t="s">
        <v>394</v>
      </c>
      <c r="I15" s="411"/>
    </row>
    <row r="16" spans="1:12" ht="24" x14ac:dyDescent="0.25">
      <c r="A16" s="908"/>
      <c r="B16" s="907"/>
      <c r="C16" s="907"/>
      <c r="D16" s="408">
        <v>2241</v>
      </c>
      <c r="E16" s="409">
        <f>2099+1500+7500</f>
        <v>11099</v>
      </c>
      <c r="F16" s="409">
        <v>955</v>
      </c>
      <c r="G16" s="409">
        <f t="shared" si="0"/>
        <v>12054</v>
      </c>
      <c r="H16" s="409" t="s">
        <v>395</v>
      </c>
      <c r="I16" s="411"/>
    </row>
    <row r="17" spans="1:9" x14ac:dyDescent="0.25">
      <c r="A17" s="414"/>
      <c r="B17" s="415"/>
      <c r="C17" s="415"/>
      <c r="D17" s="416"/>
      <c r="E17" s="417"/>
      <c r="F17" s="417"/>
      <c r="G17" s="417"/>
      <c r="H17" s="417"/>
      <c r="I17" s="414"/>
    </row>
    <row r="18" spans="1:9" x14ac:dyDescent="0.25">
      <c r="A18" s="901" t="s">
        <v>381</v>
      </c>
      <c r="B18" s="901"/>
      <c r="C18" s="903" t="s">
        <v>369</v>
      </c>
      <c r="D18" s="903"/>
      <c r="E18" s="903"/>
      <c r="F18" s="903"/>
      <c r="G18" s="903"/>
      <c r="H18" s="903"/>
      <c r="I18" s="903"/>
    </row>
    <row r="19" spans="1:9" x14ac:dyDescent="0.25">
      <c r="A19" s="901" t="s">
        <v>383</v>
      </c>
      <c r="B19" s="901"/>
      <c r="C19" s="904" t="s">
        <v>396</v>
      </c>
      <c r="D19" s="904"/>
      <c r="E19" s="904"/>
      <c r="F19" s="904"/>
      <c r="G19" s="904"/>
      <c r="H19" s="904"/>
      <c r="I19" s="904"/>
    </row>
    <row r="20" spans="1:9" ht="48" x14ac:dyDescent="0.25">
      <c r="A20" s="401" t="s">
        <v>385</v>
      </c>
      <c r="B20" s="905" t="s">
        <v>386</v>
      </c>
      <c r="C20" s="905"/>
      <c r="D20" s="401" t="s">
        <v>387</v>
      </c>
      <c r="E20" s="402" t="s">
        <v>388</v>
      </c>
      <c r="F20" s="403" t="s">
        <v>389</v>
      </c>
      <c r="G20" s="403" t="s">
        <v>390</v>
      </c>
      <c r="H20" s="402" t="s">
        <v>306</v>
      </c>
      <c r="I20" s="401" t="s">
        <v>391</v>
      </c>
    </row>
    <row r="21" spans="1:9" x14ac:dyDescent="0.25">
      <c r="A21" s="906" t="s">
        <v>392</v>
      </c>
      <c r="B21" s="906"/>
      <c r="C21" s="906"/>
      <c r="D21" s="404"/>
      <c r="E21" s="404">
        <f>SUM(E22:E23)</f>
        <v>20050</v>
      </c>
      <c r="F21" s="404">
        <f t="shared" ref="F21:G21" si="1">SUM(F22:F23)</f>
        <v>-7005</v>
      </c>
      <c r="G21" s="404">
        <f t="shared" si="1"/>
        <v>13045</v>
      </c>
      <c r="H21" s="404"/>
      <c r="I21" s="411" t="s">
        <v>397</v>
      </c>
    </row>
    <row r="22" spans="1:9" x14ac:dyDescent="0.25">
      <c r="A22" s="418">
        <v>1</v>
      </c>
      <c r="B22" s="907" t="s">
        <v>398</v>
      </c>
      <c r="C22" s="907"/>
      <c r="D22" s="408">
        <v>5250</v>
      </c>
      <c r="E22" s="409">
        <v>5050</v>
      </c>
      <c r="F22" s="409">
        <v>-5</v>
      </c>
      <c r="G22" s="409">
        <f t="shared" ref="G22:G23" si="2">E22+F22</f>
        <v>5045</v>
      </c>
      <c r="H22" s="409" t="s">
        <v>399</v>
      </c>
      <c r="I22" s="411"/>
    </row>
    <row r="23" spans="1:9" ht="24" x14ac:dyDescent="0.25">
      <c r="A23" s="418">
        <v>2</v>
      </c>
      <c r="B23" s="907" t="s">
        <v>400</v>
      </c>
      <c r="C23" s="907"/>
      <c r="D23" s="408">
        <v>5240</v>
      </c>
      <c r="E23" s="409">
        <v>15000</v>
      </c>
      <c r="F23" s="409">
        <v>-7000</v>
      </c>
      <c r="G23" s="409">
        <f t="shared" si="2"/>
        <v>8000</v>
      </c>
      <c r="H23" s="409" t="s">
        <v>401</v>
      </c>
      <c r="I23" s="411"/>
    </row>
    <row r="24" spans="1:9" x14ac:dyDescent="0.25">
      <c r="A24" s="419"/>
      <c r="B24" s="415"/>
      <c r="C24" s="415"/>
      <c r="D24" s="416"/>
      <c r="E24" s="417"/>
      <c r="F24" s="417"/>
      <c r="G24" s="417"/>
      <c r="H24" s="417"/>
      <c r="I24" s="414"/>
    </row>
    <row r="25" spans="1:9" x14ac:dyDescent="0.25">
      <c r="A25" s="901" t="s">
        <v>381</v>
      </c>
      <c r="B25" s="901"/>
      <c r="C25" s="901" t="s">
        <v>402</v>
      </c>
      <c r="D25" s="901"/>
      <c r="E25" s="901"/>
      <c r="F25" s="901"/>
      <c r="G25" s="901"/>
      <c r="H25" s="901"/>
      <c r="I25" s="901"/>
    </row>
    <row r="26" spans="1:9" x14ac:dyDescent="0.25">
      <c r="A26" s="901" t="s">
        <v>383</v>
      </c>
      <c r="B26" s="901"/>
      <c r="C26" s="904" t="s">
        <v>403</v>
      </c>
      <c r="D26" s="904"/>
      <c r="E26" s="904"/>
      <c r="F26" s="904"/>
      <c r="G26" s="904"/>
      <c r="H26" s="904"/>
      <c r="I26" s="904"/>
    </row>
    <row r="27" spans="1:9" ht="48" x14ac:dyDescent="0.25">
      <c r="A27" s="401" t="s">
        <v>385</v>
      </c>
      <c r="B27" s="905" t="s">
        <v>386</v>
      </c>
      <c r="C27" s="905"/>
      <c r="D27" s="401" t="s">
        <v>387</v>
      </c>
      <c r="E27" s="402" t="s">
        <v>388</v>
      </c>
      <c r="F27" s="403" t="s">
        <v>389</v>
      </c>
      <c r="G27" s="403" t="s">
        <v>390</v>
      </c>
      <c r="H27" s="402" t="s">
        <v>306</v>
      </c>
      <c r="I27" s="401" t="s">
        <v>391</v>
      </c>
    </row>
    <row r="28" spans="1:9" x14ac:dyDescent="0.25">
      <c r="A28" s="906" t="s">
        <v>392</v>
      </c>
      <c r="B28" s="906"/>
      <c r="C28" s="906"/>
      <c r="D28" s="404"/>
      <c r="E28" s="404">
        <f>SUM(E29)</f>
        <v>28000</v>
      </c>
      <c r="F28" s="404">
        <f t="shared" ref="F28:G28" si="3">SUM(F29)</f>
        <v>0</v>
      </c>
      <c r="G28" s="404">
        <f t="shared" si="3"/>
        <v>28000</v>
      </c>
      <c r="H28" s="404"/>
      <c r="I28" s="411" t="s">
        <v>404</v>
      </c>
    </row>
    <row r="29" spans="1:9" ht="23.25" customHeight="1" x14ac:dyDescent="0.25">
      <c r="A29" s="418">
        <v>1</v>
      </c>
      <c r="B29" s="907" t="s">
        <v>405</v>
      </c>
      <c r="C29" s="907"/>
      <c r="D29" s="408">
        <v>2244</v>
      </c>
      <c r="E29" s="409">
        <v>28000</v>
      </c>
      <c r="F29" s="409"/>
      <c r="G29" s="409">
        <f>E29+F29</f>
        <v>28000</v>
      </c>
      <c r="H29" s="409"/>
      <c r="I29" s="409"/>
    </row>
    <row r="30" spans="1:9" x14ac:dyDescent="0.25">
      <c r="A30" s="419"/>
      <c r="B30" s="415"/>
      <c r="C30" s="415"/>
      <c r="D30" s="416"/>
      <c r="E30" s="417"/>
      <c r="F30" s="417"/>
      <c r="G30" s="417"/>
      <c r="H30" s="417"/>
      <c r="I30" s="417"/>
    </row>
    <row r="31" spans="1:9" x14ac:dyDescent="0.25">
      <c r="A31" s="901" t="s">
        <v>381</v>
      </c>
      <c r="B31" s="901"/>
      <c r="C31" s="397" t="s">
        <v>372</v>
      </c>
      <c r="D31" s="397"/>
      <c r="E31" s="397"/>
      <c r="F31" s="397"/>
      <c r="G31" s="397"/>
      <c r="H31" s="397"/>
      <c r="I31" s="397"/>
    </row>
    <row r="32" spans="1:9" x14ac:dyDescent="0.25">
      <c r="A32" s="901" t="s">
        <v>383</v>
      </c>
      <c r="B32" s="901"/>
      <c r="C32" s="904" t="s">
        <v>371</v>
      </c>
      <c r="D32" s="904"/>
      <c r="E32" s="904"/>
      <c r="F32" s="904"/>
      <c r="G32" s="904"/>
      <c r="H32" s="904"/>
      <c r="I32" s="904"/>
    </row>
    <row r="33" spans="1:9" ht="48" x14ac:dyDescent="0.25">
      <c r="A33" s="401" t="s">
        <v>385</v>
      </c>
      <c r="B33" s="905" t="s">
        <v>386</v>
      </c>
      <c r="C33" s="905"/>
      <c r="D33" s="401" t="s">
        <v>387</v>
      </c>
      <c r="E33" s="402" t="s">
        <v>388</v>
      </c>
      <c r="F33" s="403" t="s">
        <v>389</v>
      </c>
      <c r="G33" s="403" t="s">
        <v>390</v>
      </c>
      <c r="H33" s="402" t="s">
        <v>306</v>
      </c>
      <c r="I33" s="401" t="s">
        <v>391</v>
      </c>
    </row>
    <row r="34" spans="1:9" x14ac:dyDescent="0.25">
      <c r="A34" s="906" t="s">
        <v>392</v>
      </c>
      <c r="B34" s="906"/>
      <c r="C34" s="906"/>
      <c r="D34" s="404"/>
      <c r="E34" s="404">
        <f>SUM(E35:E56)</f>
        <v>5405906</v>
      </c>
      <c r="F34" s="404">
        <f>SUM(F35:F56)</f>
        <v>54482</v>
      </c>
      <c r="G34" s="404">
        <f t="shared" ref="G34" si="4">SUM(G35:G56)</f>
        <v>5460388</v>
      </c>
      <c r="H34" s="404"/>
      <c r="I34" s="407"/>
    </row>
    <row r="35" spans="1:9" x14ac:dyDescent="0.25">
      <c r="A35" s="420">
        <v>1</v>
      </c>
      <c r="B35" s="913" t="s">
        <v>406</v>
      </c>
      <c r="C35" s="914"/>
      <c r="D35" s="408">
        <v>5240</v>
      </c>
      <c r="E35" s="409">
        <v>245427</v>
      </c>
      <c r="F35" s="410"/>
      <c r="G35" s="409">
        <f t="shared" ref="G35:G56" si="5">E35+F35</f>
        <v>245427</v>
      </c>
      <c r="H35" s="409"/>
      <c r="I35" s="411" t="s">
        <v>407</v>
      </c>
    </row>
    <row r="36" spans="1:9" ht="24.75" customHeight="1" x14ac:dyDescent="0.25">
      <c r="A36" s="420">
        <v>2</v>
      </c>
      <c r="B36" s="913" t="s">
        <v>408</v>
      </c>
      <c r="C36" s="914"/>
      <c r="D36" s="408">
        <v>2241</v>
      </c>
      <c r="E36" s="409">
        <v>900</v>
      </c>
      <c r="F36" s="410"/>
      <c r="G36" s="409">
        <f t="shared" si="5"/>
        <v>900</v>
      </c>
      <c r="H36" s="409"/>
      <c r="I36" s="411"/>
    </row>
    <row r="37" spans="1:9" x14ac:dyDescent="0.25">
      <c r="A37" s="909">
        <v>3</v>
      </c>
      <c r="B37" s="911" t="s">
        <v>409</v>
      </c>
      <c r="C37" s="912"/>
      <c r="D37" s="408">
        <v>5240</v>
      </c>
      <c r="E37" s="421">
        <f>3413000</f>
        <v>3413000</v>
      </c>
      <c r="F37" s="410"/>
      <c r="G37" s="421">
        <f t="shared" si="5"/>
        <v>3413000</v>
      </c>
      <c r="H37" s="421"/>
      <c r="I37" s="411"/>
    </row>
    <row r="38" spans="1:9" x14ac:dyDescent="0.25">
      <c r="A38" s="910"/>
      <c r="B38" s="916"/>
      <c r="C38" s="917"/>
      <c r="D38" s="408">
        <v>5240</v>
      </c>
      <c r="E38" s="421">
        <v>19544</v>
      </c>
      <c r="F38" s="410"/>
      <c r="G38" s="421">
        <f t="shared" si="5"/>
        <v>19544</v>
      </c>
      <c r="H38" s="421"/>
      <c r="I38" s="411"/>
    </row>
    <row r="39" spans="1:9" x14ac:dyDescent="0.25">
      <c r="A39" s="910"/>
      <c r="B39" s="916"/>
      <c r="C39" s="917"/>
      <c r="D39" s="408">
        <v>2239</v>
      </c>
      <c r="E39" s="421">
        <v>6729</v>
      </c>
      <c r="F39" s="410"/>
      <c r="G39" s="421">
        <f t="shared" si="5"/>
        <v>6729</v>
      </c>
      <c r="H39" s="421"/>
      <c r="I39" s="411"/>
    </row>
    <row r="40" spans="1:9" x14ac:dyDescent="0.25">
      <c r="A40" s="915"/>
      <c r="B40" s="918"/>
      <c r="C40" s="919"/>
      <c r="D40" s="408">
        <v>5250</v>
      </c>
      <c r="E40" s="421">
        <f>1365000-4659-68081-15363-630</f>
        <v>1276267</v>
      </c>
      <c r="F40" s="410"/>
      <c r="G40" s="421">
        <f t="shared" si="5"/>
        <v>1276267</v>
      </c>
      <c r="H40" s="421"/>
      <c r="I40" s="411"/>
    </row>
    <row r="41" spans="1:9" x14ac:dyDescent="0.25">
      <c r="A41" s="418">
        <v>4</v>
      </c>
      <c r="B41" s="907" t="s">
        <v>410</v>
      </c>
      <c r="C41" s="907"/>
      <c r="D41" s="408">
        <v>5250</v>
      </c>
      <c r="E41" s="421">
        <v>7000</v>
      </c>
      <c r="F41" s="410"/>
      <c r="G41" s="421">
        <f t="shared" si="5"/>
        <v>7000</v>
      </c>
      <c r="H41" s="421"/>
      <c r="I41" s="411" t="s">
        <v>411</v>
      </c>
    </row>
    <row r="42" spans="1:9" ht="41.25" customHeight="1" x14ac:dyDescent="0.25">
      <c r="A42" s="420">
        <v>5</v>
      </c>
      <c r="B42" s="907" t="s">
        <v>412</v>
      </c>
      <c r="C42" s="907"/>
      <c r="D42" s="408">
        <v>5250</v>
      </c>
      <c r="E42" s="409">
        <v>43500</v>
      </c>
      <c r="F42" s="410"/>
      <c r="G42" s="409">
        <f t="shared" si="5"/>
        <v>43500</v>
      </c>
      <c r="H42" s="409"/>
      <c r="I42" s="411" t="s">
        <v>413</v>
      </c>
    </row>
    <row r="43" spans="1:9" ht="27" customHeight="1" x14ac:dyDescent="0.25">
      <c r="A43" s="909">
        <v>6</v>
      </c>
      <c r="B43" s="907" t="s">
        <v>414</v>
      </c>
      <c r="C43" s="907"/>
      <c r="D43" s="408">
        <v>5240</v>
      </c>
      <c r="E43" s="409">
        <v>50000</v>
      </c>
      <c r="F43" s="410"/>
      <c r="G43" s="409">
        <f t="shared" si="5"/>
        <v>50000</v>
      </c>
      <c r="H43" s="409"/>
      <c r="I43" s="411" t="s">
        <v>415</v>
      </c>
    </row>
    <row r="44" spans="1:9" ht="27" customHeight="1" x14ac:dyDescent="0.25">
      <c r="A44" s="910">
        <v>7.0813953488372103</v>
      </c>
      <c r="B44" s="907" t="s">
        <v>416</v>
      </c>
      <c r="C44" s="907"/>
      <c r="D44" s="408">
        <v>5240</v>
      </c>
      <c r="E44" s="409">
        <v>40000</v>
      </c>
      <c r="F44" s="410"/>
      <c r="G44" s="409">
        <f t="shared" si="5"/>
        <v>40000</v>
      </c>
      <c r="H44" s="409"/>
      <c r="I44" s="411" t="s">
        <v>415</v>
      </c>
    </row>
    <row r="45" spans="1:9" x14ac:dyDescent="0.25">
      <c r="A45" s="420">
        <v>7</v>
      </c>
      <c r="B45" s="907" t="s">
        <v>417</v>
      </c>
      <c r="C45" s="907"/>
      <c r="D45" s="408">
        <v>2241</v>
      </c>
      <c r="E45" s="409">
        <v>1900</v>
      </c>
      <c r="F45" s="410"/>
      <c r="G45" s="409">
        <f t="shared" si="5"/>
        <v>1900</v>
      </c>
      <c r="H45" s="409"/>
      <c r="I45" s="411" t="s">
        <v>413</v>
      </c>
    </row>
    <row r="46" spans="1:9" ht="24" x14ac:dyDescent="0.25">
      <c r="A46" s="418">
        <v>8</v>
      </c>
      <c r="B46" s="907" t="s">
        <v>418</v>
      </c>
      <c r="C46" s="907"/>
      <c r="D46" s="408">
        <v>5250</v>
      </c>
      <c r="E46" s="409">
        <v>17300</v>
      </c>
      <c r="F46" s="421">
        <v>-17300</v>
      </c>
      <c r="G46" s="409">
        <f t="shared" si="5"/>
        <v>0</v>
      </c>
      <c r="H46" s="409" t="s">
        <v>419</v>
      </c>
      <c r="I46" s="411" t="s">
        <v>411</v>
      </c>
    </row>
    <row r="47" spans="1:9" ht="38.25" customHeight="1" x14ac:dyDescent="0.25">
      <c r="A47" s="420">
        <v>9</v>
      </c>
      <c r="B47" s="911" t="s">
        <v>420</v>
      </c>
      <c r="C47" s="912"/>
      <c r="D47" s="408">
        <v>5240</v>
      </c>
      <c r="E47" s="409">
        <f>52842+383</f>
        <v>53225</v>
      </c>
      <c r="F47" s="421">
        <v>3520</v>
      </c>
      <c r="G47" s="409">
        <f t="shared" si="5"/>
        <v>56745</v>
      </c>
      <c r="H47" s="409" t="s">
        <v>421</v>
      </c>
      <c r="I47" s="411"/>
    </row>
    <row r="48" spans="1:9" x14ac:dyDescent="0.25">
      <c r="A48" s="420">
        <v>10</v>
      </c>
      <c r="B48" s="911" t="s">
        <v>422</v>
      </c>
      <c r="C48" s="912"/>
      <c r="D48" s="408">
        <v>5250</v>
      </c>
      <c r="E48" s="409">
        <v>100000</v>
      </c>
      <c r="F48" s="421"/>
      <c r="G48" s="409">
        <f t="shared" si="5"/>
        <v>100000</v>
      </c>
      <c r="H48" s="409"/>
      <c r="I48" s="411" t="s">
        <v>423</v>
      </c>
    </row>
    <row r="49" spans="1:9" ht="84" x14ac:dyDescent="0.25">
      <c r="A49" s="422">
        <v>11</v>
      </c>
      <c r="B49" s="911" t="s">
        <v>424</v>
      </c>
      <c r="C49" s="912"/>
      <c r="D49" s="408">
        <v>2241</v>
      </c>
      <c r="E49" s="409">
        <v>55000</v>
      </c>
      <c r="F49" s="421">
        <v>67020</v>
      </c>
      <c r="G49" s="409">
        <f t="shared" si="5"/>
        <v>122020</v>
      </c>
      <c r="H49" s="409" t="s">
        <v>425</v>
      </c>
      <c r="I49" s="411" t="s">
        <v>426</v>
      </c>
    </row>
    <row r="50" spans="1:9" x14ac:dyDescent="0.25">
      <c r="A50" s="422">
        <v>12</v>
      </c>
      <c r="B50" s="911" t="s">
        <v>427</v>
      </c>
      <c r="C50" s="912"/>
      <c r="D50" s="408">
        <v>5250</v>
      </c>
      <c r="E50" s="409">
        <v>15000</v>
      </c>
      <c r="F50" s="410"/>
      <c r="G50" s="409">
        <f t="shared" si="5"/>
        <v>15000</v>
      </c>
      <c r="H50" s="409"/>
      <c r="I50" s="411"/>
    </row>
    <row r="51" spans="1:9" ht="39.75" customHeight="1" x14ac:dyDescent="0.25">
      <c r="A51" s="423">
        <v>13</v>
      </c>
      <c r="B51" s="907" t="s">
        <v>428</v>
      </c>
      <c r="C51" s="907"/>
      <c r="D51" s="408">
        <v>5250</v>
      </c>
      <c r="E51" s="409">
        <v>10741</v>
      </c>
      <c r="F51" s="421">
        <v>-1750</v>
      </c>
      <c r="G51" s="409">
        <f t="shared" si="5"/>
        <v>8991</v>
      </c>
      <c r="H51" s="409" t="s">
        <v>429</v>
      </c>
      <c r="I51" s="411" t="s">
        <v>430</v>
      </c>
    </row>
    <row r="52" spans="1:9" ht="15" customHeight="1" x14ac:dyDescent="0.25">
      <c r="A52" s="909">
        <v>14</v>
      </c>
      <c r="B52" s="911" t="s">
        <v>431</v>
      </c>
      <c r="C52" s="912"/>
      <c r="D52" s="408">
        <v>2241</v>
      </c>
      <c r="E52" s="409">
        <v>8000</v>
      </c>
      <c r="F52" s="421">
        <v>-8000</v>
      </c>
      <c r="G52" s="409">
        <f t="shared" si="5"/>
        <v>0</v>
      </c>
      <c r="H52" s="409" t="s">
        <v>429</v>
      </c>
      <c r="I52" s="411" t="s">
        <v>407</v>
      </c>
    </row>
    <row r="53" spans="1:9" ht="36" x14ac:dyDescent="0.25">
      <c r="A53" s="915"/>
      <c r="B53" s="918"/>
      <c r="C53" s="919"/>
      <c r="D53" s="408">
        <v>5250</v>
      </c>
      <c r="E53" s="409">
        <v>0</v>
      </c>
      <c r="F53" s="421">
        <v>7992</v>
      </c>
      <c r="G53" s="409">
        <f t="shared" si="5"/>
        <v>7992</v>
      </c>
      <c r="H53" s="409" t="s">
        <v>432</v>
      </c>
      <c r="I53" s="411"/>
    </row>
    <row r="54" spans="1:9" ht="27" customHeight="1" x14ac:dyDescent="0.25">
      <c r="A54" s="418">
        <v>15</v>
      </c>
      <c r="B54" s="907" t="s">
        <v>433</v>
      </c>
      <c r="C54" s="907"/>
      <c r="D54" s="408">
        <v>5240</v>
      </c>
      <c r="E54" s="409">
        <v>40000</v>
      </c>
      <c r="F54" s="421"/>
      <c r="G54" s="409">
        <f t="shared" si="5"/>
        <v>40000</v>
      </c>
      <c r="H54" s="409"/>
      <c r="I54" s="411"/>
    </row>
    <row r="55" spans="1:9" ht="27" customHeight="1" x14ac:dyDescent="0.25">
      <c r="A55" s="418">
        <v>16</v>
      </c>
      <c r="B55" s="907" t="s">
        <v>434</v>
      </c>
      <c r="C55" s="907"/>
      <c r="D55" s="408">
        <v>5240</v>
      </c>
      <c r="E55" s="409">
        <v>2373</v>
      </c>
      <c r="F55" s="421"/>
      <c r="G55" s="409">
        <f t="shared" si="5"/>
        <v>2373</v>
      </c>
      <c r="H55" s="409"/>
      <c r="I55" s="411"/>
    </row>
    <row r="56" spans="1:9" ht="27" customHeight="1" x14ac:dyDescent="0.25">
      <c r="A56" s="418">
        <v>17</v>
      </c>
      <c r="B56" s="907" t="s">
        <v>435</v>
      </c>
      <c r="C56" s="907"/>
      <c r="D56" s="408">
        <v>2239</v>
      </c>
      <c r="E56" s="409">
        <v>0</v>
      </c>
      <c r="F56" s="421">
        <v>3000</v>
      </c>
      <c r="G56" s="409">
        <f t="shared" si="5"/>
        <v>3000</v>
      </c>
      <c r="H56" s="409" t="s">
        <v>394</v>
      </c>
      <c r="I56" s="411"/>
    </row>
    <row r="57" spans="1:9" x14ac:dyDescent="0.25">
      <c r="A57" s="424"/>
      <c r="B57" s="425"/>
      <c r="C57" s="425"/>
      <c r="D57" s="426"/>
      <c r="E57" s="427"/>
      <c r="F57" s="428"/>
      <c r="G57" s="427"/>
      <c r="H57" s="427"/>
      <c r="I57" s="429"/>
    </row>
    <row r="58" spans="1:9" x14ac:dyDescent="0.25">
      <c r="A58" s="920" t="s">
        <v>381</v>
      </c>
      <c r="B58" s="920"/>
      <c r="C58" s="920" t="s">
        <v>436</v>
      </c>
      <c r="D58" s="920"/>
      <c r="E58" s="920"/>
      <c r="F58" s="920"/>
      <c r="G58" s="920"/>
      <c r="H58" s="920"/>
      <c r="I58" s="920"/>
    </row>
    <row r="59" spans="1:9" x14ac:dyDescent="0.25">
      <c r="A59" s="901" t="s">
        <v>383</v>
      </c>
      <c r="B59" s="901"/>
      <c r="C59" s="904" t="s">
        <v>437</v>
      </c>
      <c r="D59" s="904"/>
      <c r="E59" s="904"/>
      <c r="F59" s="904"/>
      <c r="G59" s="904"/>
      <c r="H59" s="904"/>
      <c r="I59" s="904"/>
    </row>
    <row r="60" spans="1:9" ht="48" x14ac:dyDescent="0.25">
      <c r="A60" s="401" t="s">
        <v>385</v>
      </c>
      <c r="B60" s="905" t="s">
        <v>386</v>
      </c>
      <c r="C60" s="905"/>
      <c r="D60" s="401" t="s">
        <v>387</v>
      </c>
      <c r="E60" s="402" t="s">
        <v>388</v>
      </c>
      <c r="F60" s="403" t="s">
        <v>389</v>
      </c>
      <c r="G60" s="403" t="s">
        <v>390</v>
      </c>
      <c r="H60" s="402" t="s">
        <v>306</v>
      </c>
      <c r="I60" s="401" t="s">
        <v>391</v>
      </c>
    </row>
    <row r="61" spans="1:9" x14ac:dyDescent="0.25">
      <c r="A61" s="906" t="s">
        <v>392</v>
      </c>
      <c r="B61" s="906"/>
      <c r="C61" s="906"/>
      <c r="D61" s="404"/>
      <c r="E61" s="404">
        <f>SUM(E62:E65)</f>
        <v>285000</v>
      </c>
      <c r="F61" s="404">
        <f t="shared" ref="F61:G61" si="6">SUM(F62:F65)</f>
        <v>-35033</v>
      </c>
      <c r="G61" s="404">
        <f t="shared" si="6"/>
        <v>249967</v>
      </c>
      <c r="H61" s="404"/>
      <c r="I61" s="430"/>
    </row>
    <row r="62" spans="1:9" x14ac:dyDescent="0.25">
      <c r="A62" s="418">
        <v>1</v>
      </c>
      <c r="B62" s="907" t="s">
        <v>438</v>
      </c>
      <c r="C62" s="907"/>
      <c r="D62" s="408">
        <v>5250</v>
      </c>
      <c r="E62" s="409">
        <f>49900+5000</f>
        <v>54900</v>
      </c>
      <c r="F62" s="413"/>
      <c r="G62" s="409">
        <f t="shared" ref="G62:G65" si="7">E62+F62</f>
        <v>54900</v>
      </c>
      <c r="H62" s="409"/>
      <c r="I62" s="411" t="s">
        <v>439</v>
      </c>
    </row>
    <row r="63" spans="1:9" ht="25.5" customHeight="1" x14ac:dyDescent="0.25">
      <c r="A63" s="431">
        <v>2</v>
      </c>
      <c r="B63" s="921" t="s">
        <v>440</v>
      </c>
      <c r="C63" s="922"/>
      <c r="D63" s="432">
        <v>5240</v>
      </c>
      <c r="E63" s="421">
        <v>15000</v>
      </c>
      <c r="F63" s="410"/>
      <c r="G63" s="421">
        <f t="shared" si="7"/>
        <v>15000</v>
      </c>
      <c r="H63" s="421"/>
      <c r="I63" s="433" t="s">
        <v>439</v>
      </c>
    </row>
    <row r="64" spans="1:9" ht="24" x14ac:dyDescent="0.25">
      <c r="A64" s="431">
        <v>3</v>
      </c>
      <c r="B64" s="921" t="s">
        <v>441</v>
      </c>
      <c r="C64" s="922"/>
      <c r="D64" s="432">
        <v>5240</v>
      </c>
      <c r="E64" s="421">
        <v>51800</v>
      </c>
      <c r="F64" s="421">
        <v>-35033</v>
      </c>
      <c r="G64" s="421">
        <f t="shared" si="7"/>
        <v>16767</v>
      </c>
      <c r="H64" s="421" t="s">
        <v>401</v>
      </c>
      <c r="I64" s="433" t="s">
        <v>439</v>
      </c>
    </row>
    <row r="65" spans="1:9" x14ac:dyDescent="0.25">
      <c r="A65" s="418">
        <v>4</v>
      </c>
      <c r="B65" s="907" t="s">
        <v>442</v>
      </c>
      <c r="C65" s="907"/>
      <c r="D65" s="408">
        <v>5250</v>
      </c>
      <c r="E65" s="409">
        <v>163300</v>
      </c>
      <c r="F65" s="413"/>
      <c r="G65" s="409">
        <f t="shared" si="7"/>
        <v>163300</v>
      </c>
      <c r="H65" s="409"/>
      <c r="I65" s="411" t="s">
        <v>443</v>
      </c>
    </row>
    <row r="66" spans="1:9" x14ac:dyDescent="0.25">
      <c r="A66" s="419"/>
      <c r="B66" s="415"/>
      <c r="C66" s="415"/>
      <c r="D66" s="416"/>
      <c r="E66" s="417"/>
      <c r="F66" s="417"/>
      <c r="G66" s="417"/>
      <c r="H66" s="417"/>
      <c r="I66" s="414"/>
    </row>
    <row r="67" spans="1:9" x14ac:dyDescent="0.25">
      <c r="A67" s="901" t="s">
        <v>381</v>
      </c>
      <c r="B67" s="901"/>
      <c r="C67" s="901" t="s">
        <v>444</v>
      </c>
      <c r="D67" s="901"/>
      <c r="E67" s="901"/>
      <c r="F67" s="901"/>
      <c r="G67" s="901"/>
      <c r="H67" s="901"/>
      <c r="I67" s="901"/>
    </row>
    <row r="68" spans="1:9" x14ac:dyDescent="0.25">
      <c r="A68" s="901" t="s">
        <v>383</v>
      </c>
      <c r="B68" s="901"/>
      <c r="C68" s="904" t="s">
        <v>445</v>
      </c>
      <c r="D68" s="904"/>
      <c r="E68" s="904"/>
      <c r="F68" s="904"/>
      <c r="G68" s="904"/>
      <c r="H68" s="904"/>
      <c r="I68" s="904"/>
    </row>
    <row r="69" spans="1:9" ht="48" x14ac:dyDescent="0.25">
      <c r="A69" s="401" t="s">
        <v>385</v>
      </c>
      <c r="B69" s="905" t="s">
        <v>386</v>
      </c>
      <c r="C69" s="905"/>
      <c r="D69" s="401" t="s">
        <v>387</v>
      </c>
      <c r="E69" s="402" t="s">
        <v>388</v>
      </c>
      <c r="F69" s="403" t="s">
        <v>389</v>
      </c>
      <c r="G69" s="403" t="s">
        <v>390</v>
      </c>
      <c r="H69" s="402" t="s">
        <v>306</v>
      </c>
      <c r="I69" s="401" t="s">
        <v>391</v>
      </c>
    </row>
    <row r="70" spans="1:9" x14ac:dyDescent="0.25">
      <c r="A70" s="906" t="s">
        <v>392</v>
      </c>
      <c r="B70" s="906"/>
      <c r="C70" s="906"/>
      <c r="D70" s="404"/>
      <c r="E70" s="404">
        <f>SUM(E71:E71)</f>
        <v>4055</v>
      </c>
      <c r="F70" s="404">
        <f t="shared" ref="F70:G70" si="8">SUM(F71:F71)</f>
        <v>0</v>
      </c>
      <c r="G70" s="404">
        <f t="shared" si="8"/>
        <v>4055</v>
      </c>
      <c r="H70" s="404"/>
      <c r="I70" s="411" t="s">
        <v>446</v>
      </c>
    </row>
    <row r="71" spans="1:9" x14ac:dyDescent="0.25">
      <c r="A71" s="418">
        <v>2</v>
      </c>
      <c r="B71" s="907" t="s">
        <v>447</v>
      </c>
      <c r="C71" s="907"/>
      <c r="D71" s="408">
        <v>5250</v>
      </c>
      <c r="E71" s="409">
        <v>4055</v>
      </c>
      <c r="F71" s="409"/>
      <c r="G71" s="409">
        <f>E71+F71</f>
        <v>4055</v>
      </c>
      <c r="H71" s="409"/>
      <c r="I71" s="411"/>
    </row>
    <row r="72" spans="1:9" x14ac:dyDescent="0.25">
      <c r="A72" s="419"/>
      <c r="B72" s="415"/>
      <c r="C72" s="415"/>
      <c r="D72" s="416"/>
      <c r="E72" s="417"/>
      <c r="F72" s="417"/>
      <c r="G72" s="417"/>
      <c r="H72" s="417"/>
      <c r="I72" s="414"/>
    </row>
    <row r="73" spans="1:9" x14ac:dyDescent="0.25">
      <c r="A73" s="901" t="s">
        <v>381</v>
      </c>
      <c r="B73" s="901"/>
      <c r="C73" s="901" t="s">
        <v>448</v>
      </c>
      <c r="D73" s="901"/>
      <c r="E73" s="901"/>
      <c r="F73" s="901"/>
      <c r="G73" s="901"/>
      <c r="H73" s="901"/>
      <c r="I73" s="901"/>
    </row>
    <row r="74" spans="1:9" x14ac:dyDescent="0.25">
      <c r="A74" s="901" t="s">
        <v>383</v>
      </c>
      <c r="B74" s="901"/>
      <c r="C74" s="904" t="s">
        <v>449</v>
      </c>
      <c r="D74" s="904"/>
      <c r="E74" s="904"/>
      <c r="F74" s="904"/>
      <c r="G74" s="904"/>
      <c r="H74" s="904"/>
      <c r="I74" s="904"/>
    </row>
    <row r="75" spans="1:9" ht="48" x14ac:dyDescent="0.25">
      <c r="A75" s="401" t="s">
        <v>385</v>
      </c>
      <c r="B75" s="905" t="s">
        <v>386</v>
      </c>
      <c r="C75" s="905"/>
      <c r="D75" s="401" t="s">
        <v>387</v>
      </c>
      <c r="E75" s="402" t="s">
        <v>388</v>
      </c>
      <c r="F75" s="403" t="s">
        <v>389</v>
      </c>
      <c r="G75" s="403" t="s">
        <v>390</v>
      </c>
      <c r="H75" s="402" t="s">
        <v>306</v>
      </c>
      <c r="I75" s="401" t="s">
        <v>391</v>
      </c>
    </row>
    <row r="76" spans="1:9" x14ac:dyDescent="0.25">
      <c r="A76" s="906" t="s">
        <v>392</v>
      </c>
      <c r="B76" s="906"/>
      <c r="C76" s="906"/>
      <c r="D76" s="404"/>
      <c r="E76" s="404">
        <f>SUM(E77:E77)</f>
        <v>57700</v>
      </c>
      <c r="F76" s="404">
        <f t="shared" ref="F76:G76" si="9">SUM(F77:F77)</f>
        <v>0</v>
      </c>
      <c r="G76" s="404">
        <f t="shared" si="9"/>
        <v>57700</v>
      </c>
      <c r="H76" s="404"/>
      <c r="I76" s="434"/>
    </row>
    <row r="77" spans="1:9" x14ac:dyDescent="0.25">
      <c r="A77" s="418">
        <v>1</v>
      </c>
      <c r="B77" s="921" t="s">
        <v>450</v>
      </c>
      <c r="C77" s="922"/>
      <c r="D77" s="408">
        <v>5240</v>
      </c>
      <c r="E77" s="409">
        <v>57700</v>
      </c>
      <c r="F77" s="409"/>
      <c r="G77" s="409">
        <f>E77+F77</f>
        <v>57700</v>
      </c>
      <c r="H77" s="409"/>
      <c r="I77" s="411" t="s">
        <v>415</v>
      </c>
    </row>
    <row r="78" spans="1:9" x14ac:dyDescent="0.25">
      <c r="A78" s="419"/>
      <c r="B78" s="435"/>
      <c r="C78" s="435"/>
      <c r="D78" s="416"/>
      <c r="E78" s="417"/>
      <c r="F78" s="417"/>
      <c r="G78" s="417"/>
      <c r="H78" s="417"/>
      <c r="I78" s="414"/>
    </row>
    <row r="79" spans="1:9" x14ac:dyDescent="0.25">
      <c r="A79" s="901" t="s">
        <v>381</v>
      </c>
      <c r="B79" s="901"/>
      <c r="C79" s="901" t="s">
        <v>451</v>
      </c>
      <c r="D79" s="901"/>
      <c r="E79" s="901"/>
      <c r="F79" s="901"/>
      <c r="G79" s="901"/>
      <c r="H79" s="901"/>
      <c r="I79" s="901"/>
    </row>
    <row r="80" spans="1:9" x14ac:dyDescent="0.25">
      <c r="A80" s="901" t="s">
        <v>383</v>
      </c>
      <c r="B80" s="901"/>
      <c r="C80" s="904" t="s">
        <v>452</v>
      </c>
      <c r="D80" s="904"/>
      <c r="E80" s="904"/>
      <c r="F80" s="904"/>
      <c r="G80" s="904"/>
      <c r="H80" s="904"/>
      <c r="I80" s="904"/>
    </row>
    <row r="81" spans="1:9" ht="48" x14ac:dyDescent="0.25">
      <c r="A81" s="401" t="s">
        <v>385</v>
      </c>
      <c r="B81" s="905" t="s">
        <v>386</v>
      </c>
      <c r="C81" s="905"/>
      <c r="D81" s="401" t="s">
        <v>387</v>
      </c>
      <c r="E81" s="402" t="s">
        <v>388</v>
      </c>
      <c r="F81" s="403" t="s">
        <v>389</v>
      </c>
      <c r="G81" s="403" t="s">
        <v>390</v>
      </c>
      <c r="H81" s="402" t="s">
        <v>306</v>
      </c>
      <c r="I81" s="401" t="s">
        <v>391</v>
      </c>
    </row>
    <row r="82" spans="1:9" x14ac:dyDescent="0.25">
      <c r="A82" s="906" t="s">
        <v>392</v>
      </c>
      <c r="B82" s="906"/>
      <c r="C82" s="906"/>
      <c r="D82" s="404"/>
      <c r="E82" s="404">
        <f>SUM(E83:E85)</f>
        <v>88710</v>
      </c>
      <c r="F82" s="404">
        <f t="shared" ref="F82:G82" si="10">SUM(F83:F85)</f>
        <v>0</v>
      </c>
      <c r="G82" s="404">
        <f t="shared" si="10"/>
        <v>88710</v>
      </c>
      <c r="H82" s="404"/>
      <c r="I82" s="411" t="s">
        <v>453</v>
      </c>
    </row>
    <row r="83" spans="1:9" ht="24" customHeight="1" x14ac:dyDescent="0.25">
      <c r="A83" s="418">
        <v>1</v>
      </c>
      <c r="B83" s="907" t="s">
        <v>454</v>
      </c>
      <c r="C83" s="907"/>
      <c r="D83" s="408">
        <v>5240</v>
      </c>
      <c r="E83" s="409">
        <f>77300-77300</f>
        <v>0</v>
      </c>
      <c r="F83" s="409"/>
      <c r="G83" s="409">
        <f t="shared" ref="G83:G85" si="11">E83+F83</f>
        <v>0</v>
      </c>
      <c r="H83" s="409"/>
      <c r="I83" s="409"/>
    </row>
    <row r="84" spans="1:9" x14ac:dyDescent="0.25">
      <c r="A84" s="420">
        <v>2</v>
      </c>
      <c r="B84" s="911" t="s">
        <v>455</v>
      </c>
      <c r="C84" s="912"/>
      <c r="D84" s="408">
        <v>5250</v>
      </c>
      <c r="E84" s="409">
        <v>52200</v>
      </c>
      <c r="F84" s="409"/>
      <c r="G84" s="409">
        <f t="shared" si="11"/>
        <v>52200</v>
      </c>
      <c r="H84" s="409"/>
      <c r="I84" s="409"/>
    </row>
    <row r="85" spans="1:9" x14ac:dyDescent="0.25">
      <c r="A85" s="418">
        <v>3</v>
      </c>
      <c r="B85" s="907" t="s">
        <v>456</v>
      </c>
      <c r="C85" s="907"/>
      <c r="D85" s="408">
        <v>5250</v>
      </c>
      <c r="E85" s="409">
        <v>36510</v>
      </c>
      <c r="F85" s="409"/>
      <c r="G85" s="409">
        <f t="shared" si="11"/>
        <v>36510</v>
      </c>
      <c r="H85" s="409"/>
      <c r="I85" s="409"/>
    </row>
    <row r="86" spans="1:9" x14ac:dyDescent="0.25">
      <c r="A86" s="419"/>
      <c r="B86" s="415"/>
      <c r="C86" s="415"/>
      <c r="D86" s="416"/>
      <c r="E86" s="417"/>
      <c r="F86" s="417"/>
      <c r="G86" s="417"/>
      <c r="H86" s="417"/>
      <c r="I86" s="417"/>
    </row>
    <row r="87" spans="1:9" x14ac:dyDescent="0.25">
      <c r="A87" s="901" t="s">
        <v>381</v>
      </c>
      <c r="B87" s="901"/>
      <c r="C87" s="901" t="s">
        <v>457</v>
      </c>
      <c r="D87" s="901"/>
      <c r="E87" s="901"/>
      <c r="F87" s="901"/>
      <c r="G87" s="901"/>
      <c r="H87" s="901"/>
      <c r="I87" s="901"/>
    </row>
    <row r="88" spans="1:9" x14ac:dyDescent="0.25">
      <c r="A88" s="901" t="s">
        <v>383</v>
      </c>
      <c r="B88" s="901"/>
      <c r="C88" s="904" t="s">
        <v>458</v>
      </c>
      <c r="D88" s="904"/>
      <c r="E88" s="904"/>
      <c r="F88" s="904"/>
      <c r="G88" s="904"/>
      <c r="H88" s="904"/>
      <c r="I88" s="904"/>
    </row>
    <row r="89" spans="1:9" ht="48" x14ac:dyDescent="0.25">
      <c r="A89" s="401" t="s">
        <v>385</v>
      </c>
      <c r="B89" s="923" t="s">
        <v>386</v>
      </c>
      <c r="C89" s="924"/>
      <c r="D89" s="401" t="s">
        <v>387</v>
      </c>
      <c r="E89" s="402" t="s">
        <v>388</v>
      </c>
      <c r="F89" s="403" t="s">
        <v>389</v>
      </c>
      <c r="G89" s="403" t="s">
        <v>390</v>
      </c>
      <c r="H89" s="402" t="s">
        <v>306</v>
      </c>
      <c r="I89" s="401" t="s">
        <v>391</v>
      </c>
    </row>
    <row r="90" spans="1:9" x14ac:dyDescent="0.25">
      <c r="A90" s="925" t="s">
        <v>392</v>
      </c>
      <c r="B90" s="926"/>
      <c r="C90" s="927"/>
      <c r="D90" s="404"/>
      <c r="E90" s="404">
        <f>SUM(E91:E94)</f>
        <v>594303</v>
      </c>
      <c r="F90" s="404">
        <f t="shared" ref="F90:G90" si="12">SUM(F91:F94)</f>
        <v>25374</v>
      </c>
      <c r="G90" s="404">
        <f t="shared" si="12"/>
        <v>619677</v>
      </c>
      <c r="H90" s="404"/>
      <c r="I90" s="411" t="s">
        <v>411</v>
      </c>
    </row>
    <row r="91" spans="1:9" ht="27.75" customHeight="1" x14ac:dyDescent="0.25">
      <c r="A91" s="418">
        <v>1</v>
      </c>
      <c r="B91" s="913" t="s">
        <v>459</v>
      </c>
      <c r="C91" s="914"/>
      <c r="D91" s="408">
        <v>5250</v>
      </c>
      <c r="E91" s="409">
        <v>579191</v>
      </c>
      <c r="F91" s="413"/>
      <c r="G91" s="409">
        <f t="shared" ref="G91:G94" si="13">E91+F91</f>
        <v>579191</v>
      </c>
      <c r="H91" s="436"/>
      <c r="I91" s="409"/>
    </row>
    <row r="92" spans="1:9" x14ac:dyDescent="0.25">
      <c r="A92" s="909">
        <v>2</v>
      </c>
      <c r="B92" s="911" t="s">
        <v>460</v>
      </c>
      <c r="C92" s="912"/>
      <c r="D92" s="408">
        <v>5250</v>
      </c>
      <c r="E92" s="409">
        <v>14312</v>
      </c>
      <c r="F92" s="409">
        <v>20118</v>
      </c>
      <c r="G92" s="409">
        <f t="shared" si="13"/>
        <v>34430</v>
      </c>
      <c r="H92" s="409" t="s">
        <v>461</v>
      </c>
      <c r="I92" s="409"/>
    </row>
    <row r="93" spans="1:9" ht="36" x14ac:dyDescent="0.25">
      <c r="A93" s="915"/>
      <c r="B93" s="918"/>
      <c r="C93" s="919"/>
      <c r="D93" s="408">
        <v>2241</v>
      </c>
      <c r="E93" s="409">
        <v>0</v>
      </c>
      <c r="F93" s="409">
        <v>5256</v>
      </c>
      <c r="G93" s="409">
        <f t="shared" si="13"/>
        <v>5256</v>
      </c>
      <c r="H93" s="409" t="s">
        <v>462</v>
      </c>
      <c r="I93" s="409"/>
    </row>
    <row r="94" spans="1:9" ht="15" customHeight="1" x14ac:dyDescent="0.25">
      <c r="A94" s="418">
        <v>3</v>
      </c>
      <c r="B94" s="913" t="s">
        <v>463</v>
      </c>
      <c r="C94" s="914"/>
      <c r="D94" s="408">
        <v>5250</v>
      </c>
      <c r="E94" s="409">
        <v>800</v>
      </c>
      <c r="F94" s="413"/>
      <c r="G94" s="409">
        <f t="shared" si="13"/>
        <v>800</v>
      </c>
      <c r="H94" s="409"/>
      <c r="I94" s="409"/>
    </row>
    <row r="95" spans="1:9" ht="15" customHeight="1" x14ac:dyDescent="0.25">
      <c r="A95" s="419"/>
      <c r="B95" s="415"/>
      <c r="C95" s="415"/>
      <c r="D95" s="416"/>
      <c r="E95" s="417"/>
      <c r="F95" s="417"/>
      <c r="G95" s="417"/>
      <c r="H95" s="417"/>
      <c r="I95" s="417"/>
    </row>
    <row r="96" spans="1:9" x14ac:dyDescent="0.25">
      <c r="A96" s="901" t="s">
        <v>381</v>
      </c>
      <c r="B96" s="901"/>
      <c r="C96" s="901" t="s">
        <v>464</v>
      </c>
      <c r="D96" s="901"/>
      <c r="E96" s="901"/>
      <c r="F96" s="901"/>
      <c r="G96" s="901"/>
      <c r="H96" s="901"/>
      <c r="I96" s="901"/>
    </row>
    <row r="97" spans="1:9" x14ac:dyDescent="0.25">
      <c r="A97" s="901" t="s">
        <v>383</v>
      </c>
      <c r="B97" s="901"/>
      <c r="C97" s="904" t="s">
        <v>465</v>
      </c>
      <c r="D97" s="904"/>
      <c r="E97" s="904"/>
      <c r="F97" s="904"/>
      <c r="G97" s="904"/>
      <c r="H97" s="904"/>
      <c r="I97" s="904"/>
    </row>
    <row r="98" spans="1:9" ht="48" x14ac:dyDescent="0.25">
      <c r="A98" s="401" t="s">
        <v>385</v>
      </c>
      <c r="B98" s="923" t="s">
        <v>386</v>
      </c>
      <c r="C98" s="924"/>
      <c r="D98" s="401" t="s">
        <v>387</v>
      </c>
      <c r="E98" s="402" t="s">
        <v>388</v>
      </c>
      <c r="F98" s="403" t="s">
        <v>389</v>
      </c>
      <c r="G98" s="403" t="s">
        <v>390</v>
      </c>
      <c r="H98" s="402" t="s">
        <v>306</v>
      </c>
      <c r="I98" s="401" t="s">
        <v>391</v>
      </c>
    </row>
    <row r="99" spans="1:9" x14ac:dyDescent="0.25">
      <c r="A99" s="925" t="s">
        <v>392</v>
      </c>
      <c r="B99" s="926"/>
      <c r="C99" s="927"/>
      <c r="D99" s="404"/>
      <c r="E99" s="404">
        <f>SUM(E100:E114)</f>
        <v>546564</v>
      </c>
      <c r="F99" s="405">
        <f t="shared" ref="F99" si="14">SUM(F100:F114)</f>
        <v>-8107</v>
      </c>
      <c r="G99" s="404">
        <f>SUM(G100:G114)</f>
        <v>538457</v>
      </c>
      <c r="H99" s="404"/>
      <c r="I99" s="411" t="s">
        <v>466</v>
      </c>
    </row>
    <row r="100" spans="1:9" ht="24" x14ac:dyDescent="0.25">
      <c r="A100" s="437">
        <v>1</v>
      </c>
      <c r="B100" s="913" t="s">
        <v>467</v>
      </c>
      <c r="C100" s="914"/>
      <c r="D100" s="408">
        <v>2241</v>
      </c>
      <c r="E100" s="438">
        <f>38000+979</f>
        <v>38979</v>
      </c>
      <c r="F100" s="444">
        <v>10000</v>
      </c>
      <c r="G100" s="438">
        <f t="shared" ref="G100:G114" si="15">E100+F100</f>
        <v>48979</v>
      </c>
      <c r="H100" s="438" t="s">
        <v>468</v>
      </c>
      <c r="I100" s="404"/>
    </row>
    <row r="101" spans="1:9" ht="24.75" customHeight="1" x14ac:dyDescent="0.25">
      <c r="A101" s="440">
        <v>2</v>
      </c>
      <c r="B101" s="911" t="s">
        <v>469</v>
      </c>
      <c r="C101" s="912"/>
      <c r="D101" s="408">
        <v>5250</v>
      </c>
      <c r="E101" s="438">
        <v>0</v>
      </c>
      <c r="F101" s="444"/>
      <c r="G101" s="438">
        <f t="shared" si="15"/>
        <v>0</v>
      </c>
      <c r="H101" s="438"/>
      <c r="I101" s="404"/>
    </row>
    <row r="102" spans="1:9" ht="15" customHeight="1" x14ac:dyDescent="0.25">
      <c r="A102" s="928">
        <v>3</v>
      </c>
      <c r="B102" s="911" t="s">
        <v>470</v>
      </c>
      <c r="C102" s="912"/>
      <c r="D102" s="408">
        <v>5250</v>
      </c>
      <c r="E102" s="438">
        <v>20233</v>
      </c>
      <c r="F102" s="444"/>
      <c r="G102" s="438">
        <f t="shared" si="15"/>
        <v>20233</v>
      </c>
      <c r="H102" s="438"/>
      <c r="I102" s="404"/>
    </row>
    <row r="103" spans="1:9" x14ac:dyDescent="0.25">
      <c r="A103" s="929"/>
      <c r="B103" s="918"/>
      <c r="C103" s="919"/>
      <c r="D103" s="408">
        <v>2279</v>
      </c>
      <c r="E103" s="438">
        <v>167</v>
      </c>
      <c r="F103" s="444"/>
      <c r="G103" s="438">
        <f t="shared" si="15"/>
        <v>167</v>
      </c>
      <c r="H103" s="438"/>
      <c r="I103" s="404"/>
    </row>
    <row r="104" spans="1:9" x14ac:dyDescent="0.25">
      <c r="A104" s="440">
        <v>4</v>
      </c>
      <c r="B104" s="907" t="s">
        <v>471</v>
      </c>
      <c r="C104" s="907"/>
      <c r="D104" s="408">
        <v>5250</v>
      </c>
      <c r="E104" s="438">
        <v>1609</v>
      </c>
      <c r="F104" s="444"/>
      <c r="G104" s="438">
        <f t="shared" si="15"/>
        <v>1609</v>
      </c>
      <c r="H104" s="438"/>
      <c r="I104" s="404"/>
    </row>
    <row r="105" spans="1:9" x14ac:dyDescent="0.25">
      <c r="A105" s="440">
        <v>5</v>
      </c>
      <c r="B105" s="907" t="s">
        <v>472</v>
      </c>
      <c r="C105" s="907"/>
      <c r="D105" s="408">
        <v>5250</v>
      </c>
      <c r="E105" s="438">
        <f>26005-958</f>
        <v>25047</v>
      </c>
      <c r="F105" s="444"/>
      <c r="G105" s="438">
        <f t="shared" si="15"/>
        <v>25047</v>
      </c>
      <c r="H105" s="441"/>
      <c r="I105" s="404"/>
    </row>
    <row r="106" spans="1:9" x14ac:dyDescent="0.25">
      <c r="A106" s="440">
        <v>6</v>
      </c>
      <c r="B106" s="907" t="s">
        <v>473</v>
      </c>
      <c r="C106" s="907"/>
      <c r="D106" s="408">
        <v>5250</v>
      </c>
      <c r="E106" s="438">
        <v>0</v>
      </c>
      <c r="F106" s="444"/>
      <c r="G106" s="438">
        <f t="shared" si="15"/>
        <v>0</v>
      </c>
      <c r="H106" s="441"/>
      <c r="I106" s="404"/>
    </row>
    <row r="107" spans="1:9" x14ac:dyDescent="0.25">
      <c r="A107" s="440">
        <v>7</v>
      </c>
      <c r="B107" s="907" t="s">
        <v>474</v>
      </c>
      <c r="C107" s="907"/>
      <c r="D107" s="408">
        <v>5250</v>
      </c>
      <c r="E107" s="438">
        <v>0</v>
      </c>
      <c r="F107" s="444"/>
      <c r="G107" s="438">
        <f t="shared" si="15"/>
        <v>0</v>
      </c>
      <c r="H107" s="441"/>
      <c r="I107" s="404"/>
    </row>
    <row r="108" spans="1:9" x14ac:dyDescent="0.25">
      <c r="A108" s="440">
        <v>8</v>
      </c>
      <c r="B108" s="907" t="s">
        <v>475</v>
      </c>
      <c r="C108" s="907"/>
      <c r="D108" s="408">
        <v>5250</v>
      </c>
      <c r="E108" s="438">
        <v>79725</v>
      </c>
      <c r="F108" s="444"/>
      <c r="G108" s="438">
        <f t="shared" si="15"/>
        <v>79725</v>
      </c>
      <c r="I108" s="404"/>
    </row>
    <row r="109" spans="1:9" x14ac:dyDescent="0.25">
      <c r="A109" s="440">
        <v>9</v>
      </c>
      <c r="B109" s="907" t="s">
        <v>476</v>
      </c>
      <c r="C109" s="907"/>
      <c r="D109" s="408">
        <v>5250</v>
      </c>
      <c r="E109" s="438">
        <f>13663-10</f>
        <v>13653</v>
      </c>
      <c r="F109" s="444"/>
      <c r="G109" s="438">
        <f t="shared" si="15"/>
        <v>13653</v>
      </c>
      <c r="H109" s="441"/>
      <c r="I109" s="404"/>
    </row>
    <row r="110" spans="1:9" x14ac:dyDescent="0.25">
      <c r="A110" s="440">
        <v>10</v>
      </c>
      <c r="B110" s="907" t="s">
        <v>477</v>
      </c>
      <c r="C110" s="907"/>
      <c r="D110" s="408">
        <v>5250</v>
      </c>
      <c r="E110" s="438">
        <v>35206</v>
      </c>
      <c r="F110" s="444"/>
      <c r="G110" s="438">
        <f t="shared" si="15"/>
        <v>35206</v>
      </c>
      <c r="H110" s="438"/>
      <c r="I110" s="404"/>
    </row>
    <row r="111" spans="1:9" x14ac:dyDescent="0.25">
      <c r="A111" s="440">
        <v>11</v>
      </c>
      <c r="B111" s="907" t="s">
        <v>478</v>
      </c>
      <c r="C111" s="907"/>
      <c r="D111" s="408">
        <v>5250</v>
      </c>
      <c r="E111" s="438">
        <f>37225-11</f>
        <v>37214</v>
      </c>
      <c r="F111" s="444"/>
      <c r="G111" s="438">
        <f t="shared" si="15"/>
        <v>37214</v>
      </c>
      <c r="H111" s="441"/>
      <c r="I111" s="404"/>
    </row>
    <row r="112" spans="1:9" x14ac:dyDescent="0.25">
      <c r="A112" s="440">
        <v>12</v>
      </c>
      <c r="B112" s="907" t="s">
        <v>479</v>
      </c>
      <c r="C112" s="907"/>
      <c r="D112" s="408">
        <v>5250</v>
      </c>
      <c r="E112" s="438">
        <v>0</v>
      </c>
      <c r="F112" s="444"/>
      <c r="G112" s="438">
        <f t="shared" si="15"/>
        <v>0</v>
      </c>
      <c r="H112" s="441"/>
      <c r="I112" s="404"/>
    </row>
    <row r="113" spans="1:9" ht="24" x14ac:dyDescent="0.25">
      <c r="A113" s="440">
        <v>13</v>
      </c>
      <c r="B113" s="911" t="s">
        <v>480</v>
      </c>
      <c r="C113" s="912"/>
      <c r="D113" s="408">
        <v>5250</v>
      </c>
      <c r="E113" s="438">
        <v>26400</v>
      </c>
      <c r="F113" s="444">
        <v>-18107</v>
      </c>
      <c r="G113" s="438">
        <f t="shared" si="15"/>
        <v>8293</v>
      </c>
      <c r="H113" s="438" t="s">
        <v>401</v>
      </c>
      <c r="I113" s="404"/>
    </row>
    <row r="114" spans="1:9" ht="28.5" customHeight="1" x14ac:dyDescent="0.25">
      <c r="A114" s="443">
        <v>14</v>
      </c>
      <c r="B114" s="921" t="s">
        <v>481</v>
      </c>
      <c r="C114" s="922"/>
      <c r="D114" s="432">
        <v>5250</v>
      </c>
      <c r="E114" s="444">
        <f>139932+128399</f>
        <v>268331</v>
      </c>
      <c r="F114" s="439"/>
      <c r="G114" s="444">
        <f t="shared" si="15"/>
        <v>268331</v>
      </c>
      <c r="H114" s="444"/>
      <c r="I114" s="405"/>
    </row>
    <row r="115" spans="1:9" x14ac:dyDescent="0.25">
      <c r="A115" s="445"/>
      <c r="B115" s="435"/>
      <c r="C115" s="435"/>
      <c r="D115" s="446"/>
      <c r="E115" s="447"/>
      <c r="F115" s="448"/>
      <c r="G115" s="447"/>
      <c r="H115" s="447"/>
      <c r="I115" s="448"/>
    </row>
    <row r="116" spans="1:9" x14ac:dyDescent="0.25">
      <c r="A116" s="901" t="s">
        <v>381</v>
      </c>
      <c r="B116" s="901"/>
      <c r="C116" s="397" t="s">
        <v>482</v>
      </c>
      <c r="D116" s="397"/>
      <c r="E116" s="397"/>
      <c r="F116" s="397"/>
      <c r="G116" s="397"/>
      <c r="H116" s="397"/>
      <c r="I116" s="397"/>
    </row>
    <row r="117" spans="1:9" x14ac:dyDescent="0.25">
      <c r="A117" s="901" t="s">
        <v>383</v>
      </c>
      <c r="B117" s="901"/>
      <c r="C117" s="904" t="s">
        <v>483</v>
      </c>
      <c r="D117" s="904"/>
      <c r="E117" s="904"/>
      <c r="F117" s="904"/>
      <c r="G117" s="904"/>
      <c r="H117" s="904"/>
      <c r="I117" s="904"/>
    </row>
    <row r="118" spans="1:9" ht="48" x14ac:dyDescent="0.25">
      <c r="A118" s="401" t="s">
        <v>385</v>
      </c>
      <c r="B118" s="905" t="s">
        <v>386</v>
      </c>
      <c r="C118" s="905"/>
      <c r="D118" s="401" t="s">
        <v>387</v>
      </c>
      <c r="E118" s="402" t="s">
        <v>388</v>
      </c>
      <c r="F118" s="403" t="s">
        <v>389</v>
      </c>
      <c r="G118" s="403" t="s">
        <v>390</v>
      </c>
      <c r="H118" s="402" t="s">
        <v>306</v>
      </c>
      <c r="I118" s="401" t="s">
        <v>391</v>
      </c>
    </row>
    <row r="119" spans="1:9" x14ac:dyDescent="0.25">
      <c r="A119" s="906" t="s">
        <v>392</v>
      </c>
      <c r="B119" s="906"/>
      <c r="C119" s="906"/>
      <c r="D119" s="404"/>
      <c r="E119" s="404">
        <f>SUM(E120:E143)</f>
        <v>3928614</v>
      </c>
      <c r="F119" s="405">
        <f>SUM(F120:F143)</f>
        <v>-7941</v>
      </c>
      <c r="G119" s="404">
        <f>SUM(G120:G143)</f>
        <v>3920673</v>
      </c>
      <c r="H119" s="404"/>
      <c r="I119" s="411" t="s">
        <v>484</v>
      </c>
    </row>
    <row r="120" spans="1:9" ht="24" x14ac:dyDescent="0.25">
      <c r="A120" s="418">
        <v>1</v>
      </c>
      <c r="B120" s="907" t="s">
        <v>467</v>
      </c>
      <c r="C120" s="907"/>
      <c r="D120" s="408">
        <v>2241</v>
      </c>
      <c r="E120" s="409">
        <f>45000+10245</f>
        <v>55245</v>
      </c>
      <c r="F120" s="421">
        <v>7000</v>
      </c>
      <c r="G120" s="409">
        <f t="shared" ref="G120:G143" si="16">E120+F120</f>
        <v>62245</v>
      </c>
      <c r="H120" s="438" t="s">
        <v>468</v>
      </c>
      <c r="I120" s="409"/>
    </row>
    <row r="121" spans="1:9" ht="25.5" customHeight="1" x14ac:dyDescent="0.25">
      <c r="A121" s="440">
        <v>2</v>
      </c>
      <c r="B121" s="911" t="s">
        <v>485</v>
      </c>
      <c r="C121" s="912"/>
      <c r="D121" s="408">
        <v>5250</v>
      </c>
      <c r="E121" s="438">
        <v>0</v>
      </c>
      <c r="F121" s="444"/>
      <c r="G121" s="438">
        <f t="shared" si="16"/>
        <v>0</v>
      </c>
      <c r="H121" s="438"/>
      <c r="I121" s="404"/>
    </row>
    <row r="122" spans="1:9" ht="15" customHeight="1" x14ac:dyDescent="0.25">
      <c r="A122" s="928">
        <v>3</v>
      </c>
      <c r="B122" s="911" t="s">
        <v>486</v>
      </c>
      <c r="C122" s="912"/>
      <c r="D122" s="408">
        <v>5250</v>
      </c>
      <c r="E122" s="438">
        <v>39072</v>
      </c>
      <c r="F122" s="444"/>
      <c r="G122" s="438">
        <f t="shared" si="16"/>
        <v>39072</v>
      </c>
      <c r="H122" s="438"/>
      <c r="I122" s="404"/>
    </row>
    <row r="123" spans="1:9" x14ac:dyDescent="0.25">
      <c r="A123" s="929"/>
      <c r="B123" s="918"/>
      <c r="C123" s="919"/>
      <c r="D123" s="408">
        <v>2279</v>
      </c>
      <c r="E123" s="438">
        <v>378</v>
      </c>
      <c r="F123" s="444"/>
      <c r="G123" s="438">
        <f t="shared" si="16"/>
        <v>378</v>
      </c>
      <c r="H123" s="438"/>
      <c r="I123" s="404"/>
    </row>
    <row r="124" spans="1:9" x14ac:dyDescent="0.25">
      <c r="A124" s="440">
        <v>4</v>
      </c>
      <c r="B124" s="911" t="s">
        <v>487</v>
      </c>
      <c r="C124" s="912"/>
      <c r="D124" s="408">
        <v>5250</v>
      </c>
      <c r="E124" s="438">
        <f>19509+11801</f>
        <v>31310</v>
      </c>
      <c r="F124" s="444"/>
      <c r="G124" s="438">
        <f t="shared" si="16"/>
        <v>31310</v>
      </c>
      <c r="H124" s="441"/>
      <c r="I124" s="404"/>
    </row>
    <row r="125" spans="1:9" x14ac:dyDescent="0.25">
      <c r="A125" s="440">
        <v>5</v>
      </c>
      <c r="B125" s="911" t="s">
        <v>488</v>
      </c>
      <c r="C125" s="912"/>
      <c r="D125" s="408">
        <v>5250</v>
      </c>
      <c r="E125" s="438">
        <v>16940</v>
      </c>
      <c r="F125" s="444">
        <v>-156</v>
      </c>
      <c r="G125" s="438">
        <f t="shared" si="16"/>
        <v>16784</v>
      </c>
      <c r="H125" s="438" t="s">
        <v>399</v>
      </c>
      <c r="I125" s="404"/>
    </row>
    <row r="126" spans="1:9" x14ac:dyDescent="0.25">
      <c r="A126" s="440">
        <v>6</v>
      </c>
      <c r="B126" s="911" t="s">
        <v>489</v>
      </c>
      <c r="C126" s="912"/>
      <c r="D126" s="408">
        <v>5250</v>
      </c>
      <c r="E126" s="438">
        <v>42110</v>
      </c>
      <c r="F126" s="444">
        <v>-734</v>
      </c>
      <c r="G126" s="438">
        <f t="shared" si="16"/>
        <v>41376</v>
      </c>
      <c r="H126" s="438" t="s">
        <v>399</v>
      </c>
      <c r="I126" s="404"/>
    </row>
    <row r="127" spans="1:9" x14ac:dyDescent="0.25">
      <c r="A127" s="440">
        <v>7</v>
      </c>
      <c r="B127" s="911" t="s">
        <v>490</v>
      </c>
      <c r="C127" s="912"/>
      <c r="D127" s="408">
        <v>5250</v>
      </c>
      <c r="E127" s="438">
        <v>32779</v>
      </c>
      <c r="F127" s="444">
        <v>-107</v>
      </c>
      <c r="G127" s="438">
        <f t="shared" si="16"/>
        <v>32672</v>
      </c>
      <c r="H127" s="438" t="s">
        <v>399</v>
      </c>
      <c r="I127" s="404"/>
    </row>
    <row r="128" spans="1:9" x14ac:dyDescent="0.25">
      <c r="A128" s="440">
        <v>8</v>
      </c>
      <c r="B128" s="913" t="s">
        <v>491</v>
      </c>
      <c r="C128" s="914"/>
      <c r="D128" s="408">
        <v>5250</v>
      </c>
      <c r="E128" s="438">
        <f>33545+7401</f>
        <v>40946</v>
      </c>
      <c r="F128" s="444"/>
      <c r="G128" s="438">
        <f t="shared" si="16"/>
        <v>40946</v>
      </c>
      <c r="H128" s="441"/>
      <c r="I128" s="404"/>
    </row>
    <row r="129" spans="1:9" x14ac:dyDescent="0.25">
      <c r="A129" s="440">
        <v>9</v>
      </c>
      <c r="B129" s="913" t="s">
        <v>492</v>
      </c>
      <c r="C129" s="914"/>
      <c r="D129" s="408">
        <v>5250</v>
      </c>
      <c r="E129" s="438">
        <v>55171</v>
      </c>
      <c r="F129" s="444"/>
      <c r="G129" s="438">
        <f t="shared" si="16"/>
        <v>55171</v>
      </c>
      <c r="I129" s="404"/>
    </row>
    <row r="130" spans="1:9" x14ac:dyDescent="0.25">
      <c r="A130" s="440">
        <v>10</v>
      </c>
      <c r="B130" s="913" t="s">
        <v>493</v>
      </c>
      <c r="C130" s="914"/>
      <c r="D130" s="408">
        <v>5250</v>
      </c>
      <c r="E130" s="438">
        <f>16940-242</f>
        <v>16698</v>
      </c>
      <c r="F130" s="444"/>
      <c r="G130" s="438">
        <f t="shared" si="16"/>
        <v>16698</v>
      </c>
      <c r="H130" s="441"/>
      <c r="I130" s="404"/>
    </row>
    <row r="131" spans="1:9" x14ac:dyDescent="0.25">
      <c r="A131" s="440">
        <v>11</v>
      </c>
      <c r="B131" s="913" t="s">
        <v>494</v>
      </c>
      <c r="C131" s="914"/>
      <c r="D131" s="408">
        <v>5250</v>
      </c>
      <c r="E131" s="438">
        <v>29348</v>
      </c>
      <c r="F131" s="444">
        <v>-1090</v>
      </c>
      <c r="G131" s="438">
        <f t="shared" si="16"/>
        <v>28258</v>
      </c>
      <c r="H131" s="438" t="s">
        <v>399</v>
      </c>
      <c r="I131" s="404"/>
    </row>
    <row r="132" spans="1:9" x14ac:dyDescent="0.25">
      <c r="A132" s="440">
        <v>12</v>
      </c>
      <c r="B132" s="913" t="s">
        <v>495</v>
      </c>
      <c r="C132" s="914"/>
      <c r="D132" s="408">
        <v>5250</v>
      </c>
      <c r="E132" s="438">
        <f>5000-3</f>
        <v>4997</v>
      </c>
      <c r="F132" s="444"/>
      <c r="G132" s="438">
        <f t="shared" si="16"/>
        <v>4997</v>
      </c>
      <c r="H132" s="441"/>
      <c r="I132" s="404"/>
    </row>
    <row r="133" spans="1:9" x14ac:dyDescent="0.25">
      <c r="A133" s="440">
        <v>13</v>
      </c>
      <c r="B133" s="913" t="s">
        <v>496</v>
      </c>
      <c r="C133" s="914"/>
      <c r="D133" s="408">
        <v>5250</v>
      </c>
      <c r="E133" s="438">
        <f>53682+9967</f>
        <v>63649</v>
      </c>
      <c r="F133" s="444"/>
      <c r="G133" s="438">
        <f t="shared" si="16"/>
        <v>63649</v>
      </c>
      <c r="H133" s="441"/>
      <c r="I133" s="404"/>
    </row>
    <row r="134" spans="1:9" x14ac:dyDescent="0.25">
      <c r="A134" s="440">
        <v>14</v>
      </c>
      <c r="B134" s="913" t="s">
        <v>497</v>
      </c>
      <c r="C134" s="914"/>
      <c r="D134" s="408">
        <v>5250</v>
      </c>
      <c r="E134" s="438">
        <v>38243</v>
      </c>
      <c r="F134" s="444"/>
      <c r="G134" s="438">
        <f t="shared" si="16"/>
        <v>38243</v>
      </c>
      <c r="H134" s="438"/>
      <c r="I134" s="404"/>
    </row>
    <row r="135" spans="1:9" ht="25.5" customHeight="1" x14ac:dyDescent="0.25">
      <c r="A135" s="440">
        <v>15</v>
      </c>
      <c r="B135" s="921" t="s">
        <v>498</v>
      </c>
      <c r="C135" s="922"/>
      <c r="D135" s="432">
        <v>5250</v>
      </c>
      <c r="E135" s="444">
        <v>24000</v>
      </c>
      <c r="F135" s="444"/>
      <c r="G135" s="444">
        <f t="shared" si="16"/>
        <v>24000</v>
      </c>
      <c r="H135" s="444"/>
      <c r="I135" s="405"/>
    </row>
    <row r="136" spans="1:9" ht="36.75" customHeight="1" x14ac:dyDescent="0.25">
      <c r="A136" s="440">
        <v>16</v>
      </c>
      <c r="B136" s="907" t="s">
        <v>499</v>
      </c>
      <c r="C136" s="907"/>
      <c r="D136" s="408">
        <v>5240</v>
      </c>
      <c r="E136" s="409">
        <f>1694+7321+500+3000+2140970</f>
        <v>2153485</v>
      </c>
      <c r="F136" s="421"/>
      <c r="G136" s="409">
        <f t="shared" si="16"/>
        <v>2153485</v>
      </c>
      <c r="H136" s="409"/>
      <c r="I136" s="409"/>
    </row>
    <row r="137" spans="1:9" x14ac:dyDescent="0.25">
      <c r="A137" s="930">
        <v>17</v>
      </c>
      <c r="B137" s="907" t="s">
        <v>500</v>
      </c>
      <c r="C137" s="907"/>
      <c r="D137" s="449">
        <v>5240</v>
      </c>
      <c r="E137" s="421">
        <v>0</v>
      </c>
      <c r="F137" s="421"/>
      <c r="G137" s="409">
        <f t="shared" si="16"/>
        <v>0</v>
      </c>
      <c r="H137" s="409"/>
      <c r="I137" s="409"/>
    </row>
    <row r="138" spans="1:9" x14ac:dyDescent="0.25">
      <c r="A138" s="930"/>
      <c r="B138" s="907"/>
      <c r="C138" s="907"/>
      <c r="D138" s="449">
        <v>2239</v>
      </c>
      <c r="E138" s="421">
        <v>630</v>
      </c>
      <c r="F138" s="421"/>
      <c r="G138" s="409">
        <f t="shared" si="16"/>
        <v>630</v>
      </c>
      <c r="H138" s="409"/>
      <c r="I138" s="409"/>
    </row>
    <row r="139" spans="1:9" x14ac:dyDescent="0.25">
      <c r="A139" s="930"/>
      <c r="B139" s="931"/>
      <c r="C139" s="931"/>
      <c r="D139" s="432">
        <v>5250</v>
      </c>
      <c r="E139" s="421">
        <f>1000000</f>
        <v>1000000</v>
      </c>
      <c r="F139" s="421"/>
      <c r="G139" s="409">
        <f t="shared" si="16"/>
        <v>1000000</v>
      </c>
      <c r="H139" s="409"/>
      <c r="I139" s="409"/>
    </row>
    <row r="140" spans="1:9" ht="24.75" customHeight="1" x14ac:dyDescent="0.25">
      <c r="A140" s="418">
        <v>18</v>
      </c>
      <c r="B140" s="907" t="s">
        <v>501</v>
      </c>
      <c r="C140" s="907"/>
      <c r="D140" s="408">
        <v>5250</v>
      </c>
      <c r="E140" s="409">
        <v>75400</v>
      </c>
      <c r="F140" s="421">
        <v>-12350</v>
      </c>
      <c r="G140" s="409">
        <f t="shared" si="16"/>
        <v>63050</v>
      </c>
      <c r="H140" s="409" t="s">
        <v>401</v>
      </c>
      <c r="I140" s="409"/>
    </row>
    <row r="141" spans="1:9" x14ac:dyDescent="0.25">
      <c r="A141" s="420">
        <v>19</v>
      </c>
      <c r="B141" s="932" t="s">
        <v>502</v>
      </c>
      <c r="C141" s="933"/>
      <c r="D141" s="408">
        <v>5250</v>
      </c>
      <c r="E141" s="409">
        <v>96000</v>
      </c>
      <c r="F141" s="421">
        <v>-504</v>
      </c>
      <c r="G141" s="409">
        <f t="shared" si="16"/>
        <v>95496</v>
      </c>
      <c r="H141" s="438" t="s">
        <v>399</v>
      </c>
      <c r="I141" s="409"/>
    </row>
    <row r="142" spans="1:9" x14ac:dyDescent="0.25">
      <c r="A142" s="418">
        <v>20</v>
      </c>
      <c r="B142" s="934" t="s">
        <v>503</v>
      </c>
      <c r="C142" s="934"/>
      <c r="D142" s="408">
        <v>5250</v>
      </c>
      <c r="E142" s="409">
        <v>77849</v>
      </c>
      <c r="F142" s="410"/>
      <c r="G142" s="409">
        <f t="shared" si="16"/>
        <v>77849</v>
      </c>
      <c r="H142" s="409"/>
      <c r="I142" s="409"/>
    </row>
    <row r="143" spans="1:9" x14ac:dyDescent="0.25">
      <c r="A143" s="423">
        <v>21</v>
      </c>
      <c r="B143" s="934" t="s">
        <v>504</v>
      </c>
      <c r="C143" s="934"/>
      <c r="D143" s="408">
        <v>5250</v>
      </c>
      <c r="E143" s="409">
        <f>49870-15506</f>
        <v>34364</v>
      </c>
      <c r="F143" s="410"/>
      <c r="G143" s="409">
        <f t="shared" si="16"/>
        <v>34364</v>
      </c>
      <c r="H143" s="409"/>
      <c r="I143" s="409"/>
    </row>
    <row r="144" spans="1:9" x14ac:dyDescent="0.25">
      <c r="A144" s="450"/>
      <c r="B144" s="435"/>
      <c r="C144" s="435"/>
      <c r="D144" s="416"/>
      <c r="E144" s="417"/>
      <c r="F144" s="451"/>
      <c r="G144" s="417"/>
      <c r="H144" s="417"/>
      <c r="I144" s="417"/>
    </row>
    <row r="145" spans="1:9" x14ac:dyDescent="0.25">
      <c r="A145" s="901" t="s">
        <v>381</v>
      </c>
      <c r="B145" s="901"/>
      <c r="C145" s="397" t="s">
        <v>505</v>
      </c>
      <c r="D145" s="397"/>
      <c r="E145" s="397"/>
      <c r="F145" s="397"/>
      <c r="G145" s="397"/>
      <c r="H145" s="397"/>
      <c r="I145" s="397"/>
    </row>
    <row r="146" spans="1:9" x14ac:dyDescent="0.25">
      <c r="A146" s="901" t="s">
        <v>383</v>
      </c>
      <c r="B146" s="901"/>
      <c r="C146" s="904" t="s">
        <v>506</v>
      </c>
      <c r="D146" s="904"/>
      <c r="E146" s="904"/>
      <c r="F146" s="904"/>
      <c r="G146" s="904"/>
      <c r="H146" s="904"/>
      <c r="I146" s="904"/>
    </row>
    <row r="147" spans="1:9" ht="48" x14ac:dyDescent="0.25">
      <c r="A147" s="401" t="s">
        <v>385</v>
      </c>
      <c r="B147" s="905" t="s">
        <v>386</v>
      </c>
      <c r="C147" s="905"/>
      <c r="D147" s="401" t="s">
        <v>387</v>
      </c>
      <c r="E147" s="402" t="s">
        <v>388</v>
      </c>
      <c r="F147" s="403" t="s">
        <v>389</v>
      </c>
      <c r="G147" s="403" t="s">
        <v>390</v>
      </c>
      <c r="H147" s="402" t="s">
        <v>306</v>
      </c>
      <c r="I147" s="401" t="s">
        <v>391</v>
      </c>
    </row>
    <row r="148" spans="1:9" x14ac:dyDescent="0.25">
      <c r="A148" s="906" t="s">
        <v>392</v>
      </c>
      <c r="B148" s="906"/>
      <c r="C148" s="906"/>
      <c r="D148" s="404"/>
      <c r="E148" s="404">
        <f>SUM(E149:E155)</f>
        <v>147711</v>
      </c>
      <c r="F148" s="405">
        <f>SUM(F149:F155)</f>
        <v>-1431</v>
      </c>
      <c r="G148" s="404">
        <f>SUM(G149:G155)</f>
        <v>146280</v>
      </c>
      <c r="H148" s="404"/>
      <c r="I148" s="411" t="s">
        <v>507</v>
      </c>
    </row>
    <row r="149" spans="1:9" ht="37.5" customHeight="1" x14ac:dyDescent="0.25">
      <c r="A149" s="418">
        <v>1</v>
      </c>
      <c r="B149" s="907" t="s">
        <v>508</v>
      </c>
      <c r="C149" s="907"/>
      <c r="D149" s="408">
        <v>5250</v>
      </c>
      <c r="E149" s="409">
        <v>20803</v>
      </c>
      <c r="F149" s="421">
        <v>-4411</v>
      </c>
      <c r="G149" s="409">
        <f t="shared" ref="G149:G155" si="17">E149+F149</f>
        <v>16392</v>
      </c>
      <c r="H149" s="409" t="s">
        <v>401</v>
      </c>
      <c r="I149" s="409"/>
    </row>
    <row r="150" spans="1:9" ht="24" x14ac:dyDescent="0.25">
      <c r="A150" s="418">
        <v>2</v>
      </c>
      <c r="B150" s="907" t="s">
        <v>467</v>
      </c>
      <c r="C150" s="907"/>
      <c r="D150" s="408">
        <v>2241</v>
      </c>
      <c r="E150" s="409">
        <v>5767</v>
      </c>
      <c r="F150" s="421">
        <v>3000</v>
      </c>
      <c r="G150" s="409">
        <f t="shared" si="17"/>
        <v>8767</v>
      </c>
      <c r="H150" s="438" t="s">
        <v>468</v>
      </c>
      <c r="I150" s="409"/>
    </row>
    <row r="151" spans="1:9" x14ac:dyDescent="0.25">
      <c r="A151" s="418">
        <v>3</v>
      </c>
      <c r="B151" s="907" t="s">
        <v>509</v>
      </c>
      <c r="C151" s="907"/>
      <c r="D151" s="408">
        <v>5250</v>
      </c>
      <c r="E151" s="409">
        <v>0</v>
      </c>
      <c r="F151" s="421"/>
      <c r="G151" s="409">
        <f t="shared" si="17"/>
        <v>0</v>
      </c>
      <c r="H151" s="409"/>
      <c r="I151" s="409"/>
    </row>
    <row r="152" spans="1:9" x14ac:dyDescent="0.25">
      <c r="A152" s="420">
        <v>4</v>
      </c>
      <c r="B152" s="913" t="s">
        <v>510</v>
      </c>
      <c r="C152" s="914"/>
      <c r="D152" s="408">
        <v>5250</v>
      </c>
      <c r="E152" s="409">
        <v>39102</v>
      </c>
      <c r="F152" s="421">
        <v>-20</v>
      </c>
      <c r="G152" s="409">
        <f t="shared" si="17"/>
        <v>39082</v>
      </c>
      <c r="H152" s="409" t="s">
        <v>399</v>
      </c>
      <c r="I152" s="409"/>
    </row>
    <row r="153" spans="1:9" x14ac:dyDescent="0.25">
      <c r="A153" s="422">
        <v>5</v>
      </c>
      <c r="B153" s="911" t="s">
        <v>511</v>
      </c>
      <c r="C153" s="912"/>
      <c r="D153" s="408">
        <v>5250</v>
      </c>
      <c r="E153" s="409">
        <v>73550</v>
      </c>
      <c r="F153" s="410"/>
      <c r="G153" s="409">
        <f t="shared" si="17"/>
        <v>73550</v>
      </c>
      <c r="H153" s="409"/>
      <c r="I153" s="409"/>
    </row>
    <row r="154" spans="1:9" x14ac:dyDescent="0.25">
      <c r="A154" s="423">
        <v>6</v>
      </c>
      <c r="B154" s="907" t="s">
        <v>512</v>
      </c>
      <c r="C154" s="907"/>
      <c r="D154" s="408">
        <v>5250</v>
      </c>
      <c r="E154" s="409">
        <f>8382+1</f>
        <v>8383</v>
      </c>
      <c r="F154" s="410"/>
      <c r="G154" s="409">
        <f t="shared" si="17"/>
        <v>8383</v>
      </c>
      <c r="H154" s="409"/>
      <c r="I154" s="409"/>
    </row>
    <row r="155" spans="1:9" x14ac:dyDescent="0.25">
      <c r="A155" s="423">
        <v>7</v>
      </c>
      <c r="B155" s="907" t="s">
        <v>513</v>
      </c>
      <c r="C155" s="907"/>
      <c r="D155" s="408">
        <v>2279</v>
      </c>
      <c r="E155" s="409">
        <v>106</v>
      </c>
      <c r="F155" s="410"/>
      <c r="G155" s="409">
        <f t="shared" si="17"/>
        <v>106</v>
      </c>
      <c r="H155" s="409"/>
      <c r="I155" s="409"/>
    </row>
    <row r="156" spans="1:9" x14ac:dyDescent="0.25">
      <c r="A156" s="450"/>
      <c r="B156" s="415"/>
      <c r="C156" s="415"/>
      <c r="D156" s="416"/>
      <c r="E156" s="417"/>
      <c r="F156" s="452"/>
      <c r="G156" s="417"/>
      <c r="H156" s="417"/>
      <c r="I156" s="417"/>
    </row>
    <row r="157" spans="1:9" x14ac:dyDescent="0.25">
      <c r="A157" s="901" t="s">
        <v>381</v>
      </c>
      <c r="B157" s="901"/>
      <c r="C157" s="397" t="s">
        <v>514</v>
      </c>
      <c r="D157" s="397"/>
      <c r="E157" s="397"/>
      <c r="F157" s="397"/>
      <c r="G157" s="397"/>
      <c r="H157" s="397"/>
      <c r="I157" s="397"/>
    </row>
    <row r="158" spans="1:9" x14ac:dyDescent="0.25">
      <c r="A158" s="901" t="s">
        <v>383</v>
      </c>
      <c r="B158" s="901"/>
      <c r="C158" s="904" t="s">
        <v>515</v>
      </c>
      <c r="D158" s="904"/>
      <c r="E158" s="904"/>
      <c r="F158" s="904"/>
      <c r="G158" s="904"/>
      <c r="H158" s="904"/>
      <c r="I158" s="904"/>
    </row>
    <row r="159" spans="1:9" ht="48" x14ac:dyDescent="0.25">
      <c r="A159" s="401" t="s">
        <v>385</v>
      </c>
      <c r="B159" s="905" t="s">
        <v>386</v>
      </c>
      <c r="C159" s="905"/>
      <c r="D159" s="401" t="s">
        <v>387</v>
      </c>
      <c r="E159" s="402" t="s">
        <v>388</v>
      </c>
      <c r="F159" s="403" t="s">
        <v>389</v>
      </c>
      <c r="G159" s="403" t="s">
        <v>390</v>
      </c>
      <c r="H159" s="402" t="s">
        <v>306</v>
      </c>
      <c r="I159" s="401" t="s">
        <v>391</v>
      </c>
    </row>
    <row r="160" spans="1:9" x14ac:dyDescent="0.25">
      <c r="A160" s="906" t="s">
        <v>392</v>
      </c>
      <c r="B160" s="906"/>
      <c r="C160" s="906"/>
      <c r="D160" s="404"/>
      <c r="E160" s="404">
        <f>SUM(E161:E161)</f>
        <v>47274</v>
      </c>
      <c r="F160" s="405">
        <f t="shared" ref="F160:G160" si="18">SUM(F161:F161)</f>
        <v>-42782</v>
      </c>
      <c r="G160" s="404">
        <f t="shared" si="18"/>
        <v>4492</v>
      </c>
      <c r="H160" s="404"/>
      <c r="I160" s="411" t="s">
        <v>516</v>
      </c>
    </row>
    <row r="161" spans="1:9" ht="27" customHeight="1" x14ac:dyDescent="0.25">
      <c r="A161" s="418">
        <v>1</v>
      </c>
      <c r="B161" s="907" t="s">
        <v>517</v>
      </c>
      <c r="C161" s="907"/>
      <c r="D161" s="408">
        <v>5250</v>
      </c>
      <c r="E161" s="409">
        <v>47274</v>
      </c>
      <c r="F161" s="421">
        <f>-36248-6534</f>
        <v>-42782</v>
      </c>
      <c r="G161" s="409">
        <f>E161+F161</f>
        <v>4492</v>
      </c>
      <c r="H161" s="421" t="s">
        <v>401</v>
      </c>
      <c r="I161" s="409"/>
    </row>
    <row r="162" spans="1:9" x14ac:dyDescent="0.25">
      <c r="A162" s="419"/>
      <c r="B162" s="415"/>
      <c r="C162" s="415"/>
      <c r="D162" s="416"/>
      <c r="E162" s="417"/>
      <c r="F162" s="451"/>
      <c r="G162" s="417"/>
      <c r="H162" s="417"/>
      <c r="I162" s="417"/>
    </row>
    <row r="163" spans="1:9" x14ac:dyDescent="0.25">
      <c r="A163" s="901" t="s">
        <v>381</v>
      </c>
      <c r="B163" s="901"/>
      <c r="C163" s="397" t="s">
        <v>518</v>
      </c>
      <c r="D163" s="397"/>
      <c r="E163" s="397"/>
      <c r="F163" s="397"/>
      <c r="G163" s="397"/>
      <c r="H163" s="397"/>
      <c r="I163" s="397"/>
    </row>
    <row r="164" spans="1:9" x14ac:dyDescent="0.25">
      <c r="A164" s="901" t="s">
        <v>383</v>
      </c>
      <c r="B164" s="901"/>
      <c r="C164" s="904" t="s">
        <v>519</v>
      </c>
      <c r="D164" s="904"/>
      <c r="E164" s="904"/>
      <c r="F164" s="904"/>
      <c r="G164" s="904"/>
      <c r="H164" s="904"/>
      <c r="I164" s="904"/>
    </row>
    <row r="165" spans="1:9" ht="48" x14ac:dyDescent="0.25">
      <c r="A165" s="401" t="s">
        <v>385</v>
      </c>
      <c r="B165" s="905" t="s">
        <v>386</v>
      </c>
      <c r="C165" s="905"/>
      <c r="D165" s="401" t="s">
        <v>387</v>
      </c>
      <c r="E165" s="402" t="s">
        <v>388</v>
      </c>
      <c r="F165" s="403" t="s">
        <v>389</v>
      </c>
      <c r="G165" s="403" t="s">
        <v>390</v>
      </c>
      <c r="H165" s="402" t="s">
        <v>306</v>
      </c>
      <c r="I165" s="401" t="s">
        <v>391</v>
      </c>
    </row>
    <row r="166" spans="1:9" x14ac:dyDescent="0.25">
      <c r="A166" s="906" t="s">
        <v>392</v>
      </c>
      <c r="B166" s="906"/>
      <c r="C166" s="906"/>
      <c r="D166" s="404"/>
      <c r="E166" s="404">
        <f>SUM(E167:E167)</f>
        <v>16697</v>
      </c>
      <c r="F166" s="404">
        <f t="shared" ref="F166:G166" si="19">SUM(F167:F167)</f>
        <v>0</v>
      </c>
      <c r="G166" s="404">
        <f t="shared" si="19"/>
        <v>16697</v>
      </c>
      <c r="H166" s="404"/>
      <c r="I166" s="411" t="s">
        <v>516</v>
      </c>
    </row>
    <row r="167" spans="1:9" ht="27" customHeight="1" x14ac:dyDescent="0.25">
      <c r="A167" s="418">
        <v>1</v>
      </c>
      <c r="B167" s="907" t="s">
        <v>520</v>
      </c>
      <c r="C167" s="907"/>
      <c r="D167" s="408">
        <v>5250</v>
      </c>
      <c r="E167" s="409">
        <v>16697</v>
      </c>
      <c r="F167" s="409"/>
      <c r="G167" s="409">
        <f>E167+F167</f>
        <v>16697</v>
      </c>
      <c r="H167" s="409"/>
      <c r="I167" s="409"/>
    </row>
    <row r="168" spans="1:9" x14ac:dyDescent="0.25">
      <c r="A168" s="419"/>
      <c r="B168" s="415"/>
      <c r="C168" s="415"/>
      <c r="D168" s="416"/>
      <c r="E168" s="417"/>
      <c r="F168" s="417"/>
      <c r="G168" s="417"/>
      <c r="H168" s="417"/>
      <c r="I168" s="417"/>
    </row>
    <row r="169" spans="1:9" x14ac:dyDescent="0.25">
      <c r="A169" s="901" t="s">
        <v>381</v>
      </c>
      <c r="B169" s="901"/>
      <c r="C169" s="901" t="s">
        <v>521</v>
      </c>
      <c r="D169" s="901"/>
      <c r="E169" s="901"/>
      <c r="F169" s="901"/>
      <c r="G169" s="901"/>
      <c r="H169" s="901"/>
      <c r="I169" s="901"/>
    </row>
    <row r="170" spans="1:9" x14ac:dyDescent="0.25">
      <c r="A170" s="901" t="s">
        <v>383</v>
      </c>
      <c r="B170" s="901"/>
      <c r="C170" s="904" t="s">
        <v>522</v>
      </c>
      <c r="D170" s="904"/>
      <c r="E170" s="904"/>
      <c r="F170" s="904"/>
      <c r="G170" s="904"/>
      <c r="H170" s="904"/>
      <c r="I170" s="904"/>
    </row>
    <row r="171" spans="1:9" ht="48" x14ac:dyDescent="0.25">
      <c r="A171" s="401" t="s">
        <v>385</v>
      </c>
      <c r="B171" s="905" t="s">
        <v>386</v>
      </c>
      <c r="C171" s="905"/>
      <c r="D171" s="401" t="s">
        <v>387</v>
      </c>
      <c r="E171" s="402" t="s">
        <v>388</v>
      </c>
      <c r="F171" s="403" t="s">
        <v>389</v>
      </c>
      <c r="G171" s="403" t="s">
        <v>390</v>
      </c>
      <c r="H171" s="402" t="s">
        <v>306</v>
      </c>
      <c r="I171" s="401" t="s">
        <v>391</v>
      </c>
    </row>
    <row r="172" spans="1:9" x14ac:dyDescent="0.25">
      <c r="A172" s="906" t="s">
        <v>392</v>
      </c>
      <c r="B172" s="906"/>
      <c r="C172" s="906"/>
      <c r="D172" s="404"/>
      <c r="E172" s="404">
        <f>SUM(E173:E175)</f>
        <v>21679</v>
      </c>
      <c r="F172" s="404">
        <f>SUM(F173:F175)</f>
        <v>0</v>
      </c>
      <c r="G172" s="404">
        <f>SUM(G173:G175)</f>
        <v>21679</v>
      </c>
      <c r="H172" s="404"/>
      <c r="I172" s="411" t="s">
        <v>516</v>
      </c>
    </row>
    <row r="173" spans="1:9" ht="37.5" customHeight="1" x14ac:dyDescent="0.25">
      <c r="A173" s="420">
        <v>1</v>
      </c>
      <c r="B173" s="911" t="s">
        <v>523</v>
      </c>
      <c r="C173" s="912"/>
      <c r="D173" s="408">
        <v>5250</v>
      </c>
      <c r="E173" s="409">
        <v>10402</v>
      </c>
      <c r="F173" s="409"/>
      <c r="G173" s="409">
        <f t="shared" ref="G173:G175" si="20">E173+F173</f>
        <v>10402</v>
      </c>
      <c r="H173" s="409"/>
      <c r="I173" s="409"/>
    </row>
    <row r="174" spans="1:9" x14ac:dyDescent="0.25">
      <c r="A174" s="909">
        <v>2</v>
      </c>
      <c r="B174" s="935" t="s">
        <v>524</v>
      </c>
      <c r="C174" s="935"/>
      <c r="D174" s="408">
        <v>2279</v>
      </c>
      <c r="E174" s="409">
        <v>31</v>
      </c>
      <c r="F174" s="409"/>
      <c r="G174" s="409">
        <f t="shared" si="20"/>
        <v>31</v>
      </c>
      <c r="H174" s="409"/>
      <c r="I174" s="409"/>
    </row>
    <row r="175" spans="1:9" x14ac:dyDescent="0.25">
      <c r="A175" s="915"/>
      <c r="B175" s="936"/>
      <c r="C175" s="936"/>
      <c r="D175" s="408">
        <v>5250</v>
      </c>
      <c r="E175" s="409">
        <v>11246</v>
      </c>
      <c r="F175" s="421"/>
      <c r="G175" s="409">
        <f t="shared" si="20"/>
        <v>11246</v>
      </c>
      <c r="H175" s="406"/>
      <c r="I175" s="409"/>
    </row>
    <row r="176" spans="1:9" x14ac:dyDescent="0.25">
      <c r="A176" s="453"/>
      <c r="B176" s="453"/>
      <c r="C176" s="453"/>
      <c r="D176" s="453"/>
      <c r="E176" s="454"/>
      <c r="F176" s="454"/>
      <c r="G176" s="454"/>
      <c r="H176" s="454"/>
      <c r="I176" s="454"/>
    </row>
    <row r="177" spans="1:9" ht="36" customHeight="1" x14ac:dyDescent="0.25">
      <c r="A177" s="937" t="s">
        <v>525</v>
      </c>
      <c r="B177" s="937"/>
      <c r="C177" s="937"/>
      <c r="D177" s="937"/>
      <c r="E177" s="937"/>
      <c r="F177" s="937"/>
      <c r="G177" s="937"/>
      <c r="H177" s="937"/>
      <c r="I177" s="937"/>
    </row>
    <row r="178" spans="1:9" x14ac:dyDescent="0.25">
      <c r="A178" s="455" t="s">
        <v>526</v>
      </c>
      <c r="B178" s="455"/>
      <c r="C178" s="455"/>
      <c r="D178" s="455"/>
      <c r="E178" s="455"/>
      <c r="F178" s="455"/>
      <c r="G178" s="455"/>
      <c r="H178" s="455"/>
      <c r="I178" s="455"/>
    </row>
    <row r="179" spans="1:9" x14ac:dyDescent="0.25">
      <c r="A179" s="455" t="s">
        <v>527</v>
      </c>
      <c r="B179" s="455"/>
      <c r="C179" s="455"/>
      <c r="D179" s="455"/>
      <c r="E179" s="455"/>
      <c r="F179" s="455"/>
      <c r="G179" s="455"/>
      <c r="H179" s="455"/>
      <c r="I179" s="455"/>
    </row>
    <row r="181" spans="1:9" x14ac:dyDescent="0.25">
      <c r="A181" s="456"/>
      <c r="B181" s="456"/>
      <c r="C181" s="456"/>
      <c r="D181" s="456"/>
      <c r="E181" s="456"/>
      <c r="F181" s="456"/>
      <c r="G181" s="456"/>
      <c r="H181" s="456"/>
      <c r="I181" s="456"/>
    </row>
    <row r="182" spans="1:9" x14ac:dyDescent="0.25">
      <c r="A182" s="457"/>
      <c r="B182" s="457"/>
      <c r="C182" s="457"/>
      <c r="D182" s="458"/>
      <c r="E182" s="457"/>
      <c r="F182" s="457"/>
      <c r="G182" s="457"/>
      <c r="H182" s="456"/>
      <c r="I182" s="456"/>
    </row>
    <row r="183" spans="1:9" x14ac:dyDescent="0.25">
      <c r="A183" s="457"/>
      <c r="B183" s="457"/>
      <c r="C183" s="457"/>
      <c r="D183" s="458"/>
      <c r="E183" s="457"/>
      <c r="F183" s="457"/>
      <c r="G183" s="457"/>
      <c r="H183"/>
      <c r="I183"/>
    </row>
    <row r="184" spans="1:9" x14ac:dyDescent="0.25">
      <c r="A184" s="457"/>
      <c r="B184" s="457"/>
      <c r="C184" s="457"/>
      <c r="D184" s="458"/>
      <c r="E184" s="457"/>
      <c r="F184" s="457"/>
      <c r="G184" s="457"/>
      <c r="H184"/>
      <c r="I184"/>
    </row>
    <row r="185" spans="1:9" x14ac:dyDescent="0.25">
      <c r="A185" s="457"/>
      <c r="B185" s="457"/>
      <c r="C185" s="457"/>
      <c r="D185" s="458"/>
      <c r="E185" s="457"/>
      <c r="F185" s="457"/>
      <c r="G185" s="457"/>
      <c r="H185"/>
      <c r="I185"/>
    </row>
    <row r="186" spans="1:9" x14ac:dyDescent="0.25">
      <c r="A186" s="457"/>
      <c r="B186" s="457"/>
      <c r="C186" s="457"/>
      <c r="D186" s="458"/>
      <c r="E186" s="457"/>
      <c r="F186" s="457"/>
      <c r="G186" s="457"/>
      <c r="H186"/>
      <c r="I186"/>
    </row>
    <row r="187" spans="1:9" x14ac:dyDescent="0.25">
      <c r="A187" s="457"/>
      <c r="B187" s="457"/>
      <c r="C187" s="457"/>
      <c r="D187" s="458"/>
      <c r="E187" s="457"/>
      <c r="F187" s="457"/>
      <c r="G187" s="457"/>
      <c r="H187"/>
      <c r="I187"/>
    </row>
    <row r="188" spans="1:9" x14ac:dyDescent="0.25">
      <c r="A188" s="457"/>
      <c r="B188" s="457"/>
      <c r="C188" s="457"/>
      <c r="D188" s="458"/>
      <c r="E188" s="457"/>
      <c r="F188" s="457"/>
      <c r="G188" s="457"/>
      <c r="H188"/>
      <c r="I188"/>
    </row>
    <row r="189" spans="1:9" x14ac:dyDescent="0.25">
      <c r="A189" s="457"/>
      <c r="B189" s="457"/>
      <c r="C189" s="457"/>
      <c r="D189" s="458"/>
      <c r="E189" s="457"/>
      <c r="F189" s="457"/>
      <c r="G189" s="457"/>
      <c r="H189"/>
      <c r="I189"/>
    </row>
    <row r="190" spans="1:9" x14ac:dyDescent="0.25">
      <c r="A190" s="457"/>
      <c r="B190" s="457"/>
      <c r="C190" s="457"/>
      <c r="D190" s="458"/>
      <c r="E190" s="457"/>
      <c r="F190" s="457"/>
      <c r="G190" s="457"/>
      <c r="H190"/>
      <c r="I190"/>
    </row>
    <row r="191" spans="1:9" x14ac:dyDescent="0.25">
      <c r="A191" s="457"/>
      <c r="B191" s="457"/>
      <c r="C191" s="457"/>
      <c r="D191" s="458"/>
      <c r="E191" s="457"/>
      <c r="F191" s="457"/>
      <c r="G191" s="457"/>
      <c r="H191"/>
      <c r="I191"/>
    </row>
    <row r="192" spans="1:9" x14ac:dyDescent="0.25">
      <c r="A192" s="457"/>
      <c r="B192" s="457"/>
      <c r="C192" s="457"/>
      <c r="D192" s="458"/>
      <c r="E192" s="457"/>
      <c r="F192" s="457"/>
      <c r="G192" s="457"/>
      <c r="H192" s="456"/>
      <c r="I192" s="456"/>
    </row>
    <row r="193" spans="1:9" x14ac:dyDescent="0.25">
      <c r="A193" s="457"/>
      <c r="B193" s="457"/>
      <c r="C193" s="457"/>
      <c r="D193" s="458"/>
      <c r="E193" s="457"/>
      <c r="F193" s="457"/>
      <c r="G193" s="457"/>
      <c r="H193" s="456"/>
      <c r="I193" s="456"/>
    </row>
    <row r="194" spans="1:9" x14ac:dyDescent="0.25">
      <c r="A194" s="457"/>
      <c r="B194" s="457"/>
      <c r="C194" s="457"/>
      <c r="D194" s="458"/>
      <c r="E194" s="457"/>
      <c r="F194" s="457"/>
      <c r="G194" s="457"/>
      <c r="H194" s="456"/>
      <c r="I194" s="456"/>
    </row>
    <row r="195" spans="1:9" x14ac:dyDescent="0.25">
      <c r="A195" s="457"/>
      <c r="B195" s="457"/>
      <c r="C195" s="457"/>
      <c r="D195" s="458"/>
      <c r="E195" s="457"/>
      <c r="F195" s="457"/>
      <c r="G195" s="457"/>
      <c r="H195" s="456"/>
      <c r="I195" s="456"/>
    </row>
    <row r="196" spans="1:9" x14ac:dyDescent="0.25">
      <c r="A196" s="459"/>
      <c r="B196" s="459"/>
      <c r="C196" s="459"/>
      <c r="D196" s="460"/>
      <c r="E196" s="459"/>
      <c r="F196" s="459"/>
      <c r="G196" s="459"/>
      <c r="H196" s="456"/>
      <c r="I196" s="456"/>
    </row>
    <row r="197" spans="1:9" x14ac:dyDescent="0.25">
      <c r="A197" s="459"/>
      <c r="B197" s="459"/>
      <c r="C197" s="459"/>
      <c r="D197" s="460"/>
      <c r="E197" s="459"/>
      <c r="F197" s="459"/>
      <c r="G197" s="459"/>
      <c r="H197" s="456"/>
      <c r="I197" s="456"/>
    </row>
    <row r="198" spans="1:9" x14ac:dyDescent="0.25">
      <c r="A198" s="461"/>
      <c r="B198" s="461"/>
      <c r="C198" s="461"/>
      <c r="D198" s="460"/>
      <c r="E198" s="461"/>
      <c r="F198" s="461"/>
      <c r="G198" s="461"/>
      <c r="H198" s="456"/>
      <c r="I198" s="456"/>
    </row>
    <row r="199" spans="1:9" x14ac:dyDescent="0.25">
      <c r="A199" s="461"/>
      <c r="B199" s="461"/>
      <c r="C199" s="461"/>
      <c r="D199" s="460"/>
      <c r="E199" s="461"/>
      <c r="F199" s="461"/>
      <c r="G199" s="461"/>
      <c r="H199" s="456"/>
      <c r="I199" s="456"/>
    </row>
    <row r="200" spans="1:9" x14ac:dyDescent="0.25">
      <c r="A200" s="459"/>
      <c r="B200" s="459"/>
      <c r="C200" s="459"/>
      <c r="D200" s="460"/>
      <c r="E200" s="459"/>
      <c r="F200" s="459"/>
      <c r="G200" s="459"/>
      <c r="H200" s="456"/>
      <c r="I200" s="456"/>
    </row>
    <row r="201" spans="1:9" x14ac:dyDescent="0.25">
      <c r="A201" s="461"/>
      <c r="B201" s="461"/>
      <c r="C201" s="461"/>
      <c r="D201" s="460"/>
      <c r="E201" s="461"/>
      <c r="F201" s="461"/>
      <c r="G201" s="461"/>
      <c r="H201" s="456"/>
      <c r="I201" s="456"/>
    </row>
    <row r="202" spans="1:9" x14ac:dyDescent="0.25">
      <c r="A202" s="461"/>
      <c r="B202" s="461"/>
      <c r="C202" s="461"/>
      <c r="D202" s="460"/>
      <c r="E202" s="461"/>
      <c r="F202" s="461"/>
      <c r="G202" s="461"/>
      <c r="H202" s="456"/>
      <c r="I202" s="456"/>
    </row>
    <row r="203" spans="1:9" x14ac:dyDescent="0.25">
      <c r="A203" s="461"/>
      <c r="B203" s="461"/>
      <c r="C203" s="461"/>
      <c r="D203" s="460"/>
      <c r="E203" s="461"/>
      <c r="F203" s="461"/>
      <c r="G203" s="461"/>
      <c r="H203" s="456"/>
      <c r="I203" s="456"/>
    </row>
    <row r="204" spans="1:9" x14ac:dyDescent="0.25">
      <c r="A204" s="461"/>
      <c r="B204" s="461"/>
      <c r="C204" s="461"/>
      <c r="D204" s="460"/>
      <c r="E204" s="461"/>
      <c r="F204" s="461"/>
      <c r="G204" s="461"/>
      <c r="H204" s="456"/>
      <c r="I204" s="456"/>
    </row>
    <row r="205" spans="1:9" x14ac:dyDescent="0.25">
      <c r="A205" s="461"/>
      <c r="B205" s="461"/>
      <c r="C205" s="461"/>
      <c r="D205" s="460"/>
      <c r="E205" s="461"/>
      <c r="F205" s="461"/>
      <c r="G205" s="461"/>
      <c r="H205" s="456"/>
      <c r="I205" s="456"/>
    </row>
    <row r="206" spans="1:9" x14ac:dyDescent="0.25">
      <c r="A206" s="461"/>
      <c r="B206" s="461"/>
      <c r="C206" s="461"/>
      <c r="D206" s="460"/>
      <c r="E206" s="461"/>
      <c r="F206" s="461"/>
      <c r="G206" s="461"/>
      <c r="H206" s="456"/>
      <c r="I206" s="456"/>
    </row>
    <row r="207" spans="1:9" x14ac:dyDescent="0.25">
      <c r="A207" s="461"/>
      <c r="B207" s="461"/>
      <c r="C207" s="461"/>
      <c r="D207" s="460"/>
      <c r="E207" s="461"/>
      <c r="F207" s="461"/>
      <c r="G207" s="461"/>
      <c r="H207" s="456"/>
      <c r="I207" s="456"/>
    </row>
    <row r="208" spans="1:9" x14ac:dyDescent="0.25">
      <c r="A208" s="461"/>
      <c r="B208" s="461"/>
      <c r="C208" s="461"/>
      <c r="D208" s="460"/>
      <c r="E208" s="461"/>
      <c r="F208" s="461"/>
      <c r="G208" s="461"/>
      <c r="H208" s="456"/>
      <c r="I208" s="456"/>
    </row>
    <row r="209" spans="1:9" x14ac:dyDescent="0.25">
      <c r="A209" s="456"/>
      <c r="B209" s="456"/>
      <c r="C209" s="456"/>
      <c r="D209" s="456"/>
      <c r="E209" s="456"/>
      <c r="F209" s="456"/>
      <c r="G209" s="456"/>
      <c r="H209" s="456"/>
      <c r="I209" s="456"/>
    </row>
    <row r="210" spans="1:9" x14ac:dyDescent="0.25">
      <c r="A210" s="456"/>
      <c r="B210" s="456"/>
      <c r="C210" s="456"/>
      <c r="D210" s="456"/>
      <c r="E210" s="456"/>
      <c r="F210" s="456"/>
      <c r="G210" s="456"/>
      <c r="H210" s="456"/>
      <c r="I210" s="456"/>
    </row>
  </sheetData>
  <sheetProtection algorithmName="SHA-512" hashValue="ZataROPwM8ai2l+nGQaj862TtnqENhpFlPm2gmu2KyyknXQxn4ZBvJdRtAptEdp8GdnxbPjPdArTqbAiKplphw==" saltValue="cwCOELmLv08Q9oaEfyV/Dw==" spinCount="100000" sheet="1" objects="1" scenarios="1"/>
  <mergeCells count="178">
    <mergeCell ref="A172:C172"/>
    <mergeCell ref="B173:C173"/>
    <mergeCell ref="A174:A175"/>
    <mergeCell ref="B174:C175"/>
    <mergeCell ref="A177:I177"/>
    <mergeCell ref="B167:C167"/>
    <mergeCell ref="A169:B169"/>
    <mergeCell ref="C169:I169"/>
    <mergeCell ref="A170:B170"/>
    <mergeCell ref="C170:I170"/>
    <mergeCell ref="B171:C171"/>
    <mergeCell ref="B161:C161"/>
    <mergeCell ref="A163:B163"/>
    <mergeCell ref="A164:B164"/>
    <mergeCell ref="C164:I164"/>
    <mergeCell ref="B165:C165"/>
    <mergeCell ref="A166:C166"/>
    <mergeCell ref="B155:C155"/>
    <mergeCell ref="A157:B157"/>
    <mergeCell ref="A158:B158"/>
    <mergeCell ref="C158:I158"/>
    <mergeCell ref="B159:C159"/>
    <mergeCell ref="A160:C160"/>
    <mergeCell ref="B149:C149"/>
    <mergeCell ref="B150:C150"/>
    <mergeCell ref="B151:C151"/>
    <mergeCell ref="B152:C152"/>
    <mergeCell ref="B153:C153"/>
    <mergeCell ref="B154:C154"/>
    <mergeCell ref="B143:C143"/>
    <mergeCell ref="A145:B145"/>
    <mergeCell ref="A146:B146"/>
    <mergeCell ref="C146:I146"/>
    <mergeCell ref="B147:C147"/>
    <mergeCell ref="A148:C148"/>
    <mergeCell ref="B136:C136"/>
    <mergeCell ref="A137:A139"/>
    <mergeCell ref="B137:C139"/>
    <mergeCell ref="B140:C140"/>
    <mergeCell ref="B141:C141"/>
    <mergeCell ref="B142:C142"/>
    <mergeCell ref="B130:C130"/>
    <mergeCell ref="B131:C131"/>
    <mergeCell ref="B132:C132"/>
    <mergeCell ref="B133:C133"/>
    <mergeCell ref="B134:C134"/>
    <mergeCell ref="B135:C135"/>
    <mergeCell ref="B124:C124"/>
    <mergeCell ref="B125:C125"/>
    <mergeCell ref="B126:C126"/>
    <mergeCell ref="B127:C127"/>
    <mergeCell ref="B128:C128"/>
    <mergeCell ref="B129:C129"/>
    <mergeCell ref="B118:C118"/>
    <mergeCell ref="A119:C119"/>
    <mergeCell ref="B120:C120"/>
    <mergeCell ref="B121:C121"/>
    <mergeCell ref="A122:A123"/>
    <mergeCell ref="B122:C123"/>
    <mergeCell ref="B111:C111"/>
    <mergeCell ref="B112:C112"/>
    <mergeCell ref="B113:C113"/>
    <mergeCell ref="B114:C114"/>
    <mergeCell ref="A116:B116"/>
    <mergeCell ref="A117:B117"/>
    <mergeCell ref="C117:I117"/>
    <mergeCell ref="B105:C105"/>
    <mergeCell ref="B106:C106"/>
    <mergeCell ref="B107:C107"/>
    <mergeCell ref="B108:C108"/>
    <mergeCell ref="B109:C109"/>
    <mergeCell ref="B110:C110"/>
    <mergeCell ref="A99:C99"/>
    <mergeCell ref="B100:C100"/>
    <mergeCell ref="B101:C101"/>
    <mergeCell ref="A102:A103"/>
    <mergeCell ref="B102:C103"/>
    <mergeCell ref="B104:C104"/>
    <mergeCell ref="B94:C94"/>
    <mergeCell ref="A96:B96"/>
    <mergeCell ref="C96:I96"/>
    <mergeCell ref="A97:B97"/>
    <mergeCell ref="C97:I97"/>
    <mergeCell ref="B98:C98"/>
    <mergeCell ref="A88:B88"/>
    <mergeCell ref="C88:I88"/>
    <mergeCell ref="B89:C89"/>
    <mergeCell ref="A90:C90"/>
    <mergeCell ref="B91:C91"/>
    <mergeCell ref="A92:A93"/>
    <mergeCell ref="B92:C93"/>
    <mergeCell ref="B81:C81"/>
    <mergeCell ref="A82:C82"/>
    <mergeCell ref="B83:C83"/>
    <mergeCell ref="B84:C84"/>
    <mergeCell ref="B85:C85"/>
    <mergeCell ref="A87:B87"/>
    <mergeCell ref="C87:I87"/>
    <mergeCell ref="A76:C76"/>
    <mergeCell ref="B77:C77"/>
    <mergeCell ref="A79:B79"/>
    <mergeCell ref="C79:I79"/>
    <mergeCell ref="A80:B80"/>
    <mergeCell ref="C80:I80"/>
    <mergeCell ref="B71:C71"/>
    <mergeCell ref="A73:B73"/>
    <mergeCell ref="C73:I73"/>
    <mergeCell ref="A74:B74"/>
    <mergeCell ref="C74:I74"/>
    <mergeCell ref="B75:C75"/>
    <mergeCell ref="A67:B67"/>
    <mergeCell ref="C67:I67"/>
    <mergeCell ref="A68:B68"/>
    <mergeCell ref="C68:I68"/>
    <mergeCell ref="B69:C69"/>
    <mergeCell ref="A70:C70"/>
    <mergeCell ref="B60:C60"/>
    <mergeCell ref="A61:C61"/>
    <mergeCell ref="B62:C62"/>
    <mergeCell ref="B63:C63"/>
    <mergeCell ref="B64:C64"/>
    <mergeCell ref="B65:C65"/>
    <mergeCell ref="B54:C54"/>
    <mergeCell ref="B55:C55"/>
    <mergeCell ref="B56:C56"/>
    <mergeCell ref="A58:B58"/>
    <mergeCell ref="C58:I58"/>
    <mergeCell ref="A59:B59"/>
    <mergeCell ref="C59:I59"/>
    <mergeCell ref="B48:C48"/>
    <mergeCell ref="B49:C49"/>
    <mergeCell ref="B50:C50"/>
    <mergeCell ref="B51:C51"/>
    <mergeCell ref="A52:A53"/>
    <mergeCell ref="B52:C53"/>
    <mergeCell ref="A43:A44"/>
    <mergeCell ref="B43:C43"/>
    <mergeCell ref="B44:C44"/>
    <mergeCell ref="B45:C45"/>
    <mergeCell ref="B46:C46"/>
    <mergeCell ref="B47:C47"/>
    <mergeCell ref="B35:C35"/>
    <mergeCell ref="B36:C36"/>
    <mergeCell ref="A37:A40"/>
    <mergeCell ref="B37:C40"/>
    <mergeCell ref="B41:C41"/>
    <mergeCell ref="B42:C42"/>
    <mergeCell ref="B29:C29"/>
    <mergeCell ref="A31:B31"/>
    <mergeCell ref="A32:B32"/>
    <mergeCell ref="C32:I32"/>
    <mergeCell ref="B33:C33"/>
    <mergeCell ref="A34:C34"/>
    <mergeCell ref="A25:B25"/>
    <mergeCell ref="C25:I25"/>
    <mergeCell ref="A26:B26"/>
    <mergeCell ref="C26:I26"/>
    <mergeCell ref="B27:C27"/>
    <mergeCell ref="A28:C28"/>
    <mergeCell ref="B20:C20"/>
    <mergeCell ref="A21:C21"/>
    <mergeCell ref="B22:C22"/>
    <mergeCell ref="B23:C23"/>
    <mergeCell ref="B11:C11"/>
    <mergeCell ref="A12:C12"/>
    <mergeCell ref="A13:A16"/>
    <mergeCell ref="B13:C16"/>
    <mergeCell ref="A18:B18"/>
    <mergeCell ref="C18:I18"/>
    <mergeCell ref="A5:B5"/>
    <mergeCell ref="A6:I6"/>
    <mergeCell ref="A7:B7"/>
    <mergeCell ref="A9:B9"/>
    <mergeCell ref="C9:I9"/>
    <mergeCell ref="A10:B10"/>
    <mergeCell ref="C10:I10"/>
    <mergeCell ref="A19:B19"/>
    <mergeCell ref="C19:I1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2016.gada 15.septembra saistošajiem noteikumiem Nr.30
(protokols Nr.13, 11.punkts)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43"/>
  <sheetViews>
    <sheetView view="pageLayout" zoomScaleNormal="100" workbookViewId="0">
      <selection activeCell="L7" sqref="L7"/>
    </sheetView>
  </sheetViews>
  <sheetFormatPr defaultRowHeight="12" outlineLevelCol="1" x14ac:dyDescent="0.2"/>
  <cols>
    <col min="1" max="1" width="6.7109375" style="559" customWidth="1"/>
    <col min="2" max="2" width="36.42578125" style="559" customWidth="1"/>
    <col min="3" max="3" width="10.5703125" style="559" customWidth="1"/>
    <col min="4" max="4" width="10.42578125" style="559" hidden="1" customWidth="1" outlineLevel="1"/>
    <col min="5" max="5" width="11.5703125" style="559" hidden="1" customWidth="1" outlineLevel="1"/>
    <col min="6" max="6" width="11" style="559" hidden="1" customWidth="1" outlineLevel="1"/>
    <col min="7" max="7" width="9.7109375" style="559" hidden="1" customWidth="1" outlineLevel="1"/>
    <col min="8" max="8" width="11.140625" style="559" customWidth="1" collapsed="1"/>
    <col min="9" max="9" width="11.28515625" style="559" customWidth="1"/>
    <col min="10" max="10" width="31.28515625" style="559" hidden="1" customWidth="1" outlineLevel="1"/>
    <col min="11" max="11" width="8.7109375" style="559" customWidth="1" collapsed="1"/>
    <col min="12" max="16384" width="9.140625" style="559"/>
  </cols>
  <sheetData>
    <row r="1" spans="1:12" x14ac:dyDescent="0.2">
      <c r="K1" s="560" t="s">
        <v>561</v>
      </c>
    </row>
    <row r="2" spans="1:12" x14ac:dyDescent="0.2">
      <c r="K2" s="560" t="s">
        <v>374</v>
      </c>
    </row>
    <row r="3" spans="1:12" x14ac:dyDescent="0.2">
      <c r="K3" s="560" t="s">
        <v>375</v>
      </c>
    </row>
    <row r="4" spans="1:12" x14ac:dyDescent="0.2">
      <c r="A4" s="442" t="s">
        <v>376</v>
      </c>
      <c r="B4" s="561"/>
      <c r="C4" s="562"/>
      <c r="D4" s="562"/>
      <c r="E4" s="562"/>
      <c r="F4" s="562"/>
      <c r="G4" s="562"/>
      <c r="H4" s="562"/>
      <c r="I4" s="562"/>
      <c r="J4" s="562"/>
      <c r="K4" s="562"/>
      <c r="L4" s="562"/>
    </row>
    <row r="5" spans="1:12" x14ac:dyDescent="0.2">
      <c r="A5" s="944" t="s">
        <v>377</v>
      </c>
      <c r="B5" s="944"/>
      <c r="C5" s="562"/>
      <c r="D5" s="562"/>
      <c r="E5" s="562"/>
      <c r="F5" s="562"/>
      <c r="G5" s="562"/>
      <c r="H5" s="562"/>
      <c r="I5" s="562"/>
      <c r="J5" s="562"/>
      <c r="K5" s="562"/>
      <c r="L5" s="562"/>
    </row>
    <row r="6" spans="1:12" x14ac:dyDescent="0.2">
      <c r="A6" s="619"/>
      <c r="B6" s="619"/>
      <c r="C6" s="562"/>
      <c r="D6" s="562"/>
      <c r="E6" s="562"/>
      <c r="F6" s="562"/>
      <c r="G6" s="562"/>
      <c r="H6" s="562"/>
      <c r="I6" s="562"/>
      <c r="J6" s="562"/>
      <c r="K6" s="562"/>
      <c r="L6" s="562"/>
    </row>
    <row r="7" spans="1:12" ht="15.75" x14ac:dyDescent="0.25">
      <c r="A7" s="945" t="s">
        <v>562</v>
      </c>
      <c r="B7" s="945"/>
      <c r="C7" s="945"/>
      <c r="D7" s="945"/>
      <c r="E7" s="945"/>
      <c r="F7" s="945"/>
      <c r="G7" s="945"/>
      <c r="H7" s="945"/>
      <c r="I7" s="945"/>
      <c r="J7" s="945"/>
      <c r="K7" s="945"/>
    </row>
    <row r="8" spans="1:12" ht="15.75" x14ac:dyDescent="0.25">
      <c r="A8" s="620"/>
      <c r="B8" s="620"/>
      <c r="C8" s="620"/>
      <c r="D8" s="620"/>
      <c r="E8" s="620"/>
      <c r="F8" s="620"/>
      <c r="G8" s="620"/>
      <c r="H8" s="620"/>
      <c r="I8" s="620"/>
      <c r="J8" s="620"/>
      <c r="K8" s="620"/>
    </row>
    <row r="9" spans="1:12" ht="15.75" x14ac:dyDescent="0.2">
      <c r="A9" s="563" t="s">
        <v>563</v>
      </c>
      <c r="B9" s="563"/>
      <c r="C9" s="564" t="s">
        <v>564</v>
      </c>
      <c r="D9" s="564"/>
      <c r="E9" s="565"/>
      <c r="F9" s="565"/>
      <c r="G9" s="565"/>
      <c r="H9" s="565"/>
      <c r="I9" s="565"/>
      <c r="J9" s="565"/>
    </row>
    <row r="10" spans="1:12" s="397" customFormat="1" x14ac:dyDescent="0.25">
      <c r="A10" s="397" t="s">
        <v>565</v>
      </c>
      <c r="C10" s="566"/>
      <c r="D10" s="566"/>
      <c r="E10" s="566"/>
      <c r="F10" s="566"/>
      <c r="G10" s="566"/>
      <c r="H10" s="566"/>
      <c r="I10" s="566"/>
      <c r="J10" s="566"/>
    </row>
    <row r="11" spans="1:12" s="397" customFormat="1" ht="12.75" x14ac:dyDescent="0.25">
      <c r="A11" s="397" t="s">
        <v>566</v>
      </c>
      <c r="C11" s="567"/>
      <c r="D11" s="568"/>
      <c r="E11" s="568"/>
      <c r="F11" s="568"/>
      <c r="G11" s="568"/>
      <c r="H11" s="568"/>
      <c r="I11" s="568"/>
      <c r="J11" s="568"/>
    </row>
    <row r="12" spans="1:12" s="397" customFormat="1" ht="36" customHeight="1" x14ac:dyDescent="0.25">
      <c r="A12" s="905" t="s">
        <v>385</v>
      </c>
      <c r="B12" s="905" t="s">
        <v>386</v>
      </c>
      <c r="C12" s="905" t="s">
        <v>387</v>
      </c>
      <c r="D12" s="905" t="s">
        <v>567</v>
      </c>
      <c r="E12" s="946"/>
      <c r="F12" s="948" t="s">
        <v>568</v>
      </c>
      <c r="G12" s="928"/>
      <c r="H12" s="905" t="s">
        <v>390</v>
      </c>
      <c r="I12" s="941" t="s">
        <v>569</v>
      </c>
      <c r="J12" s="905" t="s">
        <v>306</v>
      </c>
      <c r="K12" s="949"/>
      <c r="L12" s="569"/>
    </row>
    <row r="13" spans="1:12" s="397" customFormat="1" ht="12.75" customHeight="1" x14ac:dyDescent="0.25">
      <c r="A13" s="905"/>
      <c r="B13" s="905"/>
      <c r="C13" s="905"/>
      <c r="D13" s="905"/>
      <c r="E13" s="947"/>
      <c r="F13" s="948"/>
      <c r="G13" s="929"/>
      <c r="H13" s="905"/>
      <c r="I13" s="941"/>
      <c r="J13" s="905"/>
      <c r="K13" s="949"/>
      <c r="L13" s="569"/>
    </row>
    <row r="14" spans="1:12" s="397" customFormat="1" ht="36" x14ac:dyDescent="0.25">
      <c r="A14" s="906" t="s">
        <v>570</v>
      </c>
      <c r="B14" s="906"/>
      <c r="C14" s="404"/>
      <c r="D14" s="404">
        <f>SUM(D15:D16)</f>
        <v>0</v>
      </c>
      <c r="E14" s="570"/>
      <c r="F14" s="598">
        <f>SUM(F15:F17)</f>
        <v>34902</v>
      </c>
      <c r="G14" s="574"/>
      <c r="H14" s="597">
        <f>D14+F14</f>
        <v>34902</v>
      </c>
      <c r="I14" s="434" t="s">
        <v>571</v>
      </c>
      <c r="J14" s="571" t="s">
        <v>560</v>
      </c>
      <c r="L14" s="572"/>
    </row>
    <row r="15" spans="1:12" s="397" customFormat="1" x14ac:dyDescent="0.25">
      <c r="A15" s="607">
        <v>1</v>
      </c>
      <c r="B15" s="573" t="s">
        <v>572</v>
      </c>
      <c r="C15" s="608">
        <v>5219</v>
      </c>
      <c r="D15" s="574">
        <v>0</v>
      </c>
      <c r="E15" s="570"/>
      <c r="F15" s="599">
        <v>34000</v>
      </c>
      <c r="G15" s="574"/>
      <c r="H15" s="574">
        <f t="shared" ref="H15:H17" si="0">D15+F15</f>
        <v>34000</v>
      </c>
      <c r="I15" s="434"/>
      <c r="J15" s="434"/>
      <c r="L15" s="575"/>
    </row>
    <row r="16" spans="1:12" s="397" customFormat="1" x14ac:dyDescent="0.25">
      <c r="A16" s="607">
        <v>2</v>
      </c>
      <c r="B16" s="571" t="s">
        <v>573</v>
      </c>
      <c r="C16" s="608">
        <v>2519</v>
      </c>
      <c r="D16" s="574">
        <v>0</v>
      </c>
      <c r="E16" s="570"/>
      <c r="F16" s="599">
        <v>702</v>
      </c>
      <c r="G16" s="574"/>
      <c r="H16" s="574">
        <f t="shared" si="0"/>
        <v>702</v>
      </c>
      <c r="I16" s="434"/>
      <c r="J16" s="434"/>
      <c r="L16" s="572"/>
    </row>
    <row r="17" spans="1:15" s="397" customFormat="1" ht="24" x14ac:dyDescent="0.25">
      <c r="A17" s="607">
        <v>3</v>
      </c>
      <c r="B17" s="571" t="s">
        <v>574</v>
      </c>
      <c r="C17" s="608">
        <v>2276</v>
      </c>
      <c r="D17" s="574">
        <v>0</v>
      </c>
      <c r="E17" s="570"/>
      <c r="F17" s="599">
        <v>200</v>
      </c>
      <c r="G17" s="574"/>
      <c r="H17" s="574">
        <f t="shared" si="0"/>
        <v>200</v>
      </c>
      <c r="I17" s="434"/>
      <c r="J17" s="434"/>
      <c r="L17" s="572"/>
    </row>
    <row r="18" spans="1:15" s="397" customFormat="1" ht="12.75" x14ac:dyDescent="0.25">
      <c r="A18" s="576"/>
      <c r="B18" s="577"/>
      <c r="C18" s="605"/>
      <c r="D18" s="605"/>
      <c r="E18" s="605"/>
      <c r="F18" s="605"/>
      <c r="G18" s="605"/>
      <c r="H18" s="605"/>
      <c r="I18" s="605"/>
      <c r="J18" s="605"/>
    </row>
    <row r="19" spans="1:15" s="397" customFormat="1" ht="12.75" x14ac:dyDescent="0.25">
      <c r="A19" s="576"/>
      <c r="B19" s="577"/>
      <c r="C19" s="605"/>
      <c r="D19" s="605"/>
      <c r="E19" s="605"/>
      <c r="F19" s="605"/>
      <c r="G19" s="605"/>
      <c r="H19" s="605"/>
      <c r="I19" s="605"/>
      <c r="J19" s="605"/>
    </row>
    <row r="20" spans="1:15" x14ac:dyDescent="0.2">
      <c r="A20" s="559" t="s">
        <v>575</v>
      </c>
    </row>
    <row r="21" spans="1:15" x14ac:dyDescent="0.2">
      <c r="A21" s="559" t="s">
        <v>576</v>
      </c>
    </row>
    <row r="22" spans="1:15" ht="24.75" customHeight="1" x14ac:dyDescent="0.2">
      <c r="A22" s="943" t="s">
        <v>385</v>
      </c>
      <c r="B22" s="943" t="s">
        <v>386</v>
      </c>
      <c r="C22" s="941" t="s">
        <v>387</v>
      </c>
      <c r="D22" s="941" t="s">
        <v>567</v>
      </c>
      <c r="E22" s="941"/>
      <c r="F22" s="905" t="s">
        <v>568</v>
      </c>
      <c r="G22" s="905"/>
      <c r="H22" s="905" t="s">
        <v>390</v>
      </c>
      <c r="I22" s="905"/>
      <c r="J22" s="905" t="s">
        <v>306</v>
      </c>
      <c r="K22" s="941" t="s">
        <v>569</v>
      </c>
    </row>
    <row r="23" spans="1:15" ht="25.5" customHeight="1" x14ac:dyDescent="0.2">
      <c r="A23" s="943"/>
      <c r="B23" s="943"/>
      <c r="C23" s="941"/>
      <c r="D23" s="618" t="s">
        <v>577</v>
      </c>
      <c r="E23" s="618" t="s">
        <v>578</v>
      </c>
      <c r="F23" s="621" t="s">
        <v>577</v>
      </c>
      <c r="G23" s="607" t="s">
        <v>578</v>
      </c>
      <c r="H23" s="607" t="s">
        <v>577</v>
      </c>
      <c r="I23" s="607" t="s">
        <v>578</v>
      </c>
      <c r="J23" s="905"/>
      <c r="K23" s="941"/>
    </row>
    <row r="24" spans="1:15" x14ac:dyDescent="0.2">
      <c r="A24" s="942" t="s">
        <v>579</v>
      </c>
      <c r="B24" s="942"/>
      <c r="C24" s="578"/>
      <c r="D24" s="578">
        <f t="shared" ref="D24:I24" si="1">SUM(D25:D45)</f>
        <v>440301</v>
      </c>
      <c r="E24" s="578">
        <f t="shared" si="1"/>
        <v>43683</v>
      </c>
      <c r="F24" s="579">
        <f t="shared" si="1"/>
        <v>0</v>
      </c>
      <c r="G24" s="578">
        <f t="shared" si="1"/>
        <v>0</v>
      </c>
      <c r="H24" s="578">
        <f t="shared" si="1"/>
        <v>440301</v>
      </c>
      <c r="I24" s="578">
        <f t="shared" si="1"/>
        <v>43683</v>
      </c>
      <c r="J24" s="578"/>
      <c r="K24" s="578"/>
      <c r="M24" s="580"/>
      <c r="N24" s="580"/>
      <c r="O24" s="580"/>
    </row>
    <row r="25" spans="1:15" ht="48" x14ac:dyDescent="0.2">
      <c r="A25" s="615">
        <v>1</v>
      </c>
      <c r="B25" s="581" t="s">
        <v>580</v>
      </c>
      <c r="C25" s="582">
        <v>2279</v>
      </c>
      <c r="D25" s="583">
        <f>10700+2249</f>
        <v>12949</v>
      </c>
      <c r="E25" s="583"/>
      <c r="F25" s="584"/>
      <c r="G25" s="583"/>
      <c r="H25" s="583">
        <f t="shared" ref="H25:I45" si="2">D25+F25</f>
        <v>12949</v>
      </c>
      <c r="I25" s="583">
        <f t="shared" si="2"/>
        <v>0</v>
      </c>
      <c r="J25" s="585"/>
      <c r="K25" s="578" t="s">
        <v>571</v>
      </c>
      <c r="M25" s="580"/>
      <c r="N25" s="580"/>
      <c r="O25" s="580"/>
    </row>
    <row r="26" spans="1:15" x14ac:dyDescent="0.2">
      <c r="A26" s="615">
        <v>2</v>
      </c>
      <c r="B26" s="581" t="s">
        <v>581</v>
      </c>
      <c r="C26" s="582">
        <v>2239</v>
      </c>
      <c r="D26" s="583">
        <v>5000</v>
      </c>
      <c r="E26" s="583"/>
      <c r="F26" s="584"/>
      <c r="G26" s="583"/>
      <c r="H26" s="583">
        <f t="shared" si="2"/>
        <v>5000</v>
      </c>
      <c r="I26" s="583">
        <f t="shared" si="2"/>
        <v>0</v>
      </c>
      <c r="J26" s="585"/>
      <c r="K26" s="578" t="s">
        <v>582</v>
      </c>
      <c r="M26" s="580"/>
      <c r="N26" s="580"/>
      <c r="O26" s="580"/>
    </row>
    <row r="27" spans="1:15" ht="24" x14ac:dyDescent="0.2">
      <c r="A27" s="615">
        <v>3</v>
      </c>
      <c r="B27" s="616" t="s">
        <v>583</v>
      </c>
      <c r="C27" s="582">
        <v>2312</v>
      </c>
      <c r="D27" s="583">
        <f>1500+2885-169</f>
        <v>4216</v>
      </c>
      <c r="E27" s="583"/>
      <c r="F27" s="584"/>
      <c r="G27" s="583"/>
      <c r="H27" s="583">
        <f t="shared" si="2"/>
        <v>4216</v>
      </c>
      <c r="I27" s="583">
        <f t="shared" si="2"/>
        <v>0</v>
      </c>
      <c r="J27" s="585"/>
      <c r="K27" s="617" t="s">
        <v>582</v>
      </c>
      <c r="M27" s="580"/>
      <c r="N27" s="580"/>
      <c r="O27" s="580"/>
    </row>
    <row r="28" spans="1:15" x14ac:dyDescent="0.2">
      <c r="A28" s="615">
        <v>4</v>
      </c>
      <c r="B28" s="581" t="s">
        <v>193</v>
      </c>
      <c r="C28" s="582">
        <v>2263</v>
      </c>
      <c r="D28" s="583">
        <f>31223-3285</f>
        <v>27938</v>
      </c>
      <c r="E28" s="583"/>
      <c r="F28" s="584"/>
      <c r="G28" s="583"/>
      <c r="H28" s="583">
        <f t="shared" si="2"/>
        <v>27938</v>
      </c>
      <c r="I28" s="583">
        <f t="shared" si="2"/>
        <v>0</v>
      </c>
      <c r="J28" s="585"/>
      <c r="K28" s="578" t="s">
        <v>584</v>
      </c>
      <c r="M28" s="580"/>
      <c r="N28" s="580"/>
      <c r="O28" s="580"/>
    </row>
    <row r="29" spans="1:15" x14ac:dyDescent="0.2">
      <c r="A29" s="615">
        <v>5</v>
      </c>
      <c r="B29" s="581" t="s">
        <v>585</v>
      </c>
      <c r="C29" s="582">
        <v>2263</v>
      </c>
      <c r="D29" s="583">
        <v>4781</v>
      </c>
      <c r="E29" s="583"/>
      <c r="F29" s="584"/>
      <c r="G29" s="583"/>
      <c r="H29" s="583">
        <f t="shared" si="2"/>
        <v>4781</v>
      </c>
      <c r="I29" s="583">
        <f t="shared" si="2"/>
        <v>0</v>
      </c>
      <c r="J29" s="585"/>
      <c r="K29" s="578" t="s">
        <v>584</v>
      </c>
      <c r="M29" s="580"/>
      <c r="N29" s="580"/>
      <c r="O29" s="580"/>
    </row>
    <row r="30" spans="1:15" x14ac:dyDescent="0.2">
      <c r="A30" s="615">
        <v>6</v>
      </c>
      <c r="B30" s="616" t="s">
        <v>586</v>
      </c>
      <c r="C30" s="582">
        <v>2261</v>
      </c>
      <c r="D30" s="583">
        <f>56845+1</f>
        <v>56846</v>
      </c>
      <c r="E30" s="583">
        <v>43683</v>
      </c>
      <c r="F30" s="584"/>
      <c r="G30" s="583"/>
      <c r="H30" s="583">
        <f t="shared" si="2"/>
        <v>56846</v>
      </c>
      <c r="I30" s="583">
        <f t="shared" si="2"/>
        <v>43683</v>
      </c>
      <c r="J30" s="585"/>
      <c r="K30" s="617" t="s">
        <v>584</v>
      </c>
      <c r="M30" s="580"/>
      <c r="N30" s="580"/>
      <c r="O30" s="580"/>
    </row>
    <row r="31" spans="1:15" ht="12" customHeight="1" x14ac:dyDescent="0.2">
      <c r="A31" s="938">
        <v>7</v>
      </c>
      <c r="B31" s="939" t="s">
        <v>587</v>
      </c>
      <c r="C31" s="582">
        <v>2221</v>
      </c>
      <c r="D31" s="583">
        <f>45000-28700</f>
        <v>16300</v>
      </c>
      <c r="E31" s="583"/>
      <c r="F31" s="584"/>
      <c r="G31" s="583"/>
      <c r="H31" s="583">
        <f t="shared" si="2"/>
        <v>16300</v>
      </c>
      <c r="I31" s="583">
        <f t="shared" si="2"/>
        <v>0</v>
      </c>
      <c r="J31" s="585"/>
      <c r="K31" s="940" t="s">
        <v>588</v>
      </c>
      <c r="M31" s="580"/>
      <c r="N31" s="580"/>
      <c r="O31" s="580"/>
    </row>
    <row r="32" spans="1:15" ht="12.75" customHeight="1" x14ac:dyDescent="0.2">
      <c r="A32" s="938"/>
      <c r="B32" s="939"/>
      <c r="C32" s="582">
        <v>2222</v>
      </c>
      <c r="D32" s="583">
        <v>592</v>
      </c>
      <c r="E32" s="583"/>
      <c r="F32" s="584"/>
      <c r="G32" s="583"/>
      <c r="H32" s="583">
        <f t="shared" si="2"/>
        <v>592</v>
      </c>
      <c r="I32" s="583">
        <f t="shared" si="2"/>
        <v>0</v>
      </c>
      <c r="J32" s="585"/>
      <c r="K32" s="940"/>
      <c r="M32" s="580"/>
      <c r="N32" s="580"/>
      <c r="O32" s="580"/>
    </row>
    <row r="33" spans="1:15" ht="12.75" customHeight="1" x14ac:dyDescent="0.2">
      <c r="A33" s="938"/>
      <c r="B33" s="939"/>
      <c r="C33" s="582">
        <v>2223</v>
      </c>
      <c r="D33" s="583">
        <v>10000</v>
      </c>
      <c r="E33" s="583"/>
      <c r="F33" s="584"/>
      <c r="G33" s="583"/>
      <c r="H33" s="583">
        <f t="shared" si="2"/>
        <v>10000</v>
      </c>
      <c r="I33" s="583">
        <f t="shared" si="2"/>
        <v>0</v>
      </c>
      <c r="J33" s="585"/>
      <c r="K33" s="940"/>
      <c r="M33" s="580"/>
      <c r="N33" s="580"/>
      <c r="O33" s="580"/>
    </row>
    <row r="34" spans="1:15" ht="12.75" customHeight="1" x14ac:dyDescent="0.2">
      <c r="A34" s="938"/>
      <c r="B34" s="939"/>
      <c r="C34" s="582">
        <v>2241</v>
      </c>
      <c r="D34" s="583">
        <f>5121+650</f>
        <v>5771</v>
      </c>
      <c r="E34" s="583"/>
      <c r="F34" s="584"/>
      <c r="G34" s="583"/>
      <c r="H34" s="583">
        <f t="shared" si="2"/>
        <v>5771</v>
      </c>
      <c r="I34" s="583">
        <f t="shared" si="2"/>
        <v>0</v>
      </c>
      <c r="J34" s="585"/>
      <c r="K34" s="940"/>
      <c r="M34" s="580"/>
      <c r="N34" s="580"/>
      <c r="O34" s="580"/>
    </row>
    <row r="35" spans="1:15" ht="12.75" customHeight="1" x14ac:dyDescent="0.2">
      <c r="A35" s="938"/>
      <c r="B35" s="939"/>
      <c r="C35" s="582">
        <v>2279</v>
      </c>
      <c r="D35" s="583">
        <v>516</v>
      </c>
      <c r="E35" s="583"/>
      <c r="F35" s="584"/>
      <c r="G35" s="583"/>
      <c r="H35" s="583">
        <f t="shared" si="2"/>
        <v>516</v>
      </c>
      <c r="I35" s="583"/>
      <c r="J35" s="585"/>
      <c r="K35" s="940"/>
      <c r="M35" s="580"/>
      <c r="N35" s="580"/>
      <c r="O35" s="580"/>
    </row>
    <row r="36" spans="1:15" ht="12.75" customHeight="1" x14ac:dyDescent="0.2">
      <c r="A36" s="938"/>
      <c r="B36" s="939"/>
      <c r="C36" s="582">
        <v>2312</v>
      </c>
      <c r="D36" s="583">
        <v>116</v>
      </c>
      <c r="E36" s="583"/>
      <c r="F36" s="584"/>
      <c r="G36" s="583"/>
      <c r="H36" s="583">
        <f t="shared" si="2"/>
        <v>116</v>
      </c>
      <c r="I36" s="583"/>
      <c r="J36" s="585"/>
      <c r="K36" s="940"/>
      <c r="M36" s="580"/>
      <c r="N36" s="580"/>
      <c r="O36" s="580"/>
    </row>
    <row r="37" spans="1:15" ht="12.75" customHeight="1" x14ac:dyDescent="0.2">
      <c r="A37" s="938"/>
      <c r="B37" s="939"/>
      <c r="C37" s="586">
        <v>2244</v>
      </c>
      <c r="D37" s="583">
        <f>211936-50000+40285</f>
        <v>202221</v>
      </c>
      <c r="E37" s="583"/>
      <c r="F37" s="584"/>
      <c r="G37" s="583"/>
      <c r="H37" s="583">
        <f t="shared" si="2"/>
        <v>202221</v>
      </c>
      <c r="I37" s="583">
        <f t="shared" si="2"/>
        <v>0</v>
      </c>
      <c r="J37" s="583"/>
      <c r="K37" s="940"/>
      <c r="M37" s="580"/>
      <c r="N37" s="580"/>
      <c r="O37" s="580"/>
    </row>
    <row r="38" spans="1:15" ht="36" x14ac:dyDescent="0.2">
      <c r="A38" s="615">
        <v>9</v>
      </c>
      <c r="B38" s="616" t="s">
        <v>589</v>
      </c>
      <c r="C38" s="586">
        <v>2244</v>
      </c>
      <c r="D38" s="583">
        <v>4114</v>
      </c>
      <c r="E38" s="583"/>
      <c r="F38" s="584"/>
      <c r="G38" s="583"/>
      <c r="H38" s="583">
        <f t="shared" si="2"/>
        <v>4114</v>
      </c>
      <c r="I38" s="583">
        <f t="shared" si="2"/>
        <v>0</v>
      </c>
      <c r="J38" s="585"/>
      <c r="K38" s="617" t="s">
        <v>590</v>
      </c>
      <c r="M38" s="580"/>
      <c r="N38" s="580"/>
      <c r="O38" s="580"/>
    </row>
    <row r="39" spans="1:15" ht="60" x14ac:dyDescent="0.2">
      <c r="A39" s="615">
        <v>11</v>
      </c>
      <c r="B39" s="616" t="s">
        <v>591</v>
      </c>
      <c r="C39" s="586">
        <v>2247</v>
      </c>
      <c r="D39" s="583">
        <f>16886-11186+169</f>
        <v>5869</v>
      </c>
      <c r="E39" s="583"/>
      <c r="F39" s="584">
        <v>1950</v>
      </c>
      <c r="G39" s="583"/>
      <c r="H39" s="583">
        <f t="shared" si="2"/>
        <v>7819</v>
      </c>
      <c r="I39" s="583">
        <f t="shared" si="2"/>
        <v>0</v>
      </c>
      <c r="J39" s="585" t="s">
        <v>615</v>
      </c>
      <c r="K39" s="578" t="s">
        <v>592</v>
      </c>
      <c r="M39" s="580"/>
      <c r="N39" s="580"/>
      <c r="O39" s="580"/>
    </row>
    <row r="40" spans="1:15" x14ac:dyDescent="0.2">
      <c r="A40" s="615">
        <v>12</v>
      </c>
      <c r="B40" s="616" t="s">
        <v>593</v>
      </c>
      <c r="C40" s="586">
        <v>2279</v>
      </c>
      <c r="D40" s="583">
        <f>7000+18410</f>
        <v>25410</v>
      </c>
      <c r="E40" s="583"/>
      <c r="F40" s="583"/>
      <c r="G40" s="583"/>
      <c r="H40" s="583">
        <f t="shared" si="2"/>
        <v>25410</v>
      </c>
      <c r="I40" s="583">
        <f t="shared" si="2"/>
        <v>0</v>
      </c>
      <c r="J40" s="585"/>
      <c r="K40" s="578" t="s">
        <v>592</v>
      </c>
      <c r="M40" s="580"/>
      <c r="N40" s="580"/>
      <c r="O40" s="580"/>
    </row>
    <row r="41" spans="1:15" ht="36" x14ac:dyDescent="0.2">
      <c r="A41" s="615">
        <v>15</v>
      </c>
      <c r="B41" s="616" t="s">
        <v>594</v>
      </c>
      <c r="C41" s="586">
        <v>2279</v>
      </c>
      <c r="D41" s="583">
        <f>54701-3939</f>
        <v>50762</v>
      </c>
      <c r="E41" s="583"/>
      <c r="F41" s="583">
        <v>-1950</v>
      </c>
      <c r="G41" s="583"/>
      <c r="H41" s="583">
        <f t="shared" si="2"/>
        <v>48812</v>
      </c>
      <c r="I41" s="583">
        <f t="shared" si="2"/>
        <v>0</v>
      </c>
      <c r="J41" s="585"/>
      <c r="K41" s="617" t="s">
        <v>571</v>
      </c>
      <c r="M41" s="580"/>
      <c r="N41" s="580"/>
      <c r="O41" s="580"/>
    </row>
    <row r="42" spans="1:15" ht="48" x14ac:dyDescent="0.2">
      <c r="A42" s="615">
        <v>16</v>
      </c>
      <c r="B42" s="616" t="s">
        <v>595</v>
      </c>
      <c r="C42" s="586">
        <v>2279</v>
      </c>
      <c r="D42" s="583">
        <f>2000+2500</f>
        <v>4500</v>
      </c>
      <c r="E42" s="583"/>
      <c r="F42" s="583"/>
      <c r="G42" s="583"/>
      <c r="H42" s="583">
        <f t="shared" si="2"/>
        <v>4500</v>
      </c>
      <c r="I42" s="583">
        <f t="shared" si="2"/>
        <v>0</v>
      </c>
      <c r="J42" s="585"/>
      <c r="K42" s="578" t="s">
        <v>596</v>
      </c>
      <c r="M42" s="580"/>
      <c r="N42" s="580"/>
      <c r="O42" s="580"/>
    </row>
    <row r="43" spans="1:15" s="563" customFormat="1" ht="24" x14ac:dyDescent="0.2">
      <c r="A43" s="615">
        <v>17</v>
      </c>
      <c r="B43" s="616" t="s">
        <v>597</v>
      </c>
      <c r="C43" s="586">
        <v>2519</v>
      </c>
      <c r="D43" s="583">
        <v>2000</v>
      </c>
      <c r="E43" s="583"/>
      <c r="F43" s="583"/>
      <c r="G43" s="583"/>
      <c r="H43" s="583">
        <f t="shared" si="2"/>
        <v>2000</v>
      </c>
      <c r="I43" s="583">
        <f t="shared" si="2"/>
        <v>0</v>
      </c>
      <c r="J43" s="585"/>
      <c r="K43" s="578" t="s">
        <v>584</v>
      </c>
      <c r="M43" s="580"/>
      <c r="N43" s="580"/>
      <c r="O43" s="580"/>
    </row>
    <row r="44" spans="1:15" ht="36" x14ac:dyDescent="0.2">
      <c r="A44" s="615">
        <v>18</v>
      </c>
      <c r="B44" s="616" t="s">
        <v>598</v>
      </c>
      <c r="C44" s="582">
        <v>2276</v>
      </c>
      <c r="D44" s="583">
        <f>200+200</f>
        <v>400</v>
      </c>
      <c r="E44" s="583"/>
      <c r="F44" s="583"/>
      <c r="G44" s="583"/>
      <c r="H44" s="583">
        <f t="shared" si="2"/>
        <v>400</v>
      </c>
      <c r="I44" s="583">
        <f t="shared" si="2"/>
        <v>0</v>
      </c>
      <c r="J44" s="587"/>
      <c r="K44" s="578" t="s">
        <v>584</v>
      </c>
      <c r="M44" s="580"/>
      <c r="N44" s="580"/>
      <c r="O44" s="580"/>
    </row>
    <row r="45" spans="1:15" ht="24" x14ac:dyDescent="0.2">
      <c r="A45" s="615">
        <v>19</v>
      </c>
      <c r="B45" s="616" t="s">
        <v>599</v>
      </c>
      <c r="C45" s="582">
        <v>2279</v>
      </c>
      <c r="D45" s="583">
        <f>1452-1452</f>
        <v>0</v>
      </c>
      <c r="E45" s="583"/>
      <c r="F45" s="583"/>
      <c r="G45" s="583"/>
      <c r="H45" s="583">
        <f t="shared" si="2"/>
        <v>0</v>
      </c>
      <c r="I45" s="583">
        <f t="shared" si="2"/>
        <v>0</v>
      </c>
      <c r="J45" s="585"/>
      <c r="K45" s="578" t="s">
        <v>571</v>
      </c>
      <c r="M45" s="580"/>
      <c r="N45" s="580"/>
      <c r="O45" s="580"/>
    </row>
    <row r="46" spans="1:15" x14ac:dyDescent="0.2">
      <c r="A46" s="442" t="s">
        <v>600</v>
      </c>
      <c r="B46" s="588"/>
      <c r="C46" s="589"/>
      <c r="D46" s="589"/>
      <c r="E46" s="589"/>
      <c r="F46" s="589"/>
      <c r="G46" s="589"/>
      <c r="H46" s="589"/>
      <c r="I46" s="589"/>
      <c r="J46" s="590"/>
      <c r="K46" s="591"/>
    </row>
    <row r="47" spans="1:15" s="594" customFormat="1" ht="12.75" x14ac:dyDescent="0.2">
      <c r="A47" s="592" t="s">
        <v>601</v>
      </c>
      <c r="B47" s="593"/>
      <c r="C47" s="593"/>
      <c r="D47" s="593"/>
      <c r="E47" s="593"/>
      <c r="F47" s="593"/>
      <c r="G47" s="593"/>
      <c r="H47" s="593"/>
      <c r="I47" s="593"/>
      <c r="J47" s="593"/>
      <c r="K47" s="593"/>
    </row>
    <row r="48" spans="1:15" s="594" customFormat="1" ht="12.75" x14ac:dyDescent="0.2">
      <c r="A48" s="593" t="s">
        <v>602</v>
      </c>
      <c r="B48" s="593"/>
      <c r="C48" s="593"/>
      <c r="D48" s="593"/>
      <c r="E48" s="593"/>
      <c r="F48" s="593"/>
      <c r="G48" s="593"/>
      <c r="H48" s="593"/>
      <c r="I48" s="593"/>
      <c r="J48" s="593"/>
      <c r="K48" s="593"/>
    </row>
    <row r="49" spans="1:11" s="594" customFormat="1" ht="12.75" x14ac:dyDescent="0.2">
      <c r="A49" s="593"/>
      <c r="B49" s="593" t="s">
        <v>603</v>
      </c>
      <c r="C49" s="593"/>
      <c r="D49" s="593"/>
      <c r="E49" s="593"/>
      <c r="F49" s="593"/>
      <c r="G49" s="593"/>
      <c r="H49" s="593"/>
      <c r="I49" s="593"/>
      <c r="J49" s="593"/>
      <c r="K49" s="593"/>
    </row>
    <row r="50" spans="1:11" s="594" customFormat="1" ht="12.75" x14ac:dyDescent="0.2">
      <c r="A50" s="595" t="s">
        <v>604</v>
      </c>
      <c r="B50" s="593" t="s">
        <v>605</v>
      </c>
      <c r="C50" s="593"/>
      <c r="D50" s="593"/>
      <c r="E50" s="593"/>
      <c r="F50" s="593"/>
      <c r="G50" s="593"/>
      <c r="H50" s="593"/>
      <c r="I50" s="593"/>
      <c r="J50" s="593"/>
      <c r="K50" s="593"/>
    </row>
    <row r="51" spans="1:11" s="594" customFormat="1" ht="12.75" x14ac:dyDescent="0.2">
      <c r="A51" s="595" t="s">
        <v>588</v>
      </c>
      <c r="B51" s="593" t="s">
        <v>606</v>
      </c>
      <c r="C51" s="593"/>
      <c r="D51" s="593"/>
      <c r="E51" s="593"/>
      <c r="F51" s="593"/>
      <c r="G51" s="593"/>
      <c r="H51" s="593"/>
      <c r="I51" s="593"/>
      <c r="J51" s="593"/>
      <c r="K51" s="593"/>
    </row>
    <row r="52" spans="1:11" s="594" customFormat="1" ht="12.75" x14ac:dyDescent="0.2">
      <c r="A52" s="595"/>
      <c r="B52" s="593" t="s">
        <v>607</v>
      </c>
      <c r="C52" s="593"/>
      <c r="D52" s="593"/>
      <c r="E52" s="593"/>
      <c r="F52" s="593"/>
      <c r="G52" s="593"/>
      <c r="H52" s="593"/>
      <c r="I52" s="593"/>
      <c r="J52" s="593"/>
      <c r="K52" s="593"/>
    </row>
    <row r="53" spans="1:11" s="594" customFormat="1" ht="12.75" x14ac:dyDescent="0.2">
      <c r="A53" s="595" t="s">
        <v>571</v>
      </c>
      <c r="B53" s="593" t="s">
        <v>608</v>
      </c>
      <c r="C53" s="593"/>
      <c r="D53" s="593"/>
      <c r="E53" s="593"/>
      <c r="F53" s="593"/>
      <c r="G53" s="593"/>
      <c r="H53" s="593"/>
      <c r="I53" s="593"/>
      <c r="J53" s="593"/>
      <c r="K53" s="593"/>
    </row>
    <row r="54" spans="1:11" s="594" customFormat="1" ht="12.75" x14ac:dyDescent="0.2">
      <c r="A54" s="595" t="s">
        <v>584</v>
      </c>
      <c r="B54" s="593" t="s">
        <v>609</v>
      </c>
      <c r="C54" s="593"/>
      <c r="D54" s="593"/>
      <c r="E54" s="593"/>
      <c r="F54" s="593"/>
      <c r="G54" s="593"/>
      <c r="H54" s="593"/>
      <c r="I54" s="593"/>
      <c r="J54" s="593"/>
      <c r="K54" s="593"/>
    </row>
    <row r="55" spans="1:11" s="594" customFormat="1" ht="12.75" x14ac:dyDescent="0.2">
      <c r="A55" s="595" t="s">
        <v>582</v>
      </c>
      <c r="B55" s="593" t="s">
        <v>610</v>
      </c>
      <c r="C55" s="593"/>
      <c r="D55" s="593"/>
      <c r="E55" s="593"/>
      <c r="F55" s="593"/>
      <c r="G55" s="593"/>
      <c r="H55" s="593"/>
      <c r="I55" s="593"/>
      <c r="J55" s="593"/>
      <c r="K55" s="593"/>
    </row>
    <row r="56" spans="1:11" s="594" customFormat="1" ht="12.75" x14ac:dyDescent="0.2">
      <c r="A56" s="595" t="s">
        <v>590</v>
      </c>
      <c r="B56" s="593" t="s">
        <v>611</v>
      </c>
      <c r="C56" s="593"/>
      <c r="D56" s="593"/>
      <c r="E56" s="593"/>
      <c r="F56" s="593"/>
      <c r="G56" s="593"/>
      <c r="H56" s="593"/>
      <c r="I56" s="593"/>
      <c r="J56" s="593"/>
      <c r="K56" s="593"/>
    </row>
    <row r="57" spans="1:11" x14ac:dyDescent="0.2">
      <c r="A57" s="596"/>
      <c r="B57" s="596"/>
      <c r="C57" s="596"/>
      <c r="D57" s="596"/>
      <c r="E57" s="596"/>
      <c r="F57" s="596"/>
      <c r="G57" s="596"/>
      <c r="H57" s="596"/>
      <c r="I57" s="596"/>
      <c r="J57" s="596"/>
      <c r="K57" s="596"/>
    </row>
    <row r="58" spans="1:11" x14ac:dyDescent="0.2">
      <c r="A58" s="596"/>
      <c r="B58" s="596"/>
      <c r="C58" s="596"/>
      <c r="D58" s="596"/>
      <c r="E58" s="596"/>
      <c r="F58" s="596"/>
      <c r="G58" s="596"/>
      <c r="H58" s="596"/>
      <c r="I58" s="596"/>
      <c r="J58" s="596"/>
      <c r="K58" s="596"/>
    </row>
    <row r="59" spans="1:11" s="622" customFormat="1" x14ac:dyDescent="0.2"/>
    <row r="60" spans="1:11" s="622" customFormat="1" x14ac:dyDescent="0.2"/>
    <row r="61" spans="1:11" s="622" customFormat="1" x14ac:dyDescent="0.2"/>
    <row r="62" spans="1:11" s="622" customFormat="1" x14ac:dyDescent="0.2"/>
    <row r="63" spans="1:11" s="622" customFormat="1" x14ac:dyDescent="0.2"/>
    <row r="64" spans="1:11" s="622" customFormat="1" x14ac:dyDescent="0.2"/>
    <row r="65" spans="1:7" s="622" customFormat="1" x14ac:dyDescent="0.2"/>
    <row r="66" spans="1:7" s="622" customFormat="1" x14ac:dyDescent="0.2"/>
    <row r="67" spans="1:7" s="622" customFormat="1" ht="15.75" x14ac:dyDescent="0.25">
      <c r="A67" s="623"/>
      <c r="B67" s="623"/>
      <c r="C67" s="623"/>
      <c r="D67" s="624"/>
      <c r="E67" s="624"/>
    </row>
    <row r="68" spans="1:7" s="622" customFormat="1" ht="15.75" x14ac:dyDescent="0.25">
      <c r="A68" s="623"/>
      <c r="B68" s="623"/>
      <c r="C68" s="623"/>
      <c r="D68" s="624"/>
      <c r="F68" s="625"/>
      <c r="G68" s="623"/>
    </row>
    <row r="69" spans="1:7" s="622" customFormat="1" ht="15.75" x14ac:dyDescent="0.25">
      <c r="A69" s="623"/>
      <c r="B69" s="623"/>
      <c r="C69" s="623"/>
      <c r="D69" s="624"/>
      <c r="F69" s="625"/>
      <c r="G69" s="623"/>
    </row>
    <row r="70" spans="1:7" s="622" customFormat="1" ht="15.75" x14ac:dyDescent="0.25">
      <c r="A70" s="623"/>
      <c r="B70" s="623"/>
      <c r="C70" s="623"/>
      <c r="D70" s="624"/>
      <c r="F70" s="625"/>
      <c r="G70" s="623"/>
    </row>
    <row r="71" spans="1:7" s="622" customFormat="1" ht="15.75" x14ac:dyDescent="0.25">
      <c r="A71" s="624"/>
      <c r="B71" s="624"/>
      <c r="C71" s="624"/>
      <c r="D71" s="624"/>
      <c r="F71" s="625"/>
      <c r="G71" s="624"/>
    </row>
    <row r="72" spans="1:7" s="622" customFormat="1" ht="15.75" x14ac:dyDescent="0.25">
      <c r="A72" s="624"/>
      <c r="B72" s="624"/>
      <c r="C72" s="624"/>
      <c r="D72" s="624"/>
      <c r="F72" s="625"/>
      <c r="G72" s="624"/>
    </row>
    <row r="73" spans="1:7" s="622" customFormat="1" ht="15.75" x14ac:dyDescent="0.25">
      <c r="A73" s="624"/>
      <c r="B73" s="624"/>
      <c r="C73" s="624"/>
      <c r="D73" s="624"/>
      <c r="F73" s="625"/>
      <c r="G73" s="624"/>
    </row>
    <row r="74" spans="1:7" s="622" customFormat="1" ht="15.75" x14ac:dyDescent="0.25">
      <c r="A74" s="624"/>
      <c r="B74" s="624"/>
      <c r="C74" s="624"/>
      <c r="D74" s="624"/>
      <c r="F74" s="625"/>
      <c r="G74" s="624"/>
    </row>
    <row r="75" spans="1:7" s="622" customFormat="1" ht="15.75" x14ac:dyDescent="0.25">
      <c r="A75" s="624"/>
      <c r="B75" s="624"/>
      <c r="C75" s="624"/>
      <c r="D75" s="624"/>
      <c r="F75" s="625"/>
      <c r="G75" s="624"/>
    </row>
    <row r="76" spans="1:7" s="622" customFormat="1" ht="15.75" x14ac:dyDescent="0.25">
      <c r="A76" s="624"/>
      <c r="B76" s="624"/>
      <c r="C76" s="624"/>
      <c r="D76" s="624"/>
      <c r="F76" s="625"/>
      <c r="G76" s="624"/>
    </row>
    <row r="77" spans="1:7" s="622" customFormat="1" ht="15.75" x14ac:dyDescent="0.25">
      <c r="A77" s="624"/>
      <c r="B77" s="624"/>
      <c r="C77" s="624"/>
      <c r="D77" s="624"/>
      <c r="F77" s="625"/>
      <c r="G77" s="624"/>
    </row>
    <row r="78" spans="1:7" s="622" customFormat="1" ht="15.75" x14ac:dyDescent="0.25">
      <c r="A78" s="624"/>
      <c r="B78" s="624"/>
      <c r="C78" s="624"/>
      <c r="D78" s="624"/>
      <c r="F78" s="625"/>
      <c r="G78" s="624"/>
    </row>
    <row r="79" spans="1:7" s="622" customFormat="1" ht="15.75" x14ac:dyDescent="0.25">
      <c r="A79" s="624"/>
      <c r="B79" s="624"/>
      <c r="C79" s="624"/>
      <c r="D79" s="624"/>
      <c r="F79" s="625"/>
      <c r="G79" s="624"/>
    </row>
    <row r="80" spans="1:7" s="622" customFormat="1" ht="15.75" x14ac:dyDescent="0.25">
      <c r="A80" s="624"/>
      <c r="B80" s="624"/>
      <c r="C80" s="624"/>
      <c r="D80" s="624"/>
      <c r="F80" s="625"/>
      <c r="G80" s="624"/>
    </row>
    <row r="81" spans="1:11" s="622" customFormat="1" ht="15" x14ac:dyDescent="0.25">
      <c r="A81" s="625"/>
      <c r="B81" s="625"/>
      <c r="C81" s="625"/>
      <c r="D81" s="625"/>
      <c r="E81" s="625"/>
      <c r="F81" s="625"/>
      <c r="G81" s="625"/>
    </row>
    <row r="82" spans="1:11" x14ac:dyDescent="0.2">
      <c r="A82" s="596"/>
      <c r="B82" s="596"/>
      <c r="C82" s="596"/>
      <c r="D82" s="596"/>
      <c r="E82" s="596"/>
      <c r="F82" s="596"/>
      <c r="G82" s="596"/>
      <c r="H82" s="596"/>
      <c r="I82" s="596"/>
      <c r="J82" s="596"/>
      <c r="K82" s="596"/>
    </row>
    <row r="83" spans="1:11" x14ac:dyDescent="0.2">
      <c r="A83" s="596"/>
      <c r="B83" s="596"/>
      <c r="C83" s="596"/>
      <c r="D83" s="596"/>
      <c r="E83" s="596"/>
      <c r="F83" s="596"/>
      <c r="G83" s="596"/>
      <c r="H83" s="596"/>
      <c r="I83" s="596"/>
      <c r="J83" s="596"/>
      <c r="K83" s="596"/>
    </row>
    <row r="84" spans="1:11" x14ac:dyDescent="0.2">
      <c r="A84" s="596"/>
      <c r="B84" s="596"/>
      <c r="C84" s="596"/>
      <c r="D84" s="596"/>
      <c r="E84" s="596"/>
      <c r="F84" s="596"/>
      <c r="G84" s="596"/>
      <c r="H84" s="596"/>
      <c r="I84" s="596"/>
      <c r="J84" s="596"/>
      <c r="K84" s="596"/>
    </row>
    <row r="85" spans="1:11" x14ac:dyDescent="0.2">
      <c r="A85" s="596"/>
      <c r="B85" s="596"/>
      <c r="C85" s="596"/>
      <c r="D85" s="596"/>
      <c r="E85" s="596"/>
      <c r="F85" s="596"/>
      <c r="G85" s="596"/>
      <c r="H85" s="596"/>
      <c r="I85" s="596"/>
      <c r="J85" s="596"/>
      <c r="K85" s="596"/>
    </row>
    <row r="86" spans="1:11" x14ac:dyDescent="0.2">
      <c r="A86" s="596"/>
      <c r="B86" s="596"/>
      <c r="C86" s="596"/>
      <c r="D86" s="596"/>
      <c r="E86" s="596"/>
      <c r="F86" s="596"/>
      <c r="G86" s="596"/>
      <c r="H86" s="596"/>
      <c r="I86" s="596"/>
      <c r="J86" s="596"/>
      <c r="K86" s="596"/>
    </row>
    <row r="87" spans="1:11" x14ac:dyDescent="0.2">
      <c r="A87" s="596"/>
      <c r="B87" s="596"/>
      <c r="C87" s="596"/>
      <c r="D87" s="596"/>
      <c r="E87" s="596"/>
      <c r="F87" s="596"/>
      <c r="G87" s="596"/>
      <c r="H87" s="596"/>
      <c r="I87" s="596"/>
      <c r="J87" s="596"/>
      <c r="K87" s="596"/>
    </row>
    <row r="88" spans="1:11" x14ac:dyDescent="0.2">
      <c r="A88" s="596"/>
      <c r="B88" s="596"/>
      <c r="C88" s="596"/>
      <c r="D88" s="596"/>
      <c r="E88" s="596"/>
      <c r="F88" s="596"/>
      <c r="G88" s="596"/>
      <c r="H88" s="596"/>
      <c r="I88" s="596"/>
      <c r="J88" s="596"/>
      <c r="K88" s="596"/>
    </row>
    <row r="89" spans="1:11" x14ac:dyDescent="0.2">
      <c r="A89" s="596"/>
      <c r="B89" s="596"/>
      <c r="C89" s="596"/>
      <c r="D89" s="596"/>
      <c r="E89" s="596"/>
      <c r="F89" s="596"/>
      <c r="G89" s="596"/>
      <c r="H89" s="596"/>
      <c r="I89" s="596"/>
      <c r="J89" s="596"/>
      <c r="K89" s="596"/>
    </row>
    <row r="90" spans="1:11" x14ac:dyDescent="0.2">
      <c r="A90" s="596"/>
      <c r="B90" s="596"/>
      <c r="C90" s="596"/>
      <c r="D90" s="596"/>
      <c r="E90" s="596"/>
      <c r="F90" s="596"/>
      <c r="G90" s="596"/>
      <c r="H90" s="596"/>
      <c r="I90" s="596"/>
      <c r="J90" s="596"/>
      <c r="K90" s="596"/>
    </row>
    <row r="91" spans="1:11" x14ac:dyDescent="0.2">
      <c r="A91" s="596"/>
      <c r="B91" s="596"/>
      <c r="C91" s="596"/>
      <c r="D91" s="596"/>
      <c r="E91" s="596"/>
      <c r="F91" s="596"/>
      <c r="G91" s="596"/>
      <c r="H91" s="596"/>
      <c r="I91" s="596"/>
      <c r="J91" s="596"/>
      <c r="K91" s="596"/>
    </row>
    <row r="92" spans="1:11" x14ac:dyDescent="0.2">
      <c r="A92" s="596"/>
      <c r="B92" s="596"/>
      <c r="C92" s="596"/>
      <c r="D92" s="596"/>
      <c r="E92" s="596"/>
      <c r="F92" s="596"/>
      <c r="G92" s="596"/>
      <c r="H92" s="596"/>
      <c r="I92" s="596"/>
      <c r="J92" s="596"/>
      <c r="K92" s="596"/>
    </row>
    <row r="93" spans="1:11" x14ac:dyDescent="0.2">
      <c r="A93" s="596"/>
      <c r="B93" s="596"/>
      <c r="C93" s="596"/>
      <c r="D93" s="596"/>
      <c r="E93" s="596"/>
      <c r="F93" s="596"/>
      <c r="G93" s="596"/>
      <c r="H93" s="596"/>
      <c r="I93" s="596"/>
      <c r="J93" s="596"/>
      <c r="K93" s="596"/>
    </row>
    <row r="94" spans="1:11" x14ac:dyDescent="0.2">
      <c r="A94" s="596"/>
      <c r="B94" s="596"/>
      <c r="C94" s="596"/>
      <c r="D94" s="596"/>
      <c r="E94" s="596"/>
      <c r="F94" s="596"/>
      <c r="G94" s="596"/>
      <c r="H94" s="596"/>
      <c r="I94" s="596"/>
      <c r="J94" s="596"/>
      <c r="K94" s="596"/>
    </row>
    <row r="95" spans="1:11" x14ac:dyDescent="0.2">
      <c r="A95" s="596"/>
      <c r="B95" s="596"/>
      <c r="C95" s="596"/>
      <c r="D95" s="596"/>
      <c r="E95" s="596"/>
      <c r="F95" s="596"/>
      <c r="G95" s="596"/>
      <c r="H95" s="596"/>
      <c r="I95" s="596"/>
      <c r="J95" s="596"/>
      <c r="K95" s="596"/>
    </row>
    <row r="96" spans="1:11" x14ac:dyDescent="0.2">
      <c r="A96" s="596"/>
      <c r="B96" s="596"/>
      <c r="C96" s="596"/>
      <c r="D96" s="596"/>
      <c r="E96" s="596"/>
      <c r="F96" s="596"/>
      <c r="G96" s="596"/>
      <c r="H96" s="596"/>
      <c r="I96" s="596"/>
      <c r="J96" s="596"/>
      <c r="K96" s="596"/>
    </row>
    <row r="97" spans="1:11" x14ac:dyDescent="0.2">
      <c r="A97" s="596"/>
      <c r="B97" s="596"/>
      <c r="C97" s="596"/>
      <c r="D97" s="596"/>
      <c r="E97" s="596"/>
      <c r="F97" s="596"/>
      <c r="G97" s="596"/>
      <c r="H97" s="596"/>
      <c r="I97" s="596"/>
      <c r="J97" s="596"/>
      <c r="K97" s="596"/>
    </row>
    <row r="98" spans="1:11" x14ac:dyDescent="0.2">
      <c r="A98" s="596"/>
      <c r="B98" s="596"/>
      <c r="C98" s="596"/>
      <c r="D98" s="596"/>
      <c r="E98" s="596"/>
      <c r="F98" s="596"/>
      <c r="G98" s="596"/>
      <c r="H98" s="596"/>
      <c r="I98" s="596"/>
      <c r="J98" s="596"/>
      <c r="K98" s="596"/>
    </row>
    <row r="99" spans="1:11" x14ac:dyDescent="0.2">
      <c r="A99" s="596"/>
      <c r="B99" s="596"/>
      <c r="C99" s="596"/>
      <c r="D99" s="596"/>
      <c r="E99" s="596"/>
      <c r="F99" s="596"/>
      <c r="G99" s="596"/>
      <c r="H99" s="596"/>
      <c r="I99" s="596"/>
      <c r="J99" s="596"/>
      <c r="K99" s="596"/>
    </row>
    <row r="100" spans="1:11" x14ac:dyDescent="0.2">
      <c r="A100" s="596"/>
      <c r="B100" s="596"/>
      <c r="C100" s="596"/>
      <c r="D100" s="596"/>
      <c r="E100" s="596"/>
      <c r="F100" s="596"/>
      <c r="G100" s="596"/>
      <c r="H100" s="596"/>
      <c r="I100" s="596"/>
      <c r="J100" s="596"/>
      <c r="K100" s="596"/>
    </row>
    <row r="101" spans="1:11" x14ac:dyDescent="0.2">
      <c r="A101" s="596"/>
      <c r="B101" s="596"/>
      <c r="C101" s="596"/>
      <c r="D101" s="596"/>
      <c r="E101" s="596"/>
      <c r="F101" s="596"/>
      <c r="G101" s="596"/>
      <c r="H101" s="596"/>
      <c r="I101" s="596"/>
      <c r="J101" s="596"/>
      <c r="K101" s="596"/>
    </row>
    <row r="102" spans="1:11" x14ac:dyDescent="0.2">
      <c r="A102" s="596"/>
      <c r="B102" s="596"/>
      <c r="C102" s="596"/>
      <c r="D102" s="596"/>
      <c r="E102" s="596"/>
      <c r="F102" s="596"/>
      <c r="G102" s="596"/>
      <c r="H102" s="596"/>
      <c r="I102" s="596"/>
      <c r="J102" s="596"/>
      <c r="K102" s="596"/>
    </row>
    <row r="103" spans="1:11" x14ac:dyDescent="0.2">
      <c r="A103" s="596"/>
      <c r="B103" s="596"/>
      <c r="C103" s="596"/>
      <c r="D103" s="596"/>
      <c r="E103" s="596"/>
      <c r="F103" s="596"/>
      <c r="G103" s="596"/>
      <c r="H103" s="596"/>
      <c r="I103" s="596"/>
      <c r="J103" s="596"/>
      <c r="K103" s="596"/>
    </row>
    <row r="104" spans="1:11" x14ac:dyDescent="0.2">
      <c r="A104" s="596"/>
      <c r="B104" s="596"/>
      <c r="C104" s="596"/>
      <c r="D104" s="596"/>
      <c r="E104" s="596"/>
      <c r="F104" s="596"/>
      <c r="G104" s="596"/>
      <c r="H104" s="596"/>
      <c r="I104" s="596"/>
      <c r="J104" s="596"/>
      <c r="K104" s="596"/>
    </row>
    <row r="105" spans="1:11" x14ac:dyDescent="0.2">
      <c r="A105" s="596"/>
      <c r="B105" s="596"/>
      <c r="C105" s="596"/>
      <c r="D105" s="596"/>
      <c r="E105" s="596"/>
      <c r="F105" s="596"/>
      <c r="G105" s="596"/>
      <c r="H105" s="596"/>
      <c r="I105" s="596"/>
      <c r="J105" s="596"/>
      <c r="K105" s="596"/>
    </row>
    <row r="106" spans="1:11" x14ac:dyDescent="0.2">
      <c r="A106" s="596"/>
      <c r="B106" s="596"/>
      <c r="C106" s="596"/>
      <c r="D106" s="596"/>
      <c r="E106" s="596"/>
      <c r="F106" s="596"/>
      <c r="G106" s="596"/>
      <c r="H106" s="596"/>
      <c r="I106" s="596"/>
      <c r="J106" s="596"/>
      <c r="K106" s="596"/>
    </row>
    <row r="107" spans="1:11" x14ac:dyDescent="0.2">
      <c r="A107" s="596"/>
      <c r="B107" s="596"/>
      <c r="C107" s="596"/>
      <c r="D107" s="596"/>
      <c r="E107" s="596"/>
      <c r="F107" s="596"/>
      <c r="G107" s="596"/>
      <c r="H107" s="596"/>
      <c r="I107" s="596"/>
      <c r="J107" s="596"/>
      <c r="K107" s="596"/>
    </row>
    <row r="108" spans="1:11" x14ac:dyDescent="0.2">
      <c r="A108" s="596"/>
      <c r="B108" s="596"/>
      <c r="C108" s="596"/>
      <c r="D108" s="596"/>
      <c r="E108" s="596"/>
      <c r="F108" s="596"/>
      <c r="G108" s="596"/>
      <c r="H108" s="596"/>
      <c r="I108" s="596"/>
      <c r="J108" s="596"/>
      <c r="K108" s="596"/>
    </row>
    <row r="109" spans="1:11" x14ac:dyDescent="0.2">
      <c r="A109" s="596"/>
      <c r="B109" s="596"/>
      <c r="C109" s="596"/>
      <c r="D109" s="596"/>
      <c r="E109" s="596"/>
      <c r="F109" s="596"/>
      <c r="G109" s="596"/>
      <c r="H109" s="596"/>
      <c r="I109" s="596"/>
      <c r="J109" s="596"/>
      <c r="K109" s="596"/>
    </row>
    <row r="110" spans="1:11" x14ac:dyDescent="0.2">
      <c r="A110" s="596"/>
      <c r="B110" s="596"/>
      <c r="C110" s="596"/>
      <c r="D110" s="596"/>
      <c r="E110" s="596"/>
      <c r="F110" s="596"/>
      <c r="G110" s="596"/>
      <c r="H110" s="596"/>
      <c r="I110" s="596"/>
      <c r="J110" s="596"/>
      <c r="K110" s="596"/>
    </row>
    <row r="111" spans="1:11" x14ac:dyDescent="0.2">
      <c r="A111" s="596"/>
      <c r="B111" s="596"/>
      <c r="C111" s="596"/>
      <c r="D111" s="596"/>
      <c r="E111" s="596"/>
      <c r="F111" s="596"/>
      <c r="G111" s="596"/>
      <c r="H111" s="596"/>
      <c r="I111" s="596"/>
      <c r="J111" s="596"/>
      <c r="K111" s="596"/>
    </row>
    <row r="112" spans="1:11" x14ac:dyDescent="0.2">
      <c r="A112" s="596"/>
      <c r="B112" s="596"/>
      <c r="C112" s="596"/>
      <c r="D112" s="596"/>
      <c r="E112" s="596"/>
      <c r="F112" s="596"/>
      <c r="G112" s="596"/>
      <c r="H112" s="596"/>
      <c r="I112" s="596"/>
      <c r="J112" s="596"/>
      <c r="K112" s="596"/>
    </row>
    <row r="113" spans="1:11" x14ac:dyDescent="0.2">
      <c r="A113" s="596"/>
      <c r="B113" s="596"/>
      <c r="C113" s="596"/>
      <c r="D113" s="596"/>
      <c r="E113" s="596"/>
      <c r="F113" s="596"/>
      <c r="G113" s="596"/>
      <c r="H113" s="596"/>
      <c r="I113" s="596"/>
      <c r="J113" s="596"/>
      <c r="K113" s="596"/>
    </row>
    <row r="114" spans="1:11" x14ac:dyDescent="0.2">
      <c r="A114" s="596"/>
      <c r="B114" s="596"/>
      <c r="C114" s="596"/>
      <c r="D114" s="596"/>
      <c r="E114" s="596"/>
      <c r="F114" s="596"/>
      <c r="G114" s="596"/>
      <c r="H114" s="596"/>
      <c r="I114" s="596"/>
      <c r="J114" s="596"/>
      <c r="K114" s="596"/>
    </row>
    <row r="115" spans="1:11" x14ac:dyDescent="0.2">
      <c r="A115" s="596"/>
      <c r="B115" s="596"/>
      <c r="C115" s="596"/>
      <c r="D115" s="596"/>
      <c r="E115" s="596"/>
      <c r="F115" s="596"/>
      <c r="G115" s="596"/>
      <c r="H115" s="596"/>
      <c r="I115" s="596"/>
      <c r="J115" s="596"/>
      <c r="K115" s="596"/>
    </row>
    <row r="116" spans="1:11" x14ac:dyDescent="0.2">
      <c r="A116" s="596"/>
      <c r="B116" s="596"/>
      <c r="C116" s="596"/>
      <c r="D116" s="596"/>
      <c r="E116" s="596"/>
      <c r="F116" s="596"/>
      <c r="G116" s="596"/>
      <c r="H116" s="596"/>
      <c r="I116" s="596"/>
      <c r="J116" s="596"/>
      <c r="K116" s="596"/>
    </row>
    <row r="117" spans="1:11" x14ac:dyDescent="0.2">
      <c r="A117" s="596"/>
      <c r="B117" s="596"/>
      <c r="C117" s="596"/>
      <c r="D117" s="596"/>
      <c r="E117" s="596"/>
      <c r="F117" s="596"/>
      <c r="G117" s="596"/>
      <c r="H117" s="596"/>
      <c r="I117" s="596"/>
      <c r="J117" s="596"/>
      <c r="K117" s="596"/>
    </row>
    <row r="118" spans="1:11" x14ac:dyDescent="0.2">
      <c r="A118" s="596"/>
      <c r="B118" s="596"/>
      <c r="C118" s="596"/>
      <c r="D118" s="596"/>
      <c r="E118" s="596"/>
      <c r="F118" s="596"/>
      <c r="G118" s="596"/>
      <c r="H118" s="596"/>
      <c r="I118" s="596"/>
      <c r="J118" s="596"/>
      <c r="K118" s="596"/>
    </row>
    <row r="119" spans="1:11" x14ac:dyDescent="0.2">
      <c r="A119" s="596"/>
      <c r="B119" s="596"/>
      <c r="C119" s="596"/>
      <c r="D119" s="596"/>
      <c r="E119" s="596"/>
      <c r="F119" s="596"/>
      <c r="G119" s="596"/>
      <c r="H119" s="596"/>
      <c r="I119" s="596"/>
      <c r="J119" s="596"/>
      <c r="K119" s="596"/>
    </row>
    <row r="120" spans="1:11" x14ac:dyDescent="0.2">
      <c r="A120" s="596"/>
      <c r="B120" s="596"/>
      <c r="C120" s="596"/>
      <c r="D120" s="596"/>
      <c r="E120" s="596"/>
      <c r="F120" s="596"/>
      <c r="G120" s="596"/>
      <c r="H120" s="596"/>
      <c r="I120" s="596"/>
      <c r="J120" s="596"/>
      <c r="K120" s="596"/>
    </row>
    <row r="121" spans="1:11" x14ac:dyDescent="0.2">
      <c r="A121" s="596"/>
      <c r="B121" s="596"/>
      <c r="C121" s="596"/>
      <c r="D121" s="596"/>
      <c r="E121" s="596"/>
      <c r="F121" s="596"/>
      <c r="G121" s="596"/>
      <c r="H121" s="596"/>
      <c r="I121" s="596"/>
      <c r="J121" s="596"/>
      <c r="K121" s="596"/>
    </row>
    <row r="122" spans="1:11" x14ac:dyDescent="0.2">
      <c r="A122" s="596"/>
      <c r="B122" s="596"/>
      <c r="C122" s="596"/>
      <c r="D122" s="596"/>
      <c r="E122" s="596"/>
      <c r="F122" s="596"/>
      <c r="G122" s="596"/>
      <c r="H122" s="596"/>
      <c r="I122" s="596"/>
      <c r="J122" s="596"/>
      <c r="K122" s="596"/>
    </row>
    <row r="123" spans="1:11" x14ac:dyDescent="0.2">
      <c r="A123" s="596"/>
      <c r="B123" s="596"/>
      <c r="C123" s="596"/>
      <c r="D123" s="596"/>
      <c r="E123" s="596"/>
      <c r="F123" s="596"/>
      <c r="G123" s="596"/>
      <c r="H123" s="596"/>
      <c r="I123" s="596"/>
      <c r="J123" s="596"/>
      <c r="K123" s="596"/>
    </row>
    <row r="124" spans="1:11" x14ac:dyDescent="0.2">
      <c r="A124" s="596"/>
      <c r="B124" s="596"/>
      <c r="C124" s="596"/>
      <c r="D124" s="596"/>
      <c r="E124" s="596"/>
      <c r="F124" s="596"/>
      <c r="G124" s="596"/>
      <c r="H124" s="596"/>
      <c r="I124" s="596"/>
      <c r="J124" s="596"/>
      <c r="K124" s="596"/>
    </row>
    <row r="125" spans="1:11" x14ac:dyDescent="0.2">
      <c r="A125" s="596"/>
      <c r="B125" s="596"/>
      <c r="C125" s="596"/>
      <c r="D125" s="596"/>
      <c r="E125" s="596"/>
      <c r="F125" s="596"/>
      <c r="G125" s="596"/>
      <c r="H125" s="596"/>
      <c r="I125" s="596"/>
      <c r="J125" s="596"/>
      <c r="K125" s="596"/>
    </row>
    <row r="126" spans="1:11" x14ac:dyDescent="0.2">
      <c r="A126" s="596"/>
      <c r="B126" s="596"/>
      <c r="C126" s="596"/>
      <c r="D126" s="596"/>
      <c r="E126" s="596"/>
      <c r="F126" s="596"/>
      <c r="G126" s="596"/>
      <c r="H126" s="596"/>
      <c r="I126" s="596"/>
      <c r="J126" s="596"/>
      <c r="K126" s="596"/>
    </row>
    <row r="127" spans="1:11" x14ac:dyDescent="0.2">
      <c r="A127" s="596"/>
      <c r="B127" s="596"/>
      <c r="C127" s="596"/>
      <c r="D127" s="596"/>
      <c r="E127" s="596"/>
      <c r="F127" s="596"/>
      <c r="G127" s="596"/>
      <c r="H127" s="596"/>
      <c r="I127" s="596"/>
      <c r="J127" s="596"/>
      <c r="K127" s="596"/>
    </row>
    <row r="128" spans="1:11" x14ac:dyDescent="0.2">
      <c r="A128" s="596"/>
      <c r="B128" s="596"/>
      <c r="C128" s="596"/>
      <c r="D128" s="596"/>
      <c r="E128" s="596"/>
      <c r="F128" s="596"/>
      <c r="G128" s="596"/>
      <c r="H128" s="596"/>
      <c r="I128" s="596"/>
      <c r="J128" s="596"/>
      <c r="K128" s="596"/>
    </row>
    <row r="129" spans="1:11" x14ac:dyDescent="0.2">
      <c r="A129" s="596"/>
      <c r="B129" s="596"/>
      <c r="C129" s="596"/>
      <c r="D129" s="596"/>
      <c r="E129" s="596"/>
      <c r="F129" s="596"/>
      <c r="G129" s="596"/>
      <c r="H129" s="596"/>
      <c r="I129" s="596"/>
      <c r="J129" s="596"/>
      <c r="K129" s="596"/>
    </row>
    <row r="130" spans="1:11" x14ac:dyDescent="0.2">
      <c r="A130" s="596"/>
      <c r="B130" s="596"/>
      <c r="C130" s="596"/>
      <c r="D130" s="596"/>
      <c r="E130" s="596"/>
      <c r="F130" s="596"/>
      <c r="G130" s="596"/>
      <c r="H130" s="596"/>
      <c r="I130" s="596"/>
      <c r="J130" s="596"/>
      <c r="K130" s="596"/>
    </row>
    <row r="131" spans="1:11" x14ac:dyDescent="0.2">
      <c r="A131" s="596"/>
      <c r="B131" s="596"/>
      <c r="C131" s="596"/>
      <c r="D131" s="596"/>
      <c r="E131" s="596"/>
      <c r="F131" s="596"/>
      <c r="G131" s="596"/>
      <c r="H131" s="596"/>
      <c r="I131" s="596"/>
      <c r="J131" s="596"/>
      <c r="K131" s="596"/>
    </row>
    <row r="132" spans="1:11" x14ac:dyDescent="0.2">
      <c r="A132" s="596"/>
      <c r="B132" s="596"/>
      <c r="C132" s="596"/>
      <c r="D132" s="596"/>
      <c r="E132" s="596"/>
      <c r="F132" s="596"/>
      <c r="G132" s="596"/>
      <c r="H132" s="596"/>
      <c r="I132" s="596"/>
      <c r="J132" s="596"/>
      <c r="K132" s="596"/>
    </row>
    <row r="133" spans="1:11" x14ac:dyDescent="0.2">
      <c r="A133" s="596"/>
      <c r="B133" s="596"/>
      <c r="C133" s="596"/>
      <c r="D133" s="596"/>
      <c r="E133" s="596"/>
      <c r="F133" s="596"/>
      <c r="G133" s="596"/>
      <c r="H133" s="596"/>
      <c r="I133" s="596"/>
      <c r="J133" s="596"/>
      <c r="K133" s="596"/>
    </row>
    <row r="134" spans="1:11" x14ac:dyDescent="0.2">
      <c r="A134" s="596"/>
      <c r="B134" s="596"/>
      <c r="C134" s="596"/>
      <c r="D134" s="596"/>
      <c r="E134" s="596"/>
      <c r="F134" s="596"/>
      <c r="G134" s="596"/>
      <c r="H134" s="596"/>
      <c r="I134" s="596"/>
      <c r="J134" s="596"/>
      <c r="K134" s="596"/>
    </row>
    <row r="135" spans="1:11" x14ac:dyDescent="0.2">
      <c r="A135" s="596"/>
      <c r="B135" s="596"/>
      <c r="C135" s="596"/>
      <c r="D135" s="596"/>
      <c r="E135" s="596"/>
      <c r="F135" s="596"/>
      <c r="G135" s="596"/>
      <c r="H135" s="596"/>
      <c r="I135" s="596"/>
      <c r="J135" s="596"/>
      <c r="K135" s="596"/>
    </row>
    <row r="136" spans="1:11" x14ac:dyDescent="0.2">
      <c r="A136" s="596"/>
      <c r="B136" s="596"/>
      <c r="C136" s="596"/>
      <c r="D136" s="596"/>
      <c r="E136" s="596"/>
      <c r="F136" s="596"/>
      <c r="G136" s="596"/>
      <c r="H136" s="596"/>
      <c r="I136" s="596"/>
      <c r="J136" s="596"/>
      <c r="K136" s="596"/>
    </row>
    <row r="137" spans="1:11" x14ac:dyDescent="0.2">
      <c r="A137" s="596"/>
      <c r="B137" s="596"/>
      <c r="C137" s="596"/>
      <c r="D137" s="596"/>
      <c r="E137" s="596"/>
      <c r="F137" s="596"/>
      <c r="G137" s="596"/>
      <c r="H137" s="596"/>
      <c r="I137" s="596"/>
      <c r="J137" s="596"/>
      <c r="K137" s="596"/>
    </row>
    <row r="138" spans="1:11" x14ac:dyDescent="0.2">
      <c r="A138" s="596"/>
      <c r="B138" s="596"/>
      <c r="C138" s="596"/>
      <c r="D138" s="596"/>
      <c r="E138" s="596"/>
      <c r="F138" s="596"/>
      <c r="G138" s="596"/>
      <c r="H138" s="596"/>
      <c r="I138" s="596"/>
      <c r="J138" s="596"/>
      <c r="K138" s="596"/>
    </row>
    <row r="139" spans="1:11" x14ac:dyDescent="0.2">
      <c r="A139" s="596"/>
      <c r="B139" s="596"/>
      <c r="C139" s="596"/>
      <c r="D139" s="596"/>
      <c r="E139" s="596"/>
      <c r="F139" s="596"/>
      <c r="G139" s="596"/>
      <c r="H139" s="596"/>
      <c r="I139" s="596"/>
      <c r="J139" s="596"/>
      <c r="K139" s="596"/>
    </row>
    <row r="140" spans="1:11" x14ac:dyDescent="0.2">
      <c r="A140" s="596"/>
      <c r="B140" s="596"/>
      <c r="C140" s="596"/>
      <c r="D140" s="596"/>
      <c r="E140" s="596"/>
      <c r="F140" s="596"/>
      <c r="G140" s="596"/>
      <c r="H140" s="596"/>
      <c r="I140" s="596"/>
      <c r="J140" s="596"/>
      <c r="K140" s="596"/>
    </row>
    <row r="141" spans="1:11" x14ac:dyDescent="0.2">
      <c r="A141" s="596"/>
      <c r="B141" s="596"/>
      <c r="C141" s="596"/>
      <c r="D141" s="596"/>
      <c r="E141" s="596"/>
      <c r="F141" s="596"/>
      <c r="G141" s="596"/>
      <c r="H141" s="596"/>
      <c r="I141" s="596"/>
      <c r="J141" s="596"/>
      <c r="K141" s="596"/>
    </row>
    <row r="142" spans="1:11" x14ac:dyDescent="0.2">
      <c r="A142" s="596"/>
      <c r="B142" s="596"/>
      <c r="C142" s="596"/>
      <c r="D142" s="596"/>
      <c r="E142" s="596"/>
      <c r="F142" s="596"/>
      <c r="G142" s="596"/>
      <c r="H142" s="596"/>
      <c r="I142" s="596"/>
      <c r="J142" s="596"/>
      <c r="K142" s="596"/>
    </row>
    <row r="143" spans="1:11" x14ac:dyDescent="0.2">
      <c r="A143" s="596"/>
      <c r="B143" s="596"/>
      <c r="C143" s="596"/>
      <c r="D143" s="596"/>
      <c r="E143" s="596"/>
      <c r="F143" s="596"/>
      <c r="G143" s="596"/>
      <c r="H143" s="596"/>
      <c r="I143" s="596"/>
      <c r="J143" s="596"/>
      <c r="K143" s="596"/>
    </row>
  </sheetData>
  <sheetProtection algorithmName="SHA-512" hashValue="2s2k1Xx/igJxaJZvZ+xg9NjphPJRvRReWBOLknZ7OagnhRHB4d5THSAVTphabU4Madl5SOrNvgkco5RGsLCVow==" saltValue="RFjp7NS1w2bdQSy3AUyiag==" spinCount="100000" sheet="1" objects="1" scenarios="1"/>
  <mergeCells count="26">
    <mergeCell ref="A5:B5"/>
    <mergeCell ref="A7:K7"/>
    <mergeCell ref="A12:A13"/>
    <mergeCell ref="B12:B13"/>
    <mergeCell ref="C12:C13"/>
    <mergeCell ref="D12:D13"/>
    <mergeCell ref="E12:E13"/>
    <mergeCell ref="F12:F13"/>
    <mergeCell ref="G12:G13"/>
    <mergeCell ref="H12:H13"/>
    <mergeCell ref="I12:I13"/>
    <mergeCell ref="J12:J13"/>
    <mergeCell ref="K12:K13"/>
    <mergeCell ref="A14:B14"/>
    <mergeCell ref="A22:A23"/>
    <mergeCell ref="B22:B23"/>
    <mergeCell ref="C22:C23"/>
    <mergeCell ref="D22:E22"/>
    <mergeCell ref="A31:A37"/>
    <mergeCell ref="B31:B37"/>
    <mergeCell ref="K31:K37"/>
    <mergeCell ref="F22:G22"/>
    <mergeCell ref="H22:I22"/>
    <mergeCell ref="J22:J23"/>
    <mergeCell ref="K22:K23"/>
    <mergeCell ref="A24:B2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20.pielikums Jūrmalas pilsētas domes 
2016.gada 15.septembra saistošajiem noteikumiem Nr.30
(protokols Nr.13, 11.punkts)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R10" sqref="R10"/>
    </sheetView>
  </sheetViews>
  <sheetFormatPr defaultRowHeight="12" outlineLevelCol="1" x14ac:dyDescent="0.25"/>
  <cols>
    <col min="1" max="1" width="10.85546875" style="2" customWidth="1"/>
    <col min="2" max="2" width="33.425781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361</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375"/>
      <c r="B5" s="376"/>
      <c r="C5" s="376"/>
      <c r="D5" s="376"/>
      <c r="E5" s="376"/>
      <c r="F5" s="376"/>
      <c r="G5" s="376"/>
      <c r="H5" s="376"/>
      <c r="I5" s="376"/>
      <c r="J5" s="376"/>
      <c r="K5" s="376"/>
      <c r="L5" s="376"/>
      <c r="M5" s="376"/>
      <c r="N5" s="376"/>
      <c r="O5" s="376"/>
      <c r="P5" s="376"/>
      <c r="Q5" s="377"/>
    </row>
    <row r="6" spans="1:17" ht="12.75"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365</v>
      </c>
      <c r="D9" s="861"/>
      <c r="E9" s="861"/>
      <c r="F9" s="861"/>
      <c r="G9" s="861"/>
      <c r="H9" s="861"/>
      <c r="I9" s="861"/>
      <c r="J9" s="861"/>
      <c r="K9" s="861"/>
      <c r="L9" s="861"/>
      <c r="M9" s="861"/>
      <c r="N9" s="861"/>
      <c r="O9" s="861"/>
      <c r="P9" s="861"/>
      <c r="Q9" s="377"/>
    </row>
    <row r="10" spans="1:17" ht="23.25" customHeight="1" x14ac:dyDescent="0.25">
      <c r="A10" s="359" t="s">
        <v>322</v>
      </c>
      <c r="B10" s="358"/>
      <c r="C10" s="864" t="s">
        <v>382</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366</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126087</v>
      </c>
      <c r="D24" s="334">
        <f>SUM(D25,D28,D29,D45,D46)</f>
        <v>116598</v>
      </c>
      <c r="E24" s="508">
        <f>SUM(E25,E28,E29,E45,E46)</f>
        <v>9489</v>
      </c>
      <c r="F24" s="462">
        <f t="shared" ref="F24:F29" si="0">D24+E24</f>
        <v>126087</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0">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2">
        <f t="shared" si="0"/>
        <v>0</v>
      </c>
      <c r="G27" s="316"/>
      <c r="H27" s="315"/>
      <c r="I27" s="312">
        <f>G27+H27</f>
        <v>0</v>
      </c>
      <c r="J27" s="316"/>
      <c r="K27" s="315"/>
      <c r="L27" s="312">
        <f>J27+K27</f>
        <v>0</v>
      </c>
      <c r="M27" s="314"/>
      <c r="N27" s="313"/>
      <c r="O27" s="312">
        <f>M27+N27</f>
        <v>0</v>
      </c>
      <c r="P27" s="38"/>
      <c r="R27" s="13"/>
    </row>
    <row r="28" spans="1:18" s="6" customFormat="1" ht="25.5" thickTop="1" thickBot="1" x14ac:dyDescent="0.3">
      <c r="A28" s="311">
        <v>19300</v>
      </c>
      <c r="B28" s="311" t="s">
        <v>286</v>
      </c>
      <c r="C28" s="310">
        <f>SUM(F28,I28)</f>
        <v>126087</v>
      </c>
      <c r="D28" s="307">
        <f>100957+15641</f>
        <v>116598</v>
      </c>
      <c r="E28" s="512">
        <f>E54</f>
        <v>9489</v>
      </c>
      <c r="F28" s="469">
        <f t="shared" si="0"/>
        <v>126087</v>
      </c>
      <c r="G28" s="307"/>
      <c r="H28" s="306"/>
      <c r="I28" s="305">
        <f>G28+H28</f>
        <v>0</v>
      </c>
      <c r="J28" s="304" t="s">
        <v>262</v>
      </c>
      <c r="K28" s="303" t="s">
        <v>262</v>
      </c>
      <c r="L28" s="300" t="s">
        <v>262</v>
      </c>
      <c r="M28" s="302" t="s">
        <v>262</v>
      </c>
      <c r="N28" s="301" t="s">
        <v>262</v>
      </c>
      <c r="O28" s="300" t="s">
        <v>262</v>
      </c>
      <c r="P28" s="299"/>
      <c r="R28" s="13"/>
    </row>
    <row r="29" spans="1:18" s="6" customFormat="1" ht="24.75" hidden="1" thickTop="1" x14ac:dyDescent="0.25">
      <c r="A29" s="109"/>
      <c r="B29" s="109" t="s">
        <v>284</v>
      </c>
      <c r="C29" s="124">
        <f>F29</f>
        <v>0</v>
      </c>
      <c r="D29" s="298"/>
      <c r="E29" s="297"/>
      <c r="F29" s="250">
        <f t="shared" si="0"/>
        <v>0</v>
      </c>
      <c r="G29" s="276" t="s">
        <v>262</v>
      </c>
      <c r="H29" s="275" t="s">
        <v>262</v>
      </c>
      <c r="I29" s="266" t="s">
        <v>262</v>
      </c>
      <c r="J29" s="276" t="s">
        <v>262</v>
      </c>
      <c r="K29" s="275" t="s">
        <v>262</v>
      </c>
      <c r="L29" s="266" t="s">
        <v>262</v>
      </c>
      <c r="M29" s="268" t="s">
        <v>262</v>
      </c>
      <c r="N29" s="267" t="s">
        <v>262</v>
      </c>
      <c r="O29" s="266" t="s">
        <v>262</v>
      </c>
      <c r="P29" s="171"/>
      <c r="R29" s="13"/>
    </row>
    <row r="30" spans="1:18" s="6" customFormat="1" ht="24.75" hidden="1" thickTop="1" x14ac:dyDescent="0.25">
      <c r="A30" s="109">
        <v>21300</v>
      </c>
      <c r="B30" s="109" t="s">
        <v>283</v>
      </c>
      <c r="C30" s="124">
        <f t="shared" ref="C30:C44" si="1">L30</f>
        <v>0</v>
      </c>
      <c r="D30" s="276" t="s">
        <v>262</v>
      </c>
      <c r="E30" s="267" t="s">
        <v>262</v>
      </c>
      <c r="F30" s="26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t="12.75" hidden="1" thickTop="1" x14ac:dyDescent="0.25">
      <c r="A31" s="280">
        <v>21350</v>
      </c>
      <c r="B31" s="109" t="s">
        <v>282</v>
      </c>
      <c r="C31" s="124">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t="12.75" hidden="1" thickTop="1" x14ac:dyDescent="0.25">
      <c r="A32" s="200">
        <v>21351</v>
      </c>
      <c r="B32" s="117" t="s">
        <v>281</v>
      </c>
      <c r="C32" s="85">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c r="R32" s="13"/>
    </row>
    <row r="33" spans="1:18" ht="12.75" hidden="1" thickTop="1" x14ac:dyDescent="0.25">
      <c r="A33" s="46">
        <v>21352</v>
      </c>
      <c r="B33" s="110" t="s">
        <v>280</v>
      </c>
      <c r="C33" s="45">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c r="R33" s="13"/>
    </row>
    <row r="34" spans="1:18" ht="24.75" hidden="1" thickTop="1" x14ac:dyDescent="0.25">
      <c r="A34" s="46">
        <v>21359</v>
      </c>
      <c r="B34" s="110" t="s">
        <v>279</v>
      </c>
      <c r="C34" s="45">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c r="R34" s="13"/>
    </row>
    <row r="35" spans="1:18" s="6" customFormat="1" ht="24.75" hidden="1" thickTop="1" x14ac:dyDescent="0.25">
      <c r="A35" s="280">
        <v>21370</v>
      </c>
      <c r="B35" s="109" t="s">
        <v>278</v>
      </c>
      <c r="C35" s="124">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24.75" hidden="1" thickTop="1" x14ac:dyDescent="0.25">
      <c r="A36" s="99">
        <v>21379</v>
      </c>
      <c r="B36" s="98" t="s">
        <v>277</v>
      </c>
      <c r="C36" s="55">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c r="R36" s="13"/>
    </row>
    <row r="37" spans="1:18" s="6" customFormat="1" ht="12.75" hidden="1" thickTop="1" x14ac:dyDescent="0.25">
      <c r="A37" s="280">
        <v>21380</v>
      </c>
      <c r="B37" s="109" t="s">
        <v>276</v>
      </c>
      <c r="C37" s="124">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t="12.75" hidden="1" thickTop="1" x14ac:dyDescent="0.25">
      <c r="A38" s="145">
        <v>21381</v>
      </c>
      <c r="B38" s="117" t="s">
        <v>275</v>
      </c>
      <c r="C38" s="85">
        <f t="shared" si="1"/>
        <v>0</v>
      </c>
      <c r="D38" s="291" t="s">
        <v>262</v>
      </c>
      <c r="E38" s="288" t="s">
        <v>262</v>
      </c>
      <c r="F38" s="287" t="s">
        <v>262</v>
      </c>
      <c r="G38" s="291" t="s">
        <v>262</v>
      </c>
      <c r="H38" s="290" t="s">
        <v>262</v>
      </c>
      <c r="I38" s="287" t="s">
        <v>262</v>
      </c>
      <c r="J38" s="83"/>
      <c r="K38" s="82"/>
      <c r="L38" s="79">
        <f t="shared" si="2"/>
        <v>0</v>
      </c>
      <c r="M38" s="289" t="s">
        <v>262</v>
      </c>
      <c r="N38" s="288" t="s">
        <v>262</v>
      </c>
      <c r="O38" s="287" t="s">
        <v>262</v>
      </c>
      <c r="P38" s="78"/>
      <c r="R38" s="13"/>
    </row>
    <row r="39" spans="1:18" ht="12.75" hidden="1" thickTop="1" x14ac:dyDescent="0.25">
      <c r="A39" s="88">
        <v>21383</v>
      </c>
      <c r="B39" s="110" t="s">
        <v>274</v>
      </c>
      <c r="C39" s="45">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c r="R39" s="13"/>
    </row>
    <row r="40" spans="1:18" s="6" customFormat="1" ht="24.75" hidden="1" thickTop="1" x14ac:dyDescent="0.25">
      <c r="A40" s="280">
        <v>21390</v>
      </c>
      <c r="B40" s="109" t="s">
        <v>273</v>
      </c>
      <c r="C40" s="124">
        <f t="shared" si="1"/>
        <v>0</v>
      </c>
      <c r="D40" s="276" t="s">
        <v>262</v>
      </c>
      <c r="E40" s="267" t="s">
        <v>262</v>
      </c>
      <c r="F40" s="266"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75" hidden="1" thickTop="1" x14ac:dyDescent="0.25">
      <c r="A41" s="145">
        <v>21391</v>
      </c>
      <c r="B41" s="117" t="s">
        <v>272</v>
      </c>
      <c r="C41" s="85">
        <f t="shared" si="1"/>
        <v>0</v>
      </c>
      <c r="D41" s="291" t="s">
        <v>262</v>
      </c>
      <c r="E41" s="288" t="s">
        <v>262</v>
      </c>
      <c r="F41" s="287" t="s">
        <v>262</v>
      </c>
      <c r="G41" s="291" t="s">
        <v>262</v>
      </c>
      <c r="H41" s="290" t="s">
        <v>262</v>
      </c>
      <c r="I41" s="287" t="s">
        <v>262</v>
      </c>
      <c r="J41" s="83"/>
      <c r="K41" s="82"/>
      <c r="L41" s="79">
        <f t="shared" si="2"/>
        <v>0</v>
      </c>
      <c r="M41" s="289" t="s">
        <v>262</v>
      </c>
      <c r="N41" s="288" t="s">
        <v>262</v>
      </c>
      <c r="O41" s="287" t="s">
        <v>262</v>
      </c>
      <c r="P41" s="78"/>
      <c r="R41" s="13"/>
    </row>
    <row r="42" spans="1:18" ht="12.75" hidden="1" thickTop="1" x14ac:dyDescent="0.25">
      <c r="A42" s="88">
        <v>21393</v>
      </c>
      <c r="B42" s="110" t="s">
        <v>271</v>
      </c>
      <c r="C42" s="45">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c r="R42" s="13"/>
    </row>
    <row r="43" spans="1:18" ht="12.75" hidden="1" thickTop="1" x14ac:dyDescent="0.25">
      <c r="A43" s="88">
        <v>21395</v>
      </c>
      <c r="B43" s="110" t="s">
        <v>270</v>
      </c>
      <c r="C43" s="45">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c r="R43" s="13"/>
    </row>
    <row r="44" spans="1:18" ht="12.75" hidden="1" thickTop="1" x14ac:dyDescent="0.25">
      <c r="A44" s="88">
        <v>21399</v>
      </c>
      <c r="B44" s="110" t="s">
        <v>269</v>
      </c>
      <c r="C44" s="45">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c r="R44" s="13"/>
    </row>
    <row r="45" spans="1:18" s="6" customFormat="1" ht="24.75" hidden="1" thickTop="1" x14ac:dyDescent="0.25">
      <c r="A45" s="280">
        <v>21420</v>
      </c>
      <c r="B45" s="109" t="s">
        <v>268</v>
      </c>
      <c r="C45" s="258">
        <f>F45</f>
        <v>0</v>
      </c>
      <c r="D45" s="279"/>
      <c r="E45" s="278"/>
      <c r="F45" s="250">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24.75" hidden="1" thickTop="1" x14ac:dyDescent="0.25">
      <c r="A46" s="274">
        <v>21490</v>
      </c>
      <c r="B46" s="154" t="s">
        <v>267</v>
      </c>
      <c r="C46" s="25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row>
    <row r="47" spans="1:18" s="6" customFormat="1" ht="12.75" hidden="1" thickTop="1" x14ac:dyDescent="0.25">
      <c r="A47" s="88">
        <v>21499</v>
      </c>
      <c r="B47" s="110" t="s">
        <v>266</v>
      </c>
      <c r="C47" s="265">
        <f>F47+I47+L47</f>
        <v>0</v>
      </c>
      <c r="D47" s="194"/>
      <c r="E47" s="191"/>
      <c r="F47" s="190">
        <f>D47+E47</f>
        <v>0</v>
      </c>
      <c r="G47" s="264"/>
      <c r="H47" s="193"/>
      <c r="I47" s="190">
        <f>G47+H47</f>
        <v>0</v>
      </c>
      <c r="J47" s="194"/>
      <c r="K47" s="193"/>
      <c r="L47" s="190">
        <f>J47+K47</f>
        <v>0</v>
      </c>
      <c r="M47" s="263" t="s">
        <v>262</v>
      </c>
      <c r="N47" s="262" t="s">
        <v>262</v>
      </c>
      <c r="O47" s="261" t="s">
        <v>262</v>
      </c>
      <c r="P47" s="48"/>
      <c r="R47" s="13"/>
    </row>
    <row r="48" spans="1:18" ht="12.75" hidden="1" thickTop="1" x14ac:dyDescent="0.25">
      <c r="A48" s="260">
        <v>23000</v>
      </c>
      <c r="B48" s="259" t="s">
        <v>265</v>
      </c>
      <c r="C48" s="25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24.75" hidden="1" thickTop="1" x14ac:dyDescent="0.25">
      <c r="A49" s="187">
        <v>23410</v>
      </c>
      <c r="B49" s="96" t="s">
        <v>264</v>
      </c>
      <c r="C49" s="249">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c r="R49" s="13"/>
    </row>
    <row r="50" spans="1:18" ht="24.75" hidden="1" thickTop="1" x14ac:dyDescent="0.25">
      <c r="A50" s="187">
        <v>23510</v>
      </c>
      <c r="B50" s="96" t="s">
        <v>263</v>
      </c>
      <c r="C50" s="249">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c r="R50" s="13"/>
    </row>
    <row r="51" spans="1:18" ht="12.75" thickTop="1"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4">F53+I53+L53+O53</f>
        <v>126087</v>
      </c>
      <c r="D53" s="220">
        <f>SUM(D54,D284)</f>
        <v>116598</v>
      </c>
      <c r="E53" s="535">
        <f>SUM(E54,E284)</f>
        <v>9489</v>
      </c>
      <c r="F53" s="489">
        <f t="shared" ref="F53:F117" si="5">D53+E53</f>
        <v>126087</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c r="R53" s="13"/>
    </row>
    <row r="54" spans="1:18" s="6" customFormat="1" ht="36.75" thickTop="1" x14ac:dyDescent="0.25">
      <c r="A54" s="214"/>
      <c r="B54" s="213" t="s">
        <v>259</v>
      </c>
      <c r="C54" s="212">
        <f t="shared" si="4"/>
        <v>126087</v>
      </c>
      <c r="D54" s="210">
        <f>SUM(D55,D197)</f>
        <v>116598</v>
      </c>
      <c r="E54" s="536">
        <f>SUM(E55,E197)</f>
        <v>9489</v>
      </c>
      <c r="F54" s="490">
        <f t="shared" si="5"/>
        <v>126087</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c r="R54" s="13"/>
    </row>
    <row r="55" spans="1:18" s="6" customFormat="1" ht="24" x14ac:dyDescent="0.25">
      <c r="A55" s="204"/>
      <c r="B55" s="203" t="s">
        <v>258</v>
      </c>
      <c r="C55" s="182">
        <f t="shared" si="4"/>
        <v>14054</v>
      </c>
      <c r="D55" s="179">
        <f>SUM(D56,D78,D176,D190)</f>
        <v>11099</v>
      </c>
      <c r="E55" s="537">
        <f>SUM(E56,E78,E176,E190)</f>
        <v>2955</v>
      </c>
      <c r="F55" s="491">
        <f t="shared" si="5"/>
        <v>14054</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c r="R55" s="13"/>
    </row>
    <row r="56" spans="1:18" s="6" customFormat="1" hidden="1" x14ac:dyDescent="0.25">
      <c r="A56" s="163">
        <v>1000</v>
      </c>
      <c r="B56" s="163" t="s">
        <v>257</v>
      </c>
      <c r="C56" s="162">
        <f t="shared" si="4"/>
        <v>0</v>
      </c>
      <c r="D56" s="160">
        <f>SUM(D57,D70)</f>
        <v>0</v>
      </c>
      <c r="E56" s="157">
        <f>SUM(E57,E70)</f>
        <v>0</v>
      </c>
      <c r="F56" s="156">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row>
    <row r="57" spans="1:18" hidden="1" x14ac:dyDescent="0.25">
      <c r="A57" s="109">
        <v>1100</v>
      </c>
      <c r="B57" s="108" t="s">
        <v>256</v>
      </c>
      <c r="C57" s="124">
        <f t="shared" si="4"/>
        <v>0</v>
      </c>
      <c r="D57" s="121">
        <f>SUM(D58,D61,D69)</f>
        <v>0</v>
      </c>
      <c r="E57" s="123">
        <f>SUM(E58,E61,E69)</f>
        <v>0</v>
      </c>
      <c r="F57" s="119">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row>
    <row r="58" spans="1:18" hidden="1" x14ac:dyDescent="0.25">
      <c r="A58" s="169">
        <v>1110</v>
      </c>
      <c r="B58" s="96" t="s">
        <v>255</v>
      </c>
      <c r="C58" s="170">
        <f t="shared" si="4"/>
        <v>0</v>
      </c>
      <c r="D58" s="94">
        <f>SUM(D59:D60)</f>
        <v>0</v>
      </c>
      <c r="E58" s="91">
        <f>SUM(E59:E60)</f>
        <v>0</v>
      </c>
      <c r="F58" s="90">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row>
    <row r="59" spans="1:18" hidden="1" x14ac:dyDescent="0.25">
      <c r="A59" s="145">
        <v>1111</v>
      </c>
      <c r="B59" s="117" t="s">
        <v>254</v>
      </c>
      <c r="C59" s="85">
        <f t="shared" si="4"/>
        <v>0</v>
      </c>
      <c r="D59" s="83">
        <v>0</v>
      </c>
      <c r="E59" s="80"/>
      <c r="F59" s="79">
        <f t="shared" si="5"/>
        <v>0</v>
      </c>
      <c r="G59" s="83"/>
      <c r="H59" s="82"/>
      <c r="I59" s="79">
        <f t="shared" si="6"/>
        <v>0</v>
      </c>
      <c r="J59" s="83"/>
      <c r="K59" s="82"/>
      <c r="L59" s="79">
        <f t="shared" si="7"/>
        <v>0</v>
      </c>
      <c r="M59" s="81"/>
      <c r="N59" s="80"/>
      <c r="O59" s="79">
        <f t="shared" si="8"/>
        <v>0</v>
      </c>
      <c r="P59" s="78"/>
      <c r="R59" s="13"/>
    </row>
    <row r="60" spans="1:18" hidden="1" x14ac:dyDescent="0.25">
      <c r="A60" s="88">
        <v>1119</v>
      </c>
      <c r="B60" s="110" t="s">
        <v>253</v>
      </c>
      <c r="C60" s="45">
        <f t="shared" si="4"/>
        <v>0</v>
      </c>
      <c r="D60" s="43">
        <v>0</v>
      </c>
      <c r="E60" s="40"/>
      <c r="F60" s="39">
        <f t="shared" si="5"/>
        <v>0</v>
      </c>
      <c r="G60" s="43"/>
      <c r="H60" s="42"/>
      <c r="I60" s="39">
        <f t="shared" si="6"/>
        <v>0</v>
      </c>
      <c r="J60" s="43"/>
      <c r="K60" s="42"/>
      <c r="L60" s="39">
        <f t="shared" si="7"/>
        <v>0</v>
      </c>
      <c r="M60" s="41"/>
      <c r="N60" s="40"/>
      <c r="O60" s="39">
        <f t="shared" si="8"/>
        <v>0</v>
      </c>
      <c r="P60" s="38"/>
      <c r="R60" s="13"/>
    </row>
    <row r="61" spans="1:18" hidden="1" x14ac:dyDescent="0.25">
      <c r="A61" s="111">
        <v>1140</v>
      </c>
      <c r="B61" s="110" t="s">
        <v>252</v>
      </c>
      <c r="C61" s="45">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row>
    <row r="62" spans="1:18" hidden="1" x14ac:dyDescent="0.25">
      <c r="A62" s="88">
        <v>1141</v>
      </c>
      <c r="B62" s="110" t="s">
        <v>251</v>
      </c>
      <c r="C62" s="45">
        <f t="shared" si="4"/>
        <v>0</v>
      </c>
      <c r="D62" s="43">
        <v>0</v>
      </c>
      <c r="E62" s="40"/>
      <c r="F62" s="39">
        <f t="shared" si="5"/>
        <v>0</v>
      </c>
      <c r="G62" s="43"/>
      <c r="H62" s="42"/>
      <c r="I62" s="39">
        <f t="shared" si="6"/>
        <v>0</v>
      </c>
      <c r="J62" s="43"/>
      <c r="K62" s="42"/>
      <c r="L62" s="39">
        <f t="shared" si="7"/>
        <v>0</v>
      </c>
      <c r="M62" s="41"/>
      <c r="N62" s="40"/>
      <c r="O62" s="39">
        <f t="shared" si="8"/>
        <v>0</v>
      </c>
      <c r="P62" s="38"/>
      <c r="R62" s="13"/>
    </row>
    <row r="63" spans="1:18" ht="24" hidden="1" x14ac:dyDescent="0.25">
      <c r="A63" s="88">
        <v>1142</v>
      </c>
      <c r="B63" s="110" t="s">
        <v>250</v>
      </c>
      <c r="C63" s="45">
        <f t="shared" si="4"/>
        <v>0</v>
      </c>
      <c r="D63" s="43">
        <v>0</v>
      </c>
      <c r="E63" s="40"/>
      <c r="F63" s="39">
        <f t="shared" si="5"/>
        <v>0</v>
      </c>
      <c r="G63" s="43"/>
      <c r="H63" s="42"/>
      <c r="I63" s="39">
        <f t="shared" si="6"/>
        <v>0</v>
      </c>
      <c r="J63" s="43"/>
      <c r="K63" s="42"/>
      <c r="L63" s="39">
        <f t="shared" si="7"/>
        <v>0</v>
      </c>
      <c r="M63" s="41"/>
      <c r="N63" s="40"/>
      <c r="O63" s="39">
        <f t="shared" si="8"/>
        <v>0</v>
      </c>
      <c r="P63" s="38"/>
      <c r="R63" s="13"/>
    </row>
    <row r="64" spans="1:18" ht="24" hidden="1" x14ac:dyDescent="0.25">
      <c r="A64" s="88">
        <v>1145</v>
      </c>
      <c r="B64" s="110" t="s">
        <v>249</v>
      </c>
      <c r="C64" s="45">
        <f t="shared" si="4"/>
        <v>0</v>
      </c>
      <c r="D64" s="43">
        <v>0</v>
      </c>
      <c r="E64" s="40"/>
      <c r="F64" s="39">
        <f t="shared" si="5"/>
        <v>0</v>
      </c>
      <c r="G64" s="43"/>
      <c r="H64" s="42"/>
      <c r="I64" s="39">
        <f t="shared" si="6"/>
        <v>0</v>
      </c>
      <c r="J64" s="43"/>
      <c r="K64" s="42"/>
      <c r="L64" s="39">
        <f t="shared" si="7"/>
        <v>0</v>
      </c>
      <c r="M64" s="41"/>
      <c r="N64" s="40"/>
      <c r="O64" s="39">
        <f t="shared" si="8"/>
        <v>0</v>
      </c>
      <c r="P64" s="38"/>
      <c r="R64" s="13"/>
    </row>
    <row r="65" spans="1:18" ht="24" hidden="1" x14ac:dyDescent="0.25">
      <c r="A65" s="88">
        <v>1146</v>
      </c>
      <c r="B65" s="110" t="s">
        <v>248</v>
      </c>
      <c r="C65" s="45">
        <f t="shared" si="4"/>
        <v>0</v>
      </c>
      <c r="D65" s="43">
        <v>0</v>
      </c>
      <c r="E65" s="40"/>
      <c r="F65" s="39">
        <f t="shared" si="5"/>
        <v>0</v>
      </c>
      <c r="G65" s="43"/>
      <c r="H65" s="42"/>
      <c r="I65" s="39">
        <f t="shared" si="6"/>
        <v>0</v>
      </c>
      <c r="J65" s="43"/>
      <c r="K65" s="42"/>
      <c r="L65" s="39">
        <f t="shared" si="7"/>
        <v>0</v>
      </c>
      <c r="M65" s="41"/>
      <c r="N65" s="40"/>
      <c r="O65" s="39">
        <f t="shared" si="8"/>
        <v>0</v>
      </c>
      <c r="P65" s="38"/>
      <c r="R65" s="13"/>
    </row>
    <row r="66" spans="1:18" hidden="1" x14ac:dyDescent="0.25">
      <c r="A66" s="88">
        <v>1147</v>
      </c>
      <c r="B66" s="110" t="s">
        <v>247</v>
      </c>
      <c r="C66" s="45">
        <f t="shared" si="4"/>
        <v>0</v>
      </c>
      <c r="D66" s="43">
        <v>0</v>
      </c>
      <c r="E66" s="40"/>
      <c r="F66" s="39">
        <f t="shared" si="5"/>
        <v>0</v>
      </c>
      <c r="G66" s="43"/>
      <c r="H66" s="42"/>
      <c r="I66" s="39">
        <f t="shared" si="6"/>
        <v>0</v>
      </c>
      <c r="J66" s="43"/>
      <c r="K66" s="42"/>
      <c r="L66" s="39">
        <f t="shared" si="7"/>
        <v>0</v>
      </c>
      <c r="M66" s="41"/>
      <c r="N66" s="40"/>
      <c r="O66" s="39">
        <f t="shared" si="8"/>
        <v>0</v>
      </c>
      <c r="P66" s="38"/>
      <c r="R66" s="13"/>
    </row>
    <row r="67" spans="1:18" hidden="1" x14ac:dyDescent="0.25">
      <c r="A67" s="88">
        <v>1148</v>
      </c>
      <c r="B67" s="110" t="s">
        <v>246</v>
      </c>
      <c r="C67" s="45">
        <f t="shared" si="4"/>
        <v>0</v>
      </c>
      <c r="D67" s="43">
        <v>0</v>
      </c>
      <c r="E67" s="40"/>
      <c r="F67" s="39">
        <f t="shared" si="5"/>
        <v>0</v>
      </c>
      <c r="G67" s="43"/>
      <c r="H67" s="42"/>
      <c r="I67" s="39">
        <f t="shared" si="6"/>
        <v>0</v>
      </c>
      <c r="J67" s="43"/>
      <c r="K67" s="42"/>
      <c r="L67" s="39">
        <f t="shared" si="7"/>
        <v>0</v>
      </c>
      <c r="M67" s="41"/>
      <c r="N67" s="40"/>
      <c r="O67" s="39">
        <f t="shared" si="8"/>
        <v>0</v>
      </c>
      <c r="P67" s="38"/>
      <c r="R67" s="13"/>
    </row>
    <row r="68" spans="1:18" ht="24" hidden="1" x14ac:dyDescent="0.25">
      <c r="A68" s="88">
        <v>1149</v>
      </c>
      <c r="B68" s="110" t="s">
        <v>245</v>
      </c>
      <c r="C68" s="45">
        <f t="shared" si="4"/>
        <v>0</v>
      </c>
      <c r="D68" s="43">
        <v>0</v>
      </c>
      <c r="E68" s="40"/>
      <c r="F68" s="39">
        <f t="shared" si="5"/>
        <v>0</v>
      </c>
      <c r="G68" s="43"/>
      <c r="H68" s="42"/>
      <c r="I68" s="39">
        <f t="shared" si="6"/>
        <v>0</v>
      </c>
      <c r="J68" s="43"/>
      <c r="K68" s="42"/>
      <c r="L68" s="39">
        <f t="shared" si="7"/>
        <v>0</v>
      </c>
      <c r="M68" s="41"/>
      <c r="N68" s="40"/>
      <c r="O68" s="39">
        <f t="shared" si="8"/>
        <v>0</v>
      </c>
      <c r="P68" s="38"/>
      <c r="R68" s="13"/>
    </row>
    <row r="69" spans="1:18" ht="24" hidden="1" x14ac:dyDescent="0.25">
      <c r="A69" s="169">
        <v>1150</v>
      </c>
      <c r="B69" s="96" t="s">
        <v>244</v>
      </c>
      <c r="C69" s="45">
        <f t="shared" si="4"/>
        <v>0</v>
      </c>
      <c r="D69" s="167">
        <v>0</v>
      </c>
      <c r="E69" s="164"/>
      <c r="F69" s="90">
        <f t="shared" si="5"/>
        <v>0</v>
      </c>
      <c r="G69" s="167"/>
      <c r="H69" s="166"/>
      <c r="I69" s="90">
        <f t="shared" si="6"/>
        <v>0</v>
      </c>
      <c r="J69" s="167"/>
      <c r="K69" s="166"/>
      <c r="L69" s="90">
        <f t="shared" si="7"/>
        <v>0</v>
      </c>
      <c r="M69" s="165"/>
      <c r="N69" s="164"/>
      <c r="O69" s="90">
        <f t="shared" si="8"/>
        <v>0</v>
      </c>
      <c r="P69" s="89"/>
      <c r="R69" s="13"/>
    </row>
    <row r="70" spans="1:18" ht="36" hidden="1" x14ac:dyDescent="0.25">
      <c r="A70" s="109">
        <v>1200</v>
      </c>
      <c r="B70" s="108" t="s">
        <v>243</v>
      </c>
      <c r="C70" s="124">
        <f t="shared" si="4"/>
        <v>0</v>
      </c>
      <c r="D70" s="121">
        <f>SUM(D71:D72)</f>
        <v>0</v>
      </c>
      <c r="E70" s="123">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row>
    <row r="71" spans="1:18" ht="24" hidden="1" x14ac:dyDescent="0.25">
      <c r="A71" s="118">
        <v>1210</v>
      </c>
      <c r="B71" s="117" t="s">
        <v>242</v>
      </c>
      <c r="C71" s="85">
        <f t="shared" si="4"/>
        <v>0</v>
      </c>
      <c r="D71" s="83">
        <v>0</v>
      </c>
      <c r="E71" s="80"/>
      <c r="F71" s="79">
        <f t="shared" si="5"/>
        <v>0</v>
      </c>
      <c r="G71" s="83"/>
      <c r="H71" s="82"/>
      <c r="I71" s="79">
        <f t="shared" si="6"/>
        <v>0</v>
      </c>
      <c r="J71" s="83"/>
      <c r="K71" s="82"/>
      <c r="L71" s="79">
        <f t="shared" si="7"/>
        <v>0</v>
      </c>
      <c r="M71" s="81"/>
      <c r="N71" s="80"/>
      <c r="O71" s="79">
        <f t="shared" si="8"/>
        <v>0</v>
      </c>
      <c r="P71" s="78"/>
      <c r="R71" s="13"/>
    </row>
    <row r="72" spans="1:18" ht="24" hidden="1" x14ac:dyDescent="0.25">
      <c r="A72" s="111">
        <v>1220</v>
      </c>
      <c r="B72" s="110" t="s">
        <v>241</v>
      </c>
      <c r="C72" s="45">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row>
    <row r="73" spans="1:18" ht="48" hidden="1" x14ac:dyDescent="0.25">
      <c r="A73" s="88">
        <v>1221</v>
      </c>
      <c r="B73" s="110" t="s">
        <v>240</v>
      </c>
      <c r="C73" s="45">
        <f t="shared" si="4"/>
        <v>0</v>
      </c>
      <c r="D73" s="43">
        <v>0</v>
      </c>
      <c r="E73" s="40"/>
      <c r="F73" s="39">
        <f t="shared" si="5"/>
        <v>0</v>
      </c>
      <c r="G73" s="43"/>
      <c r="H73" s="42"/>
      <c r="I73" s="39">
        <f t="shared" si="6"/>
        <v>0</v>
      </c>
      <c r="J73" s="43"/>
      <c r="K73" s="42"/>
      <c r="L73" s="39">
        <f t="shared" si="7"/>
        <v>0</v>
      </c>
      <c r="M73" s="41"/>
      <c r="N73" s="40"/>
      <c r="O73" s="39">
        <f t="shared" si="8"/>
        <v>0</v>
      </c>
      <c r="P73" s="38"/>
      <c r="R73" s="13"/>
    </row>
    <row r="74" spans="1:18" hidden="1" x14ac:dyDescent="0.25">
      <c r="A74" s="88">
        <v>1223</v>
      </c>
      <c r="B74" s="110" t="s">
        <v>239</v>
      </c>
      <c r="C74" s="45">
        <f t="shared" si="4"/>
        <v>0</v>
      </c>
      <c r="D74" s="43">
        <v>0</v>
      </c>
      <c r="E74" s="40"/>
      <c r="F74" s="39">
        <f t="shared" si="5"/>
        <v>0</v>
      </c>
      <c r="G74" s="43"/>
      <c r="H74" s="42"/>
      <c r="I74" s="39">
        <f t="shared" si="6"/>
        <v>0</v>
      </c>
      <c r="J74" s="43"/>
      <c r="K74" s="42"/>
      <c r="L74" s="39">
        <f t="shared" si="7"/>
        <v>0</v>
      </c>
      <c r="M74" s="41"/>
      <c r="N74" s="40"/>
      <c r="O74" s="39">
        <f t="shared" si="8"/>
        <v>0</v>
      </c>
      <c r="P74" s="38"/>
      <c r="R74" s="13"/>
    </row>
    <row r="75" spans="1:18" hidden="1" x14ac:dyDescent="0.25">
      <c r="A75" s="88">
        <v>1225</v>
      </c>
      <c r="B75" s="110" t="s">
        <v>238</v>
      </c>
      <c r="C75" s="45">
        <f t="shared" si="4"/>
        <v>0</v>
      </c>
      <c r="D75" s="43">
        <v>0</v>
      </c>
      <c r="E75" s="40"/>
      <c r="F75" s="39">
        <f t="shared" si="5"/>
        <v>0</v>
      </c>
      <c r="G75" s="43"/>
      <c r="H75" s="42"/>
      <c r="I75" s="39">
        <f t="shared" si="6"/>
        <v>0</v>
      </c>
      <c r="J75" s="43"/>
      <c r="K75" s="42"/>
      <c r="L75" s="39">
        <f t="shared" si="7"/>
        <v>0</v>
      </c>
      <c r="M75" s="41"/>
      <c r="N75" s="40"/>
      <c r="O75" s="39">
        <f t="shared" si="8"/>
        <v>0</v>
      </c>
      <c r="P75" s="38"/>
      <c r="R75" s="13"/>
    </row>
    <row r="76" spans="1:18" ht="24" hidden="1" x14ac:dyDescent="0.25">
      <c r="A76" s="88">
        <v>1227</v>
      </c>
      <c r="B76" s="110" t="s">
        <v>237</v>
      </c>
      <c r="C76" s="45">
        <f t="shared" si="4"/>
        <v>0</v>
      </c>
      <c r="D76" s="43">
        <v>0</v>
      </c>
      <c r="E76" s="40"/>
      <c r="F76" s="39">
        <f t="shared" si="5"/>
        <v>0</v>
      </c>
      <c r="G76" s="43"/>
      <c r="H76" s="42"/>
      <c r="I76" s="39">
        <f t="shared" si="6"/>
        <v>0</v>
      </c>
      <c r="J76" s="43"/>
      <c r="K76" s="42"/>
      <c r="L76" s="39">
        <f t="shared" si="7"/>
        <v>0</v>
      </c>
      <c r="M76" s="41"/>
      <c r="N76" s="40"/>
      <c r="O76" s="39">
        <f t="shared" si="8"/>
        <v>0</v>
      </c>
      <c r="P76" s="38"/>
      <c r="R76" s="13"/>
    </row>
    <row r="77" spans="1:18" ht="48" hidden="1" x14ac:dyDescent="0.25">
      <c r="A77" s="88">
        <v>1228</v>
      </c>
      <c r="B77" s="110" t="s">
        <v>236</v>
      </c>
      <c r="C77" s="45">
        <f t="shared" si="4"/>
        <v>0</v>
      </c>
      <c r="D77" s="43">
        <v>0</v>
      </c>
      <c r="E77" s="40"/>
      <c r="F77" s="39">
        <f t="shared" si="5"/>
        <v>0</v>
      </c>
      <c r="G77" s="43"/>
      <c r="H77" s="42"/>
      <c r="I77" s="39">
        <f t="shared" si="6"/>
        <v>0</v>
      </c>
      <c r="J77" s="43"/>
      <c r="K77" s="42"/>
      <c r="L77" s="39">
        <f t="shared" si="7"/>
        <v>0</v>
      </c>
      <c r="M77" s="41"/>
      <c r="N77" s="40"/>
      <c r="O77" s="39">
        <f t="shared" si="8"/>
        <v>0</v>
      </c>
      <c r="P77" s="38"/>
      <c r="R77" s="13"/>
    </row>
    <row r="78" spans="1:18" x14ac:dyDescent="0.25">
      <c r="A78" s="163">
        <v>2000</v>
      </c>
      <c r="B78" s="163" t="s">
        <v>235</v>
      </c>
      <c r="C78" s="162">
        <f t="shared" si="4"/>
        <v>14054</v>
      </c>
      <c r="D78" s="160">
        <f>SUM(D79,D86,D133,D167,D168,D175)</f>
        <v>11099</v>
      </c>
      <c r="E78" s="539">
        <f>SUM(E79,E86,E133,E167,E168,E175)</f>
        <v>2955</v>
      </c>
      <c r="F78" s="492">
        <f t="shared" si="5"/>
        <v>14054</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c r="R78" s="13"/>
    </row>
    <row r="79" spans="1:18" ht="24" hidden="1" x14ac:dyDescent="0.25">
      <c r="A79" s="109">
        <v>2100</v>
      </c>
      <c r="B79" s="108" t="s">
        <v>234</v>
      </c>
      <c r="C79" s="124">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row>
    <row r="80" spans="1:18" ht="24" hidden="1" x14ac:dyDescent="0.25">
      <c r="A80" s="118">
        <v>2110</v>
      </c>
      <c r="B80" s="117" t="s">
        <v>233</v>
      </c>
      <c r="C80" s="85">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row>
    <row r="81" spans="1:18" hidden="1" x14ac:dyDescent="0.25">
      <c r="A81" s="88">
        <v>2111</v>
      </c>
      <c r="B81" s="110" t="s">
        <v>231</v>
      </c>
      <c r="C81" s="45">
        <f t="shared" si="4"/>
        <v>0</v>
      </c>
      <c r="D81" s="43">
        <v>0</v>
      </c>
      <c r="E81" s="40"/>
      <c r="F81" s="39">
        <f t="shared" si="5"/>
        <v>0</v>
      </c>
      <c r="G81" s="43"/>
      <c r="H81" s="42"/>
      <c r="I81" s="39">
        <f t="shared" si="6"/>
        <v>0</v>
      </c>
      <c r="J81" s="43"/>
      <c r="K81" s="42"/>
      <c r="L81" s="39">
        <f t="shared" si="7"/>
        <v>0</v>
      </c>
      <c r="M81" s="41"/>
      <c r="N81" s="40"/>
      <c r="O81" s="39">
        <f t="shared" si="8"/>
        <v>0</v>
      </c>
      <c r="P81" s="38"/>
      <c r="R81" s="13"/>
    </row>
    <row r="82" spans="1:18" ht="24" hidden="1" x14ac:dyDescent="0.25">
      <c r="A82" s="88">
        <v>2112</v>
      </c>
      <c r="B82" s="110" t="s">
        <v>230</v>
      </c>
      <c r="C82" s="45">
        <f t="shared" si="4"/>
        <v>0</v>
      </c>
      <c r="D82" s="43">
        <v>0</v>
      </c>
      <c r="E82" s="40"/>
      <c r="F82" s="39">
        <f t="shared" si="5"/>
        <v>0</v>
      </c>
      <c r="G82" s="43"/>
      <c r="H82" s="42"/>
      <c r="I82" s="39">
        <f t="shared" si="6"/>
        <v>0</v>
      </c>
      <c r="J82" s="43"/>
      <c r="K82" s="42"/>
      <c r="L82" s="39">
        <f t="shared" si="7"/>
        <v>0</v>
      </c>
      <c r="M82" s="41"/>
      <c r="N82" s="40"/>
      <c r="O82" s="39">
        <f t="shared" si="8"/>
        <v>0</v>
      </c>
      <c r="P82" s="38"/>
      <c r="R82" s="13"/>
    </row>
    <row r="83" spans="1:18" ht="24" hidden="1" x14ac:dyDescent="0.25">
      <c r="A83" s="111">
        <v>2120</v>
      </c>
      <c r="B83" s="110" t="s">
        <v>232</v>
      </c>
      <c r="C83" s="45">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row>
    <row r="84" spans="1:18" hidden="1" x14ac:dyDescent="0.25">
      <c r="A84" s="88">
        <v>2121</v>
      </c>
      <c r="B84" s="110" t="s">
        <v>231</v>
      </c>
      <c r="C84" s="45">
        <f t="shared" si="4"/>
        <v>0</v>
      </c>
      <c r="D84" s="43">
        <v>0</v>
      </c>
      <c r="E84" s="40"/>
      <c r="F84" s="39">
        <f t="shared" si="5"/>
        <v>0</v>
      </c>
      <c r="G84" s="43"/>
      <c r="H84" s="42"/>
      <c r="I84" s="39">
        <f t="shared" si="6"/>
        <v>0</v>
      </c>
      <c r="J84" s="43"/>
      <c r="K84" s="42"/>
      <c r="L84" s="39">
        <f t="shared" si="7"/>
        <v>0</v>
      </c>
      <c r="M84" s="41"/>
      <c r="N84" s="40"/>
      <c r="O84" s="39">
        <f t="shared" si="8"/>
        <v>0</v>
      </c>
      <c r="P84" s="38"/>
      <c r="R84" s="13"/>
    </row>
    <row r="85" spans="1:18" ht="24" hidden="1" x14ac:dyDescent="0.25">
      <c r="A85" s="88">
        <v>2122</v>
      </c>
      <c r="B85" s="110" t="s">
        <v>230</v>
      </c>
      <c r="C85" s="45">
        <f t="shared" si="4"/>
        <v>0</v>
      </c>
      <c r="D85" s="43">
        <v>0</v>
      </c>
      <c r="E85" s="40"/>
      <c r="F85" s="39">
        <f t="shared" si="5"/>
        <v>0</v>
      </c>
      <c r="G85" s="43"/>
      <c r="H85" s="42"/>
      <c r="I85" s="39">
        <f t="shared" si="6"/>
        <v>0</v>
      </c>
      <c r="J85" s="43"/>
      <c r="K85" s="42"/>
      <c r="L85" s="39">
        <f t="shared" si="7"/>
        <v>0</v>
      </c>
      <c r="M85" s="41"/>
      <c r="N85" s="40"/>
      <c r="O85" s="39">
        <f t="shared" si="8"/>
        <v>0</v>
      </c>
      <c r="P85" s="38"/>
      <c r="R85" s="13"/>
    </row>
    <row r="86" spans="1:18" x14ac:dyDescent="0.25">
      <c r="A86" s="109">
        <v>2200</v>
      </c>
      <c r="B86" s="108" t="s">
        <v>229</v>
      </c>
      <c r="C86" s="168">
        <f t="shared" si="4"/>
        <v>14054</v>
      </c>
      <c r="D86" s="121">
        <f>SUM(D87,D92,D98,D106,D115,D119,D125,D131)</f>
        <v>11099</v>
      </c>
      <c r="E86" s="540">
        <f>SUM(E87,E92,E98,E106,E115,E119,E125,E131)</f>
        <v>2955</v>
      </c>
      <c r="F86" s="473">
        <f t="shared" si="5"/>
        <v>14054</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c r="R86" s="13"/>
    </row>
    <row r="87" spans="1:18" hidden="1" x14ac:dyDescent="0.25">
      <c r="A87" s="169">
        <v>2210</v>
      </c>
      <c r="B87" s="96" t="s">
        <v>228</v>
      </c>
      <c r="C87" s="170">
        <f t="shared" si="4"/>
        <v>0</v>
      </c>
      <c r="D87" s="94">
        <f>SUM(D88:D91)</f>
        <v>0</v>
      </c>
      <c r="E87" s="91">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row>
    <row r="88" spans="1:18" ht="24" hidden="1" x14ac:dyDescent="0.25">
      <c r="A88" s="145">
        <v>2211</v>
      </c>
      <c r="B88" s="117" t="s">
        <v>227</v>
      </c>
      <c r="C88" s="45">
        <f t="shared" si="4"/>
        <v>0</v>
      </c>
      <c r="D88" s="83">
        <v>0</v>
      </c>
      <c r="E88" s="80"/>
      <c r="F88" s="79">
        <f t="shared" si="5"/>
        <v>0</v>
      </c>
      <c r="G88" s="83"/>
      <c r="H88" s="82"/>
      <c r="I88" s="79">
        <f t="shared" si="6"/>
        <v>0</v>
      </c>
      <c r="J88" s="83"/>
      <c r="K88" s="82"/>
      <c r="L88" s="79">
        <f t="shared" si="7"/>
        <v>0</v>
      </c>
      <c r="M88" s="81"/>
      <c r="N88" s="80"/>
      <c r="O88" s="79">
        <f t="shared" si="8"/>
        <v>0</v>
      </c>
      <c r="P88" s="78"/>
      <c r="R88" s="13"/>
    </row>
    <row r="89" spans="1:18" ht="36" hidden="1" x14ac:dyDescent="0.25">
      <c r="A89" s="88">
        <v>2212</v>
      </c>
      <c r="B89" s="110" t="s">
        <v>226</v>
      </c>
      <c r="C89" s="45">
        <f t="shared" si="4"/>
        <v>0</v>
      </c>
      <c r="D89" s="43">
        <v>0</v>
      </c>
      <c r="E89" s="40"/>
      <c r="F89" s="39">
        <f t="shared" si="5"/>
        <v>0</v>
      </c>
      <c r="G89" s="43"/>
      <c r="H89" s="42"/>
      <c r="I89" s="39">
        <f t="shared" si="6"/>
        <v>0</v>
      </c>
      <c r="J89" s="43"/>
      <c r="K89" s="42"/>
      <c r="L89" s="39">
        <f t="shared" si="7"/>
        <v>0</v>
      </c>
      <c r="M89" s="41"/>
      <c r="N89" s="40"/>
      <c r="O89" s="39">
        <f t="shared" si="8"/>
        <v>0</v>
      </c>
      <c r="P89" s="38"/>
      <c r="R89" s="13"/>
    </row>
    <row r="90" spans="1:18" ht="24" hidden="1" x14ac:dyDescent="0.25">
      <c r="A90" s="88">
        <v>2214</v>
      </c>
      <c r="B90" s="110" t="s">
        <v>225</v>
      </c>
      <c r="C90" s="45">
        <f t="shared" si="4"/>
        <v>0</v>
      </c>
      <c r="D90" s="43">
        <v>0</v>
      </c>
      <c r="E90" s="40"/>
      <c r="F90" s="39">
        <f t="shared" si="5"/>
        <v>0</v>
      </c>
      <c r="G90" s="43"/>
      <c r="H90" s="42"/>
      <c r="I90" s="39">
        <f t="shared" si="6"/>
        <v>0</v>
      </c>
      <c r="J90" s="43"/>
      <c r="K90" s="42"/>
      <c r="L90" s="39">
        <f t="shared" si="7"/>
        <v>0</v>
      </c>
      <c r="M90" s="41"/>
      <c r="N90" s="40"/>
      <c r="O90" s="39">
        <f t="shared" si="8"/>
        <v>0</v>
      </c>
      <c r="P90" s="38"/>
      <c r="R90" s="13"/>
    </row>
    <row r="91" spans="1:18" hidden="1" x14ac:dyDescent="0.25">
      <c r="A91" s="88">
        <v>2219</v>
      </c>
      <c r="B91" s="110" t="s">
        <v>224</v>
      </c>
      <c r="C91" s="45">
        <f t="shared" si="4"/>
        <v>0</v>
      </c>
      <c r="D91" s="43">
        <v>0</v>
      </c>
      <c r="E91" s="40"/>
      <c r="F91" s="39">
        <f t="shared" si="5"/>
        <v>0</v>
      </c>
      <c r="G91" s="43"/>
      <c r="H91" s="42"/>
      <c r="I91" s="39">
        <f t="shared" si="6"/>
        <v>0</v>
      </c>
      <c r="J91" s="43"/>
      <c r="K91" s="42"/>
      <c r="L91" s="39">
        <f t="shared" si="7"/>
        <v>0</v>
      </c>
      <c r="M91" s="41"/>
      <c r="N91" s="40"/>
      <c r="O91" s="39">
        <f t="shared" si="8"/>
        <v>0</v>
      </c>
      <c r="P91" s="38"/>
      <c r="R91" s="13"/>
    </row>
    <row r="92" spans="1:18" hidden="1" x14ac:dyDescent="0.25">
      <c r="A92" s="111">
        <v>2220</v>
      </c>
      <c r="B92" s="110" t="s">
        <v>223</v>
      </c>
      <c r="C92" s="45">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row>
    <row r="93" spans="1:18" hidden="1" x14ac:dyDescent="0.25">
      <c r="A93" s="88">
        <v>2221</v>
      </c>
      <c r="B93" s="110" t="s">
        <v>222</v>
      </c>
      <c r="C93" s="45">
        <f t="shared" si="4"/>
        <v>0</v>
      </c>
      <c r="D93" s="43">
        <v>0</v>
      </c>
      <c r="E93" s="40"/>
      <c r="F93" s="39">
        <f t="shared" si="5"/>
        <v>0</v>
      </c>
      <c r="G93" s="43"/>
      <c r="H93" s="42"/>
      <c r="I93" s="39">
        <f t="shared" si="6"/>
        <v>0</v>
      </c>
      <c r="J93" s="43"/>
      <c r="K93" s="42"/>
      <c r="L93" s="39">
        <f t="shared" si="7"/>
        <v>0</v>
      </c>
      <c r="M93" s="41"/>
      <c r="N93" s="40"/>
      <c r="O93" s="39">
        <f t="shared" si="8"/>
        <v>0</v>
      </c>
      <c r="P93" s="38"/>
      <c r="R93" s="13"/>
    </row>
    <row r="94" spans="1:18" hidden="1" x14ac:dyDescent="0.25">
      <c r="A94" s="88">
        <v>2222</v>
      </c>
      <c r="B94" s="110" t="s">
        <v>221</v>
      </c>
      <c r="C94" s="45">
        <f t="shared" si="4"/>
        <v>0</v>
      </c>
      <c r="D94" s="43">
        <v>0</v>
      </c>
      <c r="E94" s="40"/>
      <c r="F94" s="39">
        <f t="shared" si="5"/>
        <v>0</v>
      </c>
      <c r="G94" s="43"/>
      <c r="H94" s="42"/>
      <c r="I94" s="39">
        <f t="shared" si="6"/>
        <v>0</v>
      </c>
      <c r="J94" s="43"/>
      <c r="K94" s="42"/>
      <c r="L94" s="39">
        <f t="shared" si="7"/>
        <v>0</v>
      </c>
      <c r="M94" s="41"/>
      <c r="N94" s="40"/>
      <c r="O94" s="39">
        <f t="shared" si="8"/>
        <v>0</v>
      </c>
      <c r="P94" s="38"/>
      <c r="R94" s="13"/>
    </row>
    <row r="95" spans="1:18" hidden="1" x14ac:dyDescent="0.25">
      <c r="A95" s="88">
        <v>2223</v>
      </c>
      <c r="B95" s="110" t="s">
        <v>220</v>
      </c>
      <c r="C95" s="45">
        <f t="shared" si="4"/>
        <v>0</v>
      </c>
      <c r="D95" s="43">
        <v>0</v>
      </c>
      <c r="E95" s="40"/>
      <c r="F95" s="39">
        <f t="shared" si="5"/>
        <v>0</v>
      </c>
      <c r="G95" s="43"/>
      <c r="H95" s="42"/>
      <c r="I95" s="39">
        <f t="shared" si="6"/>
        <v>0</v>
      </c>
      <c r="J95" s="43"/>
      <c r="K95" s="42"/>
      <c r="L95" s="39">
        <f t="shared" si="7"/>
        <v>0</v>
      </c>
      <c r="M95" s="41"/>
      <c r="N95" s="40"/>
      <c r="O95" s="39">
        <f t="shared" si="8"/>
        <v>0</v>
      </c>
      <c r="P95" s="38"/>
      <c r="R95" s="13"/>
    </row>
    <row r="96" spans="1:18" ht="36" hidden="1" x14ac:dyDescent="0.25">
      <c r="A96" s="88">
        <v>2224</v>
      </c>
      <c r="B96" s="110" t="s">
        <v>219</v>
      </c>
      <c r="C96" s="45">
        <f t="shared" si="4"/>
        <v>0</v>
      </c>
      <c r="D96" s="43">
        <v>0</v>
      </c>
      <c r="E96" s="40"/>
      <c r="F96" s="39">
        <f t="shared" si="5"/>
        <v>0</v>
      </c>
      <c r="G96" s="43"/>
      <c r="H96" s="42"/>
      <c r="I96" s="39">
        <f t="shared" si="6"/>
        <v>0</v>
      </c>
      <c r="J96" s="43"/>
      <c r="K96" s="42"/>
      <c r="L96" s="39">
        <f t="shared" si="7"/>
        <v>0</v>
      </c>
      <c r="M96" s="41"/>
      <c r="N96" s="40"/>
      <c r="O96" s="39">
        <f t="shared" si="8"/>
        <v>0</v>
      </c>
      <c r="P96" s="38"/>
      <c r="R96" s="13"/>
    </row>
    <row r="97" spans="1:18" ht="24" hidden="1" x14ac:dyDescent="0.25">
      <c r="A97" s="88">
        <v>2229</v>
      </c>
      <c r="B97" s="110" t="s">
        <v>218</v>
      </c>
      <c r="C97" s="45">
        <f t="shared" si="4"/>
        <v>0</v>
      </c>
      <c r="D97" s="43">
        <v>0</v>
      </c>
      <c r="E97" s="40"/>
      <c r="F97" s="39">
        <f t="shared" si="5"/>
        <v>0</v>
      </c>
      <c r="G97" s="43"/>
      <c r="H97" s="42"/>
      <c r="I97" s="39">
        <f t="shared" si="6"/>
        <v>0</v>
      </c>
      <c r="J97" s="43"/>
      <c r="K97" s="42"/>
      <c r="L97" s="39">
        <f t="shared" si="7"/>
        <v>0</v>
      </c>
      <c r="M97" s="41"/>
      <c r="N97" s="40"/>
      <c r="O97" s="39">
        <f t="shared" si="8"/>
        <v>0</v>
      </c>
      <c r="P97" s="38"/>
      <c r="R97" s="13"/>
    </row>
    <row r="98" spans="1:18" ht="36" x14ac:dyDescent="0.25">
      <c r="A98" s="111">
        <v>2230</v>
      </c>
      <c r="B98" s="110" t="s">
        <v>217</v>
      </c>
      <c r="C98" s="45">
        <f t="shared" si="4"/>
        <v>2000</v>
      </c>
      <c r="D98" s="115">
        <f>SUM(D99:D105)</f>
        <v>0</v>
      </c>
      <c r="E98" s="136">
        <f>SUM(E99:E105)</f>
        <v>2000</v>
      </c>
      <c r="F98" s="87">
        <f t="shared" si="5"/>
        <v>2000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row>
    <row r="99" spans="1:18" ht="24" hidden="1" x14ac:dyDescent="0.25">
      <c r="A99" s="88">
        <v>2231</v>
      </c>
      <c r="B99" s="110" t="s">
        <v>216</v>
      </c>
      <c r="C99" s="45">
        <f t="shared" si="4"/>
        <v>0</v>
      </c>
      <c r="D99" s="43">
        <v>0</v>
      </c>
      <c r="E99" s="40"/>
      <c r="F99" s="39">
        <f t="shared" si="5"/>
        <v>0</v>
      </c>
      <c r="G99" s="43"/>
      <c r="H99" s="42"/>
      <c r="I99" s="39">
        <f t="shared" si="6"/>
        <v>0</v>
      </c>
      <c r="J99" s="43"/>
      <c r="K99" s="42"/>
      <c r="L99" s="39">
        <f t="shared" si="7"/>
        <v>0</v>
      </c>
      <c r="M99" s="41"/>
      <c r="N99" s="40"/>
      <c r="O99" s="39">
        <f t="shared" si="8"/>
        <v>0</v>
      </c>
      <c r="P99" s="38"/>
      <c r="R99" s="13"/>
    </row>
    <row r="100" spans="1:18" ht="24" hidden="1" x14ac:dyDescent="0.25">
      <c r="A100" s="88">
        <v>2232</v>
      </c>
      <c r="B100" s="110" t="s">
        <v>215</v>
      </c>
      <c r="C100" s="45">
        <f t="shared" si="4"/>
        <v>0</v>
      </c>
      <c r="D100" s="43">
        <v>0</v>
      </c>
      <c r="E100" s="40"/>
      <c r="F100" s="39">
        <f t="shared" si="5"/>
        <v>0</v>
      </c>
      <c r="G100" s="43"/>
      <c r="H100" s="42"/>
      <c r="I100" s="39">
        <f t="shared" si="6"/>
        <v>0</v>
      </c>
      <c r="J100" s="43"/>
      <c r="K100" s="42"/>
      <c r="L100" s="39">
        <f t="shared" si="7"/>
        <v>0</v>
      </c>
      <c r="M100" s="41"/>
      <c r="N100" s="40"/>
      <c r="O100" s="39">
        <f t="shared" si="8"/>
        <v>0</v>
      </c>
      <c r="P100" s="38"/>
      <c r="R100" s="13"/>
    </row>
    <row r="101" spans="1:18" hidden="1" x14ac:dyDescent="0.25">
      <c r="A101" s="145">
        <v>2233</v>
      </c>
      <c r="B101" s="117" t="s">
        <v>214</v>
      </c>
      <c r="C101" s="45">
        <f t="shared" si="4"/>
        <v>0</v>
      </c>
      <c r="D101" s="83">
        <v>0</v>
      </c>
      <c r="E101" s="80"/>
      <c r="F101" s="79">
        <f t="shared" si="5"/>
        <v>0</v>
      </c>
      <c r="G101" s="83"/>
      <c r="H101" s="82"/>
      <c r="I101" s="79">
        <f t="shared" si="6"/>
        <v>0</v>
      </c>
      <c r="J101" s="83"/>
      <c r="K101" s="82"/>
      <c r="L101" s="79">
        <f t="shared" si="7"/>
        <v>0</v>
      </c>
      <c r="M101" s="81"/>
      <c r="N101" s="80"/>
      <c r="O101" s="79">
        <f t="shared" si="8"/>
        <v>0</v>
      </c>
      <c r="P101" s="78"/>
      <c r="R101" s="13"/>
    </row>
    <row r="102" spans="1:18" ht="24" hidden="1" x14ac:dyDescent="0.25">
      <c r="A102" s="88">
        <v>2234</v>
      </c>
      <c r="B102" s="110" t="s">
        <v>213</v>
      </c>
      <c r="C102" s="45">
        <f t="shared" si="4"/>
        <v>0</v>
      </c>
      <c r="D102" s="43">
        <v>0</v>
      </c>
      <c r="E102" s="40"/>
      <c r="F102" s="39">
        <f t="shared" si="5"/>
        <v>0</v>
      </c>
      <c r="G102" s="43"/>
      <c r="H102" s="42"/>
      <c r="I102" s="39">
        <f t="shared" si="6"/>
        <v>0</v>
      </c>
      <c r="J102" s="43"/>
      <c r="K102" s="42"/>
      <c r="L102" s="39">
        <f t="shared" si="7"/>
        <v>0</v>
      </c>
      <c r="M102" s="41"/>
      <c r="N102" s="40"/>
      <c r="O102" s="39">
        <f t="shared" si="8"/>
        <v>0</v>
      </c>
      <c r="P102" s="38"/>
      <c r="R102" s="13"/>
    </row>
    <row r="103" spans="1:18" ht="24" hidden="1" x14ac:dyDescent="0.25">
      <c r="A103" s="88">
        <v>2235</v>
      </c>
      <c r="B103" s="110" t="s">
        <v>212</v>
      </c>
      <c r="C103" s="45">
        <f t="shared" si="4"/>
        <v>0</v>
      </c>
      <c r="D103" s="43">
        <v>0</v>
      </c>
      <c r="E103" s="40"/>
      <c r="F103" s="39">
        <f t="shared" si="5"/>
        <v>0</v>
      </c>
      <c r="G103" s="43"/>
      <c r="H103" s="42"/>
      <c r="I103" s="39">
        <f t="shared" si="6"/>
        <v>0</v>
      </c>
      <c r="J103" s="43"/>
      <c r="K103" s="42"/>
      <c r="L103" s="39">
        <f t="shared" si="7"/>
        <v>0</v>
      </c>
      <c r="M103" s="41"/>
      <c r="N103" s="40"/>
      <c r="O103" s="39">
        <f t="shared" si="8"/>
        <v>0</v>
      </c>
      <c r="P103" s="38"/>
      <c r="R103" s="13"/>
    </row>
    <row r="104" spans="1:18" hidden="1" x14ac:dyDescent="0.25">
      <c r="A104" s="88">
        <v>2236</v>
      </c>
      <c r="B104" s="110" t="s">
        <v>211</v>
      </c>
      <c r="C104" s="45">
        <f t="shared" si="4"/>
        <v>0</v>
      </c>
      <c r="D104" s="43">
        <v>0</v>
      </c>
      <c r="E104" s="40"/>
      <c r="F104" s="39">
        <f t="shared" si="5"/>
        <v>0</v>
      </c>
      <c r="G104" s="43"/>
      <c r="H104" s="42"/>
      <c r="I104" s="39">
        <f t="shared" si="6"/>
        <v>0</v>
      </c>
      <c r="J104" s="43"/>
      <c r="K104" s="42"/>
      <c r="L104" s="39">
        <f t="shared" si="7"/>
        <v>0</v>
      </c>
      <c r="M104" s="41"/>
      <c r="N104" s="40"/>
      <c r="O104" s="39">
        <f t="shared" si="8"/>
        <v>0</v>
      </c>
      <c r="P104" s="38"/>
      <c r="R104" s="13"/>
    </row>
    <row r="105" spans="1:18" x14ac:dyDescent="0.25">
      <c r="A105" s="88">
        <v>2239</v>
      </c>
      <c r="B105" s="110" t="s">
        <v>210</v>
      </c>
      <c r="C105" s="45">
        <f t="shared" si="4"/>
        <v>2000</v>
      </c>
      <c r="D105" s="43">
        <v>0</v>
      </c>
      <c r="E105" s="543">
        <v>2000</v>
      </c>
      <c r="F105" s="87">
        <f t="shared" si="5"/>
        <v>2000</v>
      </c>
      <c r="G105" s="43"/>
      <c r="H105" s="42"/>
      <c r="I105" s="39">
        <f t="shared" si="6"/>
        <v>0</v>
      </c>
      <c r="J105" s="43"/>
      <c r="K105" s="42"/>
      <c r="L105" s="39">
        <f t="shared" si="7"/>
        <v>0</v>
      </c>
      <c r="M105" s="41"/>
      <c r="N105" s="40"/>
      <c r="O105" s="39">
        <f t="shared" si="8"/>
        <v>0</v>
      </c>
      <c r="P105" s="38"/>
      <c r="R105" s="13"/>
    </row>
    <row r="106" spans="1:18" ht="24" x14ac:dyDescent="0.25">
      <c r="A106" s="111">
        <v>2240</v>
      </c>
      <c r="B106" s="110" t="s">
        <v>209</v>
      </c>
      <c r="C106" s="45">
        <f t="shared" si="4"/>
        <v>12054</v>
      </c>
      <c r="D106" s="115">
        <f>SUM(D107:D114)</f>
        <v>11099</v>
      </c>
      <c r="E106" s="136">
        <f>SUM(E107:E114)</f>
        <v>955</v>
      </c>
      <c r="F106" s="87">
        <f t="shared" si="5"/>
        <v>12054</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row>
    <row r="107" spans="1:18" x14ac:dyDescent="0.25">
      <c r="A107" s="88">
        <v>2241</v>
      </c>
      <c r="B107" s="110" t="s">
        <v>208</v>
      </c>
      <c r="C107" s="45">
        <f t="shared" si="4"/>
        <v>12054</v>
      </c>
      <c r="D107" s="43">
        <v>11099</v>
      </c>
      <c r="E107" s="543">
        <v>955</v>
      </c>
      <c r="F107" s="87">
        <f t="shared" si="5"/>
        <v>12054</v>
      </c>
      <c r="G107" s="43"/>
      <c r="H107" s="42"/>
      <c r="I107" s="39">
        <f t="shared" si="6"/>
        <v>0</v>
      </c>
      <c r="J107" s="43"/>
      <c r="K107" s="42"/>
      <c r="L107" s="39">
        <f t="shared" si="7"/>
        <v>0</v>
      </c>
      <c r="M107" s="41"/>
      <c r="N107" s="40"/>
      <c r="O107" s="39">
        <f t="shared" si="8"/>
        <v>0</v>
      </c>
      <c r="P107" s="38"/>
      <c r="R107" s="13"/>
    </row>
    <row r="108" spans="1:18" hidden="1" x14ac:dyDescent="0.25">
      <c r="A108" s="88">
        <v>2242</v>
      </c>
      <c r="B108" s="110" t="s">
        <v>207</v>
      </c>
      <c r="C108" s="45">
        <f t="shared" si="4"/>
        <v>0</v>
      </c>
      <c r="D108" s="43">
        <v>0</v>
      </c>
      <c r="E108" s="40"/>
      <c r="F108" s="39">
        <f t="shared" si="5"/>
        <v>0</v>
      </c>
      <c r="G108" s="43"/>
      <c r="H108" s="42"/>
      <c r="I108" s="39">
        <f t="shared" si="6"/>
        <v>0</v>
      </c>
      <c r="J108" s="43"/>
      <c r="K108" s="42"/>
      <c r="L108" s="39">
        <f t="shared" si="7"/>
        <v>0</v>
      </c>
      <c r="M108" s="41"/>
      <c r="N108" s="40"/>
      <c r="O108" s="39">
        <f t="shared" si="8"/>
        <v>0</v>
      </c>
      <c r="P108" s="38"/>
      <c r="R108" s="13"/>
    </row>
    <row r="109" spans="1:18" ht="24" hidden="1" x14ac:dyDescent="0.25">
      <c r="A109" s="88">
        <v>2243</v>
      </c>
      <c r="B109" s="110" t="s">
        <v>206</v>
      </c>
      <c r="C109" s="45">
        <f t="shared" si="4"/>
        <v>0</v>
      </c>
      <c r="D109" s="43">
        <v>0</v>
      </c>
      <c r="E109" s="40"/>
      <c r="F109" s="39">
        <f t="shared" si="5"/>
        <v>0</v>
      </c>
      <c r="G109" s="43"/>
      <c r="H109" s="42"/>
      <c r="I109" s="39">
        <f t="shared" si="6"/>
        <v>0</v>
      </c>
      <c r="J109" s="43"/>
      <c r="K109" s="42"/>
      <c r="L109" s="39">
        <f t="shared" si="7"/>
        <v>0</v>
      </c>
      <c r="M109" s="41"/>
      <c r="N109" s="40"/>
      <c r="O109" s="39">
        <f t="shared" si="8"/>
        <v>0</v>
      </c>
      <c r="P109" s="38"/>
      <c r="R109" s="13"/>
    </row>
    <row r="110" spans="1:18" hidden="1" x14ac:dyDescent="0.25">
      <c r="A110" s="88">
        <v>2244</v>
      </c>
      <c r="B110" s="110" t="s">
        <v>205</v>
      </c>
      <c r="C110" s="45">
        <f t="shared" si="4"/>
        <v>0</v>
      </c>
      <c r="D110" s="43"/>
      <c r="E110" s="40"/>
      <c r="F110" s="39">
        <f t="shared" si="5"/>
        <v>0</v>
      </c>
      <c r="G110" s="43"/>
      <c r="H110" s="42"/>
      <c r="I110" s="39">
        <f t="shared" si="6"/>
        <v>0</v>
      </c>
      <c r="J110" s="43"/>
      <c r="K110" s="42"/>
      <c r="L110" s="39">
        <f t="shared" si="7"/>
        <v>0</v>
      </c>
      <c r="M110" s="41"/>
      <c r="N110" s="40"/>
      <c r="O110" s="39">
        <f t="shared" si="8"/>
        <v>0</v>
      </c>
      <c r="P110" s="38"/>
      <c r="R110" s="13"/>
    </row>
    <row r="111" spans="1:18" hidden="1" x14ac:dyDescent="0.25">
      <c r="A111" s="88">
        <v>2246</v>
      </c>
      <c r="B111" s="110" t="s">
        <v>204</v>
      </c>
      <c r="C111" s="45">
        <f t="shared" si="4"/>
        <v>0</v>
      </c>
      <c r="D111" s="43">
        <v>0</v>
      </c>
      <c r="E111" s="40"/>
      <c r="F111" s="39">
        <f t="shared" si="5"/>
        <v>0</v>
      </c>
      <c r="G111" s="43"/>
      <c r="H111" s="42"/>
      <c r="I111" s="39">
        <f t="shared" si="6"/>
        <v>0</v>
      </c>
      <c r="J111" s="43"/>
      <c r="K111" s="42"/>
      <c r="L111" s="39">
        <f t="shared" si="7"/>
        <v>0</v>
      </c>
      <c r="M111" s="41"/>
      <c r="N111" s="40"/>
      <c r="O111" s="39">
        <f t="shared" si="8"/>
        <v>0</v>
      </c>
      <c r="P111" s="38"/>
      <c r="R111" s="13"/>
    </row>
    <row r="112" spans="1:18" hidden="1" x14ac:dyDescent="0.25">
      <c r="A112" s="88">
        <v>2247</v>
      </c>
      <c r="B112" s="110" t="s">
        <v>203</v>
      </c>
      <c r="C112" s="45">
        <f t="shared" si="4"/>
        <v>0</v>
      </c>
      <c r="D112" s="43">
        <v>0</v>
      </c>
      <c r="E112" s="40"/>
      <c r="F112" s="39">
        <f t="shared" si="5"/>
        <v>0</v>
      </c>
      <c r="G112" s="43"/>
      <c r="H112" s="42"/>
      <c r="I112" s="39">
        <f t="shared" si="6"/>
        <v>0</v>
      </c>
      <c r="J112" s="43"/>
      <c r="K112" s="42"/>
      <c r="L112" s="39">
        <f t="shared" si="7"/>
        <v>0</v>
      </c>
      <c r="M112" s="41"/>
      <c r="N112" s="40"/>
      <c r="O112" s="39">
        <f t="shared" si="8"/>
        <v>0</v>
      </c>
      <c r="P112" s="38"/>
      <c r="R112" s="13"/>
    </row>
    <row r="113" spans="1:18" ht="24" hidden="1" x14ac:dyDescent="0.25">
      <c r="A113" s="88">
        <v>2248</v>
      </c>
      <c r="B113" s="110" t="s">
        <v>202</v>
      </c>
      <c r="C113" s="45">
        <f t="shared" si="4"/>
        <v>0</v>
      </c>
      <c r="D113" s="43">
        <v>0</v>
      </c>
      <c r="E113" s="40"/>
      <c r="F113" s="39">
        <f t="shared" si="5"/>
        <v>0</v>
      </c>
      <c r="G113" s="43"/>
      <c r="H113" s="42"/>
      <c r="I113" s="39">
        <f t="shared" si="6"/>
        <v>0</v>
      </c>
      <c r="J113" s="43"/>
      <c r="K113" s="42"/>
      <c r="L113" s="39">
        <f t="shared" si="7"/>
        <v>0</v>
      </c>
      <c r="M113" s="41"/>
      <c r="N113" s="40"/>
      <c r="O113" s="39">
        <f t="shared" si="8"/>
        <v>0</v>
      </c>
      <c r="P113" s="38"/>
      <c r="R113" s="13"/>
    </row>
    <row r="114" spans="1:18" ht="24" hidden="1" x14ac:dyDescent="0.25">
      <c r="A114" s="88">
        <v>2249</v>
      </c>
      <c r="B114" s="110" t="s">
        <v>201</v>
      </c>
      <c r="C114" s="45">
        <f t="shared" si="4"/>
        <v>0</v>
      </c>
      <c r="D114" s="43">
        <v>0</v>
      </c>
      <c r="E114" s="40"/>
      <c r="F114" s="39">
        <f t="shared" si="5"/>
        <v>0</v>
      </c>
      <c r="G114" s="43"/>
      <c r="H114" s="42"/>
      <c r="I114" s="39">
        <f t="shared" si="6"/>
        <v>0</v>
      </c>
      <c r="J114" s="43"/>
      <c r="K114" s="42"/>
      <c r="L114" s="39">
        <f t="shared" si="7"/>
        <v>0</v>
      </c>
      <c r="M114" s="41"/>
      <c r="N114" s="40"/>
      <c r="O114" s="39">
        <f t="shared" si="8"/>
        <v>0</v>
      </c>
      <c r="P114" s="38"/>
      <c r="R114" s="13"/>
    </row>
    <row r="115" spans="1:18" hidden="1" x14ac:dyDescent="0.25">
      <c r="A115" s="111">
        <v>2250</v>
      </c>
      <c r="B115" s="110" t="s">
        <v>200</v>
      </c>
      <c r="C115" s="45">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row>
    <row r="116" spans="1:18" hidden="1" x14ac:dyDescent="0.25">
      <c r="A116" s="88">
        <v>2251</v>
      </c>
      <c r="B116" s="110" t="s">
        <v>199</v>
      </c>
      <c r="C116" s="45">
        <f t="shared" si="4"/>
        <v>0</v>
      </c>
      <c r="D116" s="43">
        <v>0</v>
      </c>
      <c r="E116" s="40"/>
      <c r="F116" s="39">
        <f t="shared" si="5"/>
        <v>0</v>
      </c>
      <c r="G116" s="43"/>
      <c r="H116" s="42"/>
      <c r="I116" s="39">
        <f t="shared" si="6"/>
        <v>0</v>
      </c>
      <c r="J116" s="43"/>
      <c r="K116" s="42"/>
      <c r="L116" s="39">
        <f t="shared" si="7"/>
        <v>0</v>
      </c>
      <c r="M116" s="41"/>
      <c r="N116" s="40"/>
      <c r="O116" s="39">
        <f t="shared" si="8"/>
        <v>0</v>
      </c>
      <c r="P116" s="38"/>
      <c r="R116" s="13"/>
    </row>
    <row r="117" spans="1:18" hidden="1" x14ac:dyDescent="0.25">
      <c r="A117" s="88">
        <v>2252</v>
      </c>
      <c r="B117" s="110" t="s">
        <v>198</v>
      </c>
      <c r="C117" s="45">
        <f t="shared" ref="C117:C181" si="9">F117+I117+L117+O117</f>
        <v>0</v>
      </c>
      <c r="D117" s="43">
        <v>0</v>
      </c>
      <c r="E117" s="40"/>
      <c r="F117" s="39">
        <f t="shared" si="5"/>
        <v>0</v>
      </c>
      <c r="G117" s="43"/>
      <c r="H117" s="42"/>
      <c r="I117" s="39">
        <f t="shared" si="6"/>
        <v>0</v>
      </c>
      <c r="J117" s="43"/>
      <c r="K117" s="42"/>
      <c r="L117" s="39">
        <f t="shared" si="7"/>
        <v>0</v>
      </c>
      <c r="M117" s="41"/>
      <c r="N117" s="40"/>
      <c r="O117" s="39">
        <f t="shared" si="8"/>
        <v>0</v>
      </c>
      <c r="P117" s="38"/>
      <c r="R117" s="13"/>
    </row>
    <row r="118" spans="1:18" hidden="1" x14ac:dyDescent="0.25">
      <c r="A118" s="88">
        <v>2259</v>
      </c>
      <c r="B118" s="110" t="s">
        <v>197</v>
      </c>
      <c r="C118" s="45">
        <f t="shared" si="9"/>
        <v>0</v>
      </c>
      <c r="D118" s="43">
        <v>0</v>
      </c>
      <c r="E118" s="40"/>
      <c r="F118" s="39">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c r="R118" s="13"/>
    </row>
    <row r="119" spans="1:18" hidden="1" x14ac:dyDescent="0.25">
      <c r="A119" s="111">
        <v>2260</v>
      </c>
      <c r="B119" s="110" t="s">
        <v>196</v>
      </c>
      <c r="C119" s="45">
        <f t="shared" si="9"/>
        <v>0</v>
      </c>
      <c r="D119" s="115">
        <f>SUM(D120:D124)</f>
        <v>0</v>
      </c>
      <c r="E119" s="112">
        <f>SUM(E120:E124)</f>
        <v>0</v>
      </c>
      <c r="F119" s="39">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c r="R119" s="13"/>
    </row>
    <row r="120" spans="1:18" hidden="1" x14ac:dyDescent="0.25">
      <c r="A120" s="88">
        <v>2261</v>
      </c>
      <c r="B120" s="110" t="s">
        <v>195</v>
      </c>
      <c r="C120" s="45">
        <f t="shared" si="9"/>
        <v>0</v>
      </c>
      <c r="D120" s="43">
        <v>0</v>
      </c>
      <c r="E120" s="40"/>
      <c r="F120" s="39">
        <f t="shared" si="10"/>
        <v>0</v>
      </c>
      <c r="G120" s="43"/>
      <c r="H120" s="42"/>
      <c r="I120" s="39">
        <f t="shared" si="11"/>
        <v>0</v>
      </c>
      <c r="J120" s="43"/>
      <c r="K120" s="42"/>
      <c r="L120" s="39">
        <f t="shared" si="12"/>
        <v>0</v>
      </c>
      <c r="M120" s="41"/>
      <c r="N120" s="40"/>
      <c r="O120" s="39">
        <f t="shared" si="13"/>
        <v>0</v>
      </c>
      <c r="P120" s="38"/>
      <c r="R120" s="13"/>
    </row>
    <row r="121" spans="1:18" hidden="1" x14ac:dyDescent="0.25">
      <c r="A121" s="88">
        <v>2262</v>
      </c>
      <c r="B121" s="110" t="s">
        <v>194</v>
      </c>
      <c r="C121" s="45">
        <f t="shared" si="9"/>
        <v>0</v>
      </c>
      <c r="D121" s="43">
        <v>0</v>
      </c>
      <c r="E121" s="40"/>
      <c r="F121" s="39">
        <f t="shared" si="10"/>
        <v>0</v>
      </c>
      <c r="G121" s="43"/>
      <c r="H121" s="42"/>
      <c r="I121" s="39">
        <f t="shared" si="11"/>
        <v>0</v>
      </c>
      <c r="J121" s="43"/>
      <c r="K121" s="42"/>
      <c r="L121" s="39">
        <f t="shared" si="12"/>
        <v>0</v>
      </c>
      <c r="M121" s="41"/>
      <c r="N121" s="40"/>
      <c r="O121" s="39">
        <f t="shared" si="13"/>
        <v>0</v>
      </c>
      <c r="P121" s="38"/>
      <c r="R121" s="13"/>
    </row>
    <row r="122" spans="1:18" hidden="1" x14ac:dyDescent="0.25">
      <c r="A122" s="88">
        <v>2263</v>
      </c>
      <c r="B122" s="110" t="s">
        <v>193</v>
      </c>
      <c r="C122" s="45">
        <f t="shared" si="9"/>
        <v>0</v>
      </c>
      <c r="D122" s="43">
        <v>0</v>
      </c>
      <c r="E122" s="40"/>
      <c r="F122" s="39">
        <f t="shared" si="10"/>
        <v>0</v>
      </c>
      <c r="G122" s="43"/>
      <c r="H122" s="42"/>
      <c r="I122" s="39">
        <f t="shared" si="11"/>
        <v>0</v>
      </c>
      <c r="J122" s="43"/>
      <c r="K122" s="42"/>
      <c r="L122" s="39">
        <f t="shared" si="12"/>
        <v>0</v>
      </c>
      <c r="M122" s="41"/>
      <c r="N122" s="40"/>
      <c r="O122" s="39">
        <f t="shared" si="13"/>
        <v>0</v>
      </c>
      <c r="P122" s="38"/>
      <c r="R122" s="13"/>
    </row>
    <row r="123" spans="1:18" hidden="1" x14ac:dyDescent="0.25">
      <c r="A123" s="88">
        <v>2264</v>
      </c>
      <c r="B123" s="110" t="s">
        <v>192</v>
      </c>
      <c r="C123" s="45">
        <f t="shared" si="9"/>
        <v>0</v>
      </c>
      <c r="D123" s="43">
        <v>0</v>
      </c>
      <c r="E123" s="40"/>
      <c r="F123" s="39">
        <f t="shared" si="10"/>
        <v>0</v>
      </c>
      <c r="G123" s="43"/>
      <c r="H123" s="42"/>
      <c r="I123" s="39">
        <f t="shared" si="11"/>
        <v>0</v>
      </c>
      <c r="J123" s="43"/>
      <c r="K123" s="42"/>
      <c r="L123" s="39">
        <f t="shared" si="12"/>
        <v>0</v>
      </c>
      <c r="M123" s="41"/>
      <c r="N123" s="40"/>
      <c r="O123" s="39">
        <f t="shared" si="13"/>
        <v>0</v>
      </c>
      <c r="P123" s="38"/>
      <c r="R123" s="13"/>
    </row>
    <row r="124" spans="1:18" hidden="1" x14ac:dyDescent="0.25">
      <c r="A124" s="88">
        <v>2269</v>
      </c>
      <c r="B124" s="110" t="s">
        <v>191</v>
      </c>
      <c r="C124" s="45">
        <f t="shared" si="9"/>
        <v>0</v>
      </c>
      <c r="D124" s="43">
        <v>0</v>
      </c>
      <c r="E124" s="40"/>
      <c r="F124" s="39">
        <f t="shared" si="10"/>
        <v>0</v>
      </c>
      <c r="G124" s="43"/>
      <c r="H124" s="42"/>
      <c r="I124" s="39">
        <f t="shared" si="11"/>
        <v>0</v>
      </c>
      <c r="J124" s="43"/>
      <c r="K124" s="42"/>
      <c r="L124" s="39">
        <f t="shared" si="12"/>
        <v>0</v>
      </c>
      <c r="M124" s="41"/>
      <c r="N124" s="40"/>
      <c r="O124" s="39">
        <f t="shared" si="13"/>
        <v>0</v>
      </c>
      <c r="P124" s="38"/>
      <c r="R124" s="13"/>
    </row>
    <row r="125" spans="1:18" hidden="1" x14ac:dyDescent="0.25">
      <c r="A125" s="111">
        <v>2270</v>
      </c>
      <c r="B125" s="110" t="s">
        <v>190</v>
      </c>
      <c r="C125" s="45">
        <f t="shared" si="9"/>
        <v>0</v>
      </c>
      <c r="D125" s="115">
        <f>SUM(D126:D130)</f>
        <v>0</v>
      </c>
      <c r="E125" s="112">
        <f>SUM(E126:E130)</f>
        <v>0</v>
      </c>
      <c r="F125" s="39">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row>
    <row r="126" spans="1:18" hidden="1" x14ac:dyDescent="0.25">
      <c r="A126" s="88">
        <v>2272</v>
      </c>
      <c r="B126" s="1" t="s">
        <v>189</v>
      </c>
      <c r="C126" s="45">
        <f t="shared" si="9"/>
        <v>0</v>
      </c>
      <c r="D126" s="43">
        <v>0</v>
      </c>
      <c r="E126" s="40"/>
      <c r="F126" s="39">
        <f t="shared" si="10"/>
        <v>0</v>
      </c>
      <c r="G126" s="43"/>
      <c r="H126" s="42"/>
      <c r="I126" s="39">
        <f t="shared" si="11"/>
        <v>0</v>
      </c>
      <c r="J126" s="43"/>
      <c r="K126" s="42"/>
      <c r="L126" s="39">
        <f t="shared" si="12"/>
        <v>0</v>
      </c>
      <c r="M126" s="41"/>
      <c r="N126" s="40"/>
      <c r="O126" s="39">
        <f t="shared" si="13"/>
        <v>0</v>
      </c>
      <c r="P126" s="38"/>
      <c r="R126" s="13"/>
    </row>
    <row r="127" spans="1:18" hidden="1" x14ac:dyDescent="0.25">
      <c r="A127" s="88">
        <v>2275</v>
      </c>
      <c r="B127" s="110" t="s">
        <v>188</v>
      </c>
      <c r="C127" s="45">
        <f t="shared" si="9"/>
        <v>0</v>
      </c>
      <c r="D127" s="43">
        <v>0</v>
      </c>
      <c r="E127" s="40"/>
      <c r="F127" s="39">
        <f t="shared" si="10"/>
        <v>0</v>
      </c>
      <c r="G127" s="43"/>
      <c r="H127" s="42"/>
      <c r="I127" s="39">
        <f t="shared" si="11"/>
        <v>0</v>
      </c>
      <c r="J127" s="43"/>
      <c r="K127" s="42"/>
      <c r="L127" s="39">
        <f t="shared" si="12"/>
        <v>0</v>
      </c>
      <c r="M127" s="41"/>
      <c r="N127" s="40"/>
      <c r="O127" s="39">
        <f t="shared" si="13"/>
        <v>0</v>
      </c>
      <c r="P127" s="38"/>
      <c r="R127" s="13"/>
    </row>
    <row r="128" spans="1:18" ht="24" hidden="1" x14ac:dyDescent="0.25">
      <c r="A128" s="88">
        <v>2276</v>
      </c>
      <c r="B128" s="110" t="s">
        <v>187</v>
      </c>
      <c r="C128" s="45">
        <f t="shared" si="9"/>
        <v>0</v>
      </c>
      <c r="D128" s="43">
        <v>0</v>
      </c>
      <c r="E128" s="40"/>
      <c r="F128" s="39">
        <f t="shared" si="10"/>
        <v>0</v>
      </c>
      <c r="G128" s="43"/>
      <c r="H128" s="42"/>
      <c r="I128" s="39">
        <f t="shared" si="11"/>
        <v>0</v>
      </c>
      <c r="J128" s="43"/>
      <c r="K128" s="42"/>
      <c r="L128" s="39">
        <f t="shared" si="12"/>
        <v>0</v>
      </c>
      <c r="M128" s="41"/>
      <c r="N128" s="40"/>
      <c r="O128" s="39">
        <f t="shared" si="13"/>
        <v>0</v>
      </c>
      <c r="P128" s="38"/>
      <c r="R128" s="13"/>
    </row>
    <row r="129" spans="1:18" ht="24" hidden="1" x14ac:dyDescent="0.25">
      <c r="A129" s="88">
        <v>2278</v>
      </c>
      <c r="B129" s="110" t="s">
        <v>186</v>
      </c>
      <c r="C129" s="45">
        <f t="shared" si="9"/>
        <v>0</v>
      </c>
      <c r="D129" s="43">
        <v>0</v>
      </c>
      <c r="E129" s="40"/>
      <c r="F129" s="39">
        <f t="shared" si="10"/>
        <v>0</v>
      </c>
      <c r="G129" s="43"/>
      <c r="H129" s="42"/>
      <c r="I129" s="39">
        <f t="shared" si="11"/>
        <v>0</v>
      </c>
      <c r="J129" s="43"/>
      <c r="K129" s="42"/>
      <c r="L129" s="39">
        <f t="shared" si="12"/>
        <v>0</v>
      </c>
      <c r="M129" s="41"/>
      <c r="N129" s="40"/>
      <c r="O129" s="39">
        <f t="shared" si="13"/>
        <v>0</v>
      </c>
      <c r="P129" s="38"/>
      <c r="R129" s="13"/>
    </row>
    <row r="130" spans="1:18" ht="24" hidden="1" x14ac:dyDescent="0.25">
      <c r="A130" s="88">
        <v>2279</v>
      </c>
      <c r="B130" s="110" t="s">
        <v>185</v>
      </c>
      <c r="C130" s="45">
        <f t="shared" si="9"/>
        <v>0</v>
      </c>
      <c r="D130" s="43"/>
      <c r="E130" s="40"/>
      <c r="F130" s="39">
        <f t="shared" si="10"/>
        <v>0</v>
      </c>
      <c r="G130" s="43"/>
      <c r="H130" s="42"/>
      <c r="I130" s="39">
        <f t="shared" si="11"/>
        <v>0</v>
      </c>
      <c r="J130" s="43"/>
      <c r="K130" s="42"/>
      <c r="L130" s="39">
        <f t="shared" si="12"/>
        <v>0</v>
      </c>
      <c r="M130" s="41"/>
      <c r="N130" s="40"/>
      <c r="O130" s="39">
        <f t="shared" si="13"/>
        <v>0</v>
      </c>
      <c r="P130" s="38"/>
      <c r="R130" s="13"/>
    </row>
    <row r="131" spans="1:18" ht="24" hidden="1" x14ac:dyDescent="0.25">
      <c r="A131" s="118">
        <v>2280</v>
      </c>
      <c r="B131" s="117" t="s">
        <v>184</v>
      </c>
      <c r="C131" s="45">
        <f t="shared" si="9"/>
        <v>0</v>
      </c>
      <c r="D131" s="140">
        <f t="shared" ref="D131" si="14">SUM(D132)</f>
        <v>0</v>
      </c>
      <c r="E131" s="141">
        <f t="shared" ref="E131:N131" si="15">SUM(E132)</f>
        <v>0</v>
      </c>
      <c r="F131" s="79">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c r="R131" s="13"/>
    </row>
    <row r="132" spans="1:18" ht="24" hidden="1" x14ac:dyDescent="0.25">
      <c r="A132" s="88">
        <v>2283</v>
      </c>
      <c r="B132" s="110" t="s">
        <v>183</v>
      </c>
      <c r="C132" s="45">
        <f t="shared" si="9"/>
        <v>0</v>
      </c>
      <c r="D132" s="43">
        <v>0</v>
      </c>
      <c r="E132" s="40"/>
      <c r="F132" s="39">
        <f t="shared" si="10"/>
        <v>0</v>
      </c>
      <c r="G132" s="43"/>
      <c r="H132" s="42"/>
      <c r="I132" s="39">
        <f t="shared" si="11"/>
        <v>0</v>
      </c>
      <c r="J132" s="43"/>
      <c r="K132" s="42"/>
      <c r="L132" s="39">
        <f t="shared" si="12"/>
        <v>0</v>
      </c>
      <c r="M132" s="41"/>
      <c r="N132" s="40"/>
      <c r="O132" s="39">
        <f t="shared" si="13"/>
        <v>0</v>
      </c>
      <c r="P132" s="38"/>
      <c r="R132" s="13"/>
    </row>
    <row r="133" spans="1:18" ht="36" hidden="1" x14ac:dyDescent="0.25">
      <c r="A133" s="109">
        <v>2300</v>
      </c>
      <c r="B133" s="108" t="s">
        <v>182</v>
      </c>
      <c r="C133" s="124">
        <f t="shared" si="9"/>
        <v>0</v>
      </c>
      <c r="D133" s="121">
        <f>SUM(D134,D139,D143,D144,D147,D154,D162,D163,D166)</f>
        <v>0</v>
      </c>
      <c r="E133" s="123">
        <f>SUM(E134,E139,E143,E144,E147,E154,E162,E163,E166)</f>
        <v>0</v>
      </c>
      <c r="F133" s="119">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row>
    <row r="134" spans="1:18" ht="24" hidden="1" x14ac:dyDescent="0.25">
      <c r="A134" s="118">
        <v>2310</v>
      </c>
      <c r="B134" s="117" t="s">
        <v>181</v>
      </c>
      <c r="C134" s="85">
        <f t="shared" si="9"/>
        <v>0</v>
      </c>
      <c r="D134" s="201">
        <f>SUM(D135:D138)</f>
        <v>0</v>
      </c>
      <c r="E134" s="141">
        <f>SUM(E135:E138)</f>
        <v>0</v>
      </c>
      <c r="F134" s="79">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row>
    <row r="135" spans="1:18" hidden="1" x14ac:dyDescent="0.25">
      <c r="A135" s="88">
        <v>2311</v>
      </c>
      <c r="B135" s="110" t="s">
        <v>180</v>
      </c>
      <c r="C135" s="45">
        <f t="shared" si="9"/>
        <v>0</v>
      </c>
      <c r="D135" s="43">
        <v>0</v>
      </c>
      <c r="E135" s="40"/>
      <c r="F135" s="39">
        <f t="shared" si="10"/>
        <v>0</v>
      </c>
      <c r="G135" s="43"/>
      <c r="H135" s="42"/>
      <c r="I135" s="39">
        <f t="shared" si="11"/>
        <v>0</v>
      </c>
      <c r="J135" s="43"/>
      <c r="K135" s="42"/>
      <c r="L135" s="39">
        <f t="shared" si="12"/>
        <v>0</v>
      </c>
      <c r="M135" s="41"/>
      <c r="N135" s="40"/>
      <c r="O135" s="39">
        <f t="shared" si="13"/>
        <v>0</v>
      </c>
      <c r="P135" s="38"/>
      <c r="R135" s="13"/>
    </row>
    <row r="136" spans="1:18" hidden="1" x14ac:dyDescent="0.25">
      <c r="A136" s="88">
        <v>2312</v>
      </c>
      <c r="B136" s="110" t="s">
        <v>179</v>
      </c>
      <c r="C136" s="45">
        <f t="shared" si="9"/>
        <v>0</v>
      </c>
      <c r="D136" s="43">
        <v>0</v>
      </c>
      <c r="E136" s="40"/>
      <c r="F136" s="39">
        <f t="shared" si="10"/>
        <v>0</v>
      </c>
      <c r="G136" s="43"/>
      <c r="H136" s="42"/>
      <c r="I136" s="39">
        <f t="shared" si="11"/>
        <v>0</v>
      </c>
      <c r="J136" s="43"/>
      <c r="K136" s="42"/>
      <c r="L136" s="39">
        <f t="shared" si="12"/>
        <v>0</v>
      </c>
      <c r="M136" s="41"/>
      <c r="N136" s="40"/>
      <c r="O136" s="39">
        <f t="shared" si="13"/>
        <v>0</v>
      </c>
      <c r="P136" s="38"/>
      <c r="R136" s="13"/>
    </row>
    <row r="137" spans="1:18" hidden="1" x14ac:dyDescent="0.25">
      <c r="A137" s="88">
        <v>2313</v>
      </c>
      <c r="B137" s="110" t="s">
        <v>178</v>
      </c>
      <c r="C137" s="45">
        <f t="shared" si="9"/>
        <v>0</v>
      </c>
      <c r="D137" s="43">
        <v>0</v>
      </c>
      <c r="E137" s="40"/>
      <c r="F137" s="39">
        <f t="shared" si="10"/>
        <v>0</v>
      </c>
      <c r="G137" s="43"/>
      <c r="H137" s="42"/>
      <c r="I137" s="39">
        <f t="shared" si="11"/>
        <v>0</v>
      </c>
      <c r="J137" s="43"/>
      <c r="K137" s="42"/>
      <c r="L137" s="39">
        <f t="shared" si="12"/>
        <v>0</v>
      </c>
      <c r="M137" s="41"/>
      <c r="N137" s="40"/>
      <c r="O137" s="39">
        <f t="shared" si="13"/>
        <v>0</v>
      </c>
      <c r="P137" s="38"/>
      <c r="R137" s="13"/>
    </row>
    <row r="138" spans="1:18" ht="24" hidden="1" x14ac:dyDescent="0.25">
      <c r="A138" s="88">
        <v>2314</v>
      </c>
      <c r="B138" s="110" t="s">
        <v>177</v>
      </c>
      <c r="C138" s="45">
        <f t="shared" si="9"/>
        <v>0</v>
      </c>
      <c r="D138" s="43">
        <v>0</v>
      </c>
      <c r="E138" s="40"/>
      <c r="F138" s="39">
        <f t="shared" si="10"/>
        <v>0</v>
      </c>
      <c r="G138" s="43"/>
      <c r="H138" s="42"/>
      <c r="I138" s="39">
        <f t="shared" si="11"/>
        <v>0</v>
      </c>
      <c r="J138" s="43"/>
      <c r="K138" s="42"/>
      <c r="L138" s="39">
        <f t="shared" si="12"/>
        <v>0</v>
      </c>
      <c r="M138" s="41"/>
      <c r="N138" s="40"/>
      <c r="O138" s="39">
        <f t="shared" si="13"/>
        <v>0</v>
      </c>
      <c r="P138" s="38"/>
      <c r="R138" s="13"/>
    </row>
    <row r="139" spans="1:18" hidden="1" x14ac:dyDescent="0.25">
      <c r="A139" s="111">
        <v>2320</v>
      </c>
      <c r="B139" s="110" t="s">
        <v>176</v>
      </c>
      <c r="C139" s="45">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row>
    <row r="140" spans="1:18" hidden="1" x14ac:dyDescent="0.25">
      <c r="A140" s="88">
        <v>2321</v>
      </c>
      <c r="B140" s="110" t="s">
        <v>175</v>
      </c>
      <c r="C140" s="45">
        <f t="shared" si="9"/>
        <v>0</v>
      </c>
      <c r="D140" s="43">
        <v>0</v>
      </c>
      <c r="E140" s="40"/>
      <c r="F140" s="39">
        <f t="shared" si="10"/>
        <v>0</v>
      </c>
      <c r="G140" s="43"/>
      <c r="H140" s="42"/>
      <c r="I140" s="39">
        <f t="shared" si="11"/>
        <v>0</v>
      </c>
      <c r="J140" s="43"/>
      <c r="K140" s="42"/>
      <c r="L140" s="39">
        <f t="shared" si="12"/>
        <v>0</v>
      </c>
      <c r="M140" s="41"/>
      <c r="N140" s="40"/>
      <c r="O140" s="39">
        <f t="shared" si="13"/>
        <v>0</v>
      </c>
      <c r="P140" s="38"/>
      <c r="R140" s="13"/>
    </row>
    <row r="141" spans="1:18" hidden="1" x14ac:dyDescent="0.25">
      <c r="A141" s="88">
        <v>2322</v>
      </c>
      <c r="B141" s="110" t="s">
        <v>174</v>
      </c>
      <c r="C141" s="45">
        <f t="shared" si="9"/>
        <v>0</v>
      </c>
      <c r="D141" s="43">
        <v>0</v>
      </c>
      <c r="E141" s="40"/>
      <c r="F141" s="39">
        <f t="shared" si="10"/>
        <v>0</v>
      </c>
      <c r="G141" s="43"/>
      <c r="H141" s="42"/>
      <c r="I141" s="39">
        <f t="shared" si="11"/>
        <v>0</v>
      </c>
      <c r="J141" s="43"/>
      <c r="K141" s="42"/>
      <c r="L141" s="39">
        <f t="shared" si="12"/>
        <v>0</v>
      </c>
      <c r="M141" s="41"/>
      <c r="N141" s="40"/>
      <c r="O141" s="39">
        <f t="shared" si="13"/>
        <v>0</v>
      </c>
      <c r="P141" s="38"/>
      <c r="R141" s="13"/>
    </row>
    <row r="142" spans="1:18" hidden="1" x14ac:dyDescent="0.25">
      <c r="A142" s="88">
        <v>2329</v>
      </c>
      <c r="B142" s="110" t="s">
        <v>173</v>
      </c>
      <c r="C142" s="45">
        <f t="shared" si="9"/>
        <v>0</v>
      </c>
      <c r="D142" s="43">
        <v>0</v>
      </c>
      <c r="E142" s="40"/>
      <c r="F142" s="39">
        <f t="shared" si="10"/>
        <v>0</v>
      </c>
      <c r="G142" s="43"/>
      <c r="H142" s="42"/>
      <c r="I142" s="39">
        <f t="shared" si="11"/>
        <v>0</v>
      </c>
      <c r="J142" s="43"/>
      <c r="K142" s="42"/>
      <c r="L142" s="39">
        <f t="shared" si="12"/>
        <v>0</v>
      </c>
      <c r="M142" s="41"/>
      <c r="N142" s="40"/>
      <c r="O142" s="39">
        <f t="shared" si="13"/>
        <v>0</v>
      </c>
      <c r="P142" s="38"/>
      <c r="R142" s="13"/>
    </row>
    <row r="143" spans="1:18" hidden="1" x14ac:dyDescent="0.25">
      <c r="A143" s="111">
        <v>2330</v>
      </c>
      <c r="B143" s="110" t="s">
        <v>172</v>
      </c>
      <c r="C143" s="45">
        <f t="shared" si="9"/>
        <v>0</v>
      </c>
      <c r="D143" s="43">
        <v>0</v>
      </c>
      <c r="E143" s="40"/>
      <c r="F143" s="39">
        <f t="shared" si="10"/>
        <v>0</v>
      </c>
      <c r="G143" s="43"/>
      <c r="H143" s="42"/>
      <c r="I143" s="39">
        <f t="shared" si="11"/>
        <v>0</v>
      </c>
      <c r="J143" s="43"/>
      <c r="K143" s="42"/>
      <c r="L143" s="39">
        <f t="shared" si="12"/>
        <v>0</v>
      </c>
      <c r="M143" s="41"/>
      <c r="N143" s="40"/>
      <c r="O143" s="39">
        <f t="shared" si="13"/>
        <v>0</v>
      </c>
      <c r="P143" s="38"/>
      <c r="R143" s="13"/>
    </row>
    <row r="144" spans="1:18" ht="36" hidden="1" x14ac:dyDescent="0.25">
      <c r="A144" s="111">
        <v>2340</v>
      </c>
      <c r="B144" s="110" t="s">
        <v>171</v>
      </c>
      <c r="C144" s="45">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row>
    <row r="145" spans="1:18" hidden="1" x14ac:dyDescent="0.25">
      <c r="A145" s="88">
        <v>2341</v>
      </c>
      <c r="B145" s="110" t="s">
        <v>170</v>
      </c>
      <c r="C145" s="45">
        <f t="shared" si="9"/>
        <v>0</v>
      </c>
      <c r="D145" s="43">
        <v>0</v>
      </c>
      <c r="E145" s="40"/>
      <c r="F145" s="39">
        <f t="shared" si="10"/>
        <v>0</v>
      </c>
      <c r="G145" s="43"/>
      <c r="H145" s="42"/>
      <c r="I145" s="39">
        <f t="shared" si="11"/>
        <v>0</v>
      </c>
      <c r="J145" s="43"/>
      <c r="K145" s="42"/>
      <c r="L145" s="39">
        <f t="shared" si="12"/>
        <v>0</v>
      </c>
      <c r="M145" s="41"/>
      <c r="N145" s="40"/>
      <c r="O145" s="39">
        <f t="shared" si="13"/>
        <v>0</v>
      </c>
      <c r="P145" s="38"/>
      <c r="R145" s="13"/>
    </row>
    <row r="146" spans="1:18" ht="24" hidden="1" x14ac:dyDescent="0.25">
      <c r="A146" s="88">
        <v>2344</v>
      </c>
      <c r="B146" s="110" t="s">
        <v>169</v>
      </c>
      <c r="C146" s="45">
        <f t="shared" si="9"/>
        <v>0</v>
      </c>
      <c r="D146" s="43">
        <v>0</v>
      </c>
      <c r="E146" s="40"/>
      <c r="F146" s="39">
        <f t="shared" si="10"/>
        <v>0</v>
      </c>
      <c r="G146" s="43"/>
      <c r="H146" s="42"/>
      <c r="I146" s="39">
        <f t="shared" si="11"/>
        <v>0</v>
      </c>
      <c r="J146" s="43"/>
      <c r="K146" s="42"/>
      <c r="L146" s="39">
        <f t="shared" si="12"/>
        <v>0</v>
      </c>
      <c r="M146" s="41"/>
      <c r="N146" s="40"/>
      <c r="O146" s="39">
        <f t="shared" si="13"/>
        <v>0</v>
      </c>
      <c r="P146" s="38"/>
      <c r="R146" s="13"/>
    </row>
    <row r="147" spans="1:18" ht="24" hidden="1" x14ac:dyDescent="0.25">
      <c r="A147" s="169">
        <v>2350</v>
      </c>
      <c r="B147" s="96" t="s">
        <v>168</v>
      </c>
      <c r="C147" s="45">
        <f t="shared" si="9"/>
        <v>0</v>
      </c>
      <c r="D147" s="94">
        <f>SUM(D148:D153)</f>
        <v>0</v>
      </c>
      <c r="E147" s="91">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row>
    <row r="148" spans="1:18" hidden="1" x14ac:dyDescent="0.25">
      <c r="A148" s="145">
        <v>2351</v>
      </c>
      <c r="B148" s="117" t="s">
        <v>167</v>
      </c>
      <c r="C148" s="45">
        <f t="shared" si="9"/>
        <v>0</v>
      </c>
      <c r="D148" s="83">
        <v>0</v>
      </c>
      <c r="E148" s="80"/>
      <c r="F148" s="79">
        <f t="shared" si="10"/>
        <v>0</v>
      </c>
      <c r="G148" s="83"/>
      <c r="H148" s="82"/>
      <c r="I148" s="79">
        <f t="shared" si="11"/>
        <v>0</v>
      </c>
      <c r="J148" s="83"/>
      <c r="K148" s="82"/>
      <c r="L148" s="79">
        <f t="shared" si="12"/>
        <v>0</v>
      </c>
      <c r="M148" s="81"/>
      <c r="N148" s="80"/>
      <c r="O148" s="79">
        <f t="shared" si="13"/>
        <v>0</v>
      </c>
      <c r="P148" s="78"/>
      <c r="R148" s="13"/>
    </row>
    <row r="149" spans="1:18" hidden="1" x14ac:dyDescent="0.25">
      <c r="A149" s="88">
        <v>2352</v>
      </c>
      <c r="B149" s="110" t="s">
        <v>166</v>
      </c>
      <c r="C149" s="45">
        <f t="shared" si="9"/>
        <v>0</v>
      </c>
      <c r="D149" s="43">
        <v>0</v>
      </c>
      <c r="E149" s="40"/>
      <c r="F149" s="39">
        <f t="shared" si="10"/>
        <v>0</v>
      </c>
      <c r="G149" s="43"/>
      <c r="H149" s="42"/>
      <c r="I149" s="39">
        <f t="shared" si="11"/>
        <v>0</v>
      </c>
      <c r="J149" s="43"/>
      <c r="K149" s="42"/>
      <c r="L149" s="39">
        <f t="shared" si="12"/>
        <v>0</v>
      </c>
      <c r="M149" s="41"/>
      <c r="N149" s="40"/>
      <c r="O149" s="39">
        <f t="shared" si="13"/>
        <v>0</v>
      </c>
      <c r="P149" s="38"/>
      <c r="R149" s="13"/>
    </row>
    <row r="150" spans="1:18" ht="24" hidden="1" x14ac:dyDescent="0.25">
      <c r="A150" s="88">
        <v>2353</v>
      </c>
      <c r="B150" s="110" t="s">
        <v>165</v>
      </c>
      <c r="C150" s="45">
        <f t="shared" si="9"/>
        <v>0</v>
      </c>
      <c r="D150" s="43">
        <v>0</v>
      </c>
      <c r="E150" s="40"/>
      <c r="F150" s="39">
        <f t="shared" si="10"/>
        <v>0</v>
      </c>
      <c r="G150" s="43"/>
      <c r="H150" s="42"/>
      <c r="I150" s="39">
        <f t="shared" si="11"/>
        <v>0</v>
      </c>
      <c r="J150" s="43"/>
      <c r="K150" s="42"/>
      <c r="L150" s="39">
        <f t="shared" si="12"/>
        <v>0</v>
      </c>
      <c r="M150" s="41"/>
      <c r="N150" s="40"/>
      <c r="O150" s="39">
        <f t="shared" si="13"/>
        <v>0</v>
      </c>
      <c r="P150" s="38"/>
      <c r="R150" s="13"/>
    </row>
    <row r="151" spans="1:18" ht="24" hidden="1" x14ac:dyDescent="0.25">
      <c r="A151" s="88">
        <v>2354</v>
      </c>
      <c r="B151" s="110" t="s">
        <v>164</v>
      </c>
      <c r="C151" s="45">
        <f t="shared" si="9"/>
        <v>0</v>
      </c>
      <c r="D151" s="43">
        <v>0</v>
      </c>
      <c r="E151" s="40"/>
      <c r="F151" s="39">
        <f t="shared" si="10"/>
        <v>0</v>
      </c>
      <c r="G151" s="43"/>
      <c r="H151" s="42"/>
      <c r="I151" s="39">
        <f t="shared" si="11"/>
        <v>0</v>
      </c>
      <c r="J151" s="43"/>
      <c r="K151" s="42"/>
      <c r="L151" s="39">
        <f t="shared" si="12"/>
        <v>0</v>
      </c>
      <c r="M151" s="41"/>
      <c r="N151" s="40"/>
      <c r="O151" s="39">
        <f t="shared" si="13"/>
        <v>0</v>
      </c>
      <c r="P151" s="38"/>
      <c r="R151" s="13"/>
    </row>
    <row r="152" spans="1:18" ht="24" hidden="1" x14ac:dyDescent="0.25">
      <c r="A152" s="88">
        <v>2355</v>
      </c>
      <c r="B152" s="110" t="s">
        <v>163</v>
      </c>
      <c r="C152" s="45">
        <f t="shared" si="9"/>
        <v>0</v>
      </c>
      <c r="D152" s="43">
        <v>0</v>
      </c>
      <c r="E152" s="40"/>
      <c r="F152" s="39">
        <f t="shared" si="10"/>
        <v>0</v>
      </c>
      <c r="G152" s="43"/>
      <c r="H152" s="42"/>
      <c r="I152" s="39">
        <f t="shared" si="11"/>
        <v>0</v>
      </c>
      <c r="J152" s="43"/>
      <c r="K152" s="42"/>
      <c r="L152" s="39">
        <f t="shared" si="12"/>
        <v>0</v>
      </c>
      <c r="M152" s="41"/>
      <c r="N152" s="40"/>
      <c r="O152" s="39">
        <f t="shared" si="13"/>
        <v>0</v>
      </c>
      <c r="P152" s="38"/>
      <c r="R152" s="13"/>
    </row>
    <row r="153" spans="1:18" hidden="1" x14ac:dyDescent="0.25">
      <c r="A153" s="88">
        <v>2359</v>
      </c>
      <c r="B153" s="110" t="s">
        <v>162</v>
      </c>
      <c r="C153" s="45">
        <f t="shared" si="9"/>
        <v>0</v>
      </c>
      <c r="D153" s="43">
        <v>0</v>
      </c>
      <c r="E153" s="40"/>
      <c r="F153" s="39">
        <f t="shared" si="10"/>
        <v>0</v>
      </c>
      <c r="G153" s="43"/>
      <c r="H153" s="42"/>
      <c r="I153" s="39">
        <f t="shared" si="11"/>
        <v>0</v>
      </c>
      <c r="J153" s="43"/>
      <c r="K153" s="42"/>
      <c r="L153" s="39">
        <f t="shared" si="12"/>
        <v>0</v>
      </c>
      <c r="M153" s="41"/>
      <c r="N153" s="40"/>
      <c r="O153" s="39">
        <f t="shared" si="13"/>
        <v>0</v>
      </c>
      <c r="P153" s="38"/>
      <c r="R153" s="13"/>
    </row>
    <row r="154" spans="1:18" ht="24" hidden="1" x14ac:dyDescent="0.25">
      <c r="A154" s="111">
        <v>2360</v>
      </c>
      <c r="B154" s="110" t="s">
        <v>161</v>
      </c>
      <c r="C154" s="45">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row>
    <row r="155" spans="1:18" hidden="1" x14ac:dyDescent="0.25">
      <c r="A155" s="46">
        <v>2361</v>
      </c>
      <c r="B155" s="110" t="s">
        <v>160</v>
      </c>
      <c r="C155" s="45">
        <f t="shared" si="9"/>
        <v>0</v>
      </c>
      <c r="D155" s="43">
        <v>0</v>
      </c>
      <c r="E155" s="40"/>
      <c r="F155" s="39">
        <f t="shared" si="10"/>
        <v>0</v>
      </c>
      <c r="G155" s="43"/>
      <c r="H155" s="42"/>
      <c r="I155" s="39">
        <f t="shared" si="11"/>
        <v>0</v>
      </c>
      <c r="J155" s="43"/>
      <c r="K155" s="42"/>
      <c r="L155" s="39">
        <f t="shared" si="12"/>
        <v>0</v>
      </c>
      <c r="M155" s="41"/>
      <c r="N155" s="40"/>
      <c r="O155" s="39">
        <f t="shared" si="13"/>
        <v>0</v>
      </c>
      <c r="P155" s="38"/>
      <c r="R155" s="13"/>
    </row>
    <row r="156" spans="1:18" hidden="1" x14ac:dyDescent="0.25">
      <c r="A156" s="46">
        <v>2362</v>
      </c>
      <c r="B156" s="110" t="s">
        <v>159</v>
      </c>
      <c r="C156" s="45">
        <f t="shared" si="9"/>
        <v>0</v>
      </c>
      <c r="D156" s="43">
        <v>0</v>
      </c>
      <c r="E156" s="40"/>
      <c r="F156" s="39">
        <f t="shared" si="10"/>
        <v>0</v>
      </c>
      <c r="G156" s="43"/>
      <c r="H156" s="42"/>
      <c r="I156" s="39">
        <f t="shared" si="11"/>
        <v>0</v>
      </c>
      <c r="J156" s="43"/>
      <c r="K156" s="42"/>
      <c r="L156" s="39">
        <f t="shared" si="12"/>
        <v>0</v>
      </c>
      <c r="M156" s="41"/>
      <c r="N156" s="40"/>
      <c r="O156" s="39">
        <f t="shared" si="13"/>
        <v>0</v>
      </c>
      <c r="P156" s="38"/>
      <c r="R156" s="13"/>
    </row>
    <row r="157" spans="1:18" hidden="1" x14ac:dyDescent="0.25">
      <c r="A157" s="46">
        <v>2363</v>
      </c>
      <c r="B157" s="110" t="s">
        <v>158</v>
      </c>
      <c r="C157" s="45">
        <f t="shared" si="9"/>
        <v>0</v>
      </c>
      <c r="D157" s="43">
        <v>0</v>
      </c>
      <c r="E157" s="40"/>
      <c r="F157" s="39">
        <f t="shared" si="10"/>
        <v>0</v>
      </c>
      <c r="G157" s="43"/>
      <c r="H157" s="42"/>
      <c r="I157" s="39">
        <f t="shared" si="11"/>
        <v>0</v>
      </c>
      <c r="J157" s="43"/>
      <c r="K157" s="42"/>
      <c r="L157" s="39">
        <f t="shared" si="12"/>
        <v>0</v>
      </c>
      <c r="M157" s="41"/>
      <c r="N157" s="40"/>
      <c r="O157" s="39">
        <f t="shared" si="13"/>
        <v>0</v>
      </c>
      <c r="P157" s="38"/>
      <c r="R157" s="13"/>
    </row>
    <row r="158" spans="1:18" hidden="1" x14ac:dyDescent="0.25">
      <c r="A158" s="46">
        <v>2364</v>
      </c>
      <c r="B158" s="110" t="s">
        <v>156</v>
      </c>
      <c r="C158" s="45">
        <f t="shared" si="9"/>
        <v>0</v>
      </c>
      <c r="D158" s="43">
        <v>0</v>
      </c>
      <c r="E158" s="40"/>
      <c r="F158" s="39">
        <f t="shared" si="10"/>
        <v>0</v>
      </c>
      <c r="G158" s="43"/>
      <c r="H158" s="42"/>
      <c r="I158" s="39">
        <f t="shared" si="11"/>
        <v>0</v>
      </c>
      <c r="J158" s="43"/>
      <c r="K158" s="42"/>
      <c r="L158" s="39">
        <f t="shared" si="12"/>
        <v>0</v>
      </c>
      <c r="M158" s="41"/>
      <c r="N158" s="40"/>
      <c r="O158" s="39">
        <f t="shared" si="13"/>
        <v>0</v>
      </c>
      <c r="P158" s="38"/>
      <c r="R158" s="13"/>
    </row>
    <row r="159" spans="1:18" hidden="1" x14ac:dyDescent="0.25">
      <c r="A159" s="46">
        <v>2365</v>
      </c>
      <c r="B159" s="110" t="s">
        <v>155</v>
      </c>
      <c r="C159" s="45">
        <f t="shared" si="9"/>
        <v>0</v>
      </c>
      <c r="D159" s="43">
        <v>0</v>
      </c>
      <c r="E159" s="40"/>
      <c r="F159" s="39">
        <f t="shared" si="10"/>
        <v>0</v>
      </c>
      <c r="G159" s="43"/>
      <c r="H159" s="42"/>
      <c r="I159" s="39">
        <f t="shared" si="11"/>
        <v>0</v>
      </c>
      <c r="J159" s="43"/>
      <c r="K159" s="42"/>
      <c r="L159" s="39">
        <f t="shared" si="12"/>
        <v>0</v>
      </c>
      <c r="M159" s="41"/>
      <c r="N159" s="40"/>
      <c r="O159" s="39">
        <f t="shared" si="13"/>
        <v>0</v>
      </c>
      <c r="P159" s="38"/>
      <c r="R159" s="13"/>
    </row>
    <row r="160" spans="1:18" ht="24" hidden="1" x14ac:dyDescent="0.25">
      <c r="A160" s="46">
        <v>2366</v>
      </c>
      <c r="B160" s="110" t="s">
        <v>153</v>
      </c>
      <c r="C160" s="45">
        <f t="shared" si="9"/>
        <v>0</v>
      </c>
      <c r="D160" s="43">
        <v>0</v>
      </c>
      <c r="E160" s="40"/>
      <c r="F160" s="39">
        <f t="shared" si="10"/>
        <v>0</v>
      </c>
      <c r="G160" s="43"/>
      <c r="H160" s="42"/>
      <c r="I160" s="39">
        <f t="shared" si="11"/>
        <v>0</v>
      </c>
      <c r="J160" s="43"/>
      <c r="K160" s="42"/>
      <c r="L160" s="39">
        <f t="shared" si="12"/>
        <v>0</v>
      </c>
      <c r="M160" s="41"/>
      <c r="N160" s="40"/>
      <c r="O160" s="39">
        <f t="shared" si="13"/>
        <v>0</v>
      </c>
      <c r="P160" s="38"/>
      <c r="R160" s="13"/>
    </row>
    <row r="161" spans="1:18" ht="36" hidden="1" x14ac:dyDescent="0.25">
      <c r="A161" s="46">
        <v>2369</v>
      </c>
      <c r="B161" s="110" t="s">
        <v>152</v>
      </c>
      <c r="C161" s="45">
        <f t="shared" si="9"/>
        <v>0</v>
      </c>
      <c r="D161" s="43">
        <v>0</v>
      </c>
      <c r="E161" s="40"/>
      <c r="F161" s="39">
        <f t="shared" si="10"/>
        <v>0</v>
      </c>
      <c r="G161" s="43"/>
      <c r="H161" s="42"/>
      <c r="I161" s="39">
        <f t="shared" si="11"/>
        <v>0</v>
      </c>
      <c r="J161" s="43"/>
      <c r="K161" s="42"/>
      <c r="L161" s="39">
        <f t="shared" si="12"/>
        <v>0</v>
      </c>
      <c r="M161" s="41"/>
      <c r="N161" s="40"/>
      <c r="O161" s="39">
        <f t="shared" si="13"/>
        <v>0</v>
      </c>
      <c r="P161" s="38"/>
      <c r="R161" s="13"/>
    </row>
    <row r="162" spans="1:18" hidden="1" x14ac:dyDescent="0.25">
      <c r="A162" s="169">
        <v>2370</v>
      </c>
      <c r="B162" s="96" t="s">
        <v>151</v>
      </c>
      <c r="C162" s="45">
        <f t="shared" si="9"/>
        <v>0</v>
      </c>
      <c r="D162" s="167">
        <v>0</v>
      </c>
      <c r="E162" s="164"/>
      <c r="F162" s="90">
        <f t="shared" si="10"/>
        <v>0</v>
      </c>
      <c r="G162" s="167"/>
      <c r="H162" s="166"/>
      <c r="I162" s="90">
        <f t="shared" si="11"/>
        <v>0</v>
      </c>
      <c r="J162" s="167"/>
      <c r="K162" s="166"/>
      <c r="L162" s="90">
        <f t="shared" si="12"/>
        <v>0</v>
      </c>
      <c r="M162" s="165"/>
      <c r="N162" s="164"/>
      <c r="O162" s="90">
        <f t="shared" si="13"/>
        <v>0</v>
      </c>
      <c r="P162" s="89"/>
      <c r="R162" s="13"/>
    </row>
    <row r="163" spans="1:18" hidden="1" x14ac:dyDescent="0.25">
      <c r="A163" s="169">
        <v>2380</v>
      </c>
      <c r="B163" s="96" t="s">
        <v>150</v>
      </c>
      <c r="C163" s="45">
        <f t="shared" si="9"/>
        <v>0</v>
      </c>
      <c r="D163" s="94">
        <f>SUM(D164:D165)</f>
        <v>0</v>
      </c>
      <c r="E163" s="91">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row>
    <row r="164" spans="1:18" hidden="1" x14ac:dyDescent="0.25">
      <c r="A164" s="200">
        <v>2381</v>
      </c>
      <c r="B164" s="117" t="s">
        <v>149</v>
      </c>
      <c r="C164" s="45">
        <f t="shared" si="9"/>
        <v>0</v>
      </c>
      <c r="D164" s="83">
        <v>0</v>
      </c>
      <c r="E164" s="80"/>
      <c r="F164" s="79">
        <f t="shared" si="10"/>
        <v>0</v>
      </c>
      <c r="G164" s="83"/>
      <c r="H164" s="82"/>
      <c r="I164" s="79">
        <f t="shared" si="11"/>
        <v>0</v>
      </c>
      <c r="J164" s="83"/>
      <c r="K164" s="82"/>
      <c r="L164" s="79">
        <f t="shared" si="12"/>
        <v>0</v>
      </c>
      <c r="M164" s="81"/>
      <c r="N164" s="80"/>
      <c r="O164" s="79">
        <f t="shared" si="13"/>
        <v>0</v>
      </c>
      <c r="P164" s="78"/>
      <c r="R164" s="13"/>
    </row>
    <row r="165" spans="1:18" ht="24" hidden="1" x14ac:dyDescent="0.25">
      <c r="A165" s="46">
        <v>2389</v>
      </c>
      <c r="B165" s="110" t="s">
        <v>148</v>
      </c>
      <c r="C165" s="45">
        <f t="shared" si="9"/>
        <v>0</v>
      </c>
      <c r="D165" s="43">
        <v>0</v>
      </c>
      <c r="E165" s="40"/>
      <c r="F165" s="39">
        <f t="shared" si="10"/>
        <v>0</v>
      </c>
      <c r="G165" s="43"/>
      <c r="H165" s="42"/>
      <c r="I165" s="39">
        <f t="shared" si="11"/>
        <v>0</v>
      </c>
      <c r="J165" s="43"/>
      <c r="K165" s="42"/>
      <c r="L165" s="39">
        <f t="shared" si="12"/>
        <v>0</v>
      </c>
      <c r="M165" s="41"/>
      <c r="N165" s="40"/>
      <c r="O165" s="39">
        <f t="shared" si="13"/>
        <v>0</v>
      </c>
      <c r="P165" s="38"/>
      <c r="R165" s="13"/>
    </row>
    <row r="166" spans="1:18" hidden="1" x14ac:dyDescent="0.25">
      <c r="A166" s="169">
        <v>2390</v>
      </c>
      <c r="B166" s="96" t="s">
        <v>147</v>
      </c>
      <c r="C166" s="45">
        <f t="shared" si="9"/>
        <v>0</v>
      </c>
      <c r="D166" s="167">
        <v>0</v>
      </c>
      <c r="E166" s="164"/>
      <c r="F166" s="39">
        <f t="shared" si="10"/>
        <v>0</v>
      </c>
      <c r="G166" s="167"/>
      <c r="H166" s="166"/>
      <c r="I166" s="90">
        <f t="shared" si="11"/>
        <v>0</v>
      </c>
      <c r="J166" s="167"/>
      <c r="K166" s="166"/>
      <c r="L166" s="90">
        <f t="shared" si="12"/>
        <v>0</v>
      </c>
      <c r="M166" s="165"/>
      <c r="N166" s="164"/>
      <c r="O166" s="90">
        <f t="shared" si="13"/>
        <v>0</v>
      </c>
      <c r="P166" s="89"/>
      <c r="R166" s="13"/>
    </row>
    <row r="167" spans="1:18" hidden="1" x14ac:dyDescent="0.25">
      <c r="A167" s="109">
        <v>2400</v>
      </c>
      <c r="B167" s="108" t="s">
        <v>146</v>
      </c>
      <c r="C167" s="124">
        <f t="shared" si="9"/>
        <v>0</v>
      </c>
      <c r="D167" s="199">
        <v>0</v>
      </c>
      <c r="E167" s="196"/>
      <c r="F167" s="119">
        <f t="shared" si="10"/>
        <v>0</v>
      </c>
      <c r="G167" s="199"/>
      <c r="H167" s="198"/>
      <c r="I167" s="119">
        <f t="shared" si="11"/>
        <v>0</v>
      </c>
      <c r="J167" s="199"/>
      <c r="K167" s="198"/>
      <c r="L167" s="119">
        <f t="shared" si="12"/>
        <v>0</v>
      </c>
      <c r="M167" s="197"/>
      <c r="N167" s="196"/>
      <c r="O167" s="119">
        <f t="shared" si="13"/>
        <v>0</v>
      </c>
      <c r="P167" s="171"/>
      <c r="R167" s="13"/>
    </row>
    <row r="168" spans="1:18" ht="24" hidden="1" x14ac:dyDescent="0.25">
      <c r="A168" s="109">
        <v>2500</v>
      </c>
      <c r="B168" s="108" t="s">
        <v>145</v>
      </c>
      <c r="C168" s="124">
        <f t="shared" si="9"/>
        <v>0</v>
      </c>
      <c r="D168" s="121">
        <f>SUM(D169,D174)</f>
        <v>0</v>
      </c>
      <c r="E168" s="123">
        <f>SUM(E169,E174)</f>
        <v>0</v>
      </c>
      <c r="F168" s="119">
        <f t="shared" si="10"/>
        <v>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67">
        <f t="shared" si="13"/>
        <v>0</v>
      </c>
      <c r="P168" s="66"/>
      <c r="R168" s="13"/>
    </row>
    <row r="169" spans="1:18" hidden="1" x14ac:dyDescent="0.25">
      <c r="A169" s="118">
        <v>2510</v>
      </c>
      <c r="B169" s="117" t="s">
        <v>144</v>
      </c>
      <c r="C169" s="85">
        <f t="shared" si="9"/>
        <v>0</v>
      </c>
      <c r="D169" s="140">
        <f>SUM(D170:D173)</f>
        <v>0</v>
      </c>
      <c r="E169" s="141">
        <f>SUM(E170:E173)</f>
        <v>0</v>
      </c>
      <c r="F169" s="79">
        <f t="shared" si="10"/>
        <v>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c r="R169" s="13"/>
    </row>
    <row r="170" spans="1:18" ht="24" hidden="1" x14ac:dyDescent="0.25">
      <c r="A170" s="88">
        <v>2512</v>
      </c>
      <c r="B170" s="110" t="s">
        <v>143</v>
      </c>
      <c r="C170" s="45">
        <f t="shared" si="9"/>
        <v>0</v>
      </c>
      <c r="D170" s="43">
        <v>0</v>
      </c>
      <c r="E170" s="40"/>
      <c r="F170" s="39">
        <f t="shared" si="10"/>
        <v>0</v>
      </c>
      <c r="G170" s="43"/>
      <c r="H170" s="42"/>
      <c r="I170" s="39">
        <f t="shared" si="11"/>
        <v>0</v>
      </c>
      <c r="J170" s="43"/>
      <c r="K170" s="42"/>
      <c r="L170" s="39">
        <f t="shared" si="12"/>
        <v>0</v>
      </c>
      <c r="M170" s="41"/>
      <c r="N170" s="40"/>
      <c r="O170" s="39">
        <f t="shared" si="13"/>
        <v>0</v>
      </c>
      <c r="P170" s="38"/>
      <c r="R170" s="13"/>
    </row>
    <row r="171" spans="1:18" ht="36" hidden="1" x14ac:dyDescent="0.25">
      <c r="A171" s="88">
        <v>2513</v>
      </c>
      <c r="B171" s="110" t="s">
        <v>142</v>
      </c>
      <c r="C171" s="45">
        <f t="shared" si="9"/>
        <v>0</v>
      </c>
      <c r="D171" s="43">
        <v>0</v>
      </c>
      <c r="E171" s="40"/>
      <c r="F171" s="39">
        <f t="shared" si="10"/>
        <v>0</v>
      </c>
      <c r="G171" s="43"/>
      <c r="H171" s="42"/>
      <c r="I171" s="39">
        <f t="shared" si="11"/>
        <v>0</v>
      </c>
      <c r="J171" s="43"/>
      <c r="K171" s="42"/>
      <c r="L171" s="39">
        <f t="shared" si="12"/>
        <v>0</v>
      </c>
      <c r="M171" s="41"/>
      <c r="N171" s="40"/>
      <c r="O171" s="39">
        <f t="shared" si="13"/>
        <v>0</v>
      </c>
      <c r="P171" s="38"/>
      <c r="R171" s="13"/>
    </row>
    <row r="172" spans="1:18" ht="24" hidden="1" x14ac:dyDescent="0.25">
      <c r="A172" s="88">
        <v>2515</v>
      </c>
      <c r="B172" s="110" t="s">
        <v>141</v>
      </c>
      <c r="C172" s="45">
        <f t="shared" si="9"/>
        <v>0</v>
      </c>
      <c r="D172" s="43">
        <v>0</v>
      </c>
      <c r="E172" s="40"/>
      <c r="F172" s="39">
        <f t="shared" si="10"/>
        <v>0</v>
      </c>
      <c r="G172" s="43"/>
      <c r="H172" s="42"/>
      <c r="I172" s="39">
        <f t="shared" si="11"/>
        <v>0</v>
      </c>
      <c r="J172" s="43"/>
      <c r="K172" s="42"/>
      <c r="L172" s="39">
        <f t="shared" si="12"/>
        <v>0</v>
      </c>
      <c r="M172" s="41"/>
      <c r="N172" s="40"/>
      <c r="O172" s="39">
        <f t="shared" si="13"/>
        <v>0</v>
      </c>
      <c r="P172" s="38"/>
      <c r="R172" s="13"/>
    </row>
    <row r="173" spans="1:18" ht="24" hidden="1" x14ac:dyDescent="0.25">
      <c r="A173" s="88">
        <v>2519</v>
      </c>
      <c r="B173" s="110" t="s">
        <v>140</v>
      </c>
      <c r="C173" s="45">
        <f t="shared" si="9"/>
        <v>0</v>
      </c>
      <c r="D173" s="43">
        <v>0</v>
      </c>
      <c r="E173" s="40"/>
      <c r="F173" s="39">
        <f t="shared" si="10"/>
        <v>0</v>
      </c>
      <c r="G173" s="43"/>
      <c r="H173" s="42"/>
      <c r="I173" s="39">
        <f t="shared" si="11"/>
        <v>0</v>
      </c>
      <c r="J173" s="43"/>
      <c r="K173" s="42"/>
      <c r="L173" s="39">
        <f t="shared" si="12"/>
        <v>0</v>
      </c>
      <c r="M173" s="41"/>
      <c r="N173" s="40"/>
      <c r="O173" s="39">
        <f t="shared" si="13"/>
        <v>0</v>
      </c>
      <c r="P173" s="38"/>
      <c r="R173" s="13"/>
    </row>
    <row r="174" spans="1:18" hidden="1" x14ac:dyDescent="0.25">
      <c r="A174" s="111">
        <v>2520</v>
      </c>
      <c r="B174" s="110" t="s">
        <v>139</v>
      </c>
      <c r="C174" s="45">
        <f t="shared" si="9"/>
        <v>0</v>
      </c>
      <c r="D174" s="43">
        <v>0</v>
      </c>
      <c r="E174" s="40"/>
      <c r="F174" s="39">
        <f t="shared" si="10"/>
        <v>0</v>
      </c>
      <c r="G174" s="43"/>
      <c r="H174" s="42"/>
      <c r="I174" s="39">
        <f t="shared" si="11"/>
        <v>0</v>
      </c>
      <c r="J174" s="43"/>
      <c r="K174" s="42"/>
      <c r="L174" s="39">
        <f t="shared" si="12"/>
        <v>0</v>
      </c>
      <c r="M174" s="41"/>
      <c r="N174" s="40"/>
      <c r="O174" s="39">
        <f t="shared" si="13"/>
        <v>0</v>
      </c>
      <c r="P174" s="38"/>
      <c r="R174" s="13"/>
    </row>
    <row r="175" spans="1:18" s="189" customFormat="1" ht="36" hidden="1" x14ac:dyDescent="0.25">
      <c r="A175" s="183">
        <v>2800</v>
      </c>
      <c r="B175" s="117" t="s">
        <v>138</v>
      </c>
      <c r="C175" s="85">
        <f t="shared" si="9"/>
        <v>0</v>
      </c>
      <c r="D175" s="194">
        <v>0</v>
      </c>
      <c r="E175" s="191"/>
      <c r="F175" s="190">
        <f t="shared" si="10"/>
        <v>0</v>
      </c>
      <c r="G175" s="194"/>
      <c r="H175" s="193"/>
      <c r="I175" s="190">
        <f t="shared" si="11"/>
        <v>0</v>
      </c>
      <c r="J175" s="194"/>
      <c r="K175" s="193"/>
      <c r="L175" s="190">
        <f t="shared" si="12"/>
        <v>0</v>
      </c>
      <c r="M175" s="192"/>
      <c r="N175" s="191"/>
      <c r="O175" s="190">
        <f t="shared" si="13"/>
        <v>0</v>
      </c>
      <c r="P175" s="78"/>
      <c r="R175" s="13"/>
    </row>
    <row r="176" spans="1:18" hidden="1" x14ac:dyDescent="0.25">
      <c r="A176" s="163">
        <v>3000</v>
      </c>
      <c r="B176" s="163" t="s">
        <v>137</v>
      </c>
      <c r="C176" s="162">
        <f t="shared" si="9"/>
        <v>0</v>
      </c>
      <c r="D176" s="160">
        <f>SUM(D177,D187)</f>
        <v>0</v>
      </c>
      <c r="E176" s="157">
        <f>SUM(E177,E187)</f>
        <v>0</v>
      </c>
      <c r="F176" s="156">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row>
    <row r="177" spans="1:18" ht="24" hidden="1" x14ac:dyDescent="0.25">
      <c r="A177" s="109">
        <v>3200</v>
      </c>
      <c r="B177" s="153" t="s">
        <v>136</v>
      </c>
      <c r="C177" s="124">
        <f t="shared" si="9"/>
        <v>0</v>
      </c>
      <c r="D177" s="121">
        <f>SUM(D178,D182)</f>
        <v>0</v>
      </c>
      <c r="E177" s="123">
        <f>SUM(E178,E182)</f>
        <v>0</v>
      </c>
      <c r="F177" s="119">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c r="R177" s="13"/>
    </row>
    <row r="178" spans="1:18" ht="36" hidden="1" x14ac:dyDescent="0.25">
      <c r="A178" s="118">
        <v>3260</v>
      </c>
      <c r="B178" s="117" t="s">
        <v>135</v>
      </c>
      <c r="C178" s="85">
        <f t="shared" si="9"/>
        <v>0</v>
      </c>
      <c r="D178" s="140">
        <f>SUM(D179:D181)</f>
        <v>0</v>
      </c>
      <c r="E178" s="141">
        <f>SUM(E179:E181)</f>
        <v>0</v>
      </c>
      <c r="F178" s="79">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row>
    <row r="179" spans="1:18" ht="24" hidden="1" x14ac:dyDescent="0.25">
      <c r="A179" s="88">
        <v>3261</v>
      </c>
      <c r="B179" s="110" t="s">
        <v>134</v>
      </c>
      <c r="C179" s="45">
        <f t="shared" si="9"/>
        <v>0</v>
      </c>
      <c r="D179" s="43">
        <v>0</v>
      </c>
      <c r="E179" s="40"/>
      <c r="F179" s="39">
        <f t="shared" si="10"/>
        <v>0</v>
      </c>
      <c r="G179" s="43"/>
      <c r="H179" s="42"/>
      <c r="I179" s="39">
        <f t="shared" si="11"/>
        <v>0</v>
      </c>
      <c r="J179" s="43"/>
      <c r="K179" s="42"/>
      <c r="L179" s="39">
        <f t="shared" si="12"/>
        <v>0</v>
      </c>
      <c r="M179" s="41"/>
      <c r="N179" s="40"/>
      <c r="O179" s="39">
        <f t="shared" si="13"/>
        <v>0</v>
      </c>
      <c r="P179" s="38"/>
      <c r="R179" s="13"/>
    </row>
    <row r="180" spans="1:18" ht="36" hidden="1" x14ac:dyDescent="0.25">
      <c r="A180" s="88">
        <v>3262</v>
      </c>
      <c r="B180" s="110" t="s">
        <v>133</v>
      </c>
      <c r="C180" s="45">
        <f t="shared" si="9"/>
        <v>0</v>
      </c>
      <c r="D180" s="43">
        <v>0</v>
      </c>
      <c r="E180" s="40"/>
      <c r="F180" s="39">
        <f t="shared" si="10"/>
        <v>0</v>
      </c>
      <c r="G180" s="43"/>
      <c r="H180" s="42"/>
      <c r="I180" s="39">
        <f t="shared" si="11"/>
        <v>0</v>
      </c>
      <c r="J180" s="43"/>
      <c r="K180" s="42"/>
      <c r="L180" s="39">
        <f t="shared" si="12"/>
        <v>0</v>
      </c>
      <c r="M180" s="41"/>
      <c r="N180" s="40"/>
      <c r="O180" s="39">
        <f t="shared" si="13"/>
        <v>0</v>
      </c>
      <c r="P180" s="38"/>
      <c r="R180" s="13"/>
    </row>
    <row r="181" spans="1:18" ht="24" hidden="1" x14ac:dyDescent="0.25">
      <c r="A181" s="88">
        <v>3263</v>
      </c>
      <c r="B181" s="110" t="s">
        <v>132</v>
      </c>
      <c r="C181" s="45">
        <f t="shared" si="9"/>
        <v>0</v>
      </c>
      <c r="D181" s="43">
        <v>0</v>
      </c>
      <c r="E181" s="40"/>
      <c r="F181" s="39">
        <f t="shared" si="10"/>
        <v>0</v>
      </c>
      <c r="G181" s="43"/>
      <c r="H181" s="42"/>
      <c r="I181" s="39">
        <f t="shared" si="11"/>
        <v>0</v>
      </c>
      <c r="J181" s="43"/>
      <c r="K181" s="42"/>
      <c r="L181" s="39">
        <f t="shared" si="12"/>
        <v>0</v>
      </c>
      <c r="M181" s="41"/>
      <c r="N181" s="40"/>
      <c r="O181" s="39">
        <f t="shared" si="13"/>
        <v>0</v>
      </c>
      <c r="P181" s="38"/>
      <c r="R181" s="13"/>
    </row>
    <row r="182" spans="1:18" ht="72" hidden="1" x14ac:dyDescent="0.25">
      <c r="A182" s="118">
        <v>3290</v>
      </c>
      <c r="B182" s="117" t="s">
        <v>131</v>
      </c>
      <c r="C182" s="45">
        <f t="shared" ref="C182:C258" si="27">F182+I182+L182+O182</f>
        <v>0</v>
      </c>
      <c r="D182" s="140">
        <f>SUM(D183:D186)</f>
        <v>0</v>
      </c>
      <c r="E182" s="141">
        <f>SUM(E183:E186)</f>
        <v>0</v>
      </c>
      <c r="F182" s="79">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c r="R182" s="13"/>
    </row>
    <row r="183" spans="1:18" ht="60" hidden="1" x14ac:dyDescent="0.25">
      <c r="A183" s="88">
        <v>3291</v>
      </c>
      <c r="B183" s="110" t="s">
        <v>130</v>
      </c>
      <c r="C183" s="45">
        <f t="shared" si="27"/>
        <v>0</v>
      </c>
      <c r="D183" s="43">
        <v>0</v>
      </c>
      <c r="E183" s="40"/>
      <c r="F183" s="39">
        <f t="shared" ref="F183:F246" si="31">D183+E183</f>
        <v>0</v>
      </c>
      <c r="G183" s="43"/>
      <c r="H183" s="42"/>
      <c r="I183" s="39">
        <f t="shared" ref="I183:I246" si="32">G183+H183</f>
        <v>0</v>
      </c>
      <c r="J183" s="43"/>
      <c r="K183" s="42"/>
      <c r="L183" s="39">
        <f t="shared" ref="L183:L246" si="33">J183+K183</f>
        <v>0</v>
      </c>
      <c r="M183" s="41"/>
      <c r="N183" s="40"/>
      <c r="O183" s="39">
        <f t="shared" ref="O183:O246" si="34">M183+N183</f>
        <v>0</v>
      </c>
      <c r="P183" s="38"/>
      <c r="R183" s="13"/>
    </row>
    <row r="184" spans="1:18" ht="60" hidden="1" x14ac:dyDescent="0.25">
      <c r="A184" s="88">
        <v>3292</v>
      </c>
      <c r="B184" s="110" t="s">
        <v>129</v>
      </c>
      <c r="C184" s="45">
        <f t="shared" si="27"/>
        <v>0</v>
      </c>
      <c r="D184" s="43">
        <v>0</v>
      </c>
      <c r="E184" s="40"/>
      <c r="F184" s="39">
        <f t="shared" si="31"/>
        <v>0</v>
      </c>
      <c r="G184" s="43"/>
      <c r="H184" s="42"/>
      <c r="I184" s="39">
        <f t="shared" si="32"/>
        <v>0</v>
      </c>
      <c r="J184" s="43"/>
      <c r="K184" s="42"/>
      <c r="L184" s="39">
        <f t="shared" si="33"/>
        <v>0</v>
      </c>
      <c r="M184" s="41"/>
      <c r="N184" s="40"/>
      <c r="O184" s="39">
        <f t="shared" si="34"/>
        <v>0</v>
      </c>
      <c r="P184" s="38"/>
      <c r="R184" s="13"/>
    </row>
    <row r="185" spans="1:18" ht="60" hidden="1" x14ac:dyDescent="0.25">
      <c r="A185" s="88">
        <v>3293</v>
      </c>
      <c r="B185" s="110" t="s">
        <v>128</v>
      </c>
      <c r="C185" s="45">
        <f t="shared" si="27"/>
        <v>0</v>
      </c>
      <c r="D185" s="43">
        <v>0</v>
      </c>
      <c r="E185" s="40"/>
      <c r="F185" s="39">
        <f t="shared" si="31"/>
        <v>0</v>
      </c>
      <c r="G185" s="43"/>
      <c r="H185" s="42"/>
      <c r="I185" s="39">
        <f t="shared" si="32"/>
        <v>0</v>
      </c>
      <c r="J185" s="43"/>
      <c r="K185" s="42"/>
      <c r="L185" s="39">
        <f t="shared" si="33"/>
        <v>0</v>
      </c>
      <c r="M185" s="41"/>
      <c r="N185" s="40"/>
      <c r="O185" s="39">
        <f t="shared" si="34"/>
        <v>0</v>
      </c>
      <c r="P185" s="38"/>
      <c r="R185" s="13"/>
    </row>
    <row r="186" spans="1:18" ht="48" hidden="1" x14ac:dyDescent="0.25">
      <c r="A186" s="188">
        <v>3294</v>
      </c>
      <c r="B186" s="110" t="s">
        <v>127</v>
      </c>
      <c r="C186" s="35">
        <f t="shared" si="27"/>
        <v>0</v>
      </c>
      <c r="D186" s="33">
        <v>0</v>
      </c>
      <c r="E186" s="30"/>
      <c r="F186" s="29">
        <f t="shared" si="31"/>
        <v>0</v>
      </c>
      <c r="G186" s="33"/>
      <c r="H186" s="32"/>
      <c r="I186" s="29">
        <f t="shared" si="32"/>
        <v>0</v>
      </c>
      <c r="J186" s="33"/>
      <c r="K186" s="32"/>
      <c r="L186" s="29">
        <f t="shared" si="33"/>
        <v>0</v>
      </c>
      <c r="M186" s="31"/>
      <c r="N186" s="30"/>
      <c r="O186" s="29">
        <f t="shared" si="34"/>
        <v>0</v>
      </c>
      <c r="P186" s="28"/>
      <c r="R186" s="13"/>
    </row>
    <row r="187" spans="1:18" ht="36" hidden="1" x14ac:dyDescent="0.25">
      <c r="A187" s="154">
        <v>3300</v>
      </c>
      <c r="B187" s="153" t="s">
        <v>126</v>
      </c>
      <c r="C187" s="152">
        <f t="shared" si="27"/>
        <v>0</v>
      </c>
      <c r="D187" s="150">
        <f>SUM(D188:D189)</f>
        <v>0</v>
      </c>
      <c r="E187" s="68">
        <f>SUM(E188:E189)</f>
        <v>0</v>
      </c>
      <c r="F187" s="67">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c r="R187" s="13"/>
    </row>
    <row r="188" spans="1:18" ht="36" hidden="1" x14ac:dyDescent="0.25">
      <c r="A188" s="187">
        <v>3310</v>
      </c>
      <c r="B188" s="96" t="s">
        <v>125</v>
      </c>
      <c r="C188" s="170">
        <f t="shared" si="27"/>
        <v>0</v>
      </c>
      <c r="D188" s="167">
        <v>0</v>
      </c>
      <c r="E188" s="164"/>
      <c r="F188" s="90">
        <f t="shared" si="31"/>
        <v>0</v>
      </c>
      <c r="G188" s="167"/>
      <c r="H188" s="166"/>
      <c r="I188" s="90">
        <f t="shared" si="32"/>
        <v>0</v>
      </c>
      <c r="J188" s="167"/>
      <c r="K188" s="166"/>
      <c r="L188" s="90">
        <f t="shared" si="33"/>
        <v>0</v>
      </c>
      <c r="M188" s="165"/>
      <c r="N188" s="164"/>
      <c r="O188" s="90">
        <f t="shared" si="34"/>
        <v>0</v>
      </c>
      <c r="P188" s="89"/>
      <c r="R188" s="13"/>
    </row>
    <row r="189" spans="1:18" ht="48" hidden="1" x14ac:dyDescent="0.25">
      <c r="A189" s="145">
        <v>3320</v>
      </c>
      <c r="B189" s="117" t="s">
        <v>124</v>
      </c>
      <c r="C189" s="85">
        <f t="shared" si="27"/>
        <v>0</v>
      </c>
      <c r="D189" s="83">
        <v>0</v>
      </c>
      <c r="E189" s="80"/>
      <c r="F189" s="79">
        <f t="shared" si="31"/>
        <v>0</v>
      </c>
      <c r="G189" s="83"/>
      <c r="H189" s="82"/>
      <c r="I189" s="79">
        <f t="shared" si="32"/>
        <v>0</v>
      </c>
      <c r="J189" s="83"/>
      <c r="K189" s="82"/>
      <c r="L189" s="79">
        <f t="shared" si="33"/>
        <v>0</v>
      </c>
      <c r="M189" s="81"/>
      <c r="N189" s="80"/>
      <c r="O189" s="79">
        <f t="shared" si="34"/>
        <v>0</v>
      </c>
      <c r="P189" s="78"/>
      <c r="R189" s="13"/>
    </row>
    <row r="190" spans="1:18" hidden="1" x14ac:dyDescent="0.25">
      <c r="A190" s="186">
        <v>4000</v>
      </c>
      <c r="B190" s="163" t="s">
        <v>123</v>
      </c>
      <c r="C190" s="162">
        <f t="shared" si="27"/>
        <v>0</v>
      </c>
      <c r="D190" s="160">
        <f>SUM(D191,D194)</f>
        <v>0</v>
      </c>
      <c r="E190" s="157">
        <f>SUM(E191,E194)</f>
        <v>0</v>
      </c>
      <c r="F190" s="156">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c r="R190" s="13"/>
    </row>
    <row r="191" spans="1:18" hidden="1" x14ac:dyDescent="0.25">
      <c r="A191" s="185">
        <v>4200</v>
      </c>
      <c r="B191" s="108" t="s">
        <v>122</v>
      </c>
      <c r="C191" s="124">
        <f t="shared" si="27"/>
        <v>0</v>
      </c>
      <c r="D191" s="121">
        <f>SUM(D192,D193)</f>
        <v>0</v>
      </c>
      <c r="E191" s="123">
        <f>SUM(E192,E193)</f>
        <v>0</v>
      </c>
      <c r="F191" s="119">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c r="R191" s="13"/>
    </row>
    <row r="192" spans="1:18" ht="36" hidden="1" x14ac:dyDescent="0.25">
      <c r="A192" s="118">
        <v>4240</v>
      </c>
      <c r="B192" s="117" t="s">
        <v>121</v>
      </c>
      <c r="C192" s="85">
        <f t="shared" si="27"/>
        <v>0</v>
      </c>
      <c r="D192" s="83">
        <v>0</v>
      </c>
      <c r="E192" s="80"/>
      <c r="F192" s="79">
        <f t="shared" si="31"/>
        <v>0</v>
      </c>
      <c r="G192" s="83"/>
      <c r="H192" s="82"/>
      <c r="I192" s="79">
        <f t="shared" si="32"/>
        <v>0</v>
      </c>
      <c r="J192" s="83"/>
      <c r="K192" s="82"/>
      <c r="L192" s="79">
        <f t="shared" si="33"/>
        <v>0</v>
      </c>
      <c r="M192" s="81"/>
      <c r="N192" s="80"/>
      <c r="O192" s="79">
        <f t="shared" si="34"/>
        <v>0</v>
      </c>
      <c r="P192" s="78"/>
      <c r="R192" s="13"/>
    </row>
    <row r="193" spans="1:18" hidden="1" x14ac:dyDescent="0.25">
      <c r="A193" s="111">
        <v>4250</v>
      </c>
      <c r="B193" s="110" t="s">
        <v>120</v>
      </c>
      <c r="C193" s="45">
        <f t="shared" si="27"/>
        <v>0</v>
      </c>
      <c r="D193" s="43">
        <v>0</v>
      </c>
      <c r="E193" s="40"/>
      <c r="F193" s="39">
        <f t="shared" si="31"/>
        <v>0</v>
      </c>
      <c r="G193" s="43"/>
      <c r="H193" s="42"/>
      <c r="I193" s="39">
        <f t="shared" si="32"/>
        <v>0</v>
      </c>
      <c r="J193" s="43"/>
      <c r="K193" s="42"/>
      <c r="L193" s="39">
        <f t="shared" si="33"/>
        <v>0</v>
      </c>
      <c r="M193" s="41"/>
      <c r="N193" s="40"/>
      <c r="O193" s="39">
        <f t="shared" si="34"/>
        <v>0</v>
      </c>
      <c r="P193" s="38"/>
      <c r="R193" s="13"/>
    </row>
    <row r="194" spans="1:18" hidden="1" x14ac:dyDescent="0.25">
      <c r="A194" s="109">
        <v>4300</v>
      </c>
      <c r="B194" s="108" t="s">
        <v>119</v>
      </c>
      <c r="C194" s="124">
        <f t="shared" si="27"/>
        <v>0</v>
      </c>
      <c r="D194" s="121">
        <f>SUM(D195)</f>
        <v>0</v>
      </c>
      <c r="E194" s="123">
        <f>SUM(E195)</f>
        <v>0</v>
      </c>
      <c r="F194" s="119">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c r="R194" s="13"/>
    </row>
    <row r="195" spans="1:18" ht="24" hidden="1" x14ac:dyDescent="0.25">
      <c r="A195" s="118">
        <v>4310</v>
      </c>
      <c r="B195" s="117" t="s">
        <v>118</v>
      </c>
      <c r="C195" s="85">
        <f t="shared" si="27"/>
        <v>0</v>
      </c>
      <c r="D195" s="140">
        <f>SUM(D196:D196)</f>
        <v>0</v>
      </c>
      <c r="E195" s="141">
        <f>SUM(E196:E196)</f>
        <v>0</v>
      </c>
      <c r="F195" s="79">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c r="R195" s="13"/>
    </row>
    <row r="196" spans="1:18" ht="36" hidden="1" x14ac:dyDescent="0.25">
      <c r="A196" s="88">
        <v>4311</v>
      </c>
      <c r="B196" s="110" t="s">
        <v>117</v>
      </c>
      <c r="C196" s="45">
        <f t="shared" si="27"/>
        <v>0</v>
      </c>
      <c r="D196" s="43">
        <v>0</v>
      </c>
      <c r="E196" s="40"/>
      <c r="F196" s="39">
        <f t="shared" si="31"/>
        <v>0</v>
      </c>
      <c r="G196" s="43"/>
      <c r="H196" s="42"/>
      <c r="I196" s="39">
        <f t="shared" si="32"/>
        <v>0</v>
      </c>
      <c r="J196" s="43"/>
      <c r="K196" s="42"/>
      <c r="L196" s="39">
        <f t="shared" si="33"/>
        <v>0</v>
      </c>
      <c r="M196" s="41"/>
      <c r="N196" s="40"/>
      <c r="O196" s="39">
        <f t="shared" si="34"/>
        <v>0</v>
      </c>
      <c r="P196" s="38"/>
      <c r="R196" s="13"/>
    </row>
    <row r="197" spans="1:18" s="6" customFormat="1" x14ac:dyDescent="0.25">
      <c r="A197" s="184"/>
      <c r="B197" s="183" t="s">
        <v>116</v>
      </c>
      <c r="C197" s="182">
        <f t="shared" si="27"/>
        <v>112033</v>
      </c>
      <c r="D197" s="179">
        <f>SUM(D198,D233,D271)</f>
        <v>105499</v>
      </c>
      <c r="E197" s="537">
        <f>SUM(E198,E233,E271)</f>
        <v>6534</v>
      </c>
      <c r="F197" s="601">
        <f t="shared" si="31"/>
        <v>112033</v>
      </c>
      <c r="G197" s="179">
        <f>SUM(G198,G233,G271)</f>
        <v>0</v>
      </c>
      <c r="H197" s="178">
        <f>SUM(H198,H233,H271)</f>
        <v>0</v>
      </c>
      <c r="I197" s="177">
        <f t="shared" si="32"/>
        <v>0</v>
      </c>
      <c r="J197" s="179">
        <f>SUM(J198,J233,J271)</f>
        <v>0</v>
      </c>
      <c r="K197" s="178">
        <f>SUM(K198,K233,K271)</f>
        <v>0</v>
      </c>
      <c r="L197" s="177">
        <f t="shared" si="33"/>
        <v>0</v>
      </c>
      <c r="M197" s="176">
        <f>SUM(M198,M233,M271)</f>
        <v>0</v>
      </c>
      <c r="N197" s="175">
        <f>SUM(N198,N233,N271)</f>
        <v>0</v>
      </c>
      <c r="O197" s="174">
        <f t="shared" si="34"/>
        <v>0</v>
      </c>
      <c r="P197" s="173"/>
      <c r="R197" s="13"/>
    </row>
    <row r="198" spans="1:18" x14ac:dyDescent="0.25">
      <c r="A198" s="163">
        <v>5000</v>
      </c>
      <c r="B198" s="163" t="s">
        <v>115</v>
      </c>
      <c r="C198" s="162">
        <f>F198+I198+L198+O198</f>
        <v>112033</v>
      </c>
      <c r="D198" s="160">
        <f>D199+D207</f>
        <v>105499</v>
      </c>
      <c r="E198" s="539">
        <f>E199+E207</f>
        <v>6534</v>
      </c>
      <c r="F198" s="492">
        <f t="shared" si="31"/>
        <v>112033</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c r="R198" s="13"/>
    </row>
    <row r="199" spans="1:18" hidden="1" x14ac:dyDescent="0.25">
      <c r="A199" s="109">
        <v>5100</v>
      </c>
      <c r="B199" s="108" t="s">
        <v>114</v>
      </c>
      <c r="C199" s="124">
        <f t="shared" si="27"/>
        <v>0</v>
      </c>
      <c r="D199" s="121">
        <f>D200+D201+D204+D205+D206</f>
        <v>0</v>
      </c>
      <c r="E199" s="123">
        <f>E200+E201+E204+E205+E206</f>
        <v>0</v>
      </c>
      <c r="F199" s="119">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c r="R199" s="13"/>
    </row>
    <row r="200" spans="1:18" hidden="1" x14ac:dyDescent="0.25">
      <c r="A200" s="118">
        <v>5110</v>
      </c>
      <c r="B200" s="117" t="s">
        <v>113</v>
      </c>
      <c r="C200" s="85">
        <f t="shared" si="27"/>
        <v>0</v>
      </c>
      <c r="D200" s="83">
        <v>0</v>
      </c>
      <c r="E200" s="80"/>
      <c r="F200" s="79">
        <f t="shared" si="31"/>
        <v>0</v>
      </c>
      <c r="G200" s="83"/>
      <c r="H200" s="82"/>
      <c r="I200" s="79">
        <f t="shared" si="32"/>
        <v>0</v>
      </c>
      <c r="J200" s="83"/>
      <c r="K200" s="82"/>
      <c r="L200" s="79">
        <f t="shared" si="33"/>
        <v>0</v>
      </c>
      <c r="M200" s="81"/>
      <c r="N200" s="80"/>
      <c r="O200" s="79">
        <f t="shared" si="34"/>
        <v>0</v>
      </c>
      <c r="P200" s="78"/>
      <c r="R200" s="13"/>
    </row>
    <row r="201" spans="1:18" ht="24" hidden="1" x14ac:dyDescent="0.25">
      <c r="A201" s="111">
        <v>5120</v>
      </c>
      <c r="B201" s="110" t="s">
        <v>112</v>
      </c>
      <c r="C201" s="45">
        <f t="shared" si="27"/>
        <v>0</v>
      </c>
      <c r="D201" s="115">
        <f>D202+D203</f>
        <v>0</v>
      </c>
      <c r="E201" s="112">
        <f>E202+E203</f>
        <v>0</v>
      </c>
      <c r="F201" s="39">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c r="R201" s="13"/>
    </row>
    <row r="202" spans="1:18" hidden="1" x14ac:dyDescent="0.25">
      <c r="A202" s="88">
        <v>5121</v>
      </c>
      <c r="B202" s="110" t="s">
        <v>111</v>
      </c>
      <c r="C202" s="45">
        <f t="shared" si="27"/>
        <v>0</v>
      </c>
      <c r="D202" s="43">
        <v>0</v>
      </c>
      <c r="E202" s="40"/>
      <c r="F202" s="39">
        <f t="shared" si="31"/>
        <v>0</v>
      </c>
      <c r="G202" s="43"/>
      <c r="H202" s="42"/>
      <c r="I202" s="39">
        <f t="shared" si="32"/>
        <v>0</v>
      </c>
      <c r="J202" s="43"/>
      <c r="K202" s="42"/>
      <c r="L202" s="39">
        <f t="shared" si="33"/>
        <v>0</v>
      </c>
      <c r="M202" s="41"/>
      <c r="N202" s="40"/>
      <c r="O202" s="39">
        <f t="shared" si="34"/>
        <v>0</v>
      </c>
      <c r="P202" s="38"/>
      <c r="R202" s="13"/>
    </row>
    <row r="203" spans="1:18" ht="24" hidden="1" x14ac:dyDescent="0.25">
      <c r="A203" s="88">
        <v>5129</v>
      </c>
      <c r="B203" s="110" t="s">
        <v>110</v>
      </c>
      <c r="C203" s="45">
        <f t="shared" si="27"/>
        <v>0</v>
      </c>
      <c r="D203" s="43">
        <v>0</v>
      </c>
      <c r="E203" s="40"/>
      <c r="F203" s="39">
        <f t="shared" si="31"/>
        <v>0</v>
      </c>
      <c r="G203" s="43"/>
      <c r="H203" s="42"/>
      <c r="I203" s="39">
        <f t="shared" si="32"/>
        <v>0</v>
      </c>
      <c r="J203" s="43"/>
      <c r="K203" s="42"/>
      <c r="L203" s="39">
        <f t="shared" si="33"/>
        <v>0</v>
      </c>
      <c r="M203" s="41"/>
      <c r="N203" s="40"/>
      <c r="O203" s="39">
        <f t="shared" si="34"/>
        <v>0</v>
      </c>
      <c r="P203" s="38"/>
      <c r="R203" s="13"/>
    </row>
    <row r="204" spans="1:18" hidden="1" x14ac:dyDescent="0.25">
      <c r="A204" s="111">
        <v>5130</v>
      </c>
      <c r="B204" s="110" t="s">
        <v>109</v>
      </c>
      <c r="C204" s="45">
        <f t="shared" si="27"/>
        <v>0</v>
      </c>
      <c r="D204" s="43">
        <v>0</v>
      </c>
      <c r="E204" s="40"/>
      <c r="F204" s="39">
        <f t="shared" si="31"/>
        <v>0</v>
      </c>
      <c r="G204" s="43"/>
      <c r="H204" s="42"/>
      <c r="I204" s="39">
        <f t="shared" si="32"/>
        <v>0</v>
      </c>
      <c r="J204" s="43"/>
      <c r="K204" s="42"/>
      <c r="L204" s="39">
        <f t="shared" si="33"/>
        <v>0</v>
      </c>
      <c r="M204" s="41"/>
      <c r="N204" s="40"/>
      <c r="O204" s="39">
        <f t="shared" si="34"/>
        <v>0</v>
      </c>
      <c r="P204" s="38"/>
      <c r="R204" s="13"/>
    </row>
    <row r="205" spans="1:18" hidden="1" x14ac:dyDescent="0.25">
      <c r="A205" s="111">
        <v>5140</v>
      </c>
      <c r="B205" s="110" t="s">
        <v>108</v>
      </c>
      <c r="C205" s="45">
        <f t="shared" si="27"/>
        <v>0</v>
      </c>
      <c r="D205" s="43">
        <v>0</v>
      </c>
      <c r="E205" s="40"/>
      <c r="F205" s="39">
        <f t="shared" si="31"/>
        <v>0</v>
      </c>
      <c r="G205" s="43"/>
      <c r="H205" s="42"/>
      <c r="I205" s="39">
        <f t="shared" si="32"/>
        <v>0</v>
      </c>
      <c r="J205" s="43"/>
      <c r="K205" s="42"/>
      <c r="L205" s="39">
        <f t="shared" si="33"/>
        <v>0</v>
      </c>
      <c r="M205" s="41"/>
      <c r="N205" s="40"/>
      <c r="O205" s="39">
        <f t="shared" si="34"/>
        <v>0</v>
      </c>
      <c r="P205" s="38"/>
      <c r="R205" s="13"/>
    </row>
    <row r="206" spans="1:18" ht="24" hidden="1" x14ac:dyDescent="0.25">
      <c r="A206" s="111">
        <v>5170</v>
      </c>
      <c r="B206" s="110" t="s">
        <v>107</v>
      </c>
      <c r="C206" s="45">
        <f t="shared" si="27"/>
        <v>0</v>
      </c>
      <c r="D206" s="43">
        <v>0</v>
      </c>
      <c r="E206" s="40"/>
      <c r="F206" s="39">
        <f t="shared" si="31"/>
        <v>0</v>
      </c>
      <c r="G206" s="43"/>
      <c r="H206" s="42"/>
      <c r="I206" s="39">
        <f t="shared" si="32"/>
        <v>0</v>
      </c>
      <c r="J206" s="43"/>
      <c r="K206" s="42"/>
      <c r="L206" s="39">
        <f t="shared" si="33"/>
        <v>0</v>
      </c>
      <c r="M206" s="41"/>
      <c r="N206" s="40"/>
      <c r="O206" s="39">
        <f t="shared" si="34"/>
        <v>0</v>
      </c>
      <c r="P206" s="38"/>
      <c r="R206" s="13"/>
    </row>
    <row r="207" spans="1:18" x14ac:dyDescent="0.25">
      <c r="A207" s="109">
        <v>5200</v>
      </c>
      <c r="B207" s="108" t="s">
        <v>106</v>
      </c>
      <c r="C207" s="124">
        <f t="shared" si="27"/>
        <v>112033</v>
      </c>
      <c r="D207" s="121">
        <f>D208+D218+D219+D228+D229+D230+D232</f>
        <v>105499</v>
      </c>
      <c r="E207" s="540">
        <f>E208+E218+E219+E228+E229+E230+E232</f>
        <v>6534</v>
      </c>
      <c r="F207" s="168">
        <f t="shared" si="31"/>
        <v>112033</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c r="R207" s="13"/>
    </row>
    <row r="208" spans="1:18" hidden="1" x14ac:dyDescent="0.25">
      <c r="A208" s="169">
        <v>5210</v>
      </c>
      <c r="B208" s="96" t="s">
        <v>105</v>
      </c>
      <c r="C208" s="170">
        <f t="shared" si="27"/>
        <v>0</v>
      </c>
      <c r="D208" s="94">
        <f>SUM(D209:D217)</f>
        <v>0</v>
      </c>
      <c r="E208" s="91">
        <f>SUM(E209:E217)</f>
        <v>0</v>
      </c>
      <c r="F208" s="90">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c r="R208" s="13"/>
    </row>
    <row r="209" spans="1:18" hidden="1" x14ac:dyDescent="0.25">
      <c r="A209" s="145">
        <v>5211</v>
      </c>
      <c r="B209" s="117" t="s">
        <v>104</v>
      </c>
      <c r="C209" s="87">
        <f t="shared" si="27"/>
        <v>0</v>
      </c>
      <c r="D209" s="83">
        <v>0</v>
      </c>
      <c r="E209" s="80"/>
      <c r="F209" s="79">
        <f t="shared" si="31"/>
        <v>0</v>
      </c>
      <c r="G209" s="83"/>
      <c r="H209" s="82"/>
      <c r="I209" s="79">
        <f t="shared" si="32"/>
        <v>0</v>
      </c>
      <c r="J209" s="83"/>
      <c r="K209" s="82"/>
      <c r="L209" s="79">
        <f t="shared" si="33"/>
        <v>0</v>
      </c>
      <c r="M209" s="81"/>
      <c r="N209" s="80"/>
      <c r="O209" s="79">
        <f t="shared" si="34"/>
        <v>0</v>
      </c>
      <c r="P209" s="78"/>
      <c r="R209" s="13"/>
    </row>
    <row r="210" spans="1:18" hidden="1" x14ac:dyDescent="0.25">
      <c r="A210" s="88">
        <v>5212</v>
      </c>
      <c r="B210" s="110" t="s">
        <v>103</v>
      </c>
      <c r="C210" s="87">
        <f t="shared" si="27"/>
        <v>0</v>
      </c>
      <c r="D210" s="43">
        <v>0</v>
      </c>
      <c r="E210" s="40"/>
      <c r="F210" s="39">
        <f t="shared" si="31"/>
        <v>0</v>
      </c>
      <c r="G210" s="43"/>
      <c r="H210" s="42"/>
      <c r="I210" s="39">
        <f t="shared" si="32"/>
        <v>0</v>
      </c>
      <c r="J210" s="43"/>
      <c r="K210" s="42"/>
      <c r="L210" s="39">
        <f t="shared" si="33"/>
        <v>0</v>
      </c>
      <c r="M210" s="41"/>
      <c r="N210" s="40"/>
      <c r="O210" s="39">
        <f t="shared" si="34"/>
        <v>0</v>
      </c>
      <c r="P210" s="38"/>
      <c r="R210" s="13"/>
    </row>
    <row r="211" spans="1:18" hidden="1" x14ac:dyDescent="0.25">
      <c r="A211" s="88">
        <v>5213</v>
      </c>
      <c r="B211" s="110" t="s">
        <v>102</v>
      </c>
      <c r="C211" s="87">
        <f t="shared" si="27"/>
        <v>0</v>
      </c>
      <c r="D211" s="43">
        <v>0</v>
      </c>
      <c r="E211" s="40"/>
      <c r="F211" s="39">
        <f t="shared" si="31"/>
        <v>0</v>
      </c>
      <c r="G211" s="43"/>
      <c r="H211" s="42"/>
      <c r="I211" s="39">
        <f t="shared" si="32"/>
        <v>0</v>
      </c>
      <c r="J211" s="43"/>
      <c r="K211" s="42"/>
      <c r="L211" s="39">
        <f t="shared" si="33"/>
        <v>0</v>
      </c>
      <c r="M211" s="41"/>
      <c r="N211" s="40"/>
      <c r="O211" s="39">
        <f t="shared" si="34"/>
        <v>0</v>
      </c>
      <c r="P211" s="38"/>
      <c r="R211" s="13"/>
    </row>
    <row r="212" spans="1:18" hidden="1" x14ac:dyDescent="0.25">
      <c r="A212" s="88">
        <v>5214</v>
      </c>
      <c r="B212" s="110" t="s">
        <v>101</v>
      </c>
      <c r="C212" s="87">
        <f t="shared" si="27"/>
        <v>0</v>
      </c>
      <c r="D212" s="43">
        <v>0</v>
      </c>
      <c r="E212" s="40"/>
      <c r="F212" s="39">
        <f t="shared" si="31"/>
        <v>0</v>
      </c>
      <c r="G212" s="43"/>
      <c r="H212" s="42"/>
      <c r="I212" s="39">
        <f t="shared" si="32"/>
        <v>0</v>
      </c>
      <c r="J212" s="43"/>
      <c r="K212" s="42"/>
      <c r="L212" s="39">
        <f t="shared" si="33"/>
        <v>0</v>
      </c>
      <c r="M212" s="41"/>
      <c r="N212" s="40"/>
      <c r="O212" s="39">
        <f t="shared" si="34"/>
        <v>0</v>
      </c>
      <c r="P212" s="38"/>
      <c r="R212" s="13"/>
    </row>
    <row r="213" spans="1:18" hidden="1" x14ac:dyDescent="0.25">
      <c r="A213" s="88">
        <v>5215</v>
      </c>
      <c r="B213" s="110" t="s">
        <v>100</v>
      </c>
      <c r="C213" s="87">
        <f t="shared" si="27"/>
        <v>0</v>
      </c>
      <c r="D213" s="43">
        <v>0</v>
      </c>
      <c r="E213" s="40"/>
      <c r="F213" s="39">
        <f t="shared" si="31"/>
        <v>0</v>
      </c>
      <c r="G213" s="43"/>
      <c r="H213" s="42"/>
      <c r="I213" s="39">
        <f t="shared" si="32"/>
        <v>0</v>
      </c>
      <c r="J213" s="43"/>
      <c r="K213" s="42"/>
      <c r="L213" s="39">
        <f t="shared" si="33"/>
        <v>0</v>
      </c>
      <c r="M213" s="41"/>
      <c r="N213" s="40"/>
      <c r="O213" s="39">
        <f t="shared" si="34"/>
        <v>0</v>
      </c>
      <c r="P213" s="38"/>
      <c r="R213" s="13"/>
    </row>
    <row r="214" spans="1:18" hidden="1" x14ac:dyDescent="0.25">
      <c r="A214" s="88">
        <v>5216</v>
      </c>
      <c r="B214" s="110" t="s">
        <v>99</v>
      </c>
      <c r="C214" s="87">
        <f t="shared" si="27"/>
        <v>0</v>
      </c>
      <c r="D214" s="43">
        <v>0</v>
      </c>
      <c r="E214" s="40"/>
      <c r="F214" s="39">
        <f t="shared" si="31"/>
        <v>0</v>
      </c>
      <c r="G214" s="43"/>
      <c r="H214" s="42"/>
      <c r="I214" s="39">
        <f t="shared" si="32"/>
        <v>0</v>
      </c>
      <c r="J214" s="43"/>
      <c r="K214" s="42"/>
      <c r="L214" s="39">
        <f t="shared" si="33"/>
        <v>0</v>
      </c>
      <c r="M214" s="41"/>
      <c r="N214" s="40"/>
      <c r="O214" s="39">
        <f t="shared" si="34"/>
        <v>0</v>
      </c>
      <c r="P214" s="38"/>
      <c r="R214" s="13"/>
    </row>
    <row r="215" spans="1:18" hidden="1" x14ac:dyDescent="0.25">
      <c r="A215" s="88">
        <v>5217</v>
      </c>
      <c r="B215" s="110" t="s">
        <v>98</v>
      </c>
      <c r="C215" s="87">
        <f t="shared" si="27"/>
        <v>0</v>
      </c>
      <c r="D215" s="43">
        <v>0</v>
      </c>
      <c r="E215" s="40"/>
      <c r="F215" s="39">
        <f t="shared" si="31"/>
        <v>0</v>
      </c>
      <c r="G215" s="43"/>
      <c r="H215" s="42"/>
      <c r="I215" s="39">
        <f t="shared" si="32"/>
        <v>0</v>
      </c>
      <c r="J215" s="43"/>
      <c r="K215" s="42"/>
      <c r="L215" s="39">
        <f t="shared" si="33"/>
        <v>0</v>
      </c>
      <c r="M215" s="41"/>
      <c r="N215" s="40"/>
      <c r="O215" s="39">
        <f t="shared" si="34"/>
        <v>0</v>
      </c>
      <c r="P215" s="38"/>
      <c r="R215" s="13"/>
    </row>
    <row r="216" spans="1:18" hidden="1" x14ac:dyDescent="0.25">
      <c r="A216" s="88">
        <v>5218</v>
      </c>
      <c r="B216" s="110" t="s">
        <v>97</v>
      </c>
      <c r="C216" s="87">
        <f t="shared" si="27"/>
        <v>0</v>
      </c>
      <c r="D216" s="43">
        <v>0</v>
      </c>
      <c r="E216" s="40"/>
      <c r="F216" s="39">
        <f t="shared" si="31"/>
        <v>0</v>
      </c>
      <c r="G216" s="43"/>
      <c r="H216" s="42"/>
      <c r="I216" s="39">
        <f t="shared" si="32"/>
        <v>0</v>
      </c>
      <c r="J216" s="43"/>
      <c r="K216" s="42"/>
      <c r="L216" s="39">
        <f t="shared" si="33"/>
        <v>0</v>
      </c>
      <c r="M216" s="41"/>
      <c r="N216" s="40"/>
      <c r="O216" s="39">
        <f t="shared" si="34"/>
        <v>0</v>
      </c>
      <c r="P216" s="38"/>
      <c r="R216" s="13"/>
    </row>
    <row r="217" spans="1:18" hidden="1" x14ac:dyDescent="0.25">
      <c r="A217" s="88">
        <v>5219</v>
      </c>
      <c r="B217" s="110" t="s">
        <v>96</v>
      </c>
      <c r="C217" s="87">
        <f t="shared" si="27"/>
        <v>0</v>
      </c>
      <c r="D217" s="43">
        <v>0</v>
      </c>
      <c r="E217" s="40"/>
      <c r="F217" s="39">
        <f t="shared" si="31"/>
        <v>0</v>
      </c>
      <c r="G217" s="43"/>
      <c r="H217" s="42"/>
      <c r="I217" s="39">
        <f t="shared" si="32"/>
        <v>0</v>
      </c>
      <c r="J217" s="43"/>
      <c r="K217" s="42"/>
      <c r="L217" s="39">
        <f t="shared" si="33"/>
        <v>0</v>
      </c>
      <c r="M217" s="41"/>
      <c r="N217" s="40"/>
      <c r="O217" s="39">
        <f t="shared" si="34"/>
        <v>0</v>
      </c>
      <c r="P217" s="38"/>
      <c r="R217" s="13"/>
    </row>
    <row r="218" spans="1:18" hidden="1" x14ac:dyDescent="0.25">
      <c r="A218" s="111">
        <v>5220</v>
      </c>
      <c r="B218" s="110" t="s">
        <v>95</v>
      </c>
      <c r="C218" s="87">
        <f t="shared" si="27"/>
        <v>0</v>
      </c>
      <c r="D218" s="43">
        <v>0</v>
      </c>
      <c r="E218" s="40"/>
      <c r="F218" s="39">
        <f t="shared" si="31"/>
        <v>0</v>
      </c>
      <c r="G218" s="43"/>
      <c r="H218" s="42"/>
      <c r="I218" s="39">
        <f t="shared" si="32"/>
        <v>0</v>
      </c>
      <c r="J218" s="43"/>
      <c r="K218" s="42"/>
      <c r="L218" s="39">
        <f t="shared" si="33"/>
        <v>0</v>
      </c>
      <c r="M218" s="41"/>
      <c r="N218" s="40"/>
      <c r="O218" s="39">
        <f t="shared" si="34"/>
        <v>0</v>
      </c>
      <c r="P218" s="38"/>
      <c r="R218" s="13"/>
    </row>
    <row r="219" spans="1:18" x14ac:dyDescent="0.25">
      <c r="A219" s="111">
        <v>5230</v>
      </c>
      <c r="B219" s="110" t="s">
        <v>94</v>
      </c>
      <c r="C219" s="87">
        <f t="shared" si="27"/>
        <v>12000</v>
      </c>
      <c r="D219" s="115">
        <f>SUM(D220:D227)</f>
        <v>12000</v>
      </c>
      <c r="E219" s="136">
        <f>SUM(E220:E227)</f>
        <v>0</v>
      </c>
      <c r="F219" s="87">
        <f t="shared" si="31"/>
        <v>12000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c r="R219" s="13"/>
    </row>
    <row r="220" spans="1:18" hidden="1" x14ac:dyDescent="0.25">
      <c r="A220" s="88">
        <v>5231</v>
      </c>
      <c r="B220" s="110" t="s">
        <v>93</v>
      </c>
      <c r="C220" s="87">
        <f t="shared" si="27"/>
        <v>0</v>
      </c>
      <c r="D220" s="43">
        <v>0</v>
      </c>
      <c r="E220" s="40"/>
      <c r="F220" s="39">
        <f t="shared" si="31"/>
        <v>0</v>
      </c>
      <c r="G220" s="43"/>
      <c r="H220" s="42"/>
      <c r="I220" s="39">
        <f t="shared" si="32"/>
        <v>0</v>
      </c>
      <c r="J220" s="43"/>
      <c r="K220" s="42"/>
      <c r="L220" s="39">
        <f t="shared" si="33"/>
        <v>0</v>
      </c>
      <c r="M220" s="41"/>
      <c r="N220" s="40"/>
      <c r="O220" s="39">
        <f t="shared" si="34"/>
        <v>0</v>
      </c>
      <c r="P220" s="38"/>
      <c r="R220" s="13"/>
    </row>
    <row r="221" spans="1:18" x14ac:dyDescent="0.25">
      <c r="A221" s="88">
        <v>5232</v>
      </c>
      <c r="B221" s="110" t="s">
        <v>92</v>
      </c>
      <c r="C221" s="87">
        <f t="shared" si="27"/>
        <v>12000</v>
      </c>
      <c r="D221" s="43">
        <v>12000</v>
      </c>
      <c r="E221" s="543"/>
      <c r="F221" s="87">
        <f t="shared" si="31"/>
        <v>12000</v>
      </c>
      <c r="G221" s="43"/>
      <c r="H221" s="42"/>
      <c r="I221" s="39">
        <f t="shared" si="32"/>
        <v>0</v>
      </c>
      <c r="J221" s="43"/>
      <c r="K221" s="42"/>
      <c r="L221" s="39">
        <f t="shared" si="33"/>
        <v>0</v>
      </c>
      <c r="M221" s="41"/>
      <c r="N221" s="40"/>
      <c r="O221" s="39">
        <f t="shared" si="34"/>
        <v>0</v>
      </c>
      <c r="P221" s="38"/>
      <c r="R221" s="13"/>
    </row>
    <row r="222" spans="1:18" hidden="1" x14ac:dyDescent="0.25">
      <c r="A222" s="88">
        <v>5233</v>
      </c>
      <c r="B222" s="110" t="s">
        <v>91</v>
      </c>
      <c r="C222" s="87">
        <f t="shared" si="27"/>
        <v>0</v>
      </c>
      <c r="D222" s="43">
        <v>0</v>
      </c>
      <c r="E222" s="40"/>
      <c r="F222" s="39">
        <f t="shared" si="31"/>
        <v>0</v>
      </c>
      <c r="G222" s="43"/>
      <c r="H222" s="42"/>
      <c r="I222" s="39">
        <f t="shared" si="32"/>
        <v>0</v>
      </c>
      <c r="J222" s="43"/>
      <c r="K222" s="42"/>
      <c r="L222" s="39">
        <f t="shared" si="33"/>
        <v>0</v>
      </c>
      <c r="M222" s="41"/>
      <c r="N222" s="40"/>
      <c r="O222" s="39">
        <f t="shared" si="34"/>
        <v>0</v>
      </c>
      <c r="P222" s="38"/>
      <c r="R222" s="13"/>
    </row>
    <row r="223" spans="1:18" hidden="1" x14ac:dyDescent="0.25">
      <c r="A223" s="88">
        <v>5234</v>
      </c>
      <c r="B223" s="110" t="s">
        <v>90</v>
      </c>
      <c r="C223" s="87">
        <f t="shared" si="27"/>
        <v>0</v>
      </c>
      <c r="D223" s="43">
        <v>0</v>
      </c>
      <c r="E223" s="40"/>
      <c r="F223" s="39">
        <f t="shared" si="31"/>
        <v>0</v>
      </c>
      <c r="G223" s="43"/>
      <c r="H223" s="42"/>
      <c r="I223" s="39">
        <f t="shared" si="32"/>
        <v>0</v>
      </c>
      <c r="J223" s="43"/>
      <c r="K223" s="42"/>
      <c r="L223" s="39">
        <f t="shared" si="33"/>
        <v>0</v>
      </c>
      <c r="M223" s="41"/>
      <c r="N223" s="40"/>
      <c r="O223" s="39">
        <f t="shared" si="34"/>
        <v>0</v>
      </c>
      <c r="P223" s="38"/>
      <c r="R223" s="13"/>
    </row>
    <row r="224" spans="1:18" hidden="1" x14ac:dyDescent="0.25">
      <c r="A224" s="88">
        <v>5236</v>
      </c>
      <c r="B224" s="110" t="s">
        <v>89</v>
      </c>
      <c r="C224" s="87">
        <f t="shared" si="27"/>
        <v>0</v>
      </c>
      <c r="D224" s="43">
        <v>0</v>
      </c>
      <c r="E224" s="40"/>
      <c r="F224" s="39">
        <f t="shared" si="31"/>
        <v>0</v>
      </c>
      <c r="G224" s="43"/>
      <c r="H224" s="42"/>
      <c r="I224" s="39">
        <f t="shared" si="32"/>
        <v>0</v>
      </c>
      <c r="J224" s="43"/>
      <c r="K224" s="42"/>
      <c r="L224" s="39">
        <f t="shared" si="33"/>
        <v>0</v>
      </c>
      <c r="M224" s="41"/>
      <c r="N224" s="40"/>
      <c r="O224" s="39">
        <f t="shared" si="34"/>
        <v>0</v>
      </c>
      <c r="P224" s="38"/>
      <c r="R224" s="13"/>
    </row>
    <row r="225" spans="1:18" hidden="1" x14ac:dyDescent="0.25">
      <c r="A225" s="88">
        <v>5237</v>
      </c>
      <c r="B225" s="110" t="s">
        <v>88</v>
      </c>
      <c r="C225" s="87">
        <f t="shared" si="27"/>
        <v>0</v>
      </c>
      <c r="D225" s="43">
        <v>0</v>
      </c>
      <c r="E225" s="40"/>
      <c r="F225" s="39">
        <f t="shared" si="31"/>
        <v>0</v>
      </c>
      <c r="G225" s="43"/>
      <c r="H225" s="42"/>
      <c r="I225" s="39">
        <f t="shared" si="32"/>
        <v>0</v>
      </c>
      <c r="J225" s="43"/>
      <c r="K225" s="42"/>
      <c r="L225" s="39">
        <f t="shared" si="33"/>
        <v>0</v>
      </c>
      <c r="M225" s="41"/>
      <c r="N225" s="40"/>
      <c r="O225" s="39">
        <f t="shared" si="34"/>
        <v>0</v>
      </c>
      <c r="P225" s="38"/>
      <c r="R225" s="13"/>
    </row>
    <row r="226" spans="1:18" hidden="1" x14ac:dyDescent="0.25">
      <c r="A226" s="88">
        <v>5238</v>
      </c>
      <c r="B226" s="110" t="s">
        <v>87</v>
      </c>
      <c r="C226" s="87">
        <f t="shared" si="27"/>
        <v>0</v>
      </c>
      <c r="D226" s="43">
        <v>0</v>
      </c>
      <c r="E226" s="40"/>
      <c r="F226" s="39">
        <f t="shared" si="31"/>
        <v>0</v>
      </c>
      <c r="G226" s="43"/>
      <c r="H226" s="42"/>
      <c r="I226" s="39">
        <f t="shared" si="32"/>
        <v>0</v>
      </c>
      <c r="J226" s="43"/>
      <c r="K226" s="42"/>
      <c r="L226" s="39">
        <f t="shared" si="33"/>
        <v>0</v>
      </c>
      <c r="M226" s="41"/>
      <c r="N226" s="40"/>
      <c r="O226" s="39">
        <f t="shared" si="34"/>
        <v>0</v>
      </c>
      <c r="P226" s="38"/>
      <c r="R226" s="13"/>
    </row>
    <row r="227" spans="1:18" hidden="1" x14ac:dyDescent="0.25">
      <c r="A227" s="88">
        <v>5239</v>
      </c>
      <c r="B227" s="110" t="s">
        <v>86</v>
      </c>
      <c r="C227" s="87">
        <f t="shared" si="27"/>
        <v>0</v>
      </c>
      <c r="D227" s="43"/>
      <c r="E227" s="40"/>
      <c r="F227" s="39">
        <f t="shared" si="31"/>
        <v>0</v>
      </c>
      <c r="G227" s="43"/>
      <c r="H227" s="42"/>
      <c r="I227" s="39">
        <f t="shared" si="32"/>
        <v>0</v>
      </c>
      <c r="J227" s="43"/>
      <c r="K227" s="42"/>
      <c r="L227" s="39">
        <f t="shared" si="33"/>
        <v>0</v>
      </c>
      <c r="M227" s="41"/>
      <c r="N227" s="40"/>
      <c r="O227" s="39">
        <f t="shared" si="34"/>
        <v>0</v>
      </c>
      <c r="P227" s="38"/>
      <c r="R227" s="13"/>
    </row>
    <row r="228" spans="1:18" ht="24" hidden="1" x14ac:dyDescent="0.25">
      <c r="A228" s="111">
        <v>5240</v>
      </c>
      <c r="B228" s="110" t="s">
        <v>85</v>
      </c>
      <c r="C228" s="87">
        <f t="shared" si="27"/>
        <v>0</v>
      </c>
      <c r="D228" s="43">
        <v>0</v>
      </c>
      <c r="E228" s="40"/>
      <c r="F228" s="39">
        <f t="shared" si="31"/>
        <v>0</v>
      </c>
      <c r="G228" s="43"/>
      <c r="H228" s="42"/>
      <c r="I228" s="39">
        <f t="shared" si="32"/>
        <v>0</v>
      </c>
      <c r="J228" s="43"/>
      <c r="K228" s="42"/>
      <c r="L228" s="39">
        <f t="shared" si="33"/>
        <v>0</v>
      </c>
      <c r="M228" s="41"/>
      <c r="N228" s="40"/>
      <c r="O228" s="39">
        <f t="shared" si="34"/>
        <v>0</v>
      </c>
      <c r="P228" s="38"/>
      <c r="R228" s="13"/>
    </row>
    <row r="229" spans="1:18" x14ac:dyDescent="0.25">
      <c r="A229" s="111">
        <v>5250</v>
      </c>
      <c r="B229" s="110" t="s">
        <v>84</v>
      </c>
      <c r="C229" s="87">
        <f t="shared" si="27"/>
        <v>100033</v>
      </c>
      <c r="D229" s="43">
        <f>77858+15641</f>
        <v>93499</v>
      </c>
      <c r="E229" s="543">
        <f>6534</f>
        <v>6534</v>
      </c>
      <c r="F229" s="87">
        <f t="shared" si="31"/>
        <v>100033</v>
      </c>
      <c r="G229" s="43"/>
      <c r="H229" s="42"/>
      <c r="I229" s="39">
        <f t="shared" si="32"/>
        <v>0</v>
      </c>
      <c r="J229" s="43"/>
      <c r="K229" s="42"/>
      <c r="L229" s="39">
        <f t="shared" si="33"/>
        <v>0</v>
      </c>
      <c r="M229" s="41"/>
      <c r="N229" s="40"/>
      <c r="O229" s="39">
        <f t="shared" si="34"/>
        <v>0</v>
      </c>
      <c r="P229" s="392"/>
      <c r="R229" s="13"/>
    </row>
    <row r="230" spans="1:18" hidden="1" x14ac:dyDescent="0.25">
      <c r="A230" s="111">
        <v>5260</v>
      </c>
      <c r="B230" s="110" t="s">
        <v>83</v>
      </c>
      <c r="C230" s="87">
        <f t="shared" si="27"/>
        <v>0</v>
      </c>
      <c r="D230" s="115">
        <f>SUM(D231)</f>
        <v>0</v>
      </c>
      <c r="E230" s="112">
        <f>SUM(E231)</f>
        <v>0</v>
      </c>
      <c r="F230" s="39">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c r="R230" s="13"/>
    </row>
    <row r="231" spans="1:18" hidden="1" x14ac:dyDescent="0.25">
      <c r="A231" s="88">
        <v>5269</v>
      </c>
      <c r="B231" s="110" t="s">
        <v>82</v>
      </c>
      <c r="C231" s="87">
        <f t="shared" si="27"/>
        <v>0</v>
      </c>
      <c r="D231" s="43">
        <v>0</v>
      </c>
      <c r="E231" s="40"/>
      <c r="F231" s="39">
        <f t="shared" si="31"/>
        <v>0</v>
      </c>
      <c r="G231" s="43"/>
      <c r="H231" s="42"/>
      <c r="I231" s="39">
        <f t="shared" si="32"/>
        <v>0</v>
      </c>
      <c r="J231" s="43"/>
      <c r="K231" s="42"/>
      <c r="L231" s="39">
        <f t="shared" si="33"/>
        <v>0</v>
      </c>
      <c r="M231" s="41"/>
      <c r="N231" s="40"/>
      <c r="O231" s="39">
        <f t="shared" si="34"/>
        <v>0</v>
      </c>
      <c r="P231" s="38"/>
      <c r="R231" s="13"/>
    </row>
    <row r="232" spans="1:18" ht="24" hidden="1" x14ac:dyDescent="0.25">
      <c r="A232" s="169">
        <v>5270</v>
      </c>
      <c r="B232" s="96" t="s">
        <v>81</v>
      </c>
      <c r="C232" s="168">
        <f t="shared" si="27"/>
        <v>0</v>
      </c>
      <c r="D232" s="167">
        <v>0</v>
      </c>
      <c r="E232" s="164"/>
      <c r="F232" s="90">
        <f t="shared" si="31"/>
        <v>0</v>
      </c>
      <c r="G232" s="167"/>
      <c r="H232" s="166"/>
      <c r="I232" s="90">
        <f t="shared" si="32"/>
        <v>0</v>
      </c>
      <c r="J232" s="167"/>
      <c r="K232" s="166"/>
      <c r="L232" s="90">
        <f t="shared" si="33"/>
        <v>0</v>
      </c>
      <c r="M232" s="165"/>
      <c r="N232" s="164"/>
      <c r="O232" s="90">
        <f t="shared" si="34"/>
        <v>0</v>
      </c>
      <c r="P232" s="89"/>
      <c r="R232" s="13"/>
    </row>
    <row r="233" spans="1:18" hidden="1" x14ac:dyDescent="0.25">
      <c r="A233" s="163">
        <v>6000</v>
      </c>
      <c r="B233" s="163" t="s">
        <v>80</v>
      </c>
      <c r="C233" s="162">
        <f t="shared" si="27"/>
        <v>0</v>
      </c>
      <c r="D233" s="160">
        <f>D234+D254+D261</f>
        <v>0</v>
      </c>
      <c r="E233" s="157">
        <f>E234+E254+E261</f>
        <v>0</v>
      </c>
      <c r="F233" s="156">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c r="R233" s="13"/>
    </row>
    <row r="234" spans="1:18" hidden="1" x14ac:dyDescent="0.25">
      <c r="A234" s="154">
        <v>6200</v>
      </c>
      <c r="B234" s="153" t="s">
        <v>79</v>
      </c>
      <c r="C234" s="152">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c r="R234" s="13"/>
    </row>
    <row r="235" spans="1:18" hidden="1" x14ac:dyDescent="0.25">
      <c r="A235" s="118">
        <v>6220</v>
      </c>
      <c r="B235" s="117" t="s">
        <v>78</v>
      </c>
      <c r="C235" s="148">
        <f t="shared" si="27"/>
        <v>0</v>
      </c>
      <c r="D235" s="83">
        <v>0</v>
      </c>
      <c r="E235" s="80"/>
      <c r="F235" s="79">
        <f t="shared" si="31"/>
        <v>0</v>
      </c>
      <c r="G235" s="83"/>
      <c r="H235" s="82"/>
      <c r="I235" s="79">
        <f t="shared" si="32"/>
        <v>0</v>
      </c>
      <c r="J235" s="83"/>
      <c r="K235" s="82"/>
      <c r="L235" s="79">
        <f t="shared" si="33"/>
        <v>0</v>
      </c>
      <c r="M235" s="81"/>
      <c r="N235" s="80"/>
      <c r="O235" s="79">
        <f t="shared" si="34"/>
        <v>0</v>
      </c>
      <c r="P235" s="78"/>
      <c r="R235" s="13"/>
    </row>
    <row r="236" spans="1:18" hidden="1" x14ac:dyDescent="0.25">
      <c r="A236" s="111">
        <v>6230</v>
      </c>
      <c r="B236" s="110" t="s">
        <v>77</v>
      </c>
      <c r="C236" s="136">
        <f t="shared" si="27"/>
        <v>0</v>
      </c>
      <c r="D236" s="115">
        <f>SUM(D237)</f>
        <v>0</v>
      </c>
      <c r="E236" s="112">
        <f>SUM(E237)</f>
        <v>0</v>
      </c>
      <c r="F236" s="39">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c r="R236" s="13"/>
    </row>
    <row r="237" spans="1:18" hidden="1" x14ac:dyDescent="0.25">
      <c r="A237" s="88">
        <v>6239</v>
      </c>
      <c r="B237" s="117" t="s">
        <v>76</v>
      </c>
      <c r="C237" s="136">
        <f t="shared" si="27"/>
        <v>0</v>
      </c>
      <c r="D237" s="43">
        <v>0</v>
      </c>
      <c r="E237" s="40"/>
      <c r="F237" s="39">
        <f t="shared" si="31"/>
        <v>0</v>
      </c>
      <c r="G237" s="43"/>
      <c r="H237" s="42"/>
      <c r="I237" s="39">
        <f t="shared" si="32"/>
        <v>0</v>
      </c>
      <c r="J237" s="43"/>
      <c r="K237" s="42"/>
      <c r="L237" s="39">
        <f t="shared" si="33"/>
        <v>0</v>
      </c>
      <c r="M237" s="41"/>
      <c r="N237" s="40"/>
      <c r="O237" s="39">
        <f t="shared" si="34"/>
        <v>0</v>
      </c>
      <c r="P237" s="38"/>
      <c r="R237" s="13"/>
    </row>
    <row r="238" spans="1:18" ht="24" hidden="1" x14ac:dyDescent="0.25">
      <c r="A238" s="111">
        <v>6240</v>
      </c>
      <c r="B238" s="110" t="s">
        <v>75</v>
      </c>
      <c r="C238" s="136">
        <f t="shared" si="27"/>
        <v>0</v>
      </c>
      <c r="D238" s="115">
        <f>SUM(D239:D240)</f>
        <v>0</v>
      </c>
      <c r="E238" s="112">
        <f>SUM(E239:E240)</f>
        <v>0</v>
      </c>
      <c r="F238" s="39">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c r="R238" s="13"/>
    </row>
    <row r="239" spans="1:18" hidden="1" x14ac:dyDescent="0.25">
      <c r="A239" s="88">
        <v>6241</v>
      </c>
      <c r="B239" s="110" t="s">
        <v>74</v>
      </c>
      <c r="C239" s="136">
        <f t="shared" si="27"/>
        <v>0</v>
      </c>
      <c r="D239" s="43">
        <v>0</v>
      </c>
      <c r="E239" s="40"/>
      <c r="F239" s="39">
        <f t="shared" si="31"/>
        <v>0</v>
      </c>
      <c r="G239" s="43"/>
      <c r="H239" s="42"/>
      <c r="I239" s="39">
        <f t="shared" si="32"/>
        <v>0</v>
      </c>
      <c r="J239" s="43"/>
      <c r="K239" s="42"/>
      <c r="L239" s="39">
        <f t="shared" si="33"/>
        <v>0</v>
      </c>
      <c r="M239" s="41"/>
      <c r="N239" s="40"/>
      <c r="O239" s="39">
        <f t="shared" si="34"/>
        <v>0</v>
      </c>
      <c r="P239" s="38"/>
      <c r="R239" s="13"/>
    </row>
    <row r="240" spans="1:18" hidden="1" x14ac:dyDescent="0.25">
      <c r="A240" s="88">
        <v>6242</v>
      </c>
      <c r="B240" s="110" t="s">
        <v>73</v>
      </c>
      <c r="C240" s="136">
        <f t="shared" si="27"/>
        <v>0</v>
      </c>
      <c r="D240" s="43">
        <v>0</v>
      </c>
      <c r="E240" s="40"/>
      <c r="F240" s="39">
        <f t="shared" si="31"/>
        <v>0</v>
      </c>
      <c r="G240" s="43"/>
      <c r="H240" s="42"/>
      <c r="I240" s="39">
        <f t="shared" si="32"/>
        <v>0</v>
      </c>
      <c r="J240" s="43"/>
      <c r="K240" s="42"/>
      <c r="L240" s="39">
        <f t="shared" si="33"/>
        <v>0</v>
      </c>
      <c r="M240" s="41"/>
      <c r="N240" s="40"/>
      <c r="O240" s="39">
        <f t="shared" si="34"/>
        <v>0</v>
      </c>
      <c r="P240" s="38"/>
      <c r="R240" s="13"/>
    </row>
    <row r="241" spans="1:18" ht="24" hidden="1" x14ac:dyDescent="0.25">
      <c r="A241" s="111">
        <v>6250</v>
      </c>
      <c r="B241" s="110" t="s">
        <v>72</v>
      </c>
      <c r="C241" s="136">
        <f t="shared" si="27"/>
        <v>0</v>
      </c>
      <c r="D241" s="115">
        <f>SUM(D242:D246)</f>
        <v>0</v>
      </c>
      <c r="E241" s="112">
        <f>SUM(E242:E246)</f>
        <v>0</v>
      </c>
      <c r="F241" s="39">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c r="R241" s="13"/>
    </row>
    <row r="242" spans="1:18" hidden="1" x14ac:dyDescent="0.25">
      <c r="A242" s="88">
        <v>6252</v>
      </c>
      <c r="B242" s="110" t="s">
        <v>71</v>
      </c>
      <c r="C242" s="136">
        <f t="shared" si="27"/>
        <v>0</v>
      </c>
      <c r="D242" s="43">
        <v>0</v>
      </c>
      <c r="E242" s="40"/>
      <c r="F242" s="39">
        <f t="shared" si="31"/>
        <v>0</v>
      </c>
      <c r="G242" s="43"/>
      <c r="H242" s="42"/>
      <c r="I242" s="39">
        <f t="shared" si="32"/>
        <v>0</v>
      </c>
      <c r="J242" s="43"/>
      <c r="K242" s="42"/>
      <c r="L242" s="39">
        <f t="shared" si="33"/>
        <v>0</v>
      </c>
      <c r="M242" s="41"/>
      <c r="N242" s="40"/>
      <c r="O242" s="39">
        <f t="shared" si="34"/>
        <v>0</v>
      </c>
      <c r="P242" s="38"/>
      <c r="R242" s="13"/>
    </row>
    <row r="243" spans="1:18" hidden="1" x14ac:dyDescent="0.25">
      <c r="A243" s="88">
        <v>6253</v>
      </c>
      <c r="B243" s="110" t="s">
        <v>70</v>
      </c>
      <c r="C243" s="136">
        <f t="shared" si="27"/>
        <v>0</v>
      </c>
      <c r="D243" s="43">
        <v>0</v>
      </c>
      <c r="E243" s="40"/>
      <c r="F243" s="39">
        <f t="shared" si="31"/>
        <v>0</v>
      </c>
      <c r="G243" s="43"/>
      <c r="H243" s="42"/>
      <c r="I243" s="39">
        <f t="shared" si="32"/>
        <v>0</v>
      </c>
      <c r="J243" s="43"/>
      <c r="K243" s="42"/>
      <c r="L243" s="39">
        <f t="shared" si="33"/>
        <v>0</v>
      </c>
      <c r="M243" s="41"/>
      <c r="N243" s="40"/>
      <c r="O243" s="39">
        <f t="shared" si="34"/>
        <v>0</v>
      </c>
      <c r="P243" s="38"/>
      <c r="R243" s="13"/>
    </row>
    <row r="244" spans="1:18" ht="24" hidden="1" x14ac:dyDescent="0.25">
      <c r="A244" s="88">
        <v>6254</v>
      </c>
      <c r="B244" s="110" t="s">
        <v>69</v>
      </c>
      <c r="C244" s="136">
        <f t="shared" si="27"/>
        <v>0</v>
      </c>
      <c r="D244" s="43">
        <v>0</v>
      </c>
      <c r="E244" s="40"/>
      <c r="F244" s="39">
        <f t="shared" si="31"/>
        <v>0</v>
      </c>
      <c r="G244" s="43"/>
      <c r="H244" s="42"/>
      <c r="I244" s="39">
        <f t="shared" si="32"/>
        <v>0</v>
      </c>
      <c r="J244" s="43"/>
      <c r="K244" s="42"/>
      <c r="L244" s="39">
        <f t="shared" si="33"/>
        <v>0</v>
      </c>
      <c r="M244" s="41"/>
      <c r="N244" s="40"/>
      <c r="O244" s="39">
        <f t="shared" si="34"/>
        <v>0</v>
      </c>
      <c r="P244" s="38"/>
      <c r="R244" s="13"/>
    </row>
    <row r="245" spans="1:18" ht="24" hidden="1" x14ac:dyDescent="0.25">
      <c r="A245" s="88">
        <v>6255</v>
      </c>
      <c r="B245" s="110" t="s">
        <v>68</v>
      </c>
      <c r="C245" s="136">
        <f t="shared" si="27"/>
        <v>0</v>
      </c>
      <c r="D245" s="43">
        <v>0</v>
      </c>
      <c r="E245" s="40"/>
      <c r="F245" s="39">
        <f t="shared" si="31"/>
        <v>0</v>
      </c>
      <c r="G245" s="43"/>
      <c r="H245" s="42"/>
      <c r="I245" s="39">
        <f t="shared" si="32"/>
        <v>0</v>
      </c>
      <c r="J245" s="43"/>
      <c r="K245" s="42"/>
      <c r="L245" s="39">
        <f t="shared" si="33"/>
        <v>0</v>
      </c>
      <c r="M245" s="41"/>
      <c r="N245" s="40"/>
      <c r="O245" s="39">
        <f t="shared" si="34"/>
        <v>0</v>
      </c>
      <c r="P245" s="38"/>
      <c r="R245" s="13"/>
    </row>
    <row r="246" spans="1:18" hidden="1" x14ac:dyDescent="0.25">
      <c r="A246" s="88">
        <v>6259</v>
      </c>
      <c r="B246" s="110" t="s">
        <v>67</v>
      </c>
      <c r="C246" s="136">
        <f t="shared" si="27"/>
        <v>0</v>
      </c>
      <c r="D246" s="43">
        <v>0</v>
      </c>
      <c r="E246" s="40"/>
      <c r="F246" s="39">
        <f t="shared" si="31"/>
        <v>0</v>
      </c>
      <c r="G246" s="43"/>
      <c r="H246" s="42"/>
      <c r="I246" s="39">
        <f t="shared" si="32"/>
        <v>0</v>
      </c>
      <c r="J246" s="43"/>
      <c r="K246" s="42"/>
      <c r="L246" s="39">
        <f t="shared" si="33"/>
        <v>0</v>
      </c>
      <c r="M246" s="41"/>
      <c r="N246" s="40"/>
      <c r="O246" s="39">
        <f t="shared" si="34"/>
        <v>0</v>
      </c>
      <c r="P246" s="38"/>
      <c r="R246" s="13"/>
    </row>
    <row r="247" spans="1:18" ht="24" hidden="1" x14ac:dyDescent="0.25">
      <c r="A247" s="111">
        <v>6260</v>
      </c>
      <c r="B247" s="110" t="s">
        <v>66</v>
      </c>
      <c r="C247" s="136">
        <f t="shared" si="27"/>
        <v>0</v>
      </c>
      <c r="D247" s="43">
        <v>0</v>
      </c>
      <c r="E247" s="40"/>
      <c r="F247" s="39">
        <f t="shared" ref="F247:F299" si="38">D247+E247</f>
        <v>0</v>
      </c>
      <c r="G247" s="43"/>
      <c r="H247" s="42"/>
      <c r="I247" s="39">
        <f t="shared" ref="I247:I299" si="39">G247+H247</f>
        <v>0</v>
      </c>
      <c r="J247" s="43"/>
      <c r="K247" s="42"/>
      <c r="L247" s="39">
        <f t="shared" ref="L247:L299" si="40">J247+K247</f>
        <v>0</v>
      </c>
      <c r="M247" s="41"/>
      <c r="N247" s="40"/>
      <c r="O247" s="39">
        <f t="shared" ref="O247:O276" si="41">M247+N247</f>
        <v>0</v>
      </c>
      <c r="P247" s="38"/>
      <c r="R247" s="13"/>
    </row>
    <row r="248" spans="1:18" hidden="1" x14ac:dyDescent="0.25">
      <c r="A248" s="111">
        <v>6270</v>
      </c>
      <c r="B248" s="110" t="s">
        <v>65</v>
      </c>
      <c r="C248" s="136">
        <f t="shared" si="27"/>
        <v>0</v>
      </c>
      <c r="D248" s="43">
        <v>0</v>
      </c>
      <c r="E248" s="40"/>
      <c r="F248" s="39">
        <f t="shared" si="38"/>
        <v>0</v>
      </c>
      <c r="G248" s="43"/>
      <c r="H248" s="42"/>
      <c r="I248" s="39">
        <f t="shared" si="39"/>
        <v>0</v>
      </c>
      <c r="J248" s="43"/>
      <c r="K248" s="42"/>
      <c r="L248" s="39">
        <f t="shared" si="40"/>
        <v>0</v>
      </c>
      <c r="M248" s="41"/>
      <c r="N248" s="40"/>
      <c r="O248" s="39">
        <f t="shared" si="41"/>
        <v>0</v>
      </c>
      <c r="P248" s="38"/>
      <c r="R248" s="13"/>
    </row>
    <row r="249" spans="1:18" hidden="1" x14ac:dyDescent="0.25">
      <c r="A249" s="118">
        <v>6290</v>
      </c>
      <c r="B249" s="117" t="s">
        <v>64</v>
      </c>
      <c r="C249" s="136">
        <f t="shared" si="27"/>
        <v>0</v>
      </c>
      <c r="D249" s="140">
        <f>SUM(D250:D253)</f>
        <v>0</v>
      </c>
      <c r="E249" s="141">
        <f>SUM(E250:E253)</f>
        <v>0</v>
      </c>
      <c r="F249" s="79">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c r="R249" s="13"/>
    </row>
    <row r="250" spans="1:18" hidden="1" x14ac:dyDescent="0.25">
      <c r="A250" s="88">
        <v>6291</v>
      </c>
      <c r="B250" s="110" t="s">
        <v>63</v>
      </c>
      <c r="C250" s="136">
        <f t="shared" si="27"/>
        <v>0</v>
      </c>
      <c r="D250" s="43">
        <v>0</v>
      </c>
      <c r="E250" s="40"/>
      <c r="F250" s="39">
        <f t="shared" si="38"/>
        <v>0</v>
      </c>
      <c r="G250" s="43"/>
      <c r="H250" s="42"/>
      <c r="I250" s="39">
        <f t="shared" si="39"/>
        <v>0</v>
      </c>
      <c r="J250" s="43"/>
      <c r="K250" s="42"/>
      <c r="L250" s="39">
        <f t="shared" si="40"/>
        <v>0</v>
      </c>
      <c r="M250" s="41"/>
      <c r="N250" s="40"/>
      <c r="O250" s="39">
        <f t="shared" si="41"/>
        <v>0</v>
      </c>
      <c r="P250" s="38"/>
      <c r="R250" s="13"/>
    </row>
    <row r="251" spans="1:18" hidden="1" x14ac:dyDescent="0.25">
      <c r="A251" s="88">
        <v>6292</v>
      </c>
      <c r="B251" s="110" t="s">
        <v>62</v>
      </c>
      <c r="C251" s="136">
        <f t="shared" si="27"/>
        <v>0</v>
      </c>
      <c r="D251" s="43">
        <v>0</v>
      </c>
      <c r="E251" s="40"/>
      <c r="F251" s="39">
        <f t="shared" si="38"/>
        <v>0</v>
      </c>
      <c r="G251" s="43"/>
      <c r="H251" s="42"/>
      <c r="I251" s="39">
        <f t="shared" si="39"/>
        <v>0</v>
      </c>
      <c r="J251" s="43"/>
      <c r="K251" s="42"/>
      <c r="L251" s="39">
        <f t="shared" si="40"/>
        <v>0</v>
      </c>
      <c r="M251" s="41"/>
      <c r="N251" s="40"/>
      <c r="O251" s="39">
        <f t="shared" si="41"/>
        <v>0</v>
      </c>
      <c r="P251" s="38"/>
      <c r="R251" s="13"/>
    </row>
    <row r="252" spans="1:18" ht="72" hidden="1" x14ac:dyDescent="0.25">
      <c r="A252" s="88">
        <v>6296</v>
      </c>
      <c r="B252" s="110" t="s">
        <v>61</v>
      </c>
      <c r="C252" s="136">
        <f t="shared" si="27"/>
        <v>0</v>
      </c>
      <c r="D252" s="43">
        <v>0</v>
      </c>
      <c r="E252" s="40"/>
      <c r="F252" s="39">
        <f t="shared" si="38"/>
        <v>0</v>
      </c>
      <c r="G252" s="43"/>
      <c r="H252" s="42"/>
      <c r="I252" s="39">
        <f t="shared" si="39"/>
        <v>0</v>
      </c>
      <c r="J252" s="43"/>
      <c r="K252" s="42"/>
      <c r="L252" s="39">
        <f t="shared" si="40"/>
        <v>0</v>
      </c>
      <c r="M252" s="41"/>
      <c r="N252" s="40"/>
      <c r="O252" s="39">
        <f t="shared" si="41"/>
        <v>0</v>
      </c>
      <c r="P252" s="38"/>
      <c r="R252" s="13"/>
    </row>
    <row r="253" spans="1:18" ht="36" hidden="1" x14ac:dyDescent="0.25">
      <c r="A253" s="88">
        <v>6299</v>
      </c>
      <c r="B253" s="110" t="s">
        <v>60</v>
      </c>
      <c r="C253" s="136">
        <f t="shared" si="27"/>
        <v>0</v>
      </c>
      <c r="D253" s="43">
        <v>0</v>
      </c>
      <c r="E253" s="40"/>
      <c r="F253" s="39">
        <f t="shared" si="38"/>
        <v>0</v>
      </c>
      <c r="G253" s="43"/>
      <c r="H253" s="42"/>
      <c r="I253" s="39">
        <f t="shared" si="39"/>
        <v>0</v>
      </c>
      <c r="J253" s="43"/>
      <c r="K253" s="42"/>
      <c r="L253" s="39">
        <f t="shared" si="40"/>
        <v>0</v>
      </c>
      <c r="M253" s="41"/>
      <c r="N253" s="40"/>
      <c r="O253" s="39">
        <f t="shared" si="41"/>
        <v>0</v>
      </c>
      <c r="P253" s="38"/>
      <c r="R253" s="13"/>
    </row>
    <row r="254" spans="1:18" hidden="1" x14ac:dyDescent="0.25">
      <c r="A254" s="109">
        <v>6300</v>
      </c>
      <c r="B254" s="108" t="s">
        <v>59</v>
      </c>
      <c r="C254" s="124">
        <f t="shared" si="27"/>
        <v>0</v>
      </c>
      <c r="D254" s="121">
        <f>SUM(D255,D259,D260)</f>
        <v>0</v>
      </c>
      <c r="E254" s="123">
        <f>SUM(E255,E259,E260)</f>
        <v>0</v>
      </c>
      <c r="F254" s="119">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c r="R254" s="13"/>
    </row>
    <row r="255" spans="1:18" ht="24" hidden="1" x14ac:dyDescent="0.25">
      <c r="A255" s="118">
        <v>6320</v>
      </c>
      <c r="B255" s="117" t="s">
        <v>58</v>
      </c>
      <c r="C255" s="146">
        <f t="shared" si="27"/>
        <v>0</v>
      </c>
      <c r="D255" s="140">
        <f>SUM(D256:D258)</f>
        <v>0</v>
      </c>
      <c r="E255" s="141">
        <f>SUM(E256:E258)</f>
        <v>0</v>
      </c>
      <c r="F255" s="79">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c r="R255" s="13"/>
    </row>
    <row r="256" spans="1:18" hidden="1" x14ac:dyDescent="0.25">
      <c r="A256" s="88">
        <v>6322</v>
      </c>
      <c r="B256" s="110" t="s">
        <v>57</v>
      </c>
      <c r="C256" s="113">
        <f t="shared" si="27"/>
        <v>0</v>
      </c>
      <c r="D256" s="43">
        <v>0</v>
      </c>
      <c r="E256" s="40"/>
      <c r="F256" s="39">
        <f t="shared" si="38"/>
        <v>0</v>
      </c>
      <c r="G256" s="43"/>
      <c r="H256" s="42"/>
      <c r="I256" s="39">
        <f t="shared" si="39"/>
        <v>0</v>
      </c>
      <c r="J256" s="43"/>
      <c r="K256" s="42"/>
      <c r="L256" s="39">
        <f t="shared" si="40"/>
        <v>0</v>
      </c>
      <c r="M256" s="41"/>
      <c r="N256" s="40"/>
      <c r="O256" s="39">
        <f t="shared" si="41"/>
        <v>0</v>
      </c>
      <c r="P256" s="38"/>
      <c r="R256" s="13"/>
    </row>
    <row r="257" spans="1:18" ht="24" hidden="1" x14ac:dyDescent="0.25">
      <c r="A257" s="88">
        <v>6323</v>
      </c>
      <c r="B257" s="110" t="s">
        <v>56</v>
      </c>
      <c r="C257" s="113">
        <f t="shared" si="27"/>
        <v>0</v>
      </c>
      <c r="D257" s="43">
        <v>0</v>
      </c>
      <c r="E257" s="40"/>
      <c r="F257" s="39">
        <f t="shared" si="38"/>
        <v>0</v>
      </c>
      <c r="G257" s="43"/>
      <c r="H257" s="42"/>
      <c r="I257" s="39">
        <f t="shared" si="39"/>
        <v>0</v>
      </c>
      <c r="J257" s="43"/>
      <c r="K257" s="42"/>
      <c r="L257" s="39">
        <f t="shared" si="40"/>
        <v>0</v>
      </c>
      <c r="M257" s="41"/>
      <c r="N257" s="40"/>
      <c r="O257" s="39">
        <f t="shared" si="41"/>
        <v>0</v>
      </c>
      <c r="P257" s="38"/>
      <c r="R257" s="13"/>
    </row>
    <row r="258" spans="1:18" ht="24" hidden="1" x14ac:dyDescent="0.25">
      <c r="A258" s="145">
        <v>6324</v>
      </c>
      <c r="B258" s="117" t="s">
        <v>55</v>
      </c>
      <c r="C258" s="113">
        <f t="shared" si="27"/>
        <v>0</v>
      </c>
      <c r="D258" s="83">
        <v>0</v>
      </c>
      <c r="E258" s="80"/>
      <c r="F258" s="79">
        <f t="shared" si="38"/>
        <v>0</v>
      </c>
      <c r="G258" s="83"/>
      <c r="H258" s="82"/>
      <c r="I258" s="79">
        <f t="shared" si="39"/>
        <v>0</v>
      </c>
      <c r="J258" s="83"/>
      <c r="K258" s="82"/>
      <c r="L258" s="79">
        <f t="shared" si="40"/>
        <v>0</v>
      </c>
      <c r="M258" s="81"/>
      <c r="N258" s="80"/>
      <c r="O258" s="79">
        <f t="shared" si="41"/>
        <v>0</v>
      </c>
      <c r="P258" s="78"/>
      <c r="R258" s="13"/>
    </row>
    <row r="259" spans="1:18" hidden="1" x14ac:dyDescent="0.25">
      <c r="A259" s="144">
        <v>6330</v>
      </c>
      <c r="B259" s="143" t="s">
        <v>54</v>
      </c>
      <c r="C259" s="113">
        <f t="shared" ref="C259:C286" si="51">F259+I259+L259+O259</f>
        <v>0</v>
      </c>
      <c r="D259" s="33">
        <v>0</v>
      </c>
      <c r="E259" s="30"/>
      <c r="F259" s="29">
        <f t="shared" si="38"/>
        <v>0</v>
      </c>
      <c r="G259" s="33"/>
      <c r="H259" s="32"/>
      <c r="I259" s="29">
        <f t="shared" si="39"/>
        <v>0</v>
      </c>
      <c r="J259" s="33"/>
      <c r="K259" s="32"/>
      <c r="L259" s="29">
        <f t="shared" si="40"/>
        <v>0</v>
      </c>
      <c r="M259" s="31"/>
      <c r="N259" s="30"/>
      <c r="O259" s="29">
        <f t="shared" si="41"/>
        <v>0</v>
      </c>
      <c r="P259" s="28"/>
      <c r="R259" s="13"/>
    </row>
    <row r="260" spans="1:18" hidden="1" x14ac:dyDescent="0.25">
      <c r="A260" s="111">
        <v>6360</v>
      </c>
      <c r="B260" s="110" t="s">
        <v>53</v>
      </c>
      <c r="C260" s="113">
        <f t="shared" si="51"/>
        <v>0</v>
      </c>
      <c r="D260" s="43">
        <v>0</v>
      </c>
      <c r="E260" s="40"/>
      <c r="F260" s="39">
        <f t="shared" si="38"/>
        <v>0</v>
      </c>
      <c r="G260" s="43"/>
      <c r="H260" s="42"/>
      <c r="I260" s="39">
        <f t="shared" si="39"/>
        <v>0</v>
      </c>
      <c r="J260" s="43"/>
      <c r="K260" s="42"/>
      <c r="L260" s="39">
        <f t="shared" si="40"/>
        <v>0</v>
      </c>
      <c r="M260" s="41"/>
      <c r="N260" s="40"/>
      <c r="O260" s="39">
        <f t="shared" si="41"/>
        <v>0</v>
      </c>
      <c r="P260" s="38"/>
      <c r="R260" s="13"/>
    </row>
    <row r="261" spans="1:18" ht="24" hidden="1" x14ac:dyDescent="0.25">
      <c r="A261" s="109">
        <v>6400</v>
      </c>
      <c r="B261" s="108" t="s">
        <v>52</v>
      </c>
      <c r="C261" s="124">
        <f t="shared" si="51"/>
        <v>0</v>
      </c>
      <c r="D261" s="121">
        <f>SUM(D262,D266)</f>
        <v>0</v>
      </c>
      <c r="E261" s="123">
        <f>SUM(E262,E266)</f>
        <v>0</v>
      </c>
      <c r="F261" s="119">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c r="R261" s="13"/>
    </row>
    <row r="262" spans="1:18" ht="24" hidden="1" x14ac:dyDescent="0.25">
      <c r="A262" s="118">
        <v>6410</v>
      </c>
      <c r="B262" s="117" t="s">
        <v>51</v>
      </c>
      <c r="C262" s="142">
        <f t="shared" si="51"/>
        <v>0</v>
      </c>
      <c r="D262" s="140">
        <f>SUM(D263:D265)</f>
        <v>0</v>
      </c>
      <c r="E262" s="141">
        <f>SUM(E263:E265)</f>
        <v>0</v>
      </c>
      <c r="F262" s="79">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c r="R262" s="13"/>
    </row>
    <row r="263" spans="1:18" hidden="1" x14ac:dyDescent="0.25">
      <c r="A263" s="88">
        <v>6411</v>
      </c>
      <c r="B263" s="47" t="s">
        <v>50</v>
      </c>
      <c r="C263" s="136">
        <f t="shared" si="51"/>
        <v>0</v>
      </c>
      <c r="D263" s="43">
        <v>0</v>
      </c>
      <c r="E263" s="40"/>
      <c r="F263" s="39">
        <f t="shared" si="38"/>
        <v>0</v>
      </c>
      <c r="G263" s="43"/>
      <c r="H263" s="42"/>
      <c r="I263" s="39">
        <f t="shared" si="39"/>
        <v>0</v>
      </c>
      <c r="J263" s="43"/>
      <c r="K263" s="42"/>
      <c r="L263" s="39">
        <f t="shared" si="40"/>
        <v>0</v>
      </c>
      <c r="M263" s="41"/>
      <c r="N263" s="40"/>
      <c r="O263" s="39">
        <f t="shared" si="41"/>
        <v>0</v>
      </c>
      <c r="P263" s="38"/>
      <c r="R263" s="13"/>
    </row>
    <row r="264" spans="1:18" ht="36" hidden="1" x14ac:dyDescent="0.25">
      <c r="A264" s="88">
        <v>6412</v>
      </c>
      <c r="B264" s="110" t="s">
        <v>49</v>
      </c>
      <c r="C264" s="136">
        <f t="shared" si="51"/>
        <v>0</v>
      </c>
      <c r="D264" s="43">
        <v>0</v>
      </c>
      <c r="E264" s="40"/>
      <c r="F264" s="39">
        <f t="shared" si="38"/>
        <v>0</v>
      </c>
      <c r="G264" s="43"/>
      <c r="H264" s="42"/>
      <c r="I264" s="39">
        <f t="shared" si="39"/>
        <v>0</v>
      </c>
      <c r="J264" s="43"/>
      <c r="K264" s="42"/>
      <c r="L264" s="39">
        <f t="shared" si="40"/>
        <v>0</v>
      </c>
      <c r="M264" s="41"/>
      <c r="N264" s="40"/>
      <c r="O264" s="39">
        <f t="shared" si="41"/>
        <v>0</v>
      </c>
      <c r="P264" s="38"/>
      <c r="R264" s="13"/>
    </row>
    <row r="265" spans="1:18" ht="36" hidden="1" x14ac:dyDescent="0.25">
      <c r="A265" s="88">
        <v>6419</v>
      </c>
      <c r="B265" s="110" t="s">
        <v>48</v>
      </c>
      <c r="C265" s="136">
        <f t="shared" si="51"/>
        <v>0</v>
      </c>
      <c r="D265" s="43">
        <v>0</v>
      </c>
      <c r="E265" s="40"/>
      <c r="F265" s="39">
        <f t="shared" si="38"/>
        <v>0</v>
      </c>
      <c r="G265" s="43"/>
      <c r="H265" s="42"/>
      <c r="I265" s="39">
        <f t="shared" si="39"/>
        <v>0</v>
      </c>
      <c r="J265" s="43"/>
      <c r="K265" s="42"/>
      <c r="L265" s="39">
        <f t="shared" si="40"/>
        <v>0</v>
      </c>
      <c r="M265" s="41"/>
      <c r="N265" s="40"/>
      <c r="O265" s="39">
        <f t="shared" si="41"/>
        <v>0</v>
      </c>
      <c r="P265" s="38"/>
      <c r="R265" s="13"/>
    </row>
    <row r="266" spans="1:18" ht="36" hidden="1" x14ac:dyDescent="0.25">
      <c r="A266" s="111">
        <v>6420</v>
      </c>
      <c r="B266" s="110" t="s">
        <v>47</v>
      </c>
      <c r="C266" s="136">
        <f t="shared" si="51"/>
        <v>0</v>
      </c>
      <c r="D266" s="115">
        <f>SUM(D267:D270)</f>
        <v>0</v>
      </c>
      <c r="E266" s="112">
        <f>SUM(E267:E270)</f>
        <v>0</v>
      </c>
      <c r="F266" s="39">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c r="R266" s="13"/>
    </row>
    <row r="267" spans="1:18" hidden="1" x14ac:dyDescent="0.25">
      <c r="A267" s="88">
        <v>6421</v>
      </c>
      <c r="B267" s="110" t="s">
        <v>46</v>
      </c>
      <c r="C267" s="136">
        <f t="shared" si="51"/>
        <v>0</v>
      </c>
      <c r="D267" s="43">
        <v>0</v>
      </c>
      <c r="E267" s="40"/>
      <c r="F267" s="39">
        <f t="shared" si="38"/>
        <v>0</v>
      </c>
      <c r="G267" s="43"/>
      <c r="H267" s="42"/>
      <c r="I267" s="39">
        <f t="shared" si="39"/>
        <v>0</v>
      </c>
      <c r="J267" s="43"/>
      <c r="K267" s="42"/>
      <c r="L267" s="39">
        <f t="shared" si="40"/>
        <v>0</v>
      </c>
      <c r="M267" s="41"/>
      <c r="N267" s="40"/>
      <c r="O267" s="39">
        <f t="shared" si="41"/>
        <v>0</v>
      </c>
      <c r="P267" s="38"/>
      <c r="R267" s="13"/>
    </row>
    <row r="268" spans="1:18" hidden="1" x14ac:dyDescent="0.25">
      <c r="A268" s="88">
        <v>6422</v>
      </c>
      <c r="B268" s="110" t="s">
        <v>45</v>
      </c>
      <c r="C268" s="136">
        <f t="shared" si="51"/>
        <v>0</v>
      </c>
      <c r="D268" s="43">
        <v>0</v>
      </c>
      <c r="E268" s="40"/>
      <c r="F268" s="39">
        <f t="shared" si="38"/>
        <v>0</v>
      </c>
      <c r="G268" s="43"/>
      <c r="H268" s="42"/>
      <c r="I268" s="39">
        <f t="shared" si="39"/>
        <v>0</v>
      </c>
      <c r="J268" s="43"/>
      <c r="K268" s="42"/>
      <c r="L268" s="39">
        <f t="shared" si="40"/>
        <v>0</v>
      </c>
      <c r="M268" s="41"/>
      <c r="N268" s="40"/>
      <c r="O268" s="39">
        <f t="shared" si="41"/>
        <v>0</v>
      </c>
      <c r="P268" s="38"/>
      <c r="R268" s="13"/>
    </row>
    <row r="269" spans="1:18" hidden="1" x14ac:dyDescent="0.25">
      <c r="A269" s="88">
        <v>6423</v>
      </c>
      <c r="B269" s="110" t="s">
        <v>44</v>
      </c>
      <c r="C269" s="136">
        <f t="shared" si="51"/>
        <v>0</v>
      </c>
      <c r="D269" s="43">
        <v>0</v>
      </c>
      <c r="E269" s="40"/>
      <c r="F269" s="39">
        <f t="shared" si="38"/>
        <v>0</v>
      </c>
      <c r="G269" s="43"/>
      <c r="H269" s="42"/>
      <c r="I269" s="39">
        <f t="shared" si="39"/>
        <v>0</v>
      </c>
      <c r="J269" s="43"/>
      <c r="K269" s="42"/>
      <c r="L269" s="39">
        <f t="shared" si="40"/>
        <v>0</v>
      </c>
      <c r="M269" s="41"/>
      <c r="N269" s="40"/>
      <c r="O269" s="39">
        <f t="shared" si="41"/>
        <v>0</v>
      </c>
      <c r="P269" s="38"/>
      <c r="R269" s="13"/>
    </row>
    <row r="270" spans="1:18" ht="24" hidden="1" x14ac:dyDescent="0.25">
      <c r="A270" s="88">
        <v>6424</v>
      </c>
      <c r="B270" s="110" t="s">
        <v>43</v>
      </c>
      <c r="C270" s="136">
        <f t="shared" si="51"/>
        <v>0</v>
      </c>
      <c r="D270" s="43">
        <v>0</v>
      </c>
      <c r="E270" s="40"/>
      <c r="F270" s="39">
        <f t="shared" si="38"/>
        <v>0</v>
      </c>
      <c r="G270" s="43"/>
      <c r="H270" s="42"/>
      <c r="I270" s="39">
        <f t="shared" si="39"/>
        <v>0</v>
      </c>
      <c r="J270" s="43"/>
      <c r="K270" s="42"/>
      <c r="L270" s="39">
        <f t="shared" si="40"/>
        <v>0</v>
      </c>
      <c r="M270" s="41"/>
      <c r="N270" s="40"/>
      <c r="O270" s="39">
        <f t="shared" si="41"/>
        <v>0</v>
      </c>
      <c r="P270" s="38"/>
      <c r="R270" s="13"/>
    </row>
    <row r="271" spans="1:18" ht="36" hidden="1" x14ac:dyDescent="0.25">
      <c r="A271" s="135">
        <v>7000</v>
      </c>
      <c r="B271" s="135" t="s">
        <v>42</v>
      </c>
      <c r="C271" s="134">
        <f t="shared" si="51"/>
        <v>0</v>
      </c>
      <c r="D271" s="131">
        <f>SUM(D272,D282)</f>
        <v>0</v>
      </c>
      <c r="E271" s="133">
        <f>SUM(E272,E282)</f>
        <v>0</v>
      </c>
      <c r="F271" s="129">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c r="R271" s="13"/>
    </row>
    <row r="272" spans="1:18" hidden="1" x14ac:dyDescent="0.25">
      <c r="A272" s="109">
        <v>7200</v>
      </c>
      <c r="B272" s="108" t="s">
        <v>41</v>
      </c>
      <c r="C272" s="124">
        <f t="shared" si="51"/>
        <v>0</v>
      </c>
      <c r="D272" s="121">
        <f>SUM(D273,D274,D277,D278,D281)</f>
        <v>0</v>
      </c>
      <c r="E272" s="123">
        <f>SUM(E273,E274,E277,E278,E281)</f>
        <v>0</v>
      </c>
      <c r="F272" s="119">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c r="R272" s="13"/>
    </row>
    <row r="273" spans="1:18" ht="24" hidden="1" x14ac:dyDescent="0.25">
      <c r="A273" s="118">
        <v>7210</v>
      </c>
      <c r="B273" s="117" t="s">
        <v>40</v>
      </c>
      <c r="C273" s="85">
        <f t="shared" si="51"/>
        <v>0</v>
      </c>
      <c r="D273" s="83">
        <v>0</v>
      </c>
      <c r="E273" s="80"/>
      <c r="F273" s="79">
        <f t="shared" si="38"/>
        <v>0</v>
      </c>
      <c r="G273" s="83"/>
      <c r="H273" s="82"/>
      <c r="I273" s="79">
        <f t="shared" si="39"/>
        <v>0</v>
      </c>
      <c r="J273" s="83"/>
      <c r="K273" s="82"/>
      <c r="L273" s="79">
        <f t="shared" si="40"/>
        <v>0</v>
      </c>
      <c r="M273" s="81"/>
      <c r="N273" s="80"/>
      <c r="O273" s="79">
        <f t="shared" si="41"/>
        <v>0</v>
      </c>
      <c r="P273" s="78"/>
      <c r="R273" s="13"/>
    </row>
    <row r="274" spans="1:18" s="116" customFormat="1" ht="24" hidden="1" x14ac:dyDescent="0.25">
      <c r="A274" s="111">
        <v>7220</v>
      </c>
      <c r="B274" s="110" t="s">
        <v>39</v>
      </c>
      <c r="C274" s="45">
        <f t="shared" si="51"/>
        <v>0</v>
      </c>
      <c r="D274" s="115">
        <f>SUM(D275:D276)</f>
        <v>0</v>
      </c>
      <c r="E274" s="112">
        <f>SUM(E275:E276)</f>
        <v>0</v>
      </c>
      <c r="F274" s="39">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c r="R274" s="13"/>
    </row>
    <row r="275" spans="1:18" s="116" customFormat="1" ht="36" hidden="1" x14ac:dyDescent="0.25">
      <c r="A275" s="88">
        <v>7221</v>
      </c>
      <c r="B275" s="110" t="s">
        <v>38</v>
      </c>
      <c r="C275" s="45">
        <f t="shared" si="51"/>
        <v>0</v>
      </c>
      <c r="D275" s="43">
        <v>0</v>
      </c>
      <c r="E275" s="40"/>
      <c r="F275" s="39">
        <f t="shared" si="38"/>
        <v>0</v>
      </c>
      <c r="G275" s="43"/>
      <c r="H275" s="42"/>
      <c r="I275" s="39">
        <f t="shared" si="39"/>
        <v>0</v>
      </c>
      <c r="J275" s="43"/>
      <c r="K275" s="42"/>
      <c r="L275" s="39">
        <f t="shared" si="40"/>
        <v>0</v>
      </c>
      <c r="M275" s="41"/>
      <c r="N275" s="40"/>
      <c r="O275" s="39">
        <f t="shared" si="41"/>
        <v>0</v>
      </c>
      <c r="P275" s="38"/>
      <c r="R275" s="13"/>
    </row>
    <row r="276" spans="1:18" s="116" customFormat="1" ht="36" hidden="1" x14ac:dyDescent="0.25">
      <c r="A276" s="88">
        <v>7222</v>
      </c>
      <c r="B276" s="110" t="s">
        <v>37</v>
      </c>
      <c r="C276" s="45">
        <f t="shared" si="51"/>
        <v>0</v>
      </c>
      <c r="D276" s="43">
        <v>0</v>
      </c>
      <c r="E276" s="40"/>
      <c r="F276" s="39">
        <f t="shared" si="38"/>
        <v>0</v>
      </c>
      <c r="G276" s="43"/>
      <c r="H276" s="42"/>
      <c r="I276" s="39">
        <f t="shared" si="39"/>
        <v>0</v>
      </c>
      <c r="J276" s="43"/>
      <c r="K276" s="42"/>
      <c r="L276" s="39">
        <f t="shared" si="40"/>
        <v>0</v>
      </c>
      <c r="M276" s="41"/>
      <c r="N276" s="40"/>
      <c r="O276" s="39">
        <f t="shared" si="41"/>
        <v>0</v>
      </c>
      <c r="P276" s="38"/>
      <c r="R276" s="13"/>
    </row>
    <row r="277" spans="1:18" s="116" customFormat="1" ht="24" hidden="1" x14ac:dyDescent="0.25">
      <c r="A277" s="111">
        <v>7230</v>
      </c>
      <c r="B277" s="110" t="s">
        <v>36</v>
      </c>
      <c r="C277" s="45">
        <f t="shared" si="51"/>
        <v>0</v>
      </c>
      <c r="D277" s="43">
        <v>0</v>
      </c>
      <c r="E277" s="40"/>
      <c r="F277" s="39">
        <f t="shared" si="38"/>
        <v>0</v>
      </c>
      <c r="G277" s="43"/>
      <c r="H277" s="42"/>
      <c r="I277" s="39">
        <f t="shared" si="39"/>
        <v>0</v>
      </c>
      <c r="J277" s="43"/>
      <c r="K277" s="42"/>
      <c r="L277" s="39">
        <f t="shared" si="40"/>
        <v>0</v>
      </c>
      <c r="M277" s="41"/>
      <c r="N277" s="40"/>
      <c r="O277" s="39">
        <f>M277+N277</f>
        <v>0</v>
      </c>
      <c r="P277" s="38"/>
      <c r="R277" s="13"/>
    </row>
    <row r="278" spans="1:18" ht="24" hidden="1" x14ac:dyDescent="0.25">
      <c r="A278" s="111">
        <v>7240</v>
      </c>
      <c r="B278" s="110" t="s">
        <v>35</v>
      </c>
      <c r="C278" s="45">
        <f t="shared" si="51"/>
        <v>0</v>
      </c>
      <c r="D278" s="115">
        <f>SUM(D279:D280)</f>
        <v>0</v>
      </c>
      <c r="E278" s="112">
        <f>SUM(E279:E280)</f>
        <v>0</v>
      </c>
      <c r="F278" s="39">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c r="R278" s="13"/>
    </row>
    <row r="279" spans="1:18" ht="48" hidden="1" x14ac:dyDescent="0.25">
      <c r="A279" s="88">
        <v>7245</v>
      </c>
      <c r="B279" s="110" t="s">
        <v>34</v>
      </c>
      <c r="C279" s="45">
        <f t="shared" si="51"/>
        <v>0</v>
      </c>
      <c r="D279" s="43">
        <v>0</v>
      </c>
      <c r="E279" s="40"/>
      <c r="F279" s="39">
        <f t="shared" si="38"/>
        <v>0</v>
      </c>
      <c r="G279" s="43"/>
      <c r="H279" s="42"/>
      <c r="I279" s="39">
        <f t="shared" si="39"/>
        <v>0</v>
      </c>
      <c r="J279" s="43"/>
      <c r="K279" s="42"/>
      <c r="L279" s="39">
        <f t="shared" si="40"/>
        <v>0</v>
      </c>
      <c r="M279" s="41"/>
      <c r="N279" s="40"/>
      <c r="O279" s="39">
        <f t="shared" ref="O279:O282" si="58">M279+N279</f>
        <v>0</v>
      </c>
      <c r="P279" s="38"/>
      <c r="R279" s="13"/>
    </row>
    <row r="280" spans="1:18" ht="72" hidden="1" x14ac:dyDescent="0.25">
      <c r="A280" s="88">
        <v>7246</v>
      </c>
      <c r="B280" s="110" t="s">
        <v>33</v>
      </c>
      <c r="C280" s="45">
        <f t="shared" si="51"/>
        <v>0</v>
      </c>
      <c r="D280" s="43">
        <v>0</v>
      </c>
      <c r="E280" s="40"/>
      <c r="F280" s="39">
        <f t="shared" si="38"/>
        <v>0</v>
      </c>
      <c r="G280" s="43"/>
      <c r="H280" s="42"/>
      <c r="I280" s="39">
        <f t="shared" si="39"/>
        <v>0</v>
      </c>
      <c r="J280" s="43"/>
      <c r="K280" s="42"/>
      <c r="L280" s="39">
        <f t="shared" si="40"/>
        <v>0</v>
      </c>
      <c r="M280" s="41"/>
      <c r="N280" s="40"/>
      <c r="O280" s="39">
        <f t="shared" si="58"/>
        <v>0</v>
      </c>
      <c r="P280" s="38"/>
      <c r="R280" s="13"/>
    </row>
    <row r="281" spans="1:18" ht="24" hidden="1" x14ac:dyDescent="0.25">
      <c r="A281" s="111">
        <v>7260</v>
      </c>
      <c r="B281" s="110" t="s">
        <v>32</v>
      </c>
      <c r="C281" s="45">
        <f t="shared" si="51"/>
        <v>0</v>
      </c>
      <c r="D281" s="83">
        <v>0</v>
      </c>
      <c r="E281" s="80"/>
      <c r="F281" s="79">
        <f t="shared" si="38"/>
        <v>0</v>
      </c>
      <c r="G281" s="83"/>
      <c r="H281" s="82"/>
      <c r="I281" s="79">
        <f t="shared" si="39"/>
        <v>0</v>
      </c>
      <c r="J281" s="83"/>
      <c r="K281" s="82"/>
      <c r="L281" s="79">
        <f t="shared" si="40"/>
        <v>0</v>
      </c>
      <c r="M281" s="81"/>
      <c r="N281" s="80"/>
      <c r="O281" s="79">
        <f t="shared" si="58"/>
        <v>0</v>
      </c>
      <c r="P281" s="78"/>
      <c r="R281" s="13"/>
    </row>
    <row r="282" spans="1:18" hidden="1" x14ac:dyDescent="0.25">
      <c r="A282" s="109">
        <v>7700</v>
      </c>
      <c r="B282" s="108" t="s">
        <v>31</v>
      </c>
      <c r="C282" s="107">
        <f t="shared" si="51"/>
        <v>0</v>
      </c>
      <c r="D282" s="105">
        <f>D283</f>
        <v>0</v>
      </c>
      <c r="E282" s="102">
        <f>SUM(E283)</f>
        <v>0</v>
      </c>
      <c r="F282" s="101">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c r="R282" s="13"/>
    </row>
    <row r="283" spans="1:18" hidden="1" x14ac:dyDescent="0.25">
      <c r="A283" s="99">
        <v>7720</v>
      </c>
      <c r="B283" s="98" t="s">
        <v>30</v>
      </c>
      <c r="C283" s="97">
        <f t="shared" si="51"/>
        <v>0</v>
      </c>
      <c r="D283" s="53">
        <v>0</v>
      </c>
      <c r="E283" s="50"/>
      <c r="F283" s="49">
        <f t="shared" si="38"/>
        <v>0</v>
      </c>
      <c r="G283" s="53"/>
      <c r="H283" s="52"/>
      <c r="I283" s="49">
        <f t="shared" si="39"/>
        <v>0</v>
      </c>
      <c r="J283" s="53"/>
      <c r="K283" s="52"/>
      <c r="L283" s="49">
        <f t="shared" si="40"/>
        <v>0</v>
      </c>
      <c r="M283" s="51"/>
      <c r="N283" s="50"/>
      <c r="O283" s="49">
        <f>M283+N283</f>
        <v>0</v>
      </c>
      <c r="P283" s="48"/>
      <c r="R283" s="13"/>
    </row>
    <row r="284" spans="1:18" hidden="1" x14ac:dyDescent="0.25">
      <c r="A284" s="57"/>
      <c r="B284" s="96" t="s">
        <v>29</v>
      </c>
      <c r="C284" s="85">
        <f t="shared" si="51"/>
        <v>0</v>
      </c>
      <c r="D284" s="94">
        <f>SUM(D285:D286)</f>
        <v>0</v>
      </c>
      <c r="E284" s="91">
        <f>SUM(E285:E286)</f>
        <v>0</v>
      </c>
      <c r="F284" s="90">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c r="R284" s="13"/>
    </row>
    <row r="285" spans="1:18" hidden="1" x14ac:dyDescent="0.25">
      <c r="A285" s="47" t="s">
        <v>28</v>
      </c>
      <c r="B285" s="88" t="s">
        <v>27</v>
      </c>
      <c r="C285" s="87">
        <f t="shared" si="51"/>
        <v>0</v>
      </c>
      <c r="D285" s="43"/>
      <c r="E285" s="40"/>
      <c r="F285" s="39">
        <f t="shared" si="38"/>
        <v>0</v>
      </c>
      <c r="G285" s="43"/>
      <c r="H285" s="42"/>
      <c r="I285" s="39">
        <f t="shared" si="39"/>
        <v>0</v>
      </c>
      <c r="J285" s="43"/>
      <c r="K285" s="42"/>
      <c r="L285" s="39">
        <f t="shared" si="40"/>
        <v>0</v>
      </c>
      <c r="M285" s="41"/>
      <c r="N285" s="40"/>
      <c r="O285" s="39">
        <f t="shared" si="59"/>
        <v>0</v>
      </c>
      <c r="P285" s="38"/>
      <c r="R285" s="13"/>
    </row>
    <row r="286" spans="1:18" hidden="1" x14ac:dyDescent="0.25">
      <c r="A286" s="47" t="s">
        <v>26</v>
      </c>
      <c r="B286" s="86" t="s">
        <v>25</v>
      </c>
      <c r="C286" s="85">
        <f t="shared" si="51"/>
        <v>0</v>
      </c>
      <c r="D286" s="83"/>
      <c r="E286" s="80"/>
      <c r="F286" s="79">
        <f t="shared" si="38"/>
        <v>0</v>
      </c>
      <c r="G286" s="83"/>
      <c r="H286" s="82"/>
      <c r="I286" s="79">
        <f t="shared" si="39"/>
        <v>0</v>
      </c>
      <c r="J286" s="83"/>
      <c r="K286" s="82"/>
      <c r="L286" s="79">
        <f t="shared" si="40"/>
        <v>0</v>
      </c>
      <c r="M286" s="81"/>
      <c r="N286" s="80"/>
      <c r="O286" s="79">
        <f t="shared" si="59"/>
        <v>0</v>
      </c>
      <c r="P286" s="78"/>
      <c r="R286" s="13"/>
    </row>
    <row r="287" spans="1:18" x14ac:dyDescent="0.25">
      <c r="A287" s="77"/>
      <c r="B287" s="76" t="s">
        <v>24</v>
      </c>
      <c r="C287" s="75">
        <f>SUM(C284,C271,C233,C198,C190,C176,C78,C56)</f>
        <v>126087</v>
      </c>
      <c r="D287" s="72">
        <f t="shared" ref="D287" si="60">SUM(D284,D271,D233,D198,D190,D176,D78,D56)</f>
        <v>116598</v>
      </c>
      <c r="E287" s="600">
        <f>SUM(E284,E271,E233,E198,E190,E176,E78,E56)</f>
        <v>9489</v>
      </c>
      <c r="F287" s="505">
        <f t="shared" si="38"/>
        <v>126087</v>
      </c>
      <c r="G287" s="72">
        <f>SUM(G284,G271,G233,G198,G190,G176,G78,G56)</f>
        <v>0</v>
      </c>
      <c r="H287" s="71">
        <f>SUM(H284,H271,H233,H198,H190,H176,H78,H56)</f>
        <v>0</v>
      </c>
      <c r="I287" s="70">
        <f t="shared" si="39"/>
        <v>0</v>
      </c>
      <c r="J287" s="72">
        <f>SUM(J284,J271,J233,J198,J190,J176,J78,J56)</f>
        <v>0</v>
      </c>
      <c r="K287" s="71">
        <f>SUM(K284,K271,K233,K198,K190,K176,K78,K56)</f>
        <v>0</v>
      </c>
      <c r="L287" s="70">
        <f t="shared" si="40"/>
        <v>0</v>
      </c>
      <c r="M287" s="69">
        <f>SUM(M284,M271,M233,M198,M190,M176,M78,M56)</f>
        <v>0</v>
      </c>
      <c r="N287" s="68">
        <f>SUM(N284,N271,N233,N198,N190,N176,N78,N56)</f>
        <v>0</v>
      </c>
      <c r="O287" s="67">
        <f t="shared" si="59"/>
        <v>0</v>
      </c>
      <c r="P287" s="66"/>
      <c r="R287" s="13"/>
    </row>
    <row r="288" spans="1:18" hidden="1" x14ac:dyDescent="0.25">
      <c r="A288" s="65" t="s">
        <v>23</v>
      </c>
      <c r="B288" s="64"/>
      <c r="C288" s="59">
        <f t="shared" ref="C288" si="61">F288+I288+L288+O288</f>
        <v>0</v>
      </c>
      <c r="D288" s="61">
        <f>SUM(D28,D29,D45)-D54</f>
        <v>0</v>
      </c>
      <c r="E288" s="58">
        <f>SUM(E28,E29,E45)-E54</f>
        <v>0</v>
      </c>
      <c r="F288" s="15">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c r="R288" s="13"/>
    </row>
    <row r="289" spans="1:18" s="6" customFormat="1" hidden="1" x14ac:dyDescent="0.25">
      <c r="A289" s="65" t="s">
        <v>22</v>
      </c>
      <c r="B289" s="64"/>
      <c r="C289" s="62">
        <f>SUM(C290,C291)-C298+C299</f>
        <v>0</v>
      </c>
      <c r="D289" s="61">
        <f t="shared" ref="D289" si="62">SUM(D290,D291)-D298+D299</f>
        <v>0</v>
      </c>
      <c r="E289" s="58">
        <f>SUM(E290,E291)-E298+E299</f>
        <v>0</v>
      </c>
      <c r="F289" s="15">
        <f t="shared" si="38"/>
        <v>0</v>
      </c>
      <c r="G289" s="61">
        <f>SUM(G290,G291)-G298+G299</f>
        <v>0</v>
      </c>
      <c r="H289" s="60">
        <f>SUM(H290,H291)-H298+H299</f>
        <v>0</v>
      </c>
      <c r="I289" s="15">
        <f t="shared" si="39"/>
        <v>0</v>
      </c>
      <c r="J289" s="61">
        <f>SUM(J290,J291)-J298+J299</f>
        <v>0</v>
      </c>
      <c r="K289" s="60">
        <f>SUM(K290,K291)-K298+K299</f>
        <v>0</v>
      </c>
      <c r="L289" s="15">
        <f t="shared" si="40"/>
        <v>0</v>
      </c>
      <c r="M289" s="59">
        <f>SUM(M290,M291)-M298+M299</f>
        <v>0</v>
      </c>
      <c r="N289" s="58">
        <f>SUM(N290,N291)-N298+N299</f>
        <v>0</v>
      </c>
      <c r="O289" s="15">
        <f t="shared" si="59"/>
        <v>0</v>
      </c>
      <c r="P289" s="14"/>
      <c r="R289" s="13"/>
    </row>
    <row r="290" spans="1:18" s="6" customFormat="1" hidden="1" x14ac:dyDescent="0.25">
      <c r="A290" s="63" t="s">
        <v>21</v>
      </c>
      <c r="B290" s="63" t="s">
        <v>20</v>
      </c>
      <c r="C290" s="62">
        <f>C25-C284</f>
        <v>0</v>
      </c>
      <c r="D290" s="61">
        <f t="shared" ref="D290" si="63">D25-D284</f>
        <v>0</v>
      </c>
      <c r="E290" s="58">
        <f>E25-E284</f>
        <v>0</v>
      </c>
      <c r="F290" s="15">
        <f t="shared" si="38"/>
        <v>0</v>
      </c>
      <c r="G290" s="61">
        <f>G25-G284</f>
        <v>0</v>
      </c>
      <c r="H290" s="60">
        <f>H25-H284</f>
        <v>0</v>
      </c>
      <c r="I290" s="15">
        <f t="shared" si="39"/>
        <v>0</v>
      </c>
      <c r="J290" s="61">
        <f>J25-J284</f>
        <v>0</v>
      </c>
      <c r="K290" s="60">
        <f>K25-K284</f>
        <v>0</v>
      </c>
      <c r="L290" s="15">
        <f t="shared" si="40"/>
        <v>0</v>
      </c>
      <c r="M290" s="59">
        <f>M25-M284</f>
        <v>0</v>
      </c>
      <c r="N290" s="58">
        <f>N25-N284</f>
        <v>0</v>
      </c>
      <c r="O290" s="15">
        <f t="shared" si="59"/>
        <v>0</v>
      </c>
      <c r="P290" s="14"/>
      <c r="R290" s="13"/>
    </row>
    <row r="291" spans="1:18" s="6" customFormat="1" hidden="1" x14ac:dyDescent="0.25">
      <c r="A291" s="25" t="s">
        <v>19</v>
      </c>
      <c r="B291" s="25" t="s">
        <v>18</v>
      </c>
      <c r="C291" s="62">
        <f>SUM(C292,C294,C296)-SUM(C293,C295,C297)</f>
        <v>0</v>
      </c>
      <c r="D291" s="61">
        <f t="shared" ref="D291:E291" si="64">SUM(D292,D294,D296)-SUM(D293,D295,D297)</f>
        <v>0</v>
      </c>
      <c r="E291" s="58">
        <f t="shared" si="64"/>
        <v>0</v>
      </c>
      <c r="F291" s="15">
        <f t="shared" si="38"/>
        <v>0</v>
      </c>
      <c r="G291" s="61">
        <f t="shared" ref="G291:H291" si="65">SUM(G292,G294,G296)-SUM(G293,G295,G297)</f>
        <v>0</v>
      </c>
      <c r="H291" s="60">
        <f t="shared" si="65"/>
        <v>0</v>
      </c>
      <c r="I291" s="15">
        <f t="shared" si="39"/>
        <v>0</v>
      </c>
      <c r="J291" s="61">
        <f t="shared" ref="J291:K291" si="66">SUM(J292,J294,J296)-SUM(J293,J295,J297)</f>
        <v>0</v>
      </c>
      <c r="K291" s="60">
        <f t="shared" si="66"/>
        <v>0</v>
      </c>
      <c r="L291" s="15">
        <f t="shared" si="40"/>
        <v>0</v>
      </c>
      <c r="M291" s="59">
        <f t="shared" ref="M291:N291" si="67">SUM(M292,M294,M296)-SUM(M293,M295,M297)</f>
        <v>0</v>
      </c>
      <c r="N291" s="58">
        <f t="shared" si="67"/>
        <v>0</v>
      </c>
      <c r="O291" s="15">
        <f t="shared" si="59"/>
        <v>0</v>
      </c>
      <c r="P291" s="14"/>
      <c r="R291" s="13"/>
    </row>
    <row r="292" spans="1:18" s="6" customFormat="1" hidden="1" x14ac:dyDescent="0.25">
      <c r="A292" s="57" t="s">
        <v>17</v>
      </c>
      <c r="B292" s="56" t="s">
        <v>16</v>
      </c>
      <c r="C292" s="55">
        <f t="shared" ref="C292:C299" si="68">F292+I292+L292+O292</f>
        <v>0</v>
      </c>
      <c r="D292" s="53"/>
      <c r="E292" s="50"/>
      <c r="F292" s="49">
        <f t="shared" si="38"/>
        <v>0</v>
      </c>
      <c r="G292" s="53"/>
      <c r="H292" s="52"/>
      <c r="I292" s="49">
        <f t="shared" si="39"/>
        <v>0</v>
      </c>
      <c r="J292" s="53"/>
      <c r="K292" s="52"/>
      <c r="L292" s="49">
        <f t="shared" si="40"/>
        <v>0</v>
      </c>
      <c r="M292" s="51"/>
      <c r="N292" s="50"/>
      <c r="O292" s="49">
        <f t="shared" si="59"/>
        <v>0</v>
      </c>
      <c r="P292" s="48"/>
      <c r="R292" s="13"/>
    </row>
    <row r="293" spans="1:18" hidden="1" x14ac:dyDescent="0.25">
      <c r="A293" s="47" t="s">
        <v>15</v>
      </c>
      <c r="B293" s="46" t="s">
        <v>14</v>
      </c>
      <c r="C293" s="45">
        <f t="shared" si="68"/>
        <v>0</v>
      </c>
      <c r="D293" s="43"/>
      <c r="E293" s="40"/>
      <c r="F293" s="39">
        <f t="shared" si="38"/>
        <v>0</v>
      </c>
      <c r="G293" s="43"/>
      <c r="H293" s="42"/>
      <c r="I293" s="39">
        <f t="shared" si="39"/>
        <v>0</v>
      </c>
      <c r="J293" s="43"/>
      <c r="K293" s="42"/>
      <c r="L293" s="39">
        <f t="shared" si="40"/>
        <v>0</v>
      </c>
      <c r="M293" s="41"/>
      <c r="N293" s="40"/>
      <c r="O293" s="39">
        <f t="shared" si="59"/>
        <v>0</v>
      </c>
      <c r="P293" s="38"/>
      <c r="R293" s="13"/>
    </row>
    <row r="294" spans="1:18" hidden="1" x14ac:dyDescent="0.25">
      <c r="A294" s="47" t="s">
        <v>13</v>
      </c>
      <c r="B294" s="46" t="s">
        <v>12</v>
      </c>
      <c r="C294" s="45">
        <f t="shared" si="68"/>
        <v>0</v>
      </c>
      <c r="D294" s="43"/>
      <c r="E294" s="40"/>
      <c r="F294" s="39">
        <f t="shared" si="38"/>
        <v>0</v>
      </c>
      <c r="G294" s="43"/>
      <c r="H294" s="42"/>
      <c r="I294" s="39">
        <f t="shared" si="39"/>
        <v>0</v>
      </c>
      <c r="J294" s="43"/>
      <c r="K294" s="42"/>
      <c r="L294" s="39">
        <f t="shared" si="40"/>
        <v>0</v>
      </c>
      <c r="M294" s="41"/>
      <c r="N294" s="40"/>
      <c r="O294" s="39">
        <f t="shared" si="59"/>
        <v>0</v>
      </c>
      <c r="P294" s="38"/>
      <c r="R294" s="13"/>
    </row>
    <row r="295" spans="1:18" hidden="1" x14ac:dyDescent="0.25">
      <c r="A295" s="47" t="s">
        <v>11</v>
      </c>
      <c r="B295" s="46" t="s">
        <v>10</v>
      </c>
      <c r="C295" s="45">
        <f t="shared" si="68"/>
        <v>0</v>
      </c>
      <c r="D295" s="43"/>
      <c r="E295" s="40"/>
      <c r="F295" s="39">
        <f t="shared" si="38"/>
        <v>0</v>
      </c>
      <c r="G295" s="43"/>
      <c r="H295" s="42"/>
      <c r="I295" s="39">
        <f t="shared" si="39"/>
        <v>0</v>
      </c>
      <c r="J295" s="43"/>
      <c r="K295" s="42"/>
      <c r="L295" s="39">
        <f t="shared" si="40"/>
        <v>0</v>
      </c>
      <c r="M295" s="41"/>
      <c r="N295" s="40"/>
      <c r="O295" s="39">
        <f t="shared" si="59"/>
        <v>0</v>
      </c>
      <c r="P295" s="38"/>
      <c r="R295" s="13"/>
    </row>
    <row r="296" spans="1:18" hidden="1" x14ac:dyDescent="0.25">
      <c r="A296" s="47" t="s">
        <v>9</v>
      </c>
      <c r="B296" s="46" t="s">
        <v>8</v>
      </c>
      <c r="C296" s="45">
        <f t="shared" si="68"/>
        <v>0</v>
      </c>
      <c r="D296" s="43"/>
      <c r="E296" s="40"/>
      <c r="F296" s="39">
        <f t="shared" si="38"/>
        <v>0</v>
      </c>
      <c r="G296" s="43"/>
      <c r="H296" s="42"/>
      <c r="I296" s="39">
        <f t="shared" si="39"/>
        <v>0</v>
      </c>
      <c r="J296" s="43"/>
      <c r="K296" s="42"/>
      <c r="L296" s="39">
        <f t="shared" si="40"/>
        <v>0</v>
      </c>
      <c r="M296" s="41"/>
      <c r="N296" s="40"/>
      <c r="O296" s="39">
        <f t="shared" si="59"/>
        <v>0</v>
      </c>
      <c r="P296" s="38"/>
      <c r="R296" s="13"/>
    </row>
    <row r="297" spans="1:18" hidden="1" x14ac:dyDescent="0.25">
      <c r="A297" s="37" t="s">
        <v>7</v>
      </c>
      <c r="B297" s="36" t="s">
        <v>6</v>
      </c>
      <c r="C297" s="35">
        <f t="shared" si="68"/>
        <v>0</v>
      </c>
      <c r="D297" s="33"/>
      <c r="E297" s="30"/>
      <c r="F297" s="29">
        <f t="shared" si="38"/>
        <v>0</v>
      </c>
      <c r="G297" s="33"/>
      <c r="H297" s="32"/>
      <c r="I297" s="29">
        <f t="shared" si="39"/>
        <v>0</v>
      </c>
      <c r="J297" s="33"/>
      <c r="K297" s="32"/>
      <c r="L297" s="29">
        <f t="shared" si="40"/>
        <v>0</v>
      </c>
      <c r="M297" s="31"/>
      <c r="N297" s="30"/>
      <c r="O297" s="29">
        <f t="shared" si="59"/>
        <v>0</v>
      </c>
      <c r="P297" s="28"/>
      <c r="R297" s="13"/>
    </row>
    <row r="298" spans="1:18" hidden="1" x14ac:dyDescent="0.25">
      <c r="A298" s="25" t="s">
        <v>5</v>
      </c>
      <c r="B298" s="25" t="s">
        <v>4</v>
      </c>
      <c r="C298" s="27">
        <f t="shared" si="68"/>
        <v>0</v>
      </c>
      <c r="D298" s="19"/>
      <c r="E298" s="16"/>
      <c r="F298" s="15">
        <f t="shared" si="38"/>
        <v>0</v>
      </c>
      <c r="G298" s="19"/>
      <c r="H298" s="18"/>
      <c r="I298" s="15">
        <f t="shared" si="39"/>
        <v>0</v>
      </c>
      <c r="J298" s="19"/>
      <c r="K298" s="18"/>
      <c r="L298" s="15">
        <f t="shared" si="40"/>
        <v>0</v>
      </c>
      <c r="M298" s="17"/>
      <c r="N298" s="16"/>
      <c r="O298" s="15">
        <f t="shared" si="59"/>
        <v>0</v>
      </c>
      <c r="P298" s="14"/>
      <c r="R298" s="13"/>
    </row>
    <row r="299" spans="1:18" s="6" customFormat="1" ht="36" hidden="1" x14ac:dyDescent="0.25">
      <c r="A299" s="25" t="s">
        <v>3</v>
      </c>
      <c r="B299" s="24" t="s">
        <v>2</v>
      </c>
      <c r="C299" s="23">
        <f t="shared" si="68"/>
        <v>0</v>
      </c>
      <c r="D299" s="22"/>
      <c r="E299" s="21"/>
      <c r="F299" s="393">
        <f t="shared" si="38"/>
        <v>0</v>
      </c>
      <c r="G299" s="19"/>
      <c r="H299" s="18"/>
      <c r="I299" s="15">
        <f t="shared" si="39"/>
        <v>0</v>
      </c>
      <c r="J299" s="19"/>
      <c r="K299" s="18"/>
      <c r="L299" s="15">
        <f t="shared" si="40"/>
        <v>0</v>
      </c>
      <c r="M299" s="17"/>
      <c r="N299" s="16"/>
      <c r="O299" s="15">
        <f t="shared" si="59"/>
        <v>0</v>
      </c>
      <c r="P299" s="14"/>
      <c r="R299" s="13"/>
    </row>
    <row r="300" spans="1:18" s="6" customFormat="1" x14ac:dyDescent="0.25">
      <c r="A300" s="394" t="s">
        <v>1</v>
      </c>
      <c r="B300" s="395"/>
      <c r="C300" s="395"/>
      <c r="D300" s="395"/>
      <c r="E300" s="395"/>
      <c r="F300" s="395"/>
      <c r="G300" s="395"/>
      <c r="H300" s="395"/>
      <c r="I300" s="395"/>
      <c r="J300" s="395"/>
      <c r="K300" s="395"/>
      <c r="L300" s="395"/>
      <c r="M300" s="395"/>
      <c r="N300" s="395"/>
      <c r="O300" s="395"/>
      <c r="P300" s="396"/>
      <c r="Q300" s="345"/>
    </row>
    <row r="301" spans="1:18" ht="12.75" thickBot="1" x14ac:dyDescent="0.3">
      <c r="A301" s="5"/>
      <c r="B301" s="4"/>
      <c r="C301" s="4"/>
      <c r="D301" s="4"/>
      <c r="E301" s="4"/>
      <c r="F301" s="4"/>
      <c r="G301" s="4"/>
      <c r="H301" s="4"/>
      <c r="I301" s="4"/>
      <c r="J301" s="4"/>
      <c r="K301" s="4"/>
      <c r="L301" s="4"/>
      <c r="M301" s="4"/>
      <c r="N301" s="4"/>
      <c r="O301" s="4"/>
      <c r="P301" s="3"/>
      <c r="Q301" s="377"/>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EU2/PuzfG9xXnT1x4VXgctjHiCANAoQxmTx1uKb6gVKIAGsML3UB6Jmct9ybsCgBXiu/xzorrfFiXx9dwvDZ3Q==" saltValue="/msUeiiaPxja6VFRp5nvWg==" spinCount="100000" sheet="1" objects="1" scenarios="1" formatCells="0" formatColumns="0" formatRows="0"/>
  <autoFilter ref="A22:P300">
    <filterColumn colId="2">
      <filters blank="1">
        <filter val="100 033"/>
        <filter val="112 033"/>
        <filter val="12 000"/>
        <filter val="12 054"/>
        <filter val="126 087"/>
        <filter val="14 054"/>
        <filter val="2 000"/>
      </filters>
    </filterColumn>
  </autoFilter>
  <mergeCells count="3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A3:P3"/>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3.pielikums Jūrmalas pilsētas domes 
2016.gada 15.septembra saistošajiem noteikumiem Nr.30
(protokols Nr.13, 11.punkts)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R321"/>
  <sheetViews>
    <sheetView view="pageLayout" zoomScaleNormal="90" workbookViewId="0">
      <selection activeCell="R8" sqref="R8"/>
    </sheetView>
  </sheetViews>
  <sheetFormatPr defaultRowHeight="12" outlineLevelCol="1" x14ac:dyDescent="0.25"/>
  <cols>
    <col min="1" max="1" width="10.85546875" style="2" customWidth="1"/>
    <col min="2" max="2" width="31"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616</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603"/>
      <c r="B5" s="604"/>
      <c r="C5" s="604"/>
      <c r="D5" s="604"/>
      <c r="E5" s="604"/>
      <c r="F5" s="604"/>
      <c r="G5" s="604"/>
      <c r="H5" s="604"/>
      <c r="I5" s="604"/>
      <c r="J5" s="604"/>
      <c r="K5" s="604"/>
      <c r="L5" s="604"/>
      <c r="M5" s="604"/>
      <c r="N5" s="604"/>
      <c r="O5" s="604"/>
      <c r="P5" s="604"/>
      <c r="Q5" s="377"/>
    </row>
    <row r="6" spans="1:17" ht="12.75" customHeight="1" x14ac:dyDescent="0.25">
      <c r="A6" s="364" t="s">
        <v>330</v>
      </c>
      <c r="B6" s="363"/>
      <c r="C6" s="864" t="s">
        <v>362</v>
      </c>
      <c r="D6" s="864"/>
      <c r="E6" s="864"/>
      <c r="F6" s="864"/>
      <c r="G6" s="864"/>
      <c r="H6" s="864"/>
      <c r="I6" s="864"/>
      <c r="J6" s="864"/>
      <c r="K6" s="864"/>
      <c r="L6" s="864"/>
      <c r="M6" s="864"/>
      <c r="N6" s="864"/>
      <c r="O6" s="864"/>
      <c r="P6" s="864"/>
      <c r="Q6" s="377"/>
    </row>
    <row r="7" spans="1:17" ht="12.75" customHeight="1"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558</v>
      </c>
      <c r="D9" s="861"/>
      <c r="E9" s="861"/>
      <c r="F9" s="861"/>
      <c r="G9" s="861"/>
      <c r="H9" s="861"/>
      <c r="I9" s="861"/>
      <c r="J9" s="861"/>
      <c r="K9" s="861"/>
      <c r="L9" s="861"/>
      <c r="M9" s="861"/>
      <c r="N9" s="861"/>
      <c r="O9" s="861"/>
      <c r="P9" s="861"/>
      <c r="Q9" s="377"/>
    </row>
    <row r="10" spans="1:17" x14ac:dyDescent="0.25">
      <c r="A10" s="359" t="s">
        <v>322</v>
      </c>
      <c r="B10" s="358"/>
      <c r="C10" s="864" t="s">
        <v>617</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366</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55.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998387</v>
      </c>
      <c r="D24" s="334">
        <f>SUM(D25,D28,D29,D45,D46)</f>
        <v>998387</v>
      </c>
      <c r="E24" s="508">
        <f>SUM(E25,E28,E29,E45,E46)</f>
        <v>0</v>
      </c>
      <c r="F24" s="462">
        <f t="shared" ref="F24:F29" si="0">D24+E24</f>
        <v>998387</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0">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2">
        <f t="shared" si="0"/>
        <v>0</v>
      </c>
      <c r="G27" s="316"/>
      <c r="H27" s="315"/>
      <c r="I27" s="312">
        <f>G27+H27</f>
        <v>0</v>
      </c>
      <c r="J27" s="316"/>
      <c r="K27" s="315"/>
      <c r="L27" s="312">
        <f>J27+K27</f>
        <v>0</v>
      </c>
      <c r="M27" s="314"/>
      <c r="N27" s="313"/>
      <c r="O27" s="312">
        <f>M27+N27</f>
        <v>0</v>
      </c>
      <c r="P27" s="38"/>
      <c r="R27" s="13"/>
    </row>
    <row r="28" spans="1:18" s="6" customFormat="1" ht="25.5" thickTop="1" thickBot="1" x14ac:dyDescent="0.3">
      <c r="A28" s="311">
        <v>19300</v>
      </c>
      <c r="B28" s="311" t="s">
        <v>286</v>
      </c>
      <c r="C28" s="310">
        <f>SUM(F28,I28)</f>
        <v>998387</v>
      </c>
      <c r="D28" s="307">
        <f>D54</f>
        <v>998387</v>
      </c>
      <c r="E28" s="512"/>
      <c r="F28" s="469">
        <f t="shared" si="0"/>
        <v>998387</v>
      </c>
      <c r="G28" s="307"/>
      <c r="H28" s="306"/>
      <c r="I28" s="305">
        <f>G28+H28</f>
        <v>0</v>
      </c>
      <c r="J28" s="304" t="s">
        <v>262</v>
      </c>
      <c r="K28" s="303" t="s">
        <v>262</v>
      </c>
      <c r="L28" s="300" t="s">
        <v>262</v>
      </c>
      <c r="M28" s="302" t="s">
        <v>262</v>
      </c>
      <c r="N28" s="301" t="s">
        <v>262</v>
      </c>
      <c r="O28" s="300" t="s">
        <v>262</v>
      </c>
      <c r="P28" s="299"/>
      <c r="R28" s="13"/>
    </row>
    <row r="29" spans="1:18" s="6" customFormat="1" ht="41.25" hidden="1" customHeight="1" thickTop="1" x14ac:dyDescent="0.25">
      <c r="A29" s="109"/>
      <c r="B29" s="109" t="s">
        <v>284</v>
      </c>
      <c r="C29" s="124">
        <f>F29</f>
        <v>0</v>
      </c>
      <c r="D29" s="298"/>
      <c r="E29" s="297"/>
      <c r="F29" s="250">
        <f t="shared" si="0"/>
        <v>0</v>
      </c>
      <c r="G29" s="276" t="s">
        <v>262</v>
      </c>
      <c r="H29" s="275" t="s">
        <v>262</v>
      </c>
      <c r="I29" s="266" t="s">
        <v>262</v>
      </c>
      <c r="J29" s="276" t="s">
        <v>262</v>
      </c>
      <c r="K29" s="275" t="s">
        <v>262</v>
      </c>
      <c r="L29" s="266" t="s">
        <v>262</v>
      </c>
      <c r="M29" s="268" t="s">
        <v>262</v>
      </c>
      <c r="N29" s="267" t="s">
        <v>262</v>
      </c>
      <c r="O29" s="266" t="s">
        <v>262</v>
      </c>
      <c r="P29" s="171"/>
      <c r="R29" s="13"/>
    </row>
    <row r="30" spans="1:18" s="6" customFormat="1" ht="24.75" hidden="1" thickTop="1" x14ac:dyDescent="0.25">
      <c r="A30" s="109">
        <v>21300</v>
      </c>
      <c r="B30" s="109" t="s">
        <v>283</v>
      </c>
      <c r="C30" s="124">
        <f t="shared" ref="C30:C44" si="1">L30</f>
        <v>0</v>
      </c>
      <c r="D30" s="276" t="s">
        <v>262</v>
      </c>
      <c r="E30" s="267" t="s">
        <v>262</v>
      </c>
      <c r="F30" s="26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t="12.75" hidden="1" thickTop="1" x14ac:dyDescent="0.25">
      <c r="A31" s="280">
        <v>21350</v>
      </c>
      <c r="B31" s="109" t="s">
        <v>282</v>
      </c>
      <c r="C31" s="124">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t="12.75" hidden="1" thickTop="1" x14ac:dyDescent="0.25">
      <c r="A32" s="200">
        <v>21351</v>
      </c>
      <c r="B32" s="117" t="s">
        <v>281</v>
      </c>
      <c r="C32" s="85">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c r="R32" s="13"/>
    </row>
    <row r="33" spans="1:18" ht="12.75" hidden="1" thickTop="1" x14ac:dyDescent="0.25">
      <c r="A33" s="46">
        <v>21352</v>
      </c>
      <c r="B33" s="110" t="s">
        <v>280</v>
      </c>
      <c r="C33" s="45">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c r="R33" s="13"/>
    </row>
    <row r="34" spans="1:18" ht="24.75" hidden="1" thickTop="1" x14ac:dyDescent="0.25">
      <c r="A34" s="46">
        <v>21359</v>
      </c>
      <c r="B34" s="110" t="s">
        <v>279</v>
      </c>
      <c r="C34" s="45">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c r="R34" s="13"/>
    </row>
    <row r="35" spans="1:18" s="6" customFormat="1" ht="24.75" hidden="1" thickTop="1" x14ac:dyDescent="0.25">
      <c r="A35" s="280">
        <v>21370</v>
      </c>
      <c r="B35" s="109" t="s">
        <v>278</v>
      </c>
      <c r="C35" s="124">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36.75" hidden="1" thickTop="1" x14ac:dyDescent="0.25">
      <c r="A36" s="99">
        <v>21379</v>
      </c>
      <c r="B36" s="98" t="s">
        <v>277</v>
      </c>
      <c r="C36" s="55">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c r="R36" s="13"/>
    </row>
    <row r="37" spans="1:18" s="6" customFormat="1" ht="12.75" hidden="1" thickTop="1" x14ac:dyDescent="0.25">
      <c r="A37" s="280">
        <v>21380</v>
      </c>
      <c r="B37" s="109" t="s">
        <v>276</v>
      </c>
      <c r="C37" s="124">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t="12.75" hidden="1" thickTop="1" x14ac:dyDescent="0.25">
      <c r="A38" s="145">
        <v>21381</v>
      </c>
      <c r="B38" s="117" t="s">
        <v>275</v>
      </c>
      <c r="C38" s="85">
        <f t="shared" si="1"/>
        <v>0</v>
      </c>
      <c r="D38" s="291" t="s">
        <v>262</v>
      </c>
      <c r="E38" s="288" t="s">
        <v>262</v>
      </c>
      <c r="F38" s="287" t="s">
        <v>262</v>
      </c>
      <c r="G38" s="291" t="s">
        <v>262</v>
      </c>
      <c r="H38" s="290" t="s">
        <v>262</v>
      </c>
      <c r="I38" s="287" t="s">
        <v>262</v>
      </c>
      <c r="J38" s="83"/>
      <c r="K38" s="82"/>
      <c r="L38" s="79">
        <f t="shared" si="2"/>
        <v>0</v>
      </c>
      <c r="M38" s="289" t="s">
        <v>262</v>
      </c>
      <c r="N38" s="288" t="s">
        <v>262</v>
      </c>
      <c r="O38" s="287" t="s">
        <v>262</v>
      </c>
      <c r="P38" s="78"/>
      <c r="R38" s="13"/>
    </row>
    <row r="39" spans="1:18" ht="24.75" hidden="1" thickTop="1" x14ac:dyDescent="0.25">
      <c r="A39" s="88">
        <v>21383</v>
      </c>
      <c r="B39" s="110" t="s">
        <v>274</v>
      </c>
      <c r="C39" s="45">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c r="R39" s="13"/>
    </row>
    <row r="40" spans="1:18" s="6" customFormat="1" ht="24.75" hidden="1" thickTop="1" x14ac:dyDescent="0.25">
      <c r="A40" s="280">
        <v>21390</v>
      </c>
      <c r="B40" s="109" t="s">
        <v>273</v>
      </c>
      <c r="C40" s="124">
        <f t="shared" si="1"/>
        <v>0</v>
      </c>
      <c r="D40" s="276" t="s">
        <v>262</v>
      </c>
      <c r="E40" s="267" t="s">
        <v>262</v>
      </c>
      <c r="F40" s="266"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75" hidden="1" thickTop="1" x14ac:dyDescent="0.25">
      <c r="A41" s="145">
        <v>21391</v>
      </c>
      <c r="B41" s="117" t="s">
        <v>272</v>
      </c>
      <c r="C41" s="85">
        <f t="shared" si="1"/>
        <v>0</v>
      </c>
      <c r="D41" s="291" t="s">
        <v>262</v>
      </c>
      <c r="E41" s="288" t="s">
        <v>262</v>
      </c>
      <c r="F41" s="287" t="s">
        <v>262</v>
      </c>
      <c r="G41" s="291" t="s">
        <v>262</v>
      </c>
      <c r="H41" s="290" t="s">
        <v>262</v>
      </c>
      <c r="I41" s="287" t="s">
        <v>262</v>
      </c>
      <c r="J41" s="83"/>
      <c r="K41" s="82"/>
      <c r="L41" s="79">
        <f t="shared" si="2"/>
        <v>0</v>
      </c>
      <c r="M41" s="289" t="s">
        <v>262</v>
      </c>
      <c r="N41" s="288" t="s">
        <v>262</v>
      </c>
      <c r="O41" s="287" t="s">
        <v>262</v>
      </c>
      <c r="P41" s="78"/>
      <c r="R41" s="13"/>
    </row>
    <row r="42" spans="1:18" ht="12.75" hidden="1" thickTop="1" x14ac:dyDescent="0.25">
      <c r="A42" s="88">
        <v>21393</v>
      </c>
      <c r="B42" s="110" t="s">
        <v>271</v>
      </c>
      <c r="C42" s="45">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c r="R42" s="13"/>
    </row>
    <row r="43" spans="1:18" ht="12.75" hidden="1" thickTop="1" x14ac:dyDescent="0.25">
      <c r="A43" s="88">
        <v>21395</v>
      </c>
      <c r="B43" s="110" t="s">
        <v>270</v>
      </c>
      <c r="C43" s="45">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c r="R43" s="13"/>
    </row>
    <row r="44" spans="1:18" ht="12.75" hidden="1" thickTop="1" x14ac:dyDescent="0.25">
      <c r="A44" s="88">
        <v>21399</v>
      </c>
      <c r="B44" s="110" t="s">
        <v>269</v>
      </c>
      <c r="C44" s="45">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c r="R44" s="13"/>
    </row>
    <row r="45" spans="1:18" s="6" customFormat="1" ht="39.75" hidden="1" customHeight="1" x14ac:dyDescent="0.25">
      <c r="A45" s="280">
        <v>21420</v>
      </c>
      <c r="B45" s="109" t="s">
        <v>268</v>
      </c>
      <c r="C45" s="258">
        <f>F45</f>
        <v>0</v>
      </c>
      <c r="D45" s="279"/>
      <c r="E45" s="278"/>
      <c r="F45" s="250">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24.75" hidden="1" thickTop="1" x14ac:dyDescent="0.25">
      <c r="A46" s="274">
        <v>21490</v>
      </c>
      <c r="B46" s="154" t="s">
        <v>267</v>
      </c>
      <c r="C46" s="25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row>
    <row r="47" spans="1:18" s="6" customFormat="1" ht="24.75" hidden="1" thickTop="1" x14ac:dyDescent="0.25">
      <c r="A47" s="88">
        <v>21499</v>
      </c>
      <c r="B47" s="110" t="s">
        <v>266</v>
      </c>
      <c r="C47" s="265">
        <f>F47+I47+L47</f>
        <v>0</v>
      </c>
      <c r="D47" s="194"/>
      <c r="E47" s="191"/>
      <c r="F47" s="190">
        <f>D47+E47</f>
        <v>0</v>
      </c>
      <c r="G47" s="264"/>
      <c r="H47" s="193"/>
      <c r="I47" s="190">
        <f>G47+H47</f>
        <v>0</v>
      </c>
      <c r="J47" s="194"/>
      <c r="K47" s="193"/>
      <c r="L47" s="190">
        <f>J47+K47</f>
        <v>0</v>
      </c>
      <c r="M47" s="263" t="s">
        <v>262</v>
      </c>
      <c r="N47" s="262" t="s">
        <v>262</v>
      </c>
      <c r="O47" s="261" t="s">
        <v>262</v>
      </c>
      <c r="P47" s="48"/>
      <c r="R47" s="13"/>
    </row>
    <row r="48" spans="1:18" ht="12.75" hidden="1" thickTop="1" x14ac:dyDescent="0.25">
      <c r="A48" s="260">
        <v>23000</v>
      </c>
      <c r="B48" s="259" t="s">
        <v>265</v>
      </c>
      <c r="C48" s="25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24.75" hidden="1" thickTop="1" x14ac:dyDescent="0.25">
      <c r="A49" s="187">
        <v>23410</v>
      </c>
      <c r="B49" s="96" t="s">
        <v>264</v>
      </c>
      <c r="C49" s="249">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c r="R49" s="13"/>
    </row>
    <row r="50" spans="1:18" ht="24.75" hidden="1" thickTop="1" x14ac:dyDescent="0.25">
      <c r="A50" s="187">
        <v>23510</v>
      </c>
      <c r="B50" s="96" t="s">
        <v>263</v>
      </c>
      <c r="C50" s="249">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c r="R50" s="13"/>
    </row>
    <row r="51" spans="1:18" ht="12.75" thickTop="1"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4">F53+I53+L53+O53</f>
        <v>998387</v>
      </c>
      <c r="D53" s="220">
        <f>SUM(D54,D284)</f>
        <v>998387</v>
      </c>
      <c r="E53" s="535">
        <f>SUM(E54,E284)</f>
        <v>0</v>
      </c>
      <c r="F53" s="489">
        <f t="shared" ref="F53:F117" si="5">D53+E53</f>
        <v>998387</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c r="R53" s="13"/>
    </row>
    <row r="54" spans="1:18" s="6" customFormat="1" ht="36.75" thickTop="1" x14ac:dyDescent="0.25">
      <c r="A54" s="214"/>
      <c r="B54" s="213" t="s">
        <v>259</v>
      </c>
      <c r="C54" s="212">
        <f t="shared" si="4"/>
        <v>998387</v>
      </c>
      <c r="D54" s="210">
        <f>SUM(D55,D197)</f>
        <v>998387</v>
      </c>
      <c r="E54" s="536">
        <f>SUM(E55,E197)</f>
        <v>0</v>
      </c>
      <c r="F54" s="490">
        <f t="shared" si="5"/>
        <v>998387</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c r="R54" s="13"/>
    </row>
    <row r="55" spans="1:18" s="6" customFormat="1" ht="24" x14ac:dyDescent="0.25">
      <c r="A55" s="204"/>
      <c r="B55" s="203" t="s">
        <v>258</v>
      </c>
      <c r="C55" s="182">
        <f t="shared" si="4"/>
        <v>891227</v>
      </c>
      <c r="D55" s="179">
        <f>SUM(D56,D78,D176,D190)</f>
        <v>884952</v>
      </c>
      <c r="E55" s="537">
        <f>SUM(E56,E78,E176,E190)</f>
        <v>6275</v>
      </c>
      <c r="F55" s="491">
        <f t="shared" si="5"/>
        <v>891227</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c r="R55" s="13"/>
    </row>
    <row r="56" spans="1:18" s="6" customFormat="1" x14ac:dyDescent="0.25">
      <c r="A56" s="163">
        <v>1000</v>
      </c>
      <c r="B56" s="163" t="s">
        <v>257</v>
      </c>
      <c r="C56" s="162">
        <f t="shared" si="4"/>
        <v>22983</v>
      </c>
      <c r="D56" s="160">
        <f>SUM(D57,D70)</f>
        <v>22983</v>
      </c>
      <c r="E56" s="539">
        <f>SUM(E57,E70)</f>
        <v>0</v>
      </c>
      <c r="F56" s="492">
        <f t="shared" si="5"/>
        <v>22983</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row>
    <row r="57" spans="1:18" x14ac:dyDescent="0.25">
      <c r="A57" s="109">
        <v>1100</v>
      </c>
      <c r="B57" s="108" t="s">
        <v>256</v>
      </c>
      <c r="C57" s="124">
        <f t="shared" si="4"/>
        <v>22983</v>
      </c>
      <c r="D57" s="121">
        <f>SUM(D58,D61,D69)</f>
        <v>22983</v>
      </c>
      <c r="E57" s="540">
        <f>SUM(E58,E61,E69)</f>
        <v>0</v>
      </c>
      <c r="F57" s="473">
        <f t="shared" si="5"/>
        <v>22983</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row>
    <row r="58" spans="1:18" hidden="1" x14ac:dyDescent="0.25">
      <c r="A58" s="169">
        <v>1110</v>
      </c>
      <c r="B58" s="96" t="s">
        <v>255</v>
      </c>
      <c r="C58" s="170">
        <f t="shared" si="4"/>
        <v>0</v>
      </c>
      <c r="D58" s="94">
        <f>SUM(D59:D60)</f>
        <v>0</v>
      </c>
      <c r="E58" s="91">
        <f>SUM(E59:E60)</f>
        <v>0</v>
      </c>
      <c r="F58" s="90">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row>
    <row r="59" spans="1:18" hidden="1" x14ac:dyDescent="0.25">
      <c r="A59" s="145">
        <v>1111</v>
      </c>
      <c r="B59" s="117" t="s">
        <v>254</v>
      </c>
      <c r="C59" s="85">
        <f t="shared" si="4"/>
        <v>0</v>
      </c>
      <c r="D59" s="83">
        <v>0</v>
      </c>
      <c r="E59" s="80"/>
      <c r="F59" s="79">
        <f t="shared" si="5"/>
        <v>0</v>
      </c>
      <c r="G59" s="83">
        <v>0</v>
      </c>
      <c r="H59" s="82"/>
      <c r="I59" s="79">
        <f t="shared" si="6"/>
        <v>0</v>
      </c>
      <c r="J59" s="83"/>
      <c r="K59" s="82"/>
      <c r="L59" s="79">
        <f t="shared" si="7"/>
        <v>0</v>
      </c>
      <c r="M59" s="81"/>
      <c r="N59" s="80"/>
      <c r="O59" s="79">
        <f t="shared" si="8"/>
        <v>0</v>
      </c>
      <c r="P59" s="78"/>
      <c r="R59" s="13"/>
    </row>
    <row r="60" spans="1:18" hidden="1" x14ac:dyDescent="0.25">
      <c r="A60" s="88">
        <v>1119</v>
      </c>
      <c r="B60" s="110" t="s">
        <v>253</v>
      </c>
      <c r="C60" s="45">
        <f t="shared" si="4"/>
        <v>0</v>
      </c>
      <c r="D60" s="43">
        <v>0</v>
      </c>
      <c r="E60" s="40"/>
      <c r="F60" s="39">
        <f t="shared" si="5"/>
        <v>0</v>
      </c>
      <c r="G60" s="43">
        <v>0</v>
      </c>
      <c r="H60" s="42"/>
      <c r="I60" s="39">
        <f t="shared" si="6"/>
        <v>0</v>
      </c>
      <c r="J60" s="43"/>
      <c r="K60" s="42"/>
      <c r="L60" s="39">
        <f t="shared" si="7"/>
        <v>0</v>
      </c>
      <c r="M60" s="41"/>
      <c r="N60" s="40"/>
      <c r="O60" s="39">
        <f t="shared" si="8"/>
        <v>0</v>
      </c>
      <c r="P60" s="38"/>
      <c r="R60" s="13"/>
    </row>
    <row r="61" spans="1:18" hidden="1" x14ac:dyDescent="0.25">
      <c r="A61" s="111">
        <v>1140</v>
      </c>
      <c r="B61" s="110" t="s">
        <v>252</v>
      </c>
      <c r="C61" s="45">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row>
    <row r="62" spans="1:18" hidden="1" x14ac:dyDescent="0.25">
      <c r="A62" s="88">
        <v>1141</v>
      </c>
      <c r="B62" s="110" t="s">
        <v>251</v>
      </c>
      <c r="C62" s="45">
        <f t="shared" si="4"/>
        <v>0</v>
      </c>
      <c r="D62" s="43">
        <v>0</v>
      </c>
      <c r="E62" s="40"/>
      <c r="F62" s="39">
        <f t="shared" si="5"/>
        <v>0</v>
      </c>
      <c r="G62" s="43">
        <v>0</v>
      </c>
      <c r="H62" s="42"/>
      <c r="I62" s="39">
        <f t="shared" si="6"/>
        <v>0</v>
      </c>
      <c r="J62" s="43"/>
      <c r="K62" s="42"/>
      <c r="L62" s="39">
        <f t="shared" si="7"/>
        <v>0</v>
      </c>
      <c r="M62" s="41"/>
      <c r="N62" s="40"/>
      <c r="O62" s="39">
        <f t="shared" si="8"/>
        <v>0</v>
      </c>
      <c r="P62" s="38"/>
      <c r="R62" s="13"/>
    </row>
    <row r="63" spans="1:18" ht="24" hidden="1" x14ac:dyDescent="0.25">
      <c r="A63" s="88">
        <v>1142</v>
      </c>
      <c r="B63" s="110" t="s">
        <v>250</v>
      </c>
      <c r="C63" s="45">
        <f t="shared" si="4"/>
        <v>0</v>
      </c>
      <c r="D63" s="43">
        <v>0</v>
      </c>
      <c r="E63" s="40"/>
      <c r="F63" s="39">
        <f t="shared" si="5"/>
        <v>0</v>
      </c>
      <c r="G63" s="43">
        <v>0</v>
      </c>
      <c r="H63" s="42"/>
      <c r="I63" s="39">
        <f t="shared" si="6"/>
        <v>0</v>
      </c>
      <c r="J63" s="43"/>
      <c r="K63" s="42"/>
      <c r="L63" s="39">
        <f t="shared" si="7"/>
        <v>0</v>
      </c>
      <c r="M63" s="41"/>
      <c r="N63" s="40"/>
      <c r="O63" s="39">
        <f t="shared" si="8"/>
        <v>0</v>
      </c>
      <c r="P63" s="38"/>
      <c r="R63" s="13"/>
    </row>
    <row r="64" spans="1:18" ht="24" hidden="1" x14ac:dyDescent="0.25">
      <c r="A64" s="88">
        <v>1145</v>
      </c>
      <c r="B64" s="110" t="s">
        <v>249</v>
      </c>
      <c r="C64" s="45">
        <f t="shared" si="4"/>
        <v>0</v>
      </c>
      <c r="D64" s="43">
        <v>0</v>
      </c>
      <c r="E64" s="40"/>
      <c r="F64" s="39">
        <f t="shared" si="5"/>
        <v>0</v>
      </c>
      <c r="G64" s="43">
        <v>0</v>
      </c>
      <c r="H64" s="42"/>
      <c r="I64" s="39">
        <f t="shared" si="6"/>
        <v>0</v>
      </c>
      <c r="J64" s="43"/>
      <c r="K64" s="42"/>
      <c r="L64" s="39">
        <f t="shared" si="7"/>
        <v>0</v>
      </c>
      <c r="M64" s="41"/>
      <c r="N64" s="40"/>
      <c r="O64" s="39">
        <f t="shared" si="8"/>
        <v>0</v>
      </c>
      <c r="P64" s="38"/>
      <c r="R64" s="13"/>
    </row>
    <row r="65" spans="1:18" ht="24" hidden="1" x14ac:dyDescent="0.25">
      <c r="A65" s="88">
        <v>1146</v>
      </c>
      <c r="B65" s="110" t="s">
        <v>248</v>
      </c>
      <c r="C65" s="45">
        <f t="shared" si="4"/>
        <v>0</v>
      </c>
      <c r="D65" s="43">
        <v>0</v>
      </c>
      <c r="E65" s="40"/>
      <c r="F65" s="39">
        <f t="shared" si="5"/>
        <v>0</v>
      </c>
      <c r="G65" s="43">
        <v>0</v>
      </c>
      <c r="H65" s="42"/>
      <c r="I65" s="39">
        <f t="shared" si="6"/>
        <v>0</v>
      </c>
      <c r="J65" s="43"/>
      <c r="K65" s="42"/>
      <c r="L65" s="39">
        <f t="shared" si="7"/>
        <v>0</v>
      </c>
      <c r="M65" s="41"/>
      <c r="N65" s="40"/>
      <c r="O65" s="39">
        <f t="shared" si="8"/>
        <v>0</v>
      </c>
      <c r="P65" s="38"/>
      <c r="R65" s="13"/>
    </row>
    <row r="66" spans="1:18" hidden="1" x14ac:dyDescent="0.25">
      <c r="A66" s="88">
        <v>1147</v>
      </c>
      <c r="B66" s="110" t="s">
        <v>247</v>
      </c>
      <c r="C66" s="45">
        <f t="shared" si="4"/>
        <v>0</v>
      </c>
      <c r="D66" s="43">
        <v>0</v>
      </c>
      <c r="E66" s="40"/>
      <c r="F66" s="39">
        <f t="shared" si="5"/>
        <v>0</v>
      </c>
      <c r="G66" s="43">
        <v>0</v>
      </c>
      <c r="H66" s="42"/>
      <c r="I66" s="39">
        <f t="shared" si="6"/>
        <v>0</v>
      </c>
      <c r="J66" s="43"/>
      <c r="K66" s="42"/>
      <c r="L66" s="39">
        <f t="shared" si="7"/>
        <v>0</v>
      </c>
      <c r="M66" s="41"/>
      <c r="N66" s="40"/>
      <c r="O66" s="39">
        <f t="shared" si="8"/>
        <v>0</v>
      </c>
      <c r="P66" s="38"/>
      <c r="R66" s="13"/>
    </row>
    <row r="67" spans="1:18" hidden="1" x14ac:dyDescent="0.25">
      <c r="A67" s="88">
        <v>1148</v>
      </c>
      <c r="B67" s="110" t="s">
        <v>246</v>
      </c>
      <c r="C67" s="45">
        <f t="shared" si="4"/>
        <v>0</v>
      </c>
      <c r="D67" s="43">
        <v>0</v>
      </c>
      <c r="E67" s="40"/>
      <c r="F67" s="39">
        <f t="shared" si="5"/>
        <v>0</v>
      </c>
      <c r="G67" s="43">
        <v>0</v>
      </c>
      <c r="H67" s="42"/>
      <c r="I67" s="39">
        <f t="shared" si="6"/>
        <v>0</v>
      </c>
      <c r="J67" s="43"/>
      <c r="K67" s="42"/>
      <c r="L67" s="39">
        <f t="shared" si="7"/>
        <v>0</v>
      </c>
      <c r="M67" s="41"/>
      <c r="N67" s="40"/>
      <c r="O67" s="39">
        <f t="shared" si="8"/>
        <v>0</v>
      </c>
      <c r="P67" s="38"/>
      <c r="R67" s="13"/>
    </row>
    <row r="68" spans="1:18" ht="24" hidden="1" x14ac:dyDescent="0.25">
      <c r="A68" s="88">
        <v>1149</v>
      </c>
      <c r="B68" s="110" t="s">
        <v>245</v>
      </c>
      <c r="C68" s="45">
        <f t="shared" si="4"/>
        <v>0</v>
      </c>
      <c r="D68" s="43">
        <v>0</v>
      </c>
      <c r="E68" s="40"/>
      <c r="F68" s="39">
        <f t="shared" si="5"/>
        <v>0</v>
      </c>
      <c r="G68" s="43">
        <v>0</v>
      </c>
      <c r="H68" s="42"/>
      <c r="I68" s="39">
        <f t="shared" si="6"/>
        <v>0</v>
      </c>
      <c r="J68" s="43"/>
      <c r="K68" s="42"/>
      <c r="L68" s="39">
        <f t="shared" si="7"/>
        <v>0</v>
      </c>
      <c r="M68" s="41"/>
      <c r="N68" s="40"/>
      <c r="O68" s="39">
        <f t="shared" si="8"/>
        <v>0</v>
      </c>
      <c r="P68" s="38"/>
      <c r="R68" s="13"/>
    </row>
    <row r="69" spans="1:18" ht="36" x14ac:dyDescent="0.25">
      <c r="A69" s="169">
        <v>1150</v>
      </c>
      <c r="B69" s="96" t="s">
        <v>244</v>
      </c>
      <c r="C69" s="45">
        <f t="shared" si="4"/>
        <v>22983</v>
      </c>
      <c r="D69" s="167">
        <f>20000+1000+1983</f>
        <v>22983</v>
      </c>
      <c r="E69" s="544"/>
      <c r="F69" s="484">
        <f t="shared" si="5"/>
        <v>22983</v>
      </c>
      <c r="G69" s="167">
        <v>0</v>
      </c>
      <c r="H69" s="166"/>
      <c r="I69" s="90">
        <f t="shared" si="6"/>
        <v>0</v>
      </c>
      <c r="J69" s="167"/>
      <c r="K69" s="166"/>
      <c r="L69" s="90">
        <f t="shared" si="7"/>
        <v>0</v>
      </c>
      <c r="M69" s="165"/>
      <c r="N69" s="164"/>
      <c r="O69" s="90">
        <f t="shared" si="8"/>
        <v>0</v>
      </c>
      <c r="P69" s="89"/>
      <c r="R69" s="13"/>
    </row>
    <row r="70" spans="1:18" ht="36" hidden="1" x14ac:dyDescent="0.25">
      <c r="A70" s="109">
        <v>1200</v>
      </c>
      <c r="B70" s="108" t="s">
        <v>243</v>
      </c>
      <c r="C70" s="124">
        <f t="shared" si="4"/>
        <v>0</v>
      </c>
      <c r="D70" s="121">
        <f>SUM(D71:D72)</f>
        <v>0</v>
      </c>
      <c r="E70" s="123">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row>
    <row r="71" spans="1:18" ht="24" hidden="1" x14ac:dyDescent="0.25">
      <c r="A71" s="118">
        <v>1210</v>
      </c>
      <c r="B71" s="117" t="s">
        <v>242</v>
      </c>
      <c r="C71" s="85">
        <f t="shared" si="4"/>
        <v>0</v>
      </c>
      <c r="D71" s="83">
        <v>0</v>
      </c>
      <c r="E71" s="80"/>
      <c r="F71" s="79">
        <f t="shared" si="5"/>
        <v>0</v>
      </c>
      <c r="G71" s="83">
        <v>0</v>
      </c>
      <c r="H71" s="82"/>
      <c r="I71" s="79">
        <f t="shared" si="6"/>
        <v>0</v>
      </c>
      <c r="J71" s="83"/>
      <c r="K71" s="82"/>
      <c r="L71" s="79">
        <f t="shared" si="7"/>
        <v>0</v>
      </c>
      <c r="M71" s="81"/>
      <c r="N71" s="80"/>
      <c r="O71" s="79">
        <f t="shared" si="8"/>
        <v>0</v>
      </c>
      <c r="P71" s="78"/>
      <c r="R71" s="13"/>
    </row>
    <row r="72" spans="1:18" ht="24" hidden="1" x14ac:dyDescent="0.25">
      <c r="A72" s="111">
        <v>1220</v>
      </c>
      <c r="B72" s="110" t="s">
        <v>241</v>
      </c>
      <c r="C72" s="45">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row>
    <row r="73" spans="1:18" ht="48" hidden="1" x14ac:dyDescent="0.25">
      <c r="A73" s="88">
        <v>1221</v>
      </c>
      <c r="B73" s="110" t="s">
        <v>240</v>
      </c>
      <c r="C73" s="45">
        <f t="shared" si="4"/>
        <v>0</v>
      </c>
      <c r="D73" s="43">
        <v>0</v>
      </c>
      <c r="E73" s="40"/>
      <c r="F73" s="39">
        <f t="shared" si="5"/>
        <v>0</v>
      </c>
      <c r="G73" s="43">
        <v>0</v>
      </c>
      <c r="H73" s="42"/>
      <c r="I73" s="39">
        <f t="shared" si="6"/>
        <v>0</v>
      </c>
      <c r="J73" s="43"/>
      <c r="K73" s="42"/>
      <c r="L73" s="39">
        <f t="shared" si="7"/>
        <v>0</v>
      </c>
      <c r="M73" s="41"/>
      <c r="N73" s="40"/>
      <c r="O73" s="39">
        <f t="shared" si="8"/>
        <v>0</v>
      </c>
      <c r="P73" s="38"/>
      <c r="R73" s="13"/>
    </row>
    <row r="74" spans="1:18" hidden="1" x14ac:dyDescent="0.25">
      <c r="A74" s="88">
        <v>1223</v>
      </c>
      <c r="B74" s="110" t="s">
        <v>239</v>
      </c>
      <c r="C74" s="45">
        <f t="shared" si="4"/>
        <v>0</v>
      </c>
      <c r="D74" s="43">
        <v>0</v>
      </c>
      <c r="E74" s="40"/>
      <c r="F74" s="39">
        <f t="shared" si="5"/>
        <v>0</v>
      </c>
      <c r="G74" s="43">
        <v>0</v>
      </c>
      <c r="H74" s="42"/>
      <c r="I74" s="39">
        <f t="shared" si="6"/>
        <v>0</v>
      </c>
      <c r="J74" s="43"/>
      <c r="K74" s="42"/>
      <c r="L74" s="39">
        <f t="shared" si="7"/>
        <v>0</v>
      </c>
      <c r="M74" s="41"/>
      <c r="N74" s="40"/>
      <c r="O74" s="39">
        <f t="shared" si="8"/>
        <v>0</v>
      </c>
      <c r="P74" s="38"/>
      <c r="R74" s="13"/>
    </row>
    <row r="75" spans="1:18" hidden="1" x14ac:dyDescent="0.25">
      <c r="A75" s="88">
        <v>1225</v>
      </c>
      <c r="B75" s="110" t="s">
        <v>238</v>
      </c>
      <c r="C75" s="45">
        <f t="shared" si="4"/>
        <v>0</v>
      </c>
      <c r="D75" s="43">
        <v>0</v>
      </c>
      <c r="E75" s="40"/>
      <c r="F75" s="39">
        <f t="shared" si="5"/>
        <v>0</v>
      </c>
      <c r="G75" s="43">
        <v>0</v>
      </c>
      <c r="H75" s="42"/>
      <c r="I75" s="39">
        <f t="shared" si="6"/>
        <v>0</v>
      </c>
      <c r="J75" s="43"/>
      <c r="K75" s="42"/>
      <c r="L75" s="39">
        <f t="shared" si="7"/>
        <v>0</v>
      </c>
      <c r="M75" s="41"/>
      <c r="N75" s="40"/>
      <c r="O75" s="39">
        <f t="shared" si="8"/>
        <v>0</v>
      </c>
      <c r="P75" s="38"/>
      <c r="R75" s="13"/>
    </row>
    <row r="76" spans="1:18" ht="24" hidden="1" x14ac:dyDescent="0.25">
      <c r="A76" s="88">
        <v>1227</v>
      </c>
      <c r="B76" s="110" t="s">
        <v>237</v>
      </c>
      <c r="C76" s="45">
        <f t="shared" si="4"/>
        <v>0</v>
      </c>
      <c r="D76" s="43">
        <v>0</v>
      </c>
      <c r="E76" s="40"/>
      <c r="F76" s="39">
        <f t="shared" si="5"/>
        <v>0</v>
      </c>
      <c r="G76" s="43">
        <v>0</v>
      </c>
      <c r="H76" s="42"/>
      <c r="I76" s="39">
        <f t="shared" si="6"/>
        <v>0</v>
      </c>
      <c r="J76" s="43"/>
      <c r="K76" s="42"/>
      <c r="L76" s="39">
        <f t="shared" si="7"/>
        <v>0</v>
      </c>
      <c r="M76" s="41"/>
      <c r="N76" s="40"/>
      <c r="O76" s="39">
        <f t="shared" si="8"/>
        <v>0</v>
      </c>
      <c r="P76" s="38"/>
      <c r="R76" s="13"/>
    </row>
    <row r="77" spans="1:18" ht="48" hidden="1" x14ac:dyDescent="0.25">
      <c r="A77" s="88">
        <v>1228</v>
      </c>
      <c r="B77" s="110" t="s">
        <v>236</v>
      </c>
      <c r="C77" s="45">
        <f t="shared" si="4"/>
        <v>0</v>
      </c>
      <c r="D77" s="43">
        <v>0</v>
      </c>
      <c r="E77" s="40"/>
      <c r="F77" s="39">
        <f t="shared" si="5"/>
        <v>0</v>
      </c>
      <c r="G77" s="43">
        <v>0</v>
      </c>
      <c r="H77" s="42"/>
      <c r="I77" s="39">
        <f t="shared" si="6"/>
        <v>0</v>
      </c>
      <c r="J77" s="43"/>
      <c r="K77" s="42"/>
      <c r="L77" s="39">
        <f t="shared" si="7"/>
        <v>0</v>
      </c>
      <c r="M77" s="41"/>
      <c r="N77" s="40"/>
      <c r="O77" s="39">
        <f t="shared" si="8"/>
        <v>0</v>
      </c>
      <c r="P77" s="38"/>
      <c r="R77" s="13"/>
    </row>
    <row r="78" spans="1:18" x14ac:dyDescent="0.25">
      <c r="A78" s="163">
        <v>2000</v>
      </c>
      <c r="B78" s="163" t="s">
        <v>235</v>
      </c>
      <c r="C78" s="162">
        <f t="shared" si="4"/>
        <v>855164</v>
      </c>
      <c r="D78" s="160">
        <f>SUM(D79,D86,D133,D167,D168,D175)</f>
        <v>849389</v>
      </c>
      <c r="E78" s="539">
        <f>SUM(E79,E86,E133,E167,E168,E175)</f>
        <v>5775</v>
      </c>
      <c r="F78" s="492">
        <f t="shared" si="5"/>
        <v>855164</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c r="R78" s="13"/>
    </row>
    <row r="79" spans="1:18" ht="24" hidden="1" x14ac:dyDescent="0.25">
      <c r="A79" s="109">
        <v>2100</v>
      </c>
      <c r="B79" s="108" t="s">
        <v>234</v>
      </c>
      <c r="C79" s="124">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row>
    <row r="80" spans="1:18" ht="24" hidden="1" x14ac:dyDescent="0.25">
      <c r="A80" s="118">
        <v>2110</v>
      </c>
      <c r="B80" s="117" t="s">
        <v>233</v>
      </c>
      <c r="C80" s="85">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row>
    <row r="81" spans="1:18" hidden="1" x14ac:dyDescent="0.25">
      <c r="A81" s="88">
        <v>2111</v>
      </c>
      <c r="B81" s="110" t="s">
        <v>231</v>
      </c>
      <c r="C81" s="45">
        <f t="shared" si="4"/>
        <v>0</v>
      </c>
      <c r="D81" s="43">
        <v>0</v>
      </c>
      <c r="E81" s="40"/>
      <c r="F81" s="39">
        <f t="shared" si="5"/>
        <v>0</v>
      </c>
      <c r="G81" s="43">
        <v>0</v>
      </c>
      <c r="H81" s="42"/>
      <c r="I81" s="39">
        <f t="shared" si="6"/>
        <v>0</v>
      </c>
      <c r="J81" s="43"/>
      <c r="K81" s="42"/>
      <c r="L81" s="39">
        <f t="shared" si="7"/>
        <v>0</v>
      </c>
      <c r="M81" s="41"/>
      <c r="N81" s="40"/>
      <c r="O81" s="39">
        <f t="shared" si="8"/>
        <v>0</v>
      </c>
      <c r="P81" s="38"/>
      <c r="R81" s="13"/>
    </row>
    <row r="82" spans="1:18" ht="24" hidden="1" x14ac:dyDescent="0.25">
      <c r="A82" s="88">
        <v>2112</v>
      </c>
      <c r="B82" s="110" t="s">
        <v>230</v>
      </c>
      <c r="C82" s="45">
        <f t="shared" si="4"/>
        <v>0</v>
      </c>
      <c r="D82" s="43">
        <v>0</v>
      </c>
      <c r="E82" s="40"/>
      <c r="F82" s="39">
        <f t="shared" si="5"/>
        <v>0</v>
      </c>
      <c r="G82" s="43">
        <v>0</v>
      </c>
      <c r="H82" s="42"/>
      <c r="I82" s="39">
        <f t="shared" si="6"/>
        <v>0</v>
      </c>
      <c r="J82" s="43"/>
      <c r="K82" s="42"/>
      <c r="L82" s="39">
        <f t="shared" si="7"/>
        <v>0</v>
      </c>
      <c r="M82" s="41"/>
      <c r="N82" s="40"/>
      <c r="O82" s="39">
        <f t="shared" si="8"/>
        <v>0</v>
      </c>
      <c r="P82" s="38"/>
      <c r="R82" s="13"/>
    </row>
    <row r="83" spans="1:18" ht="24" hidden="1" x14ac:dyDescent="0.25">
      <c r="A83" s="111">
        <v>2120</v>
      </c>
      <c r="B83" s="110" t="s">
        <v>232</v>
      </c>
      <c r="C83" s="45">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row>
    <row r="84" spans="1:18" hidden="1" x14ac:dyDescent="0.25">
      <c r="A84" s="88">
        <v>2121</v>
      </c>
      <c r="B84" s="110" t="s">
        <v>231</v>
      </c>
      <c r="C84" s="45">
        <f t="shared" si="4"/>
        <v>0</v>
      </c>
      <c r="D84" s="43">
        <v>0</v>
      </c>
      <c r="E84" s="40"/>
      <c r="F84" s="39">
        <f t="shared" si="5"/>
        <v>0</v>
      </c>
      <c r="G84" s="43">
        <v>0</v>
      </c>
      <c r="H84" s="42"/>
      <c r="I84" s="39">
        <f t="shared" si="6"/>
        <v>0</v>
      </c>
      <c r="J84" s="43"/>
      <c r="K84" s="42"/>
      <c r="L84" s="39">
        <f t="shared" si="7"/>
        <v>0</v>
      </c>
      <c r="M84" s="41"/>
      <c r="N84" s="40"/>
      <c r="O84" s="39">
        <f t="shared" si="8"/>
        <v>0</v>
      </c>
      <c r="P84" s="38"/>
      <c r="R84" s="13"/>
    </row>
    <row r="85" spans="1:18" ht="24" hidden="1" x14ac:dyDescent="0.25">
      <c r="A85" s="88">
        <v>2122</v>
      </c>
      <c r="B85" s="110" t="s">
        <v>230</v>
      </c>
      <c r="C85" s="45">
        <f t="shared" si="4"/>
        <v>0</v>
      </c>
      <c r="D85" s="43">
        <v>0</v>
      </c>
      <c r="E85" s="40"/>
      <c r="F85" s="39">
        <f t="shared" si="5"/>
        <v>0</v>
      </c>
      <c r="G85" s="43">
        <v>0</v>
      </c>
      <c r="H85" s="42"/>
      <c r="I85" s="39">
        <f t="shared" si="6"/>
        <v>0</v>
      </c>
      <c r="J85" s="43"/>
      <c r="K85" s="42"/>
      <c r="L85" s="39">
        <f t="shared" si="7"/>
        <v>0</v>
      </c>
      <c r="M85" s="41"/>
      <c r="N85" s="40"/>
      <c r="O85" s="39">
        <f t="shared" si="8"/>
        <v>0</v>
      </c>
      <c r="P85" s="38"/>
      <c r="R85" s="13"/>
    </row>
    <row r="86" spans="1:18" x14ac:dyDescent="0.25">
      <c r="A86" s="109">
        <v>2200</v>
      </c>
      <c r="B86" s="108" t="s">
        <v>229</v>
      </c>
      <c r="C86" s="168">
        <f t="shared" si="4"/>
        <v>786221</v>
      </c>
      <c r="D86" s="121">
        <f>SUM(D87,D92,D98,D106,D115,D119,D125,D131)</f>
        <v>780349</v>
      </c>
      <c r="E86" s="540">
        <f>SUM(E87,E92,E98,E106,E115,E119,E125,E131)</f>
        <v>5872</v>
      </c>
      <c r="F86" s="473">
        <f t="shared" si="5"/>
        <v>786221</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c r="R86" s="13"/>
    </row>
    <row r="87" spans="1:18" hidden="1" x14ac:dyDescent="0.25">
      <c r="A87" s="169">
        <v>2210</v>
      </c>
      <c r="B87" s="96" t="s">
        <v>228</v>
      </c>
      <c r="C87" s="170">
        <f t="shared" si="4"/>
        <v>0</v>
      </c>
      <c r="D87" s="94">
        <f>SUM(D88:D91)</f>
        <v>0</v>
      </c>
      <c r="E87" s="91">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row>
    <row r="88" spans="1:18" ht="24" hidden="1" x14ac:dyDescent="0.25">
      <c r="A88" s="145">
        <v>2211</v>
      </c>
      <c r="B88" s="117" t="s">
        <v>227</v>
      </c>
      <c r="C88" s="45">
        <f t="shared" si="4"/>
        <v>0</v>
      </c>
      <c r="D88" s="83">
        <v>0</v>
      </c>
      <c r="E88" s="80"/>
      <c r="F88" s="79">
        <f t="shared" si="5"/>
        <v>0</v>
      </c>
      <c r="G88" s="83">
        <v>0</v>
      </c>
      <c r="H88" s="82"/>
      <c r="I88" s="79">
        <f t="shared" si="6"/>
        <v>0</v>
      </c>
      <c r="J88" s="83"/>
      <c r="K88" s="82"/>
      <c r="L88" s="79">
        <f t="shared" si="7"/>
        <v>0</v>
      </c>
      <c r="M88" s="81"/>
      <c r="N88" s="80"/>
      <c r="O88" s="79">
        <f t="shared" si="8"/>
        <v>0</v>
      </c>
      <c r="P88" s="78"/>
      <c r="R88" s="13"/>
    </row>
    <row r="89" spans="1:18" ht="36" hidden="1" x14ac:dyDescent="0.25">
      <c r="A89" s="88">
        <v>2212</v>
      </c>
      <c r="B89" s="110" t="s">
        <v>226</v>
      </c>
      <c r="C89" s="45">
        <f t="shared" si="4"/>
        <v>0</v>
      </c>
      <c r="D89" s="43">
        <v>0</v>
      </c>
      <c r="E89" s="40"/>
      <c r="F89" s="39">
        <f t="shared" si="5"/>
        <v>0</v>
      </c>
      <c r="G89" s="43">
        <v>0</v>
      </c>
      <c r="H89" s="42"/>
      <c r="I89" s="39">
        <f t="shared" si="6"/>
        <v>0</v>
      </c>
      <c r="J89" s="43"/>
      <c r="K89" s="42"/>
      <c r="L89" s="39">
        <f t="shared" si="7"/>
        <v>0</v>
      </c>
      <c r="M89" s="41"/>
      <c r="N89" s="40"/>
      <c r="O89" s="39">
        <f t="shared" si="8"/>
        <v>0</v>
      </c>
      <c r="P89" s="38"/>
      <c r="R89" s="13"/>
    </row>
    <row r="90" spans="1:18" ht="24" hidden="1" x14ac:dyDescent="0.25">
      <c r="A90" s="88">
        <v>2214</v>
      </c>
      <c r="B90" s="110" t="s">
        <v>225</v>
      </c>
      <c r="C90" s="45">
        <f t="shared" si="4"/>
        <v>0</v>
      </c>
      <c r="D90" s="43">
        <v>0</v>
      </c>
      <c r="E90" s="40"/>
      <c r="F90" s="39">
        <f t="shared" si="5"/>
        <v>0</v>
      </c>
      <c r="G90" s="43">
        <v>0</v>
      </c>
      <c r="H90" s="42"/>
      <c r="I90" s="39">
        <f t="shared" si="6"/>
        <v>0</v>
      </c>
      <c r="J90" s="43"/>
      <c r="K90" s="42"/>
      <c r="L90" s="39">
        <f t="shared" si="7"/>
        <v>0</v>
      </c>
      <c r="M90" s="41"/>
      <c r="N90" s="40"/>
      <c r="O90" s="39">
        <f t="shared" si="8"/>
        <v>0</v>
      </c>
      <c r="P90" s="38"/>
      <c r="R90" s="13"/>
    </row>
    <row r="91" spans="1:18" hidden="1" x14ac:dyDescent="0.25">
      <c r="A91" s="88">
        <v>2219</v>
      </c>
      <c r="B91" s="110" t="s">
        <v>224</v>
      </c>
      <c r="C91" s="45">
        <f t="shared" si="4"/>
        <v>0</v>
      </c>
      <c r="D91" s="43">
        <v>0</v>
      </c>
      <c r="E91" s="40"/>
      <c r="F91" s="39">
        <f t="shared" si="5"/>
        <v>0</v>
      </c>
      <c r="G91" s="43">
        <v>0</v>
      </c>
      <c r="H91" s="42"/>
      <c r="I91" s="39">
        <f t="shared" si="6"/>
        <v>0</v>
      </c>
      <c r="J91" s="43"/>
      <c r="K91" s="42"/>
      <c r="L91" s="39">
        <f t="shared" si="7"/>
        <v>0</v>
      </c>
      <c r="M91" s="41"/>
      <c r="N91" s="40"/>
      <c r="O91" s="39">
        <f t="shared" si="8"/>
        <v>0</v>
      </c>
      <c r="P91" s="38"/>
      <c r="R91" s="13"/>
    </row>
    <row r="92" spans="1:18" ht="24" hidden="1" x14ac:dyDescent="0.25">
      <c r="A92" s="111">
        <v>2220</v>
      </c>
      <c r="B92" s="110" t="s">
        <v>223</v>
      </c>
      <c r="C92" s="45">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row>
    <row r="93" spans="1:18" hidden="1" x14ac:dyDescent="0.25">
      <c r="A93" s="88">
        <v>2221</v>
      </c>
      <c r="B93" s="110" t="s">
        <v>222</v>
      </c>
      <c r="C93" s="45">
        <f t="shared" si="4"/>
        <v>0</v>
      </c>
      <c r="D93" s="43">
        <v>0</v>
      </c>
      <c r="E93" s="40"/>
      <c r="F93" s="39">
        <f t="shared" si="5"/>
        <v>0</v>
      </c>
      <c r="G93" s="43">
        <v>0</v>
      </c>
      <c r="H93" s="42"/>
      <c r="I93" s="39">
        <f t="shared" si="6"/>
        <v>0</v>
      </c>
      <c r="J93" s="43"/>
      <c r="K93" s="42"/>
      <c r="L93" s="39">
        <f t="shared" si="7"/>
        <v>0</v>
      </c>
      <c r="M93" s="41"/>
      <c r="N93" s="40"/>
      <c r="O93" s="39">
        <f t="shared" si="8"/>
        <v>0</v>
      </c>
      <c r="P93" s="38"/>
      <c r="R93" s="13"/>
    </row>
    <row r="94" spans="1:18" hidden="1" x14ac:dyDescent="0.25">
      <c r="A94" s="88">
        <v>2222</v>
      </c>
      <c r="B94" s="110" t="s">
        <v>221</v>
      </c>
      <c r="C94" s="45">
        <f t="shared" si="4"/>
        <v>0</v>
      </c>
      <c r="D94" s="43">
        <v>0</v>
      </c>
      <c r="E94" s="40"/>
      <c r="F94" s="39">
        <f t="shared" si="5"/>
        <v>0</v>
      </c>
      <c r="G94" s="43">
        <v>0</v>
      </c>
      <c r="H94" s="42"/>
      <c r="I94" s="39">
        <f t="shared" si="6"/>
        <v>0</v>
      </c>
      <c r="J94" s="43"/>
      <c r="K94" s="42"/>
      <c r="L94" s="39">
        <f t="shared" si="7"/>
        <v>0</v>
      </c>
      <c r="M94" s="41"/>
      <c r="N94" s="40"/>
      <c r="O94" s="39">
        <f t="shared" si="8"/>
        <v>0</v>
      </c>
      <c r="P94" s="38"/>
      <c r="R94" s="13"/>
    </row>
    <row r="95" spans="1:18" hidden="1" x14ac:dyDescent="0.25">
      <c r="A95" s="88">
        <v>2223</v>
      </c>
      <c r="B95" s="110" t="s">
        <v>220</v>
      </c>
      <c r="C95" s="45">
        <f t="shared" si="4"/>
        <v>0</v>
      </c>
      <c r="D95" s="43">
        <v>0</v>
      </c>
      <c r="E95" s="40"/>
      <c r="F95" s="39">
        <f t="shared" si="5"/>
        <v>0</v>
      </c>
      <c r="G95" s="43">
        <v>0</v>
      </c>
      <c r="H95" s="42"/>
      <c r="I95" s="39">
        <f t="shared" si="6"/>
        <v>0</v>
      </c>
      <c r="J95" s="43"/>
      <c r="K95" s="42"/>
      <c r="L95" s="39">
        <f t="shared" si="7"/>
        <v>0</v>
      </c>
      <c r="M95" s="41"/>
      <c r="N95" s="40"/>
      <c r="O95" s="39">
        <f t="shared" si="8"/>
        <v>0</v>
      </c>
      <c r="P95" s="38"/>
      <c r="R95" s="13"/>
    </row>
    <row r="96" spans="1:18" ht="48" hidden="1" x14ac:dyDescent="0.25">
      <c r="A96" s="88">
        <v>2224</v>
      </c>
      <c r="B96" s="110" t="s">
        <v>219</v>
      </c>
      <c r="C96" s="45">
        <f t="shared" si="4"/>
        <v>0</v>
      </c>
      <c r="D96" s="43">
        <v>0</v>
      </c>
      <c r="E96" s="40"/>
      <c r="F96" s="39">
        <f t="shared" si="5"/>
        <v>0</v>
      </c>
      <c r="G96" s="43">
        <v>0</v>
      </c>
      <c r="H96" s="42"/>
      <c r="I96" s="39">
        <f t="shared" si="6"/>
        <v>0</v>
      </c>
      <c r="J96" s="43"/>
      <c r="K96" s="42"/>
      <c r="L96" s="39">
        <f t="shared" si="7"/>
        <v>0</v>
      </c>
      <c r="M96" s="41"/>
      <c r="N96" s="40"/>
      <c r="O96" s="39">
        <f t="shared" si="8"/>
        <v>0</v>
      </c>
      <c r="P96" s="38"/>
      <c r="R96" s="13"/>
    </row>
    <row r="97" spans="1:18" ht="24" hidden="1" x14ac:dyDescent="0.25">
      <c r="A97" s="88">
        <v>2229</v>
      </c>
      <c r="B97" s="110" t="s">
        <v>218</v>
      </c>
      <c r="C97" s="45">
        <f t="shared" si="4"/>
        <v>0</v>
      </c>
      <c r="D97" s="43">
        <v>0</v>
      </c>
      <c r="E97" s="40"/>
      <c r="F97" s="39">
        <f t="shared" si="5"/>
        <v>0</v>
      </c>
      <c r="G97" s="43">
        <v>0</v>
      </c>
      <c r="H97" s="42"/>
      <c r="I97" s="39">
        <f t="shared" si="6"/>
        <v>0</v>
      </c>
      <c r="J97" s="43"/>
      <c r="K97" s="42"/>
      <c r="L97" s="39">
        <f t="shared" si="7"/>
        <v>0</v>
      </c>
      <c r="M97" s="41"/>
      <c r="N97" s="40"/>
      <c r="O97" s="39">
        <f t="shared" si="8"/>
        <v>0</v>
      </c>
      <c r="P97" s="38"/>
      <c r="R97" s="13"/>
    </row>
    <row r="98" spans="1:18" ht="36" x14ac:dyDescent="0.25">
      <c r="A98" s="111">
        <v>2230</v>
      </c>
      <c r="B98" s="110" t="s">
        <v>217</v>
      </c>
      <c r="C98" s="45">
        <f t="shared" si="4"/>
        <v>433713</v>
      </c>
      <c r="D98" s="115">
        <f>SUM(D99:D105)</f>
        <v>433713</v>
      </c>
      <c r="E98" s="136">
        <f>SUM(E99:E105)</f>
        <v>0</v>
      </c>
      <c r="F98" s="87">
        <f t="shared" si="5"/>
        <v>433713</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row>
    <row r="99" spans="1:18" ht="24" x14ac:dyDescent="0.25">
      <c r="A99" s="88">
        <v>2231</v>
      </c>
      <c r="B99" s="110" t="s">
        <v>216</v>
      </c>
      <c r="C99" s="45">
        <f t="shared" si="4"/>
        <v>6800</v>
      </c>
      <c r="D99" s="43">
        <f>20300-13500</f>
        <v>6800</v>
      </c>
      <c r="E99" s="543"/>
      <c r="F99" s="87">
        <f t="shared" si="5"/>
        <v>6800</v>
      </c>
      <c r="G99" s="43">
        <v>0</v>
      </c>
      <c r="H99" s="42"/>
      <c r="I99" s="39">
        <f t="shared" si="6"/>
        <v>0</v>
      </c>
      <c r="J99" s="43"/>
      <c r="K99" s="42"/>
      <c r="L99" s="39">
        <f t="shared" si="7"/>
        <v>0</v>
      </c>
      <c r="M99" s="41"/>
      <c r="N99" s="40"/>
      <c r="O99" s="39">
        <f t="shared" si="8"/>
        <v>0</v>
      </c>
      <c r="P99" s="38"/>
      <c r="R99" s="13"/>
    </row>
    <row r="100" spans="1:18" ht="24" x14ac:dyDescent="0.25">
      <c r="A100" s="88">
        <v>2232</v>
      </c>
      <c r="B100" s="110" t="s">
        <v>215</v>
      </c>
      <c r="C100" s="45">
        <f t="shared" si="4"/>
        <v>17</v>
      </c>
      <c r="D100" s="43">
        <v>17</v>
      </c>
      <c r="E100" s="543"/>
      <c r="F100" s="87">
        <f t="shared" si="5"/>
        <v>17</v>
      </c>
      <c r="G100" s="43">
        <v>0</v>
      </c>
      <c r="H100" s="42"/>
      <c r="I100" s="39">
        <f t="shared" si="6"/>
        <v>0</v>
      </c>
      <c r="J100" s="43"/>
      <c r="K100" s="42"/>
      <c r="L100" s="39">
        <f t="shared" si="7"/>
        <v>0</v>
      </c>
      <c r="M100" s="41"/>
      <c r="N100" s="40"/>
      <c r="O100" s="39">
        <f t="shared" si="8"/>
        <v>0</v>
      </c>
      <c r="P100" s="38"/>
      <c r="R100" s="13"/>
    </row>
    <row r="101" spans="1:18" hidden="1" x14ac:dyDescent="0.25">
      <c r="A101" s="145">
        <v>2233</v>
      </c>
      <c r="B101" s="117" t="s">
        <v>214</v>
      </c>
      <c r="C101" s="45">
        <f t="shared" si="4"/>
        <v>0</v>
      </c>
      <c r="D101" s="83">
        <v>0</v>
      </c>
      <c r="E101" s="80"/>
      <c r="F101" s="79">
        <f t="shared" si="5"/>
        <v>0</v>
      </c>
      <c r="G101" s="83">
        <v>0</v>
      </c>
      <c r="H101" s="82"/>
      <c r="I101" s="79">
        <f t="shared" si="6"/>
        <v>0</v>
      </c>
      <c r="J101" s="83"/>
      <c r="K101" s="82"/>
      <c r="L101" s="79">
        <f t="shared" si="7"/>
        <v>0</v>
      </c>
      <c r="M101" s="81"/>
      <c r="N101" s="80"/>
      <c r="O101" s="79">
        <f t="shared" si="8"/>
        <v>0</v>
      </c>
      <c r="P101" s="78"/>
      <c r="R101" s="13"/>
    </row>
    <row r="102" spans="1:18" ht="24" hidden="1" x14ac:dyDescent="0.25">
      <c r="A102" s="88">
        <v>2234</v>
      </c>
      <c r="B102" s="110" t="s">
        <v>213</v>
      </c>
      <c r="C102" s="45">
        <f t="shared" si="4"/>
        <v>0</v>
      </c>
      <c r="D102" s="43">
        <v>0</v>
      </c>
      <c r="E102" s="40"/>
      <c r="F102" s="39">
        <f t="shared" si="5"/>
        <v>0</v>
      </c>
      <c r="G102" s="43">
        <v>0</v>
      </c>
      <c r="H102" s="42"/>
      <c r="I102" s="39">
        <f t="shared" si="6"/>
        <v>0</v>
      </c>
      <c r="J102" s="43"/>
      <c r="K102" s="42"/>
      <c r="L102" s="39">
        <f t="shared" si="7"/>
        <v>0</v>
      </c>
      <c r="M102" s="41"/>
      <c r="N102" s="40"/>
      <c r="O102" s="39">
        <f t="shared" si="8"/>
        <v>0</v>
      </c>
      <c r="P102" s="38"/>
      <c r="R102" s="13"/>
    </row>
    <row r="103" spans="1:18" ht="24" hidden="1" x14ac:dyDescent="0.25">
      <c r="A103" s="88">
        <v>2235</v>
      </c>
      <c r="B103" s="110" t="s">
        <v>212</v>
      </c>
      <c r="C103" s="45">
        <f t="shared" si="4"/>
        <v>0</v>
      </c>
      <c r="D103" s="43">
        <v>0</v>
      </c>
      <c r="E103" s="40"/>
      <c r="F103" s="39">
        <f t="shared" si="5"/>
        <v>0</v>
      </c>
      <c r="G103" s="43">
        <v>0</v>
      </c>
      <c r="H103" s="42"/>
      <c r="I103" s="39">
        <f t="shared" si="6"/>
        <v>0</v>
      </c>
      <c r="J103" s="43"/>
      <c r="K103" s="42"/>
      <c r="L103" s="39">
        <f t="shared" si="7"/>
        <v>0</v>
      </c>
      <c r="M103" s="41"/>
      <c r="N103" s="40"/>
      <c r="O103" s="39">
        <f t="shared" si="8"/>
        <v>0</v>
      </c>
      <c r="P103" s="38"/>
      <c r="R103" s="13"/>
    </row>
    <row r="104" spans="1:18" hidden="1" x14ac:dyDescent="0.25">
      <c r="A104" s="88">
        <v>2236</v>
      </c>
      <c r="B104" s="110" t="s">
        <v>211</v>
      </c>
      <c r="C104" s="45">
        <f t="shared" si="4"/>
        <v>0</v>
      </c>
      <c r="D104" s="43">
        <v>0</v>
      </c>
      <c r="E104" s="40"/>
      <c r="F104" s="39">
        <f t="shared" si="5"/>
        <v>0</v>
      </c>
      <c r="G104" s="43">
        <v>0</v>
      </c>
      <c r="H104" s="42"/>
      <c r="I104" s="39">
        <f t="shared" si="6"/>
        <v>0</v>
      </c>
      <c r="J104" s="43"/>
      <c r="K104" s="42"/>
      <c r="L104" s="39">
        <f t="shared" si="7"/>
        <v>0</v>
      </c>
      <c r="M104" s="41"/>
      <c r="N104" s="40"/>
      <c r="O104" s="39">
        <f t="shared" si="8"/>
        <v>0</v>
      </c>
      <c r="P104" s="38"/>
      <c r="R104" s="13"/>
    </row>
    <row r="105" spans="1:18" ht="46.5" customHeight="1" x14ac:dyDescent="0.25">
      <c r="A105" s="88">
        <v>2239</v>
      </c>
      <c r="B105" s="110" t="s">
        <v>210</v>
      </c>
      <c r="C105" s="45">
        <f t="shared" si="4"/>
        <v>426896</v>
      </c>
      <c r="D105" s="43">
        <f>359280+12466+3650+51500</f>
        <v>426896</v>
      </c>
      <c r="E105" s="543"/>
      <c r="F105" s="87">
        <f t="shared" si="5"/>
        <v>426896</v>
      </c>
      <c r="G105" s="43">
        <v>0</v>
      </c>
      <c r="H105" s="42"/>
      <c r="I105" s="39">
        <f t="shared" si="6"/>
        <v>0</v>
      </c>
      <c r="J105" s="43"/>
      <c r="K105" s="42"/>
      <c r="L105" s="39">
        <f t="shared" si="7"/>
        <v>0</v>
      </c>
      <c r="M105" s="41"/>
      <c r="N105" s="40"/>
      <c r="O105" s="39">
        <f t="shared" si="8"/>
        <v>0</v>
      </c>
      <c r="P105" s="38"/>
      <c r="R105" s="13"/>
    </row>
    <row r="106" spans="1:18" ht="24" hidden="1" x14ac:dyDescent="0.25">
      <c r="A106" s="111">
        <v>2240</v>
      </c>
      <c r="B106" s="110" t="s">
        <v>209</v>
      </c>
      <c r="C106" s="87">
        <f t="shared" si="4"/>
        <v>0</v>
      </c>
      <c r="D106" s="115">
        <f>SUM(D107:D114)</f>
        <v>0</v>
      </c>
      <c r="E106" s="112">
        <f>SUM(E107:E114)</f>
        <v>0</v>
      </c>
      <c r="F106" s="39">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row>
    <row r="107" spans="1:18" hidden="1" x14ac:dyDescent="0.25">
      <c r="A107" s="88">
        <v>2241</v>
      </c>
      <c r="B107" s="110" t="s">
        <v>208</v>
      </c>
      <c r="C107" s="45">
        <f t="shared" si="4"/>
        <v>0</v>
      </c>
      <c r="D107" s="43">
        <v>0</v>
      </c>
      <c r="E107" s="40"/>
      <c r="F107" s="39">
        <f t="shared" si="5"/>
        <v>0</v>
      </c>
      <c r="G107" s="43">
        <v>0</v>
      </c>
      <c r="H107" s="42"/>
      <c r="I107" s="39">
        <f t="shared" si="6"/>
        <v>0</v>
      </c>
      <c r="J107" s="43"/>
      <c r="K107" s="42"/>
      <c r="L107" s="39">
        <f t="shared" si="7"/>
        <v>0</v>
      </c>
      <c r="M107" s="41"/>
      <c r="N107" s="40"/>
      <c r="O107" s="39">
        <f t="shared" si="8"/>
        <v>0</v>
      </c>
      <c r="P107" s="38"/>
      <c r="R107" s="13"/>
    </row>
    <row r="108" spans="1:18" hidden="1" x14ac:dyDescent="0.25">
      <c r="A108" s="88">
        <v>2242</v>
      </c>
      <c r="B108" s="110" t="s">
        <v>207</v>
      </c>
      <c r="C108" s="45">
        <f t="shared" si="4"/>
        <v>0</v>
      </c>
      <c r="D108" s="43">
        <v>0</v>
      </c>
      <c r="E108" s="40"/>
      <c r="F108" s="39">
        <f t="shared" si="5"/>
        <v>0</v>
      </c>
      <c r="G108" s="43">
        <v>0</v>
      </c>
      <c r="H108" s="42"/>
      <c r="I108" s="39">
        <f t="shared" si="6"/>
        <v>0</v>
      </c>
      <c r="J108" s="43"/>
      <c r="K108" s="42"/>
      <c r="L108" s="39">
        <f t="shared" si="7"/>
        <v>0</v>
      </c>
      <c r="M108" s="41"/>
      <c r="N108" s="40"/>
      <c r="O108" s="39">
        <f t="shared" si="8"/>
        <v>0</v>
      </c>
      <c r="P108" s="38"/>
      <c r="R108" s="13"/>
    </row>
    <row r="109" spans="1:18" ht="24" hidden="1" x14ac:dyDescent="0.25">
      <c r="A109" s="88">
        <v>2243</v>
      </c>
      <c r="B109" s="110" t="s">
        <v>206</v>
      </c>
      <c r="C109" s="45">
        <f t="shared" si="4"/>
        <v>0</v>
      </c>
      <c r="D109" s="43">
        <v>0</v>
      </c>
      <c r="E109" s="40"/>
      <c r="F109" s="39">
        <f t="shared" si="5"/>
        <v>0</v>
      </c>
      <c r="G109" s="43">
        <v>0</v>
      </c>
      <c r="H109" s="42"/>
      <c r="I109" s="39">
        <f t="shared" si="6"/>
        <v>0</v>
      </c>
      <c r="J109" s="43"/>
      <c r="K109" s="42"/>
      <c r="L109" s="39">
        <f t="shared" si="7"/>
        <v>0</v>
      </c>
      <c r="M109" s="41"/>
      <c r="N109" s="40"/>
      <c r="O109" s="39">
        <f t="shared" si="8"/>
        <v>0</v>
      </c>
      <c r="P109" s="38"/>
      <c r="R109" s="13"/>
    </row>
    <row r="110" spans="1:18" hidden="1" x14ac:dyDescent="0.25">
      <c r="A110" s="88">
        <v>2244</v>
      </c>
      <c r="B110" s="110" t="s">
        <v>205</v>
      </c>
      <c r="C110" s="87">
        <f t="shared" si="4"/>
        <v>0</v>
      </c>
      <c r="D110" s="43">
        <v>0</v>
      </c>
      <c r="E110" s="40"/>
      <c r="F110" s="39">
        <f t="shared" si="5"/>
        <v>0</v>
      </c>
      <c r="G110" s="43"/>
      <c r="H110" s="42"/>
      <c r="I110" s="39">
        <f t="shared" si="6"/>
        <v>0</v>
      </c>
      <c r="J110" s="43"/>
      <c r="K110" s="42"/>
      <c r="L110" s="39">
        <f t="shared" si="7"/>
        <v>0</v>
      </c>
      <c r="M110" s="41"/>
      <c r="N110" s="40"/>
      <c r="O110" s="39">
        <f t="shared" si="8"/>
        <v>0</v>
      </c>
      <c r="P110" s="38"/>
      <c r="R110" s="13"/>
    </row>
    <row r="111" spans="1:18" ht="24" hidden="1" x14ac:dyDescent="0.25">
      <c r="A111" s="88">
        <v>2246</v>
      </c>
      <c r="B111" s="110" t="s">
        <v>204</v>
      </c>
      <c r="C111" s="45">
        <f t="shared" si="4"/>
        <v>0</v>
      </c>
      <c r="D111" s="43">
        <v>0</v>
      </c>
      <c r="E111" s="40"/>
      <c r="F111" s="39">
        <f t="shared" si="5"/>
        <v>0</v>
      </c>
      <c r="G111" s="43">
        <v>0</v>
      </c>
      <c r="H111" s="42"/>
      <c r="I111" s="39">
        <f t="shared" si="6"/>
        <v>0</v>
      </c>
      <c r="J111" s="43"/>
      <c r="K111" s="42"/>
      <c r="L111" s="39">
        <f t="shared" si="7"/>
        <v>0</v>
      </c>
      <c r="M111" s="41"/>
      <c r="N111" s="40"/>
      <c r="O111" s="39">
        <f t="shared" si="8"/>
        <v>0</v>
      </c>
      <c r="P111" s="38"/>
      <c r="R111" s="13"/>
    </row>
    <row r="112" spans="1:18" hidden="1" x14ac:dyDescent="0.25">
      <c r="A112" s="88">
        <v>2247</v>
      </c>
      <c r="B112" s="110" t="s">
        <v>203</v>
      </c>
      <c r="C112" s="45">
        <f t="shared" si="4"/>
        <v>0</v>
      </c>
      <c r="D112" s="43">
        <v>0</v>
      </c>
      <c r="E112" s="40"/>
      <c r="F112" s="39">
        <f t="shared" si="5"/>
        <v>0</v>
      </c>
      <c r="G112" s="43">
        <v>0</v>
      </c>
      <c r="H112" s="42"/>
      <c r="I112" s="39">
        <f t="shared" si="6"/>
        <v>0</v>
      </c>
      <c r="J112" s="43"/>
      <c r="K112" s="42"/>
      <c r="L112" s="39">
        <f t="shared" si="7"/>
        <v>0</v>
      </c>
      <c r="M112" s="41"/>
      <c r="N112" s="40"/>
      <c r="O112" s="39">
        <f t="shared" si="8"/>
        <v>0</v>
      </c>
      <c r="P112" s="38"/>
      <c r="R112" s="13"/>
    </row>
    <row r="113" spans="1:18" ht="24" hidden="1" x14ac:dyDescent="0.25">
      <c r="A113" s="88">
        <v>2248</v>
      </c>
      <c r="B113" s="110" t="s">
        <v>202</v>
      </c>
      <c r="C113" s="45">
        <f t="shared" si="4"/>
        <v>0</v>
      </c>
      <c r="D113" s="43">
        <v>0</v>
      </c>
      <c r="E113" s="40"/>
      <c r="F113" s="39">
        <f t="shared" si="5"/>
        <v>0</v>
      </c>
      <c r="G113" s="43">
        <v>0</v>
      </c>
      <c r="H113" s="42"/>
      <c r="I113" s="39">
        <f t="shared" si="6"/>
        <v>0</v>
      </c>
      <c r="J113" s="43"/>
      <c r="K113" s="42"/>
      <c r="L113" s="39">
        <f t="shared" si="7"/>
        <v>0</v>
      </c>
      <c r="M113" s="41"/>
      <c r="N113" s="40"/>
      <c r="O113" s="39">
        <f t="shared" si="8"/>
        <v>0</v>
      </c>
      <c r="P113" s="38"/>
      <c r="R113" s="13"/>
    </row>
    <row r="114" spans="1:18" ht="24" hidden="1" x14ac:dyDescent="0.25">
      <c r="A114" s="88">
        <v>2249</v>
      </c>
      <c r="B114" s="110" t="s">
        <v>201</v>
      </c>
      <c r="C114" s="45">
        <f t="shared" si="4"/>
        <v>0</v>
      </c>
      <c r="D114" s="43">
        <v>0</v>
      </c>
      <c r="E114" s="40"/>
      <c r="F114" s="39">
        <f t="shared" si="5"/>
        <v>0</v>
      </c>
      <c r="G114" s="43">
        <v>0</v>
      </c>
      <c r="H114" s="42"/>
      <c r="I114" s="39">
        <f t="shared" si="6"/>
        <v>0</v>
      </c>
      <c r="J114" s="43"/>
      <c r="K114" s="42"/>
      <c r="L114" s="39">
        <f t="shared" si="7"/>
        <v>0</v>
      </c>
      <c r="M114" s="41"/>
      <c r="N114" s="40"/>
      <c r="O114" s="39">
        <f t="shared" si="8"/>
        <v>0</v>
      </c>
      <c r="P114" s="38"/>
      <c r="R114" s="13"/>
    </row>
    <row r="115" spans="1:18" hidden="1" x14ac:dyDescent="0.25">
      <c r="A115" s="111">
        <v>2250</v>
      </c>
      <c r="B115" s="110" t="s">
        <v>200</v>
      </c>
      <c r="C115" s="45">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row>
    <row r="116" spans="1:18" hidden="1" x14ac:dyDescent="0.25">
      <c r="A116" s="88">
        <v>2251</v>
      </c>
      <c r="B116" s="110" t="s">
        <v>199</v>
      </c>
      <c r="C116" s="45">
        <f t="shared" si="4"/>
        <v>0</v>
      </c>
      <c r="D116" s="43">
        <v>0</v>
      </c>
      <c r="E116" s="40"/>
      <c r="F116" s="39">
        <f t="shared" si="5"/>
        <v>0</v>
      </c>
      <c r="G116" s="43">
        <v>0</v>
      </c>
      <c r="H116" s="42"/>
      <c r="I116" s="39">
        <f t="shared" si="6"/>
        <v>0</v>
      </c>
      <c r="J116" s="43"/>
      <c r="K116" s="42"/>
      <c r="L116" s="39">
        <f t="shared" si="7"/>
        <v>0</v>
      </c>
      <c r="M116" s="41"/>
      <c r="N116" s="40"/>
      <c r="O116" s="39">
        <f t="shared" si="8"/>
        <v>0</v>
      </c>
      <c r="P116" s="38"/>
      <c r="R116" s="13"/>
    </row>
    <row r="117" spans="1:18" ht="24" hidden="1" x14ac:dyDescent="0.25">
      <c r="A117" s="88">
        <v>2252</v>
      </c>
      <c r="B117" s="110" t="s">
        <v>198</v>
      </c>
      <c r="C117" s="45">
        <f t="shared" ref="C117:C181" si="9">F117+I117+L117+O117</f>
        <v>0</v>
      </c>
      <c r="D117" s="43">
        <v>0</v>
      </c>
      <c r="E117" s="40"/>
      <c r="F117" s="39">
        <f t="shared" si="5"/>
        <v>0</v>
      </c>
      <c r="G117" s="43">
        <v>0</v>
      </c>
      <c r="H117" s="42"/>
      <c r="I117" s="39">
        <f t="shared" si="6"/>
        <v>0</v>
      </c>
      <c r="J117" s="43"/>
      <c r="K117" s="42"/>
      <c r="L117" s="39">
        <f t="shared" si="7"/>
        <v>0</v>
      </c>
      <c r="M117" s="41"/>
      <c r="N117" s="40"/>
      <c r="O117" s="39">
        <f t="shared" si="8"/>
        <v>0</v>
      </c>
      <c r="P117" s="38"/>
      <c r="R117" s="13"/>
    </row>
    <row r="118" spans="1:18" ht="24" hidden="1" x14ac:dyDescent="0.25">
      <c r="A118" s="88">
        <v>2259</v>
      </c>
      <c r="B118" s="110" t="s">
        <v>197</v>
      </c>
      <c r="C118" s="45">
        <f t="shared" si="9"/>
        <v>0</v>
      </c>
      <c r="D118" s="43">
        <v>0</v>
      </c>
      <c r="E118" s="40"/>
      <c r="F118" s="39">
        <f t="shared" ref="F118:F182" si="10">D118+E118</f>
        <v>0</v>
      </c>
      <c r="G118" s="43">
        <v>0</v>
      </c>
      <c r="H118" s="42"/>
      <c r="I118" s="39">
        <f t="shared" ref="I118:I182" si="11">G118+H118</f>
        <v>0</v>
      </c>
      <c r="J118" s="43"/>
      <c r="K118" s="42"/>
      <c r="L118" s="39">
        <f t="shared" ref="L118:L182" si="12">J118+K118</f>
        <v>0</v>
      </c>
      <c r="M118" s="41"/>
      <c r="N118" s="40"/>
      <c r="O118" s="39">
        <f t="shared" ref="O118:O182" si="13">M118+N118</f>
        <v>0</v>
      </c>
      <c r="P118" s="38"/>
      <c r="R118" s="13"/>
    </row>
    <row r="119" spans="1:18" x14ac:dyDescent="0.25">
      <c r="A119" s="111">
        <v>2260</v>
      </c>
      <c r="B119" s="110" t="s">
        <v>196</v>
      </c>
      <c r="C119" s="45">
        <f t="shared" si="9"/>
        <v>5670</v>
      </c>
      <c r="D119" s="115">
        <f>SUM(D120:D124)</f>
        <v>5670</v>
      </c>
      <c r="E119" s="136">
        <f>SUM(E120:E124)</f>
        <v>0</v>
      </c>
      <c r="F119" s="87">
        <f t="shared" si="10"/>
        <v>5670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c r="R119" s="13"/>
    </row>
    <row r="120" spans="1:18" x14ac:dyDescent="0.25">
      <c r="A120" s="88">
        <v>2261</v>
      </c>
      <c r="B120" s="110" t="s">
        <v>195</v>
      </c>
      <c r="C120" s="45">
        <f t="shared" si="9"/>
        <v>2000</v>
      </c>
      <c r="D120" s="43">
        <v>2000</v>
      </c>
      <c r="E120" s="543"/>
      <c r="F120" s="87">
        <f t="shared" si="10"/>
        <v>2000</v>
      </c>
      <c r="G120" s="43">
        <v>0</v>
      </c>
      <c r="H120" s="42"/>
      <c r="I120" s="39">
        <f t="shared" si="11"/>
        <v>0</v>
      </c>
      <c r="J120" s="43"/>
      <c r="K120" s="42"/>
      <c r="L120" s="39">
        <f t="shared" si="12"/>
        <v>0</v>
      </c>
      <c r="M120" s="41"/>
      <c r="N120" s="40"/>
      <c r="O120" s="39">
        <f t="shared" si="13"/>
        <v>0</v>
      </c>
      <c r="P120" s="38"/>
      <c r="R120" s="13"/>
    </row>
    <row r="121" spans="1:18" hidden="1" x14ac:dyDescent="0.25">
      <c r="A121" s="88">
        <v>2262</v>
      </c>
      <c r="B121" s="110" t="s">
        <v>194</v>
      </c>
      <c r="C121" s="45">
        <f t="shared" si="9"/>
        <v>0</v>
      </c>
      <c r="D121" s="43">
        <v>0</v>
      </c>
      <c r="E121" s="40"/>
      <c r="F121" s="39">
        <f t="shared" si="10"/>
        <v>0</v>
      </c>
      <c r="G121" s="43">
        <v>0</v>
      </c>
      <c r="H121" s="42"/>
      <c r="I121" s="39">
        <f t="shared" si="11"/>
        <v>0</v>
      </c>
      <c r="J121" s="43"/>
      <c r="K121" s="42"/>
      <c r="L121" s="39">
        <f t="shared" si="12"/>
        <v>0</v>
      </c>
      <c r="M121" s="41"/>
      <c r="N121" s="40"/>
      <c r="O121" s="39">
        <f t="shared" si="13"/>
        <v>0</v>
      </c>
      <c r="P121" s="38"/>
      <c r="R121" s="13"/>
    </row>
    <row r="122" spans="1:18" hidden="1" x14ac:dyDescent="0.25">
      <c r="A122" s="88">
        <v>2263</v>
      </c>
      <c r="B122" s="110" t="s">
        <v>193</v>
      </c>
      <c r="C122" s="45">
        <f t="shared" si="9"/>
        <v>0</v>
      </c>
      <c r="D122" s="43">
        <v>0</v>
      </c>
      <c r="E122" s="40"/>
      <c r="F122" s="39">
        <f t="shared" si="10"/>
        <v>0</v>
      </c>
      <c r="G122" s="43">
        <v>0</v>
      </c>
      <c r="H122" s="42"/>
      <c r="I122" s="39">
        <f t="shared" si="11"/>
        <v>0</v>
      </c>
      <c r="J122" s="43"/>
      <c r="K122" s="42"/>
      <c r="L122" s="39">
        <f t="shared" si="12"/>
        <v>0</v>
      </c>
      <c r="M122" s="41"/>
      <c r="N122" s="40"/>
      <c r="O122" s="39">
        <f t="shared" si="13"/>
        <v>0</v>
      </c>
      <c r="P122" s="38"/>
      <c r="R122" s="13"/>
    </row>
    <row r="123" spans="1:18" ht="24" x14ac:dyDescent="0.25">
      <c r="A123" s="88">
        <v>2264</v>
      </c>
      <c r="B123" s="110" t="s">
        <v>192</v>
      </c>
      <c r="C123" s="45">
        <f t="shared" si="9"/>
        <v>3670</v>
      </c>
      <c r="D123" s="43">
        <v>3670</v>
      </c>
      <c r="E123" s="543"/>
      <c r="F123" s="87">
        <f t="shared" si="10"/>
        <v>3670</v>
      </c>
      <c r="G123" s="43">
        <v>0</v>
      </c>
      <c r="H123" s="42"/>
      <c r="I123" s="39">
        <f t="shared" si="11"/>
        <v>0</v>
      </c>
      <c r="J123" s="43"/>
      <c r="K123" s="42"/>
      <c r="L123" s="39">
        <f t="shared" si="12"/>
        <v>0</v>
      </c>
      <c r="M123" s="41"/>
      <c r="N123" s="40"/>
      <c r="O123" s="39">
        <f t="shared" si="13"/>
        <v>0</v>
      </c>
      <c r="P123" s="38"/>
      <c r="R123" s="13"/>
    </row>
    <row r="124" spans="1:18" hidden="1" x14ac:dyDescent="0.25">
      <c r="A124" s="88">
        <v>2269</v>
      </c>
      <c r="B124" s="110" t="s">
        <v>191</v>
      </c>
      <c r="C124" s="45">
        <f t="shared" si="9"/>
        <v>0</v>
      </c>
      <c r="D124" s="43">
        <v>0</v>
      </c>
      <c r="E124" s="40"/>
      <c r="F124" s="39">
        <f t="shared" si="10"/>
        <v>0</v>
      </c>
      <c r="G124" s="43">
        <v>0</v>
      </c>
      <c r="H124" s="42"/>
      <c r="I124" s="39">
        <f t="shared" si="11"/>
        <v>0</v>
      </c>
      <c r="J124" s="43"/>
      <c r="K124" s="42"/>
      <c r="L124" s="39">
        <f t="shared" si="12"/>
        <v>0</v>
      </c>
      <c r="M124" s="41"/>
      <c r="N124" s="40"/>
      <c r="O124" s="39">
        <f t="shared" si="13"/>
        <v>0</v>
      </c>
      <c r="P124" s="38"/>
      <c r="R124" s="13"/>
    </row>
    <row r="125" spans="1:18" x14ac:dyDescent="0.25">
      <c r="A125" s="111">
        <v>2270</v>
      </c>
      <c r="B125" s="110" t="s">
        <v>190</v>
      </c>
      <c r="C125" s="45">
        <f t="shared" si="9"/>
        <v>346838</v>
      </c>
      <c r="D125" s="115">
        <f>SUM(D126:D130)</f>
        <v>340966</v>
      </c>
      <c r="E125" s="136">
        <f>SUM(E126:E130)</f>
        <v>5872</v>
      </c>
      <c r="F125" s="87">
        <f t="shared" si="10"/>
        <v>346838</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row>
    <row r="126" spans="1:18" hidden="1" x14ac:dyDescent="0.25">
      <c r="A126" s="88">
        <v>2272</v>
      </c>
      <c r="B126" s="1" t="s">
        <v>189</v>
      </c>
      <c r="C126" s="45">
        <f t="shared" si="9"/>
        <v>0</v>
      </c>
      <c r="D126" s="43">
        <v>0</v>
      </c>
      <c r="E126" s="40"/>
      <c r="F126" s="39">
        <f t="shared" si="10"/>
        <v>0</v>
      </c>
      <c r="G126" s="43">
        <v>0</v>
      </c>
      <c r="H126" s="42"/>
      <c r="I126" s="39">
        <f t="shared" si="11"/>
        <v>0</v>
      </c>
      <c r="J126" s="43"/>
      <c r="K126" s="42"/>
      <c r="L126" s="39">
        <f t="shared" si="12"/>
        <v>0</v>
      </c>
      <c r="M126" s="41"/>
      <c r="N126" s="40"/>
      <c r="O126" s="39">
        <f t="shared" si="13"/>
        <v>0</v>
      </c>
      <c r="P126" s="38"/>
      <c r="R126" s="13"/>
    </row>
    <row r="127" spans="1:18" ht="24" hidden="1" x14ac:dyDescent="0.25">
      <c r="A127" s="88">
        <v>2275</v>
      </c>
      <c r="B127" s="110" t="s">
        <v>188</v>
      </c>
      <c r="C127" s="45">
        <f t="shared" si="9"/>
        <v>0</v>
      </c>
      <c r="D127" s="43">
        <v>0</v>
      </c>
      <c r="E127" s="40"/>
      <c r="F127" s="39">
        <f t="shared" si="10"/>
        <v>0</v>
      </c>
      <c r="G127" s="43">
        <v>0</v>
      </c>
      <c r="H127" s="42"/>
      <c r="I127" s="39">
        <f t="shared" si="11"/>
        <v>0</v>
      </c>
      <c r="J127" s="43"/>
      <c r="K127" s="42"/>
      <c r="L127" s="39">
        <f t="shared" si="12"/>
        <v>0</v>
      </c>
      <c r="M127" s="41"/>
      <c r="N127" s="40"/>
      <c r="O127" s="39">
        <f t="shared" si="13"/>
        <v>0</v>
      </c>
      <c r="P127" s="38"/>
      <c r="R127" s="13"/>
    </row>
    <row r="128" spans="1:18" ht="24" hidden="1" x14ac:dyDescent="0.25">
      <c r="A128" s="88">
        <v>2276</v>
      </c>
      <c r="B128" s="110" t="s">
        <v>187</v>
      </c>
      <c r="C128" s="45">
        <f t="shared" si="9"/>
        <v>0</v>
      </c>
      <c r="D128" s="43">
        <v>0</v>
      </c>
      <c r="E128" s="40"/>
      <c r="F128" s="39">
        <f t="shared" si="10"/>
        <v>0</v>
      </c>
      <c r="G128" s="43">
        <v>0</v>
      </c>
      <c r="H128" s="42"/>
      <c r="I128" s="39">
        <f t="shared" si="11"/>
        <v>0</v>
      </c>
      <c r="J128" s="43"/>
      <c r="K128" s="42"/>
      <c r="L128" s="39">
        <f t="shared" si="12"/>
        <v>0</v>
      </c>
      <c r="M128" s="41"/>
      <c r="N128" s="40"/>
      <c r="O128" s="39">
        <f t="shared" si="13"/>
        <v>0</v>
      </c>
      <c r="P128" s="38"/>
      <c r="R128" s="13"/>
    </row>
    <row r="129" spans="1:18" ht="24" hidden="1" x14ac:dyDescent="0.25">
      <c r="A129" s="88">
        <v>2278</v>
      </c>
      <c r="B129" s="110" t="s">
        <v>186</v>
      </c>
      <c r="C129" s="45">
        <f t="shared" si="9"/>
        <v>0</v>
      </c>
      <c r="D129" s="43">
        <v>0</v>
      </c>
      <c r="E129" s="40"/>
      <c r="F129" s="39">
        <f t="shared" si="10"/>
        <v>0</v>
      </c>
      <c r="G129" s="43">
        <v>0</v>
      </c>
      <c r="H129" s="42"/>
      <c r="I129" s="39">
        <f t="shared" si="11"/>
        <v>0</v>
      </c>
      <c r="J129" s="43"/>
      <c r="K129" s="42"/>
      <c r="L129" s="39">
        <f t="shared" si="12"/>
        <v>0</v>
      </c>
      <c r="M129" s="41"/>
      <c r="N129" s="40"/>
      <c r="O129" s="39">
        <f t="shared" si="13"/>
        <v>0</v>
      </c>
      <c r="P129" s="38"/>
      <c r="R129" s="13"/>
    </row>
    <row r="130" spans="1:18" ht="24" x14ac:dyDescent="0.25">
      <c r="A130" s="88">
        <v>2279</v>
      </c>
      <c r="B130" s="110" t="s">
        <v>185</v>
      </c>
      <c r="C130" s="45">
        <f t="shared" si="9"/>
        <v>346838</v>
      </c>
      <c r="D130" s="43">
        <f>408067-137676+41000+13075+16500</f>
        <v>340966</v>
      </c>
      <c r="E130" s="543">
        <f>5775-21-145+2297-14517+12483</f>
        <v>5872</v>
      </c>
      <c r="F130" s="87">
        <f t="shared" si="10"/>
        <v>346838</v>
      </c>
      <c r="G130" s="43">
        <v>0</v>
      </c>
      <c r="H130" s="42"/>
      <c r="I130" s="39">
        <f t="shared" si="11"/>
        <v>0</v>
      </c>
      <c r="J130" s="43"/>
      <c r="K130" s="42"/>
      <c r="L130" s="39">
        <f t="shared" si="12"/>
        <v>0</v>
      </c>
      <c r="M130" s="41"/>
      <c r="N130" s="40"/>
      <c r="O130" s="39">
        <f t="shared" si="13"/>
        <v>0</v>
      </c>
      <c r="P130" s="38"/>
      <c r="R130" s="13"/>
    </row>
    <row r="131" spans="1:18" ht="24" hidden="1" x14ac:dyDescent="0.25">
      <c r="A131" s="118">
        <v>2280</v>
      </c>
      <c r="B131" s="117" t="s">
        <v>184</v>
      </c>
      <c r="C131" s="45">
        <f t="shared" si="9"/>
        <v>0</v>
      </c>
      <c r="D131" s="140">
        <f>SUM(D132)</f>
        <v>0</v>
      </c>
      <c r="E131" s="141">
        <f t="shared" ref="E131:N131" si="14">SUM(E132)</f>
        <v>0</v>
      </c>
      <c r="F131" s="79">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c r="R131" s="13"/>
    </row>
    <row r="132" spans="1:18" ht="24" hidden="1" x14ac:dyDescent="0.25">
      <c r="A132" s="88">
        <v>2283</v>
      </c>
      <c r="B132" s="110" t="s">
        <v>183</v>
      </c>
      <c r="C132" s="45">
        <f t="shared" si="9"/>
        <v>0</v>
      </c>
      <c r="D132" s="43">
        <v>0</v>
      </c>
      <c r="E132" s="40"/>
      <c r="F132" s="39">
        <f t="shared" si="10"/>
        <v>0</v>
      </c>
      <c r="G132" s="43">
        <v>0</v>
      </c>
      <c r="H132" s="42"/>
      <c r="I132" s="39">
        <f t="shared" si="11"/>
        <v>0</v>
      </c>
      <c r="J132" s="43"/>
      <c r="K132" s="42"/>
      <c r="L132" s="39">
        <f t="shared" si="12"/>
        <v>0</v>
      </c>
      <c r="M132" s="41"/>
      <c r="N132" s="40"/>
      <c r="O132" s="39">
        <f t="shared" si="13"/>
        <v>0</v>
      </c>
      <c r="P132" s="38"/>
      <c r="R132" s="13"/>
    </row>
    <row r="133" spans="1:18" ht="36" x14ac:dyDescent="0.25">
      <c r="A133" s="109">
        <v>2300</v>
      </c>
      <c r="B133" s="108" t="s">
        <v>182</v>
      </c>
      <c r="C133" s="124">
        <f t="shared" si="9"/>
        <v>68943</v>
      </c>
      <c r="D133" s="121">
        <f>SUM(D134,D139,D143,D144,D147,D154,D162,D163,D166)</f>
        <v>69040</v>
      </c>
      <c r="E133" s="540">
        <f>SUM(E134,E139,E143,E144,E147,E154,E162,E163,E166)</f>
        <v>-97</v>
      </c>
      <c r="F133" s="473">
        <f t="shared" si="10"/>
        <v>68943</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row>
    <row r="134" spans="1:18" ht="24" x14ac:dyDescent="0.25">
      <c r="A134" s="118">
        <v>2310</v>
      </c>
      <c r="B134" s="117" t="s">
        <v>181</v>
      </c>
      <c r="C134" s="85">
        <f t="shared" si="9"/>
        <v>68943</v>
      </c>
      <c r="D134" s="201">
        <f>SUM(D135:D138)</f>
        <v>69040</v>
      </c>
      <c r="E134" s="148">
        <f>SUM(E135:E138)</f>
        <v>-97</v>
      </c>
      <c r="F134" s="477">
        <f t="shared" si="10"/>
        <v>68943</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row>
    <row r="135" spans="1:18" hidden="1" x14ac:dyDescent="0.25">
      <c r="A135" s="88">
        <v>2311</v>
      </c>
      <c r="B135" s="110" t="s">
        <v>180</v>
      </c>
      <c r="C135" s="45">
        <f t="shared" si="9"/>
        <v>0</v>
      </c>
      <c r="D135" s="43">
        <v>0</v>
      </c>
      <c r="E135" s="40"/>
      <c r="F135" s="39">
        <f t="shared" si="10"/>
        <v>0</v>
      </c>
      <c r="G135" s="43">
        <v>0</v>
      </c>
      <c r="H135" s="42"/>
      <c r="I135" s="39">
        <f t="shared" si="11"/>
        <v>0</v>
      </c>
      <c r="J135" s="43"/>
      <c r="K135" s="42"/>
      <c r="L135" s="39">
        <f t="shared" si="12"/>
        <v>0</v>
      </c>
      <c r="M135" s="41"/>
      <c r="N135" s="40"/>
      <c r="O135" s="39">
        <f t="shared" si="13"/>
        <v>0</v>
      </c>
      <c r="P135" s="38"/>
      <c r="R135" s="13"/>
    </row>
    <row r="136" spans="1:18" hidden="1" x14ac:dyDescent="0.25">
      <c r="A136" s="88">
        <v>2312</v>
      </c>
      <c r="B136" s="110" t="s">
        <v>179</v>
      </c>
      <c r="C136" s="45">
        <f t="shared" si="9"/>
        <v>0</v>
      </c>
      <c r="D136" s="43">
        <v>0</v>
      </c>
      <c r="E136" s="40"/>
      <c r="F136" s="39">
        <f t="shared" si="10"/>
        <v>0</v>
      </c>
      <c r="G136" s="43">
        <v>0</v>
      </c>
      <c r="H136" s="42"/>
      <c r="I136" s="39">
        <f t="shared" si="11"/>
        <v>0</v>
      </c>
      <c r="J136" s="43"/>
      <c r="K136" s="42"/>
      <c r="L136" s="39">
        <f t="shared" si="12"/>
        <v>0</v>
      </c>
      <c r="M136" s="41"/>
      <c r="N136" s="40"/>
      <c r="O136" s="39">
        <f t="shared" si="13"/>
        <v>0</v>
      </c>
      <c r="P136" s="38"/>
      <c r="R136" s="13"/>
    </row>
    <row r="137" spans="1:18" hidden="1" x14ac:dyDescent="0.25">
      <c r="A137" s="88">
        <v>2313</v>
      </c>
      <c r="B137" s="110" t="s">
        <v>178</v>
      </c>
      <c r="C137" s="45">
        <f t="shared" si="9"/>
        <v>0</v>
      </c>
      <c r="D137" s="43">
        <v>0</v>
      </c>
      <c r="E137" s="40"/>
      <c r="F137" s="39">
        <f t="shared" si="10"/>
        <v>0</v>
      </c>
      <c r="G137" s="43">
        <v>0</v>
      </c>
      <c r="H137" s="42"/>
      <c r="I137" s="39">
        <f t="shared" si="11"/>
        <v>0</v>
      </c>
      <c r="J137" s="43"/>
      <c r="K137" s="42"/>
      <c r="L137" s="39">
        <f t="shared" si="12"/>
        <v>0</v>
      </c>
      <c r="M137" s="41"/>
      <c r="N137" s="40"/>
      <c r="O137" s="39">
        <f t="shared" si="13"/>
        <v>0</v>
      </c>
      <c r="P137" s="38"/>
      <c r="R137" s="13"/>
    </row>
    <row r="138" spans="1:18" ht="24" x14ac:dyDescent="0.25">
      <c r="A138" s="88">
        <v>2314</v>
      </c>
      <c r="B138" s="110" t="s">
        <v>177</v>
      </c>
      <c r="C138" s="45">
        <f t="shared" si="9"/>
        <v>68943</v>
      </c>
      <c r="D138" s="43">
        <f>125040-41000-15000</f>
        <v>69040</v>
      </c>
      <c r="E138" s="543">
        <v>-97</v>
      </c>
      <c r="F138" s="87">
        <f t="shared" si="10"/>
        <v>68943</v>
      </c>
      <c r="G138" s="43">
        <v>0</v>
      </c>
      <c r="H138" s="42"/>
      <c r="I138" s="39">
        <f t="shared" si="11"/>
        <v>0</v>
      </c>
      <c r="J138" s="43"/>
      <c r="K138" s="42"/>
      <c r="L138" s="39">
        <f t="shared" si="12"/>
        <v>0</v>
      </c>
      <c r="M138" s="41"/>
      <c r="N138" s="40"/>
      <c r="O138" s="39">
        <f t="shared" si="13"/>
        <v>0</v>
      </c>
      <c r="P138" s="38"/>
      <c r="R138" s="13"/>
    </row>
    <row r="139" spans="1:18" hidden="1" x14ac:dyDescent="0.25">
      <c r="A139" s="111">
        <v>2320</v>
      </c>
      <c r="B139" s="110" t="s">
        <v>176</v>
      </c>
      <c r="C139" s="45">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row>
    <row r="140" spans="1:18" hidden="1" x14ac:dyDescent="0.25">
      <c r="A140" s="88">
        <v>2321</v>
      </c>
      <c r="B140" s="110" t="s">
        <v>175</v>
      </c>
      <c r="C140" s="45">
        <f t="shared" si="9"/>
        <v>0</v>
      </c>
      <c r="D140" s="43">
        <v>0</v>
      </c>
      <c r="E140" s="40"/>
      <c r="F140" s="39">
        <f t="shared" si="10"/>
        <v>0</v>
      </c>
      <c r="G140" s="43">
        <v>0</v>
      </c>
      <c r="H140" s="42"/>
      <c r="I140" s="39">
        <f t="shared" si="11"/>
        <v>0</v>
      </c>
      <c r="J140" s="43"/>
      <c r="K140" s="42"/>
      <c r="L140" s="39">
        <f t="shared" si="12"/>
        <v>0</v>
      </c>
      <c r="M140" s="41"/>
      <c r="N140" s="40"/>
      <c r="O140" s="39">
        <f t="shared" si="13"/>
        <v>0</v>
      </c>
      <c r="P140" s="38"/>
      <c r="R140" s="13"/>
    </row>
    <row r="141" spans="1:18" hidden="1" x14ac:dyDescent="0.25">
      <c r="A141" s="88">
        <v>2322</v>
      </c>
      <c r="B141" s="110" t="s">
        <v>174</v>
      </c>
      <c r="C141" s="45">
        <f t="shared" si="9"/>
        <v>0</v>
      </c>
      <c r="D141" s="43">
        <v>0</v>
      </c>
      <c r="E141" s="40"/>
      <c r="F141" s="39">
        <f t="shared" si="10"/>
        <v>0</v>
      </c>
      <c r="G141" s="43">
        <v>0</v>
      </c>
      <c r="H141" s="42"/>
      <c r="I141" s="39">
        <f t="shared" si="11"/>
        <v>0</v>
      </c>
      <c r="J141" s="43"/>
      <c r="K141" s="42"/>
      <c r="L141" s="39">
        <f t="shared" si="12"/>
        <v>0</v>
      </c>
      <c r="M141" s="41"/>
      <c r="N141" s="40"/>
      <c r="O141" s="39">
        <f t="shared" si="13"/>
        <v>0</v>
      </c>
      <c r="P141" s="38"/>
      <c r="R141" s="13"/>
    </row>
    <row r="142" spans="1:18" hidden="1" x14ac:dyDescent="0.25">
      <c r="A142" s="88">
        <v>2329</v>
      </c>
      <c r="B142" s="110" t="s">
        <v>173</v>
      </c>
      <c r="C142" s="45">
        <f t="shared" si="9"/>
        <v>0</v>
      </c>
      <c r="D142" s="43">
        <v>0</v>
      </c>
      <c r="E142" s="40"/>
      <c r="F142" s="39">
        <f t="shared" si="10"/>
        <v>0</v>
      </c>
      <c r="G142" s="43">
        <v>0</v>
      </c>
      <c r="H142" s="42"/>
      <c r="I142" s="39">
        <f t="shared" si="11"/>
        <v>0</v>
      </c>
      <c r="J142" s="43"/>
      <c r="K142" s="42"/>
      <c r="L142" s="39">
        <f t="shared" si="12"/>
        <v>0</v>
      </c>
      <c r="M142" s="41"/>
      <c r="N142" s="40"/>
      <c r="O142" s="39">
        <f t="shared" si="13"/>
        <v>0</v>
      </c>
      <c r="P142" s="38"/>
      <c r="R142" s="13"/>
    </row>
    <row r="143" spans="1:18" hidden="1" x14ac:dyDescent="0.25">
      <c r="A143" s="111">
        <v>2330</v>
      </c>
      <c r="B143" s="110" t="s">
        <v>172</v>
      </c>
      <c r="C143" s="45">
        <f t="shared" si="9"/>
        <v>0</v>
      </c>
      <c r="D143" s="43">
        <v>0</v>
      </c>
      <c r="E143" s="40"/>
      <c r="F143" s="39">
        <f t="shared" si="10"/>
        <v>0</v>
      </c>
      <c r="G143" s="43">
        <v>0</v>
      </c>
      <c r="H143" s="42"/>
      <c r="I143" s="39">
        <f t="shared" si="11"/>
        <v>0</v>
      </c>
      <c r="J143" s="43"/>
      <c r="K143" s="42"/>
      <c r="L143" s="39">
        <f t="shared" si="12"/>
        <v>0</v>
      </c>
      <c r="M143" s="41"/>
      <c r="N143" s="40"/>
      <c r="O143" s="39">
        <f t="shared" si="13"/>
        <v>0</v>
      </c>
      <c r="P143" s="38"/>
      <c r="R143" s="13"/>
    </row>
    <row r="144" spans="1:18" ht="36" hidden="1" x14ac:dyDescent="0.25">
      <c r="A144" s="111">
        <v>2340</v>
      </c>
      <c r="B144" s="110" t="s">
        <v>171</v>
      </c>
      <c r="C144" s="45">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row>
    <row r="145" spans="1:18" hidden="1" x14ac:dyDescent="0.25">
      <c r="A145" s="88">
        <v>2341</v>
      </c>
      <c r="B145" s="110" t="s">
        <v>170</v>
      </c>
      <c r="C145" s="45">
        <f t="shared" si="9"/>
        <v>0</v>
      </c>
      <c r="D145" s="43">
        <v>0</v>
      </c>
      <c r="E145" s="40"/>
      <c r="F145" s="39">
        <f t="shared" si="10"/>
        <v>0</v>
      </c>
      <c r="G145" s="43">
        <v>0</v>
      </c>
      <c r="H145" s="42"/>
      <c r="I145" s="39">
        <f t="shared" si="11"/>
        <v>0</v>
      </c>
      <c r="J145" s="43"/>
      <c r="K145" s="42"/>
      <c r="L145" s="39">
        <f t="shared" si="12"/>
        <v>0</v>
      </c>
      <c r="M145" s="41"/>
      <c r="N145" s="40"/>
      <c r="O145" s="39">
        <f t="shared" si="13"/>
        <v>0</v>
      </c>
      <c r="P145" s="38"/>
      <c r="R145" s="13"/>
    </row>
    <row r="146" spans="1:18" ht="24" hidden="1" x14ac:dyDescent="0.25">
      <c r="A146" s="88">
        <v>2344</v>
      </c>
      <c r="B146" s="110" t="s">
        <v>169</v>
      </c>
      <c r="C146" s="45">
        <f t="shared" si="9"/>
        <v>0</v>
      </c>
      <c r="D146" s="43">
        <v>0</v>
      </c>
      <c r="E146" s="40"/>
      <c r="F146" s="39">
        <f t="shared" si="10"/>
        <v>0</v>
      </c>
      <c r="G146" s="43">
        <v>0</v>
      </c>
      <c r="H146" s="42"/>
      <c r="I146" s="39">
        <f t="shared" si="11"/>
        <v>0</v>
      </c>
      <c r="J146" s="43"/>
      <c r="K146" s="42"/>
      <c r="L146" s="39">
        <f t="shared" si="12"/>
        <v>0</v>
      </c>
      <c r="M146" s="41"/>
      <c r="N146" s="40"/>
      <c r="O146" s="39">
        <f t="shared" si="13"/>
        <v>0</v>
      </c>
      <c r="P146" s="38"/>
      <c r="R146" s="13"/>
    </row>
    <row r="147" spans="1:18" ht="24" hidden="1" x14ac:dyDescent="0.25">
      <c r="A147" s="169">
        <v>2350</v>
      </c>
      <c r="B147" s="96" t="s">
        <v>168</v>
      </c>
      <c r="C147" s="45">
        <f t="shared" si="9"/>
        <v>0</v>
      </c>
      <c r="D147" s="94">
        <f>SUM(D148:D153)</f>
        <v>0</v>
      </c>
      <c r="E147" s="91">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row>
    <row r="148" spans="1:18" hidden="1" x14ac:dyDescent="0.25">
      <c r="A148" s="145">
        <v>2351</v>
      </c>
      <c r="B148" s="117" t="s">
        <v>167</v>
      </c>
      <c r="C148" s="45">
        <f t="shared" si="9"/>
        <v>0</v>
      </c>
      <c r="D148" s="83">
        <v>0</v>
      </c>
      <c r="E148" s="80"/>
      <c r="F148" s="79">
        <f t="shared" si="10"/>
        <v>0</v>
      </c>
      <c r="G148" s="83">
        <v>0</v>
      </c>
      <c r="H148" s="82"/>
      <c r="I148" s="79">
        <f t="shared" si="11"/>
        <v>0</v>
      </c>
      <c r="J148" s="83"/>
      <c r="K148" s="82"/>
      <c r="L148" s="79">
        <f t="shared" si="12"/>
        <v>0</v>
      </c>
      <c r="M148" s="81"/>
      <c r="N148" s="80"/>
      <c r="O148" s="79">
        <f t="shared" si="13"/>
        <v>0</v>
      </c>
      <c r="P148" s="78"/>
      <c r="R148" s="13"/>
    </row>
    <row r="149" spans="1:18" hidden="1" x14ac:dyDescent="0.25">
      <c r="A149" s="88">
        <v>2352</v>
      </c>
      <c r="B149" s="110" t="s">
        <v>166</v>
      </c>
      <c r="C149" s="45">
        <f t="shared" si="9"/>
        <v>0</v>
      </c>
      <c r="D149" s="43">
        <v>0</v>
      </c>
      <c r="E149" s="40"/>
      <c r="F149" s="39">
        <f t="shared" si="10"/>
        <v>0</v>
      </c>
      <c r="G149" s="43">
        <v>0</v>
      </c>
      <c r="H149" s="42"/>
      <c r="I149" s="39">
        <f t="shared" si="11"/>
        <v>0</v>
      </c>
      <c r="J149" s="43"/>
      <c r="K149" s="42"/>
      <c r="L149" s="39">
        <f t="shared" si="12"/>
        <v>0</v>
      </c>
      <c r="M149" s="41"/>
      <c r="N149" s="40"/>
      <c r="O149" s="39">
        <f t="shared" si="13"/>
        <v>0</v>
      </c>
      <c r="P149" s="38"/>
      <c r="R149" s="13"/>
    </row>
    <row r="150" spans="1:18" ht="24" hidden="1" x14ac:dyDescent="0.25">
      <c r="A150" s="88">
        <v>2353</v>
      </c>
      <c r="B150" s="110" t="s">
        <v>165</v>
      </c>
      <c r="C150" s="45">
        <f t="shared" si="9"/>
        <v>0</v>
      </c>
      <c r="D150" s="43">
        <v>0</v>
      </c>
      <c r="E150" s="40"/>
      <c r="F150" s="39">
        <f t="shared" si="10"/>
        <v>0</v>
      </c>
      <c r="G150" s="43">
        <v>0</v>
      </c>
      <c r="H150" s="42"/>
      <c r="I150" s="39">
        <f t="shared" si="11"/>
        <v>0</v>
      </c>
      <c r="J150" s="43"/>
      <c r="K150" s="42"/>
      <c r="L150" s="39">
        <f t="shared" si="12"/>
        <v>0</v>
      </c>
      <c r="M150" s="41"/>
      <c r="N150" s="40"/>
      <c r="O150" s="39">
        <f t="shared" si="13"/>
        <v>0</v>
      </c>
      <c r="P150" s="38"/>
      <c r="R150" s="13"/>
    </row>
    <row r="151" spans="1:18" ht="24" hidden="1" x14ac:dyDescent="0.25">
      <c r="A151" s="88">
        <v>2354</v>
      </c>
      <c r="B151" s="110" t="s">
        <v>164</v>
      </c>
      <c r="C151" s="45">
        <f t="shared" si="9"/>
        <v>0</v>
      </c>
      <c r="D151" s="43">
        <v>0</v>
      </c>
      <c r="E151" s="40"/>
      <c r="F151" s="39">
        <f t="shared" si="10"/>
        <v>0</v>
      </c>
      <c r="G151" s="43">
        <v>0</v>
      </c>
      <c r="H151" s="42"/>
      <c r="I151" s="39">
        <f t="shared" si="11"/>
        <v>0</v>
      </c>
      <c r="J151" s="43"/>
      <c r="K151" s="42"/>
      <c r="L151" s="39">
        <f t="shared" si="12"/>
        <v>0</v>
      </c>
      <c r="M151" s="41"/>
      <c r="N151" s="40"/>
      <c r="O151" s="39">
        <f t="shared" si="13"/>
        <v>0</v>
      </c>
      <c r="P151" s="38"/>
      <c r="R151" s="13"/>
    </row>
    <row r="152" spans="1:18" ht="24" hidden="1" x14ac:dyDescent="0.25">
      <c r="A152" s="88">
        <v>2355</v>
      </c>
      <c r="B152" s="110" t="s">
        <v>163</v>
      </c>
      <c r="C152" s="45">
        <f t="shared" si="9"/>
        <v>0</v>
      </c>
      <c r="D152" s="43">
        <v>0</v>
      </c>
      <c r="E152" s="40"/>
      <c r="F152" s="39">
        <f t="shared" si="10"/>
        <v>0</v>
      </c>
      <c r="G152" s="43">
        <v>0</v>
      </c>
      <c r="H152" s="42"/>
      <c r="I152" s="39">
        <f t="shared" si="11"/>
        <v>0</v>
      </c>
      <c r="J152" s="43"/>
      <c r="K152" s="42"/>
      <c r="L152" s="39">
        <f t="shared" si="12"/>
        <v>0</v>
      </c>
      <c r="M152" s="41"/>
      <c r="N152" s="40"/>
      <c r="O152" s="39">
        <f t="shared" si="13"/>
        <v>0</v>
      </c>
      <c r="P152" s="38"/>
      <c r="R152" s="13"/>
    </row>
    <row r="153" spans="1:18" ht="24" hidden="1" x14ac:dyDescent="0.25">
      <c r="A153" s="88">
        <v>2359</v>
      </c>
      <c r="B153" s="110" t="s">
        <v>162</v>
      </c>
      <c r="C153" s="45">
        <f t="shared" si="9"/>
        <v>0</v>
      </c>
      <c r="D153" s="43">
        <v>0</v>
      </c>
      <c r="E153" s="40"/>
      <c r="F153" s="39">
        <f t="shared" si="10"/>
        <v>0</v>
      </c>
      <c r="G153" s="43">
        <v>0</v>
      </c>
      <c r="H153" s="42"/>
      <c r="I153" s="39">
        <f t="shared" si="11"/>
        <v>0</v>
      </c>
      <c r="J153" s="43"/>
      <c r="K153" s="42"/>
      <c r="L153" s="39">
        <f t="shared" si="12"/>
        <v>0</v>
      </c>
      <c r="M153" s="41"/>
      <c r="N153" s="40"/>
      <c r="O153" s="39">
        <f t="shared" si="13"/>
        <v>0</v>
      </c>
      <c r="P153" s="38"/>
      <c r="R153" s="13"/>
    </row>
    <row r="154" spans="1:18" ht="24" hidden="1" x14ac:dyDescent="0.25">
      <c r="A154" s="111">
        <v>2360</v>
      </c>
      <c r="B154" s="110" t="s">
        <v>161</v>
      </c>
      <c r="C154" s="45">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row>
    <row r="155" spans="1:18" hidden="1" x14ac:dyDescent="0.25">
      <c r="A155" s="46">
        <v>2361</v>
      </c>
      <c r="B155" s="110" t="s">
        <v>160</v>
      </c>
      <c r="C155" s="45">
        <f t="shared" si="9"/>
        <v>0</v>
      </c>
      <c r="D155" s="43">
        <v>0</v>
      </c>
      <c r="E155" s="40"/>
      <c r="F155" s="39">
        <f t="shared" si="10"/>
        <v>0</v>
      </c>
      <c r="G155" s="43">
        <v>0</v>
      </c>
      <c r="H155" s="42"/>
      <c r="I155" s="39">
        <f t="shared" si="11"/>
        <v>0</v>
      </c>
      <c r="J155" s="43"/>
      <c r="K155" s="42"/>
      <c r="L155" s="39">
        <f t="shared" si="12"/>
        <v>0</v>
      </c>
      <c r="M155" s="41"/>
      <c r="N155" s="40"/>
      <c r="O155" s="39">
        <f t="shared" si="13"/>
        <v>0</v>
      </c>
      <c r="P155" s="38"/>
      <c r="R155" s="13"/>
    </row>
    <row r="156" spans="1:18" ht="24" hidden="1" x14ac:dyDescent="0.25">
      <c r="A156" s="46">
        <v>2362</v>
      </c>
      <c r="B156" s="110" t="s">
        <v>159</v>
      </c>
      <c r="C156" s="45">
        <f t="shared" si="9"/>
        <v>0</v>
      </c>
      <c r="D156" s="43">
        <v>0</v>
      </c>
      <c r="E156" s="40"/>
      <c r="F156" s="39">
        <f t="shared" si="10"/>
        <v>0</v>
      </c>
      <c r="G156" s="43">
        <v>0</v>
      </c>
      <c r="H156" s="42"/>
      <c r="I156" s="39">
        <f t="shared" si="11"/>
        <v>0</v>
      </c>
      <c r="J156" s="43"/>
      <c r="K156" s="42"/>
      <c r="L156" s="39">
        <f t="shared" si="12"/>
        <v>0</v>
      </c>
      <c r="M156" s="41"/>
      <c r="N156" s="40"/>
      <c r="O156" s="39">
        <f t="shared" si="13"/>
        <v>0</v>
      </c>
      <c r="P156" s="38"/>
      <c r="R156" s="13"/>
    </row>
    <row r="157" spans="1:18" hidden="1" x14ac:dyDescent="0.25">
      <c r="A157" s="46">
        <v>2363</v>
      </c>
      <c r="B157" s="110" t="s">
        <v>158</v>
      </c>
      <c r="C157" s="45">
        <f t="shared" si="9"/>
        <v>0</v>
      </c>
      <c r="D157" s="43">
        <v>0</v>
      </c>
      <c r="E157" s="40"/>
      <c r="F157" s="39">
        <f t="shared" si="10"/>
        <v>0</v>
      </c>
      <c r="G157" s="43">
        <v>0</v>
      </c>
      <c r="H157" s="42"/>
      <c r="I157" s="39">
        <f t="shared" si="11"/>
        <v>0</v>
      </c>
      <c r="J157" s="43"/>
      <c r="K157" s="42"/>
      <c r="L157" s="39">
        <f t="shared" si="12"/>
        <v>0</v>
      </c>
      <c r="M157" s="41"/>
      <c r="N157" s="40"/>
      <c r="O157" s="39">
        <f t="shared" si="13"/>
        <v>0</v>
      </c>
      <c r="P157" s="38"/>
      <c r="R157" s="13"/>
    </row>
    <row r="158" spans="1:18" hidden="1" x14ac:dyDescent="0.25">
      <c r="A158" s="46">
        <v>2364</v>
      </c>
      <c r="B158" s="110" t="s">
        <v>156</v>
      </c>
      <c r="C158" s="45">
        <f t="shared" si="9"/>
        <v>0</v>
      </c>
      <c r="D158" s="43">
        <v>0</v>
      </c>
      <c r="E158" s="40"/>
      <c r="F158" s="39">
        <f t="shared" si="10"/>
        <v>0</v>
      </c>
      <c r="G158" s="43">
        <v>0</v>
      </c>
      <c r="H158" s="42"/>
      <c r="I158" s="39">
        <f t="shared" si="11"/>
        <v>0</v>
      </c>
      <c r="J158" s="43"/>
      <c r="K158" s="42"/>
      <c r="L158" s="39">
        <f t="shared" si="12"/>
        <v>0</v>
      </c>
      <c r="M158" s="41"/>
      <c r="N158" s="40"/>
      <c r="O158" s="39">
        <f t="shared" si="13"/>
        <v>0</v>
      </c>
      <c r="P158" s="38"/>
      <c r="R158" s="13"/>
    </row>
    <row r="159" spans="1:18" hidden="1" x14ac:dyDescent="0.25">
      <c r="A159" s="46">
        <v>2365</v>
      </c>
      <c r="B159" s="110" t="s">
        <v>155</v>
      </c>
      <c r="C159" s="45">
        <f t="shared" si="9"/>
        <v>0</v>
      </c>
      <c r="D159" s="43">
        <v>0</v>
      </c>
      <c r="E159" s="40"/>
      <c r="F159" s="39">
        <f t="shared" si="10"/>
        <v>0</v>
      </c>
      <c r="G159" s="43">
        <v>0</v>
      </c>
      <c r="H159" s="42"/>
      <c r="I159" s="39">
        <f t="shared" si="11"/>
        <v>0</v>
      </c>
      <c r="J159" s="43"/>
      <c r="K159" s="42"/>
      <c r="L159" s="39">
        <f t="shared" si="12"/>
        <v>0</v>
      </c>
      <c r="M159" s="41"/>
      <c r="N159" s="40"/>
      <c r="O159" s="39">
        <f t="shared" si="13"/>
        <v>0</v>
      </c>
      <c r="P159" s="38"/>
      <c r="R159" s="13"/>
    </row>
    <row r="160" spans="1:18" ht="36" hidden="1" x14ac:dyDescent="0.25">
      <c r="A160" s="46">
        <v>2366</v>
      </c>
      <c r="B160" s="110" t="s">
        <v>153</v>
      </c>
      <c r="C160" s="45">
        <f t="shared" si="9"/>
        <v>0</v>
      </c>
      <c r="D160" s="43">
        <v>0</v>
      </c>
      <c r="E160" s="40"/>
      <c r="F160" s="39">
        <f t="shared" si="10"/>
        <v>0</v>
      </c>
      <c r="G160" s="43">
        <v>0</v>
      </c>
      <c r="H160" s="42"/>
      <c r="I160" s="39">
        <f t="shared" si="11"/>
        <v>0</v>
      </c>
      <c r="J160" s="43"/>
      <c r="K160" s="42"/>
      <c r="L160" s="39">
        <f t="shared" si="12"/>
        <v>0</v>
      </c>
      <c r="M160" s="41"/>
      <c r="N160" s="40"/>
      <c r="O160" s="39">
        <f t="shared" si="13"/>
        <v>0</v>
      </c>
      <c r="P160" s="38"/>
      <c r="R160" s="13"/>
    </row>
    <row r="161" spans="1:18" ht="48" hidden="1" x14ac:dyDescent="0.25">
      <c r="A161" s="46">
        <v>2369</v>
      </c>
      <c r="B161" s="110" t="s">
        <v>152</v>
      </c>
      <c r="C161" s="45">
        <f t="shared" si="9"/>
        <v>0</v>
      </c>
      <c r="D161" s="43">
        <v>0</v>
      </c>
      <c r="E161" s="40"/>
      <c r="F161" s="39">
        <f t="shared" si="10"/>
        <v>0</v>
      </c>
      <c r="G161" s="43">
        <v>0</v>
      </c>
      <c r="H161" s="42"/>
      <c r="I161" s="39">
        <f t="shared" si="11"/>
        <v>0</v>
      </c>
      <c r="J161" s="43"/>
      <c r="K161" s="42"/>
      <c r="L161" s="39">
        <f t="shared" si="12"/>
        <v>0</v>
      </c>
      <c r="M161" s="41"/>
      <c r="N161" s="40"/>
      <c r="O161" s="39">
        <f t="shared" si="13"/>
        <v>0</v>
      </c>
      <c r="P161" s="38"/>
      <c r="R161" s="13"/>
    </row>
    <row r="162" spans="1:18" hidden="1" x14ac:dyDescent="0.25">
      <c r="A162" s="169">
        <v>2370</v>
      </c>
      <c r="B162" s="96" t="s">
        <v>151</v>
      </c>
      <c r="C162" s="45">
        <f t="shared" si="9"/>
        <v>0</v>
      </c>
      <c r="D162" s="167">
        <v>0</v>
      </c>
      <c r="E162" s="164"/>
      <c r="F162" s="90">
        <f t="shared" si="10"/>
        <v>0</v>
      </c>
      <c r="G162" s="167">
        <v>0</v>
      </c>
      <c r="H162" s="166"/>
      <c r="I162" s="90">
        <f t="shared" si="11"/>
        <v>0</v>
      </c>
      <c r="J162" s="167"/>
      <c r="K162" s="166"/>
      <c r="L162" s="90">
        <f t="shared" si="12"/>
        <v>0</v>
      </c>
      <c r="M162" s="165"/>
      <c r="N162" s="164"/>
      <c r="O162" s="90">
        <f t="shared" si="13"/>
        <v>0</v>
      </c>
      <c r="P162" s="89"/>
      <c r="R162" s="13"/>
    </row>
    <row r="163" spans="1:18" hidden="1" x14ac:dyDescent="0.25">
      <c r="A163" s="169">
        <v>2380</v>
      </c>
      <c r="B163" s="96" t="s">
        <v>150</v>
      </c>
      <c r="C163" s="45">
        <f t="shared" si="9"/>
        <v>0</v>
      </c>
      <c r="D163" s="94">
        <f>SUM(D164:D165)</f>
        <v>0</v>
      </c>
      <c r="E163" s="91">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row>
    <row r="164" spans="1:18" hidden="1" x14ac:dyDescent="0.25">
      <c r="A164" s="200">
        <v>2381</v>
      </c>
      <c r="B164" s="117" t="s">
        <v>149</v>
      </c>
      <c r="C164" s="45">
        <f t="shared" si="9"/>
        <v>0</v>
      </c>
      <c r="D164" s="83">
        <v>0</v>
      </c>
      <c r="E164" s="80"/>
      <c r="F164" s="79">
        <f t="shared" si="10"/>
        <v>0</v>
      </c>
      <c r="G164" s="83">
        <v>0</v>
      </c>
      <c r="H164" s="82"/>
      <c r="I164" s="79">
        <f t="shared" si="11"/>
        <v>0</v>
      </c>
      <c r="J164" s="83"/>
      <c r="K164" s="82"/>
      <c r="L164" s="79">
        <f t="shared" si="12"/>
        <v>0</v>
      </c>
      <c r="M164" s="81"/>
      <c r="N164" s="80"/>
      <c r="O164" s="79">
        <f t="shared" si="13"/>
        <v>0</v>
      </c>
      <c r="P164" s="78"/>
      <c r="R164" s="13"/>
    </row>
    <row r="165" spans="1:18" ht="24" hidden="1" x14ac:dyDescent="0.25">
      <c r="A165" s="46">
        <v>2389</v>
      </c>
      <c r="B165" s="110" t="s">
        <v>148</v>
      </c>
      <c r="C165" s="45">
        <f t="shared" si="9"/>
        <v>0</v>
      </c>
      <c r="D165" s="43">
        <v>0</v>
      </c>
      <c r="E165" s="40"/>
      <c r="F165" s="39">
        <f t="shared" si="10"/>
        <v>0</v>
      </c>
      <c r="G165" s="43">
        <v>0</v>
      </c>
      <c r="H165" s="42"/>
      <c r="I165" s="39">
        <f t="shared" si="11"/>
        <v>0</v>
      </c>
      <c r="J165" s="43"/>
      <c r="K165" s="42"/>
      <c r="L165" s="39">
        <f t="shared" si="12"/>
        <v>0</v>
      </c>
      <c r="M165" s="41"/>
      <c r="N165" s="40"/>
      <c r="O165" s="39">
        <f t="shared" si="13"/>
        <v>0</v>
      </c>
      <c r="P165" s="38"/>
      <c r="R165" s="13"/>
    </row>
    <row r="166" spans="1:18" hidden="1" x14ac:dyDescent="0.25">
      <c r="A166" s="169">
        <v>2390</v>
      </c>
      <c r="B166" s="96" t="s">
        <v>147</v>
      </c>
      <c r="C166" s="45">
        <f t="shared" si="9"/>
        <v>0</v>
      </c>
      <c r="D166" s="167">
        <v>0</v>
      </c>
      <c r="E166" s="164"/>
      <c r="F166" s="90">
        <f t="shared" si="10"/>
        <v>0</v>
      </c>
      <c r="G166" s="167">
        <v>0</v>
      </c>
      <c r="H166" s="166"/>
      <c r="I166" s="90">
        <f t="shared" si="11"/>
        <v>0</v>
      </c>
      <c r="J166" s="167"/>
      <c r="K166" s="166"/>
      <c r="L166" s="90">
        <f t="shared" si="12"/>
        <v>0</v>
      </c>
      <c r="M166" s="165"/>
      <c r="N166" s="164"/>
      <c r="O166" s="90">
        <f t="shared" si="13"/>
        <v>0</v>
      </c>
      <c r="P166" s="89"/>
      <c r="R166" s="13"/>
    </row>
    <row r="167" spans="1:18" hidden="1" x14ac:dyDescent="0.25">
      <c r="A167" s="109">
        <v>2400</v>
      </c>
      <c r="B167" s="108" t="s">
        <v>146</v>
      </c>
      <c r="C167" s="124">
        <f t="shared" si="9"/>
        <v>0</v>
      </c>
      <c r="D167" s="199">
        <v>0</v>
      </c>
      <c r="E167" s="196"/>
      <c r="F167" s="119">
        <f t="shared" si="10"/>
        <v>0</v>
      </c>
      <c r="G167" s="199">
        <v>0</v>
      </c>
      <c r="H167" s="198"/>
      <c r="I167" s="119">
        <f t="shared" si="11"/>
        <v>0</v>
      </c>
      <c r="J167" s="199"/>
      <c r="K167" s="198"/>
      <c r="L167" s="119">
        <f t="shared" si="12"/>
        <v>0</v>
      </c>
      <c r="M167" s="197"/>
      <c r="N167" s="196"/>
      <c r="O167" s="119">
        <f t="shared" si="13"/>
        <v>0</v>
      </c>
      <c r="P167" s="171"/>
      <c r="R167" s="13"/>
    </row>
    <row r="168" spans="1:18" ht="24" hidden="1" x14ac:dyDescent="0.25">
      <c r="A168" s="109">
        <v>2500</v>
      </c>
      <c r="B168" s="108" t="s">
        <v>145</v>
      </c>
      <c r="C168" s="124">
        <f t="shared" si="9"/>
        <v>0</v>
      </c>
      <c r="D168" s="121">
        <f>SUM(D169,D174)</f>
        <v>0</v>
      </c>
      <c r="E168" s="123">
        <f>SUM(E169,E174)</f>
        <v>0</v>
      </c>
      <c r="F168" s="119">
        <f t="shared" si="10"/>
        <v>0</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67">
        <f t="shared" si="13"/>
        <v>0</v>
      </c>
      <c r="P168" s="66"/>
      <c r="R168" s="13"/>
    </row>
    <row r="169" spans="1:18" hidden="1" x14ac:dyDescent="0.25">
      <c r="A169" s="118">
        <v>2510</v>
      </c>
      <c r="B169" s="117" t="s">
        <v>144</v>
      </c>
      <c r="C169" s="85">
        <f t="shared" si="9"/>
        <v>0</v>
      </c>
      <c r="D169" s="140">
        <f>SUM(D170:D173)</f>
        <v>0</v>
      </c>
      <c r="E169" s="141">
        <f>SUM(E170:E173)</f>
        <v>0</v>
      </c>
      <c r="F169" s="79">
        <f t="shared" si="10"/>
        <v>0</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c r="R169" s="13"/>
    </row>
    <row r="170" spans="1:18" ht="24" hidden="1" x14ac:dyDescent="0.25">
      <c r="A170" s="88">
        <v>2512</v>
      </c>
      <c r="B170" s="110" t="s">
        <v>143</v>
      </c>
      <c r="C170" s="45">
        <f t="shared" si="9"/>
        <v>0</v>
      </c>
      <c r="D170" s="43">
        <v>0</v>
      </c>
      <c r="E170" s="40"/>
      <c r="F170" s="39">
        <f t="shared" si="10"/>
        <v>0</v>
      </c>
      <c r="G170" s="43">
        <v>0</v>
      </c>
      <c r="H170" s="42"/>
      <c r="I170" s="39">
        <f t="shared" si="11"/>
        <v>0</v>
      </c>
      <c r="J170" s="43"/>
      <c r="K170" s="42"/>
      <c r="L170" s="39">
        <f t="shared" si="12"/>
        <v>0</v>
      </c>
      <c r="M170" s="41"/>
      <c r="N170" s="40"/>
      <c r="O170" s="39">
        <f t="shared" si="13"/>
        <v>0</v>
      </c>
      <c r="P170" s="38"/>
      <c r="R170" s="13"/>
    </row>
    <row r="171" spans="1:18" ht="36" hidden="1" x14ac:dyDescent="0.25">
      <c r="A171" s="88">
        <v>2513</v>
      </c>
      <c r="B171" s="110" t="s">
        <v>142</v>
      </c>
      <c r="C171" s="45">
        <f t="shared" si="9"/>
        <v>0</v>
      </c>
      <c r="D171" s="43">
        <v>0</v>
      </c>
      <c r="E171" s="40"/>
      <c r="F171" s="39">
        <f t="shared" si="10"/>
        <v>0</v>
      </c>
      <c r="G171" s="43">
        <v>0</v>
      </c>
      <c r="H171" s="42"/>
      <c r="I171" s="39">
        <f t="shared" si="11"/>
        <v>0</v>
      </c>
      <c r="J171" s="43"/>
      <c r="K171" s="42"/>
      <c r="L171" s="39">
        <f t="shared" si="12"/>
        <v>0</v>
      </c>
      <c r="M171" s="41"/>
      <c r="N171" s="40"/>
      <c r="O171" s="39">
        <f t="shared" si="13"/>
        <v>0</v>
      </c>
      <c r="P171" s="38"/>
      <c r="R171" s="13"/>
    </row>
    <row r="172" spans="1:18" ht="24" hidden="1" x14ac:dyDescent="0.25">
      <c r="A172" s="88">
        <v>2515</v>
      </c>
      <c r="B172" s="110" t="s">
        <v>141</v>
      </c>
      <c r="C172" s="45">
        <f t="shared" si="9"/>
        <v>0</v>
      </c>
      <c r="D172" s="43">
        <v>0</v>
      </c>
      <c r="E172" s="40"/>
      <c r="F172" s="39">
        <f t="shared" si="10"/>
        <v>0</v>
      </c>
      <c r="G172" s="43">
        <v>0</v>
      </c>
      <c r="H172" s="42"/>
      <c r="I172" s="39">
        <f t="shared" si="11"/>
        <v>0</v>
      </c>
      <c r="J172" s="43"/>
      <c r="K172" s="42"/>
      <c r="L172" s="39">
        <f t="shared" si="12"/>
        <v>0</v>
      </c>
      <c r="M172" s="41"/>
      <c r="N172" s="40"/>
      <c r="O172" s="39">
        <f t="shared" si="13"/>
        <v>0</v>
      </c>
      <c r="P172" s="38"/>
      <c r="R172" s="13"/>
    </row>
    <row r="173" spans="1:18" ht="24" hidden="1" x14ac:dyDescent="0.25">
      <c r="A173" s="88">
        <v>2519</v>
      </c>
      <c r="B173" s="110" t="s">
        <v>140</v>
      </c>
      <c r="C173" s="45">
        <f t="shared" si="9"/>
        <v>0</v>
      </c>
      <c r="D173" s="43">
        <v>0</v>
      </c>
      <c r="E173" s="40"/>
      <c r="F173" s="39">
        <f t="shared" si="10"/>
        <v>0</v>
      </c>
      <c r="G173" s="43">
        <v>0</v>
      </c>
      <c r="H173" s="42"/>
      <c r="I173" s="39">
        <f t="shared" si="11"/>
        <v>0</v>
      </c>
      <c r="J173" s="43"/>
      <c r="K173" s="42"/>
      <c r="L173" s="39">
        <f t="shared" si="12"/>
        <v>0</v>
      </c>
      <c r="M173" s="41"/>
      <c r="N173" s="40"/>
      <c r="O173" s="39">
        <f t="shared" si="13"/>
        <v>0</v>
      </c>
      <c r="P173" s="38"/>
      <c r="R173" s="13"/>
    </row>
    <row r="174" spans="1:18" hidden="1" x14ac:dyDescent="0.25">
      <c r="A174" s="111">
        <v>2520</v>
      </c>
      <c r="B174" s="110" t="s">
        <v>139</v>
      </c>
      <c r="C174" s="45">
        <f t="shared" si="9"/>
        <v>0</v>
      </c>
      <c r="D174" s="43">
        <v>0</v>
      </c>
      <c r="E174" s="40"/>
      <c r="F174" s="39">
        <f t="shared" si="10"/>
        <v>0</v>
      </c>
      <c r="G174" s="43">
        <v>0</v>
      </c>
      <c r="H174" s="42"/>
      <c r="I174" s="39">
        <f t="shared" si="11"/>
        <v>0</v>
      </c>
      <c r="J174" s="43"/>
      <c r="K174" s="42"/>
      <c r="L174" s="39">
        <f t="shared" si="12"/>
        <v>0</v>
      </c>
      <c r="M174" s="41"/>
      <c r="N174" s="40"/>
      <c r="O174" s="39">
        <f t="shared" si="13"/>
        <v>0</v>
      </c>
      <c r="P174" s="38"/>
      <c r="R174" s="13"/>
    </row>
    <row r="175" spans="1:18" s="189" customFormat="1" ht="36" hidden="1" x14ac:dyDescent="0.25">
      <c r="A175" s="183">
        <v>2800</v>
      </c>
      <c r="B175" s="117" t="s">
        <v>138</v>
      </c>
      <c r="C175" s="85">
        <f t="shared" si="9"/>
        <v>0</v>
      </c>
      <c r="D175" s="194">
        <v>0</v>
      </c>
      <c r="E175" s="191"/>
      <c r="F175" s="190">
        <f t="shared" si="10"/>
        <v>0</v>
      </c>
      <c r="G175" s="194">
        <v>0</v>
      </c>
      <c r="H175" s="193"/>
      <c r="I175" s="190">
        <f t="shared" si="11"/>
        <v>0</v>
      </c>
      <c r="J175" s="194"/>
      <c r="K175" s="193"/>
      <c r="L175" s="190">
        <f t="shared" si="12"/>
        <v>0</v>
      </c>
      <c r="M175" s="192"/>
      <c r="N175" s="191"/>
      <c r="O175" s="190">
        <f t="shared" si="13"/>
        <v>0</v>
      </c>
      <c r="P175" s="78"/>
      <c r="R175" s="13"/>
    </row>
    <row r="176" spans="1:18" x14ac:dyDescent="0.25">
      <c r="A176" s="163">
        <v>3000</v>
      </c>
      <c r="B176" s="163" t="s">
        <v>137</v>
      </c>
      <c r="C176" s="162">
        <f t="shared" si="9"/>
        <v>13080</v>
      </c>
      <c r="D176" s="160">
        <f>SUM(D177,D187)</f>
        <v>12580</v>
      </c>
      <c r="E176" s="539">
        <f>SUM(E177,E187)</f>
        <v>500</v>
      </c>
      <c r="F176" s="492">
        <f t="shared" si="10"/>
        <v>13080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row>
    <row r="177" spans="1:18" ht="24" x14ac:dyDescent="0.25">
      <c r="A177" s="109">
        <v>3200</v>
      </c>
      <c r="B177" s="153" t="s">
        <v>136</v>
      </c>
      <c r="C177" s="124">
        <f t="shared" si="9"/>
        <v>13080</v>
      </c>
      <c r="D177" s="121">
        <f>SUM(D178,D182)</f>
        <v>12580</v>
      </c>
      <c r="E177" s="540">
        <f>SUM(E178,E182)</f>
        <v>500</v>
      </c>
      <c r="F177" s="473">
        <f t="shared" si="10"/>
        <v>13080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c r="R177" s="13"/>
    </row>
    <row r="178" spans="1:18" ht="36" x14ac:dyDescent="0.25">
      <c r="A178" s="118">
        <v>3260</v>
      </c>
      <c r="B178" s="117" t="s">
        <v>135</v>
      </c>
      <c r="C178" s="85">
        <f t="shared" si="9"/>
        <v>13080</v>
      </c>
      <c r="D178" s="140">
        <f>SUM(D179:D181)</f>
        <v>12580</v>
      </c>
      <c r="E178" s="148">
        <f>SUM(E179:E181)</f>
        <v>500</v>
      </c>
      <c r="F178" s="477">
        <f t="shared" si="10"/>
        <v>13080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row>
    <row r="179" spans="1:18" ht="24" hidden="1" x14ac:dyDescent="0.25">
      <c r="A179" s="88">
        <v>3261</v>
      </c>
      <c r="B179" s="110" t="s">
        <v>134</v>
      </c>
      <c r="C179" s="45">
        <f t="shared" si="9"/>
        <v>0</v>
      </c>
      <c r="D179" s="43">
        <v>0</v>
      </c>
      <c r="E179" s="40"/>
      <c r="F179" s="39">
        <f t="shared" si="10"/>
        <v>0</v>
      </c>
      <c r="G179" s="43">
        <v>0</v>
      </c>
      <c r="H179" s="42"/>
      <c r="I179" s="39">
        <f t="shared" si="11"/>
        <v>0</v>
      </c>
      <c r="J179" s="43"/>
      <c r="K179" s="42"/>
      <c r="L179" s="39">
        <f t="shared" si="12"/>
        <v>0</v>
      </c>
      <c r="M179" s="41"/>
      <c r="N179" s="40"/>
      <c r="O179" s="39">
        <f t="shared" si="13"/>
        <v>0</v>
      </c>
      <c r="P179" s="38"/>
      <c r="R179" s="13"/>
    </row>
    <row r="180" spans="1:18" ht="36" x14ac:dyDescent="0.25">
      <c r="A180" s="88">
        <v>3262</v>
      </c>
      <c r="B180" s="110" t="s">
        <v>133</v>
      </c>
      <c r="C180" s="45">
        <f t="shared" si="9"/>
        <v>13080</v>
      </c>
      <c r="D180" s="43">
        <v>12580</v>
      </c>
      <c r="E180" s="543">
        <v>500</v>
      </c>
      <c r="F180" s="87">
        <f t="shared" si="10"/>
        <v>13080</v>
      </c>
      <c r="G180" s="43">
        <v>0</v>
      </c>
      <c r="H180" s="42"/>
      <c r="I180" s="39">
        <f t="shared" si="11"/>
        <v>0</v>
      </c>
      <c r="J180" s="43"/>
      <c r="K180" s="42"/>
      <c r="L180" s="39">
        <f t="shared" si="12"/>
        <v>0</v>
      </c>
      <c r="M180" s="41"/>
      <c r="N180" s="40"/>
      <c r="O180" s="39">
        <f t="shared" si="13"/>
        <v>0</v>
      </c>
      <c r="P180" s="38"/>
      <c r="R180" s="13"/>
    </row>
    <row r="181" spans="1:18" ht="24" hidden="1" x14ac:dyDescent="0.25">
      <c r="A181" s="88">
        <v>3263</v>
      </c>
      <c r="B181" s="110" t="s">
        <v>132</v>
      </c>
      <c r="C181" s="45">
        <f t="shared" si="9"/>
        <v>0</v>
      </c>
      <c r="D181" s="43">
        <v>0</v>
      </c>
      <c r="E181" s="40"/>
      <c r="F181" s="39">
        <f t="shared" si="10"/>
        <v>0</v>
      </c>
      <c r="G181" s="43">
        <v>0</v>
      </c>
      <c r="H181" s="42"/>
      <c r="I181" s="39">
        <f t="shared" si="11"/>
        <v>0</v>
      </c>
      <c r="J181" s="43"/>
      <c r="K181" s="42"/>
      <c r="L181" s="39">
        <f t="shared" si="12"/>
        <v>0</v>
      </c>
      <c r="M181" s="41"/>
      <c r="N181" s="40"/>
      <c r="O181" s="39">
        <f t="shared" si="13"/>
        <v>0</v>
      </c>
      <c r="P181" s="38"/>
      <c r="R181" s="13"/>
    </row>
    <row r="182" spans="1:18" ht="84" hidden="1" x14ac:dyDescent="0.25">
      <c r="A182" s="118">
        <v>3290</v>
      </c>
      <c r="B182" s="117" t="s">
        <v>131</v>
      </c>
      <c r="C182" s="45">
        <f t="shared" ref="C182:C258" si="26">F182+I182+L182+O182</f>
        <v>0</v>
      </c>
      <c r="D182" s="140">
        <f>SUM(D183:D186)</f>
        <v>0</v>
      </c>
      <c r="E182" s="141">
        <f>SUM(E183:E186)</f>
        <v>0</v>
      </c>
      <c r="F182" s="79">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c r="R182" s="13"/>
    </row>
    <row r="183" spans="1:18" ht="60" hidden="1" x14ac:dyDescent="0.25">
      <c r="A183" s="88">
        <v>3291</v>
      </c>
      <c r="B183" s="110" t="s">
        <v>130</v>
      </c>
      <c r="C183" s="45">
        <f t="shared" si="26"/>
        <v>0</v>
      </c>
      <c r="D183" s="43">
        <v>0</v>
      </c>
      <c r="E183" s="40"/>
      <c r="F183" s="39">
        <f t="shared" ref="F183:F246" si="30">D183+E183</f>
        <v>0</v>
      </c>
      <c r="G183" s="43">
        <v>0</v>
      </c>
      <c r="H183" s="42"/>
      <c r="I183" s="39">
        <f t="shared" ref="I183:I246" si="31">G183+H183</f>
        <v>0</v>
      </c>
      <c r="J183" s="43"/>
      <c r="K183" s="42"/>
      <c r="L183" s="39">
        <f t="shared" ref="L183:L246" si="32">J183+K183</f>
        <v>0</v>
      </c>
      <c r="M183" s="41"/>
      <c r="N183" s="40"/>
      <c r="O183" s="39">
        <f t="shared" ref="O183:O246" si="33">M183+N183</f>
        <v>0</v>
      </c>
      <c r="P183" s="38"/>
      <c r="R183" s="13"/>
    </row>
    <row r="184" spans="1:18" ht="72" hidden="1" x14ac:dyDescent="0.25">
      <c r="A184" s="88">
        <v>3292</v>
      </c>
      <c r="B184" s="110" t="s">
        <v>129</v>
      </c>
      <c r="C184" s="45">
        <f t="shared" si="26"/>
        <v>0</v>
      </c>
      <c r="D184" s="43">
        <v>0</v>
      </c>
      <c r="E184" s="40"/>
      <c r="F184" s="39">
        <f t="shared" si="30"/>
        <v>0</v>
      </c>
      <c r="G184" s="43">
        <v>0</v>
      </c>
      <c r="H184" s="42"/>
      <c r="I184" s="39">
        <f t="shared" si="31"/>
        <v>0</v>
      </c>
      <c r="J184" s="43"/>
      <c r="K184" s="42"/>
      <c r="L184" s="39">
        <f t="shared" si="32"/>
        <v>0</v>
      </c>
      <c r="M184" s="41"/>
      <c r="N184" s="40"/>
      <c r="O184" s="39">
        <f t="shared" si="33"/>
        <v>0</v>
      </c>
      <c r="P184" s="38"/>
      <c r="R184" s="13"/>
    </row>
    <row r="185" spans="1:18" ht="60" hidden="1" x14ac:dyDescent="0.25">
      <c r="A185" s="88">
        <v>3293</v>
      </c>
      <c r="B185" s="110" t="s">
        <v>128</v>
      </c>
      <c r="C185" s="45">
        <f t="shared" si="26"/>
        <v>0</v>
      </c>
      <c r="D185" s="43">
        <v>0</v>
      </c>
      <c r="E185" s="40"/>
      <c r="F185" s="39">
        <f t="shared" si="30"/>
        <v>0</v>
      </c>
      <c r="G185" s="43">
        <v>0</v>
      </c>
      <c r="H185" s="42"/>
      <c r="I185" s="39">
        <f t="shared" si="31"/>
        <v>0</v>
      </c>
      <c r="J185" s="43"/>
      <c r="K185" s="42"/>
      <c r="L185" s="39">
        <f t="shared" si="32"/>
        <v>0</v>
      </c>
      <c r="M185" s="41"/>
      <c r="N185" s="40"/>
      <c r="O185" s="39">
        <f t="shared" si="33"/>
        <v>0</v>
      </c>
      <c r="P185" s="38"/>
      <c r="R185" s="13"/>
    </row>
    <row r="186" spans="1:18" ht="60" hidden="1" x14ac:dyDescent="0.25">
      <c r="A186" s="188">
        <v>3294</v>
      </c>
      <c r="B186" s="110" t="s">
        <v>127</v>
      </c>
      <c r="C186" s="35">
        <f t="shared" si="26"/>
        <v>0</v>
      </c>
      <c r="D186" s="33">
        <v>0</v>
      </c>
      <c r="E186" s="30"/>
      <c r="F186" s="29">
        <f t="shared" si="30"/>
        <v>0</v>
      </c>
      <c r="G186" s="33">
        <v>0</v>
      </c>
      <c r="H186" s="32"/>
      <c r="I186" s="29">
        <f t="shared" si="31"/>
        <v>0</v>
      </c>
      <c r="J186" s="33"/>
      <c r="K186" s="32"/>
      <c r="L186" s="29">
        <f t="shared" si="32"/>
        <v>0</v>
      </c>
      <c r="M186" s="31"/>
      <c r="N186" s="30"/>
      <c r="O186" s="29">
        <f t="shared" si="33"/>
        <v>0</v>
      </c>
      <c r="P186" s="28"/>
      <c r="R186" s="13"/>
    </row>
    <row r="187" spans="1:18" ht="48" hidden="1" x14ac:dyDescent="0.25">
      <c r="A187" s="154">
        <v>3300</v>
      </c>
      <c r="B187" s="153" t="s">
        <v>126</v>
      </c>
      <c r="C187" s="152">
        <f t="shared" si="26"/>
        <v>0</v>
      </c>
      <c r="D187" s="150">
        <f>SUM(D188:D189)</f>
        <v>0</v>
      </c>
      <c r="E187" s="68">
        <f>SUM(E188:E189)</f>
        <v>0</v>
      </c>
      <c r="F187" s="67">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c r="R187" s="13"/>
    </row>
    <row r="188" spans="1:18" ht="48" hidden="1" x14ac:dyDescent="0.25">
      <c r="A188" s="187">
        <v>3310</v>
      </c>
      <c r="B188" s="96" t="s">
        <v>125</v>
      </c>
      <c r="C188" s="170">
        <f t="shared" si="26"/>
        <v>0</v>
      </c>
      <c r="D188" s="167">
        <v>0</v>
      </c>
      <c r="E188" s="164"/>
      <c r="F188" s="90">
        <f t="shared" si="30"/>
        <v>0</v>
      </c>
      <c r="G188" s="167">
        <v>0</v>
      </c>
      <c r="H188" s="166"/>
      <c r="I188" s="90">
        <f t="shared" si="31"/>
        <v>0</v>
      </c>
      <c r="J188" s="167"/>
      <c r="K188" s="166"/>
      <c r="L188" s="90">
        <f t="shared" si="32"/>
        <v>0</v>
      </c>
      <c r="M188" s="165"/>
      <c r="N188" s="164"/>
      <c r="O188" s="90">
        <f t="shared" si="33"/>
        <v>0</v>
      </c>
      <c r="P188" s="89"/>
      <c r="R188" s="13"/>
    </row>
    <row r="189" spans="1:18" ht="48" hidden="1" x14ac:dyDescent="0.25">
      <c r="A189" s="145">
        <v>3320</v>
      </c>
      <c r="B189" s="117" t="s">
        <v>124</v>
      </c>
      <c r="C189" s="85">
        <f t="shared" si="26"/>
        <v>0</v>
      </c>
      <c r="D189" s="83">
        <v>0</v>
      </c>
      <c r="E189" s="80"/>
      <c r="F189" s="79">
        <f t="shared" si="30"/>
        <v>0</v>
      </c>
      <c r="G189" s="83">
        <v>0</v>
      </c>
      <c r="H189" s="82"/>
      <c r="I189" s="79">
        <f t="shared" si="31"/>
        <v>0</v>
      </c>
      <c r="J189" s="83"/>
      <c r="K189" s="82"/>
      <c r="L189" s="79">
        <f t="shared" si="32"/>
        <v>0</v>
      </c>
      <c r="M189" s="81"/>
      <c r="N189" s="80"/>
      <c r="O189" s="79">
        <f t="shared" si="33"/>
        <v>0</v>
      </c>
      <c r="P189" s="78"/>
      <c r="R189" s="13"/>
    </row>
    <row r="190" spans="1:18" hidden="1" x14ac:dyDescent="0.25">
      <c r="A190" s="186">
        <v>4000</v>
      </c>
      <c r="B190" s="163" t="s">
        <v>123</v>
      </c>
      <c r="C190" s="162">
        <f t="shared" si="26"/>
        <v>0</v>
      </c>
      <c r="D190" s="160">
        <f>SUM(D191,D194)</f>
        <v>0</v>
      </c>
      <c r="E190" s="157">
        <f>SUM(E191,E194)</f>
        <v>0</v>
      </c>
      <c r="F190" s="156">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c r="R190" s="13"/>
    </row>
    <row r="191" spans="1:18" ht="24" hidden="1" x14ac:dyDescent="0.25">
      <c r="A191" s="185">
        <v>4200</v>
      </c>
      <c r="B191" s="108" t="s">
        <v>122</v>
      </c>
      <c r="C191" s="124">
        <f t="shared" si="26"/>
        <v>0</v>
      </c>
      <c r="D191" s="121">
        <f>SUM(D192,D193)</f>
        <v>0</v>
      </c>
      <c r="E191" s="123">
        <f>SUM(E192,E193)</f>
        <v>0</v>
      </c>
      <c r="F191" s="119">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c r="R191" s="13"/>
    </row>
    <row r="192" spans="1:18" ht="36" hidden="1" x14ac:dyDescent="0.25">
      <c r="A192" s="118">
        <v>4240</v>
      </c>
      <c r="B192" s="117" t="s">
        <v>121</v>
      </c>
      <c r="C192" s="85">
        <f t="shared" si="26"/>
        <v>0</v>
      </c>
      <c r="D192" s="83">
        <v>0</v>
      </c>
      <c r="E192" s="80"/>
      <c r="F192" s="79">
        <f t="shared" si="30"/>
        <v>0</v>
      </c>
      <c r="G192" s="83">
        <v>0</v>
      </c>
      <c r="H192" s="82"/>
      <c r="I192" s="79">
        <f t="shared" si="31"/>
        <v>0</v>
      </c>
      <c r="J192" s="83"/>
      <c r="K192" s="82"/>
      <c r="L192" s="79">
        <f t="shared" si="32"/>
        <v>0</v>
      </c>
      <c r="M192" s="81"/>
      <c r="N192" s="80"/>
      <c r="O192" s="79">
        <f t="shared" si="33"/>
        <v>0</v>
      </c>
      <c r="P192" s="78"/>
      <c r="R192" s="13"/>
    </row>
    <row r="193" spans="1:18" ht="24" hidden="1" x14ac:dyDescent="0.25">
      <c r="A193" s="111">
        <v>4250</v>
      </c>
      <c r="B193" s="110" t="s">
        <v>120</v>
      </c>
      <c r="C193" s="45">
        <f t="shared" si="26"/>
        <v>0</v>
      </c>
      <c r="D193" s="43">
        <v>0</v>
      </c>
      <c r="E193" s="40"/>
      <c r="F193" s="39">
        <f t="shared" si="30"/>
        <v>0</v>
      </c>
      <c r="G193" s="43">
        <v>0</v>
      </c>
      <c r="H193" s="42"/>
      <c r="I193" s="39">
        <f t="shared" si="31"/>
        <v>0</v>
      </c>
      <c r="J193" s="43"/>
      <c r="K193" s="42"/>
      <c r="L193" s="39">
        <f t="shared" si="32"/>
        <v>0</v>
      </c>
      <c r="M193" s="41"/>
      <c r="N193" s="40"/>
      <c r="O193" s="39">
        <f t="shared" si="33"/>
        <v>0</v>
      </c>
      <c r="P193" s="38"/>
      <c r="R193" s="13"/>
    </row>
    <row r="194" spans="1:18" hidden="1" x14ac:dyDescent="0.25">
      <c r="A194" s="109">
        <v>4300</v>
      </c>
      <c r="B194" s="108" t="s">
        <v>119</v>
      </c>
      <c r="C194" s="124">
        <f t="shared" si="26"/>
        <v>0</v>
      </c>
      <c r="D194" s="121">
        <f>SUM(D195)</f>
        <v>0</v>
      </c>
      <c r="E194" s="123">
        <f>SUM(E195)</f>
        <v>0</v>
      </c>
      <c r="F194" s="119">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c r="R194" s="13"/>
    </row>
    <row r="195" spans="1:18" ht="24" hidden="1" x14ac:dyDescent="0.25">
      <c r="A195" s="118">
        <v>4310</v>
      </c>
      <c r="B195" s="117" t="s">
        <v>118</v>
      </c>
      <c r="C195" s="85">
        <f t="shared" si="26"/>
        <v>0</v>
      </c>
      <c r="D195" s="140">
        <f>SUM(D196:D196)</f>
        <v>0</v>
      </c>
      <c r="E195" s="141">
        <f>SUM(E196:E196)</f>
        <v>0</v>
      </c>
      <c r="F195" s="79">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c r="R195" s="13"/>
    </row>
    <row r="196" spans="1:18" ht="36" hidden="1" x14ac:dyDescent="0.25">
      <c r="A196" s="88">
        <v>4311</v>
      </c>
      <c r="B196" s="110" t="s">
        <v>117</v>
      </c>
      <c r="C196" s="45">
        <f t="shared" si="26"/>
        <v>0</v>
      </c>
      <c r="D196" s="43">
        <v>0</v>
      </c>
      <c r="E196" s="40"/>
      <c r="F196" s="39">
        <f t="shared" si="30"/>
        <v>0</v>
      </c>
      <c r="G196" s="43">
        <v>0</v>
      </c>
      <c r="H196" s="42"/>
      <c r="I196" s="39">
        <f t="shared" si="31"/>
        <v>0</v>
      </c>
      <c r="J196" s="43"/>
      <c r="K196" s="42"/>
      <c r="L196" s="39">
        <f t="shared" si="32"/>
        <v>0</v>
      </c>
      <c r="M196" s="41"/>
      <c r="N196" s="40"/>
      <c r="O196" s="39">
        <f t="shared" si="33"/>
        <v>0</v>
      </c>
      <c r="P196" s="38"/>
      <c r="R196" s="13"/>
    </row>
    <row r="197" spans="1:18" s="6" customFormat="1" x14ac:dyDescent="0.25">
      <c r="A197" s="184"/>
      <c r="B197" s="183" t="s">
        <v>116</v>
      </c>
      <c r="C197" s="182">
        <f t="shared" si="26"/>
        <v>107160</v>
      </c>
      <c r="D197" s="179">
        <f>SUM(D198,D233,D271)</f>
        <v>113435</v>
      </c>
      <c r="E197" s="537">
        <f>SUM(E198,E233,E271)</f>
        <v>-6275</v>
      </c>
      <c r="F197" s="491">
        <f t="shared" si="30"/>
        <v>107160</v>
      </c>
      <c r="G197" s="179">
        <f>SUM(G198,G233,G271)</f>
        <v>0</v>
      </c>
      <c r="H197" s="178">
        <f>SUM(H198,H233,H271)</f>
        <v>0</v>
      </c>
      <c r="I197" s="177">
        <f t="shared" si="31"/>
        <v>0</v>
      </c>
      <c r="J197" s="179">
        <f>SUM(J198,J233,J271)</f>
        <v>0</v>
      </c>
      <c r="K197" s="178">
        <f>SUM(K198,K233,K271)</f>
        <v>0</v>
      </c>
      <c r="L197" s="177">
        <f t="shared" si="32"/>
        <v>0</v>
      </c>
      <c r="M197" s="176">
        <f>SUM(M198,M233,M271)</f>
        <v>0</v>
      </c>
      <c r="N197" s="175">
        <f>SUM(N198,N233,N271)</f>
        <v>0</v>
      </c>
      <c r="O197" s="174">
        <f t="shared" si="33"/>
        <v>0</v>
      </c>
      <c r="P197" s="173"/>
      <c r="R197" s="13"/>
    </row>
    <row r="198" spans="1:18" x14ac:dyDescent="0.25">
      <c r="A198" s="163">
        <v>5000</v>
      </c>
      <c r="B198" s="163" t="s">
        <v>115</v>
      </c>
      <c r="C198" s="162">
        <f>F198+I198+L198+O198</f>
        <v>107160</v>
      </c>
      <c r="D198" s="160">
        <f>D199+D207</f>
        <v>113435</v>
      </c>
      <c r="E198" s="539">
        <f>E199+E207</f>
        <v>-6275</v>
      </c>
      <c r="F198" s="492">
        <f t="shared" si="30"/>
        <v>107160</v>
      </c>
      <c r="G198" s="160">
        <f>G199+G207</f>
        <v>0</v>
      </c>
      <c r="H198" s="159">
        <f>H199+H207</f>
        <v>0</v>
      </c>
      <c r="I198" s="156">
        <f t="shared" si="31"/>
        <v>0</v>
      </c>
      <c r="J198" s="160">
        <f>J199+J207</f>
        <v>0</v>
      </c>
      <c r="K198" s="159">
        <f>K199+K207</f>
        <v>0</v>
      </c>
      <c r="L198" s="156">
        <f t="shared" si="32"/>
        <v>0</v>
      </c>
      <c r="M198" s="158">
        <f>M199+M207</f>
        <v>0</v>
      </c>
      <c r="N198" s="157">
        <f>N199+N207</f>
        <v>0</v>
      </c>
      <c r="O198" s="156">
        <f t="shared" si="33"/>
        <v>0</v>
      </c>
      <c r="P198" s="155"/>
      <c r="R198" s="13"/>
    </row>
    <row r="199" spans="1:18" x14ac:dyDescent="0.25">
      <c r="A199" s="109">
        <v>5100</v>
      </c>
      <c r="B199" s="108" t="s">
        <v>114</v>
      </c>
      <c r="C199" s="124">
        <f t="shared" si="26"/>
        <v>43800</v>
      </c>
      <c r="D199" s="121">
        <f>D200+D201+D204+D205+D206</f>
        <v>43800</v>
      </c>
      <c r="E199" s="540">
        <f>E200+E201+E204+E205+E206</f>
        <v>0</v>
      </c>
      <c r="F199" s="473">
        <f t="shared" si="30"/>
        <v>43800</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c r="R199" s="13"/>
    </row>
    <row r="200" spans="1:18" x14ac:dyDescent="0.25">
      <c r="A200" s="118">
        <v>5110</v>
      </c>
      <c r="B200" s="117" t="s">
        <v>113</v>
      </c>
      <c r="C200" s="85">
        <f t="shared" si="26"/>
        <v>43800</v>
      </c>
      <c r="D200" s="83">
        <f>68800-20000-5000</f>
        <v>43800</v>
      </c>
      <c r="E200" s="542"/>
      <c r="F200" s="477">
        <f t="shared" si="30"/>
        <v>43800</v>
      </c>
      <c r="G200" s="83">
        <v>0</v>
      </c>
      <c r="H200" s="82"/>
      <c r="I200" s="79">
        <f t="shared" si="31"/>
        <v>0</v>
      </c>
      <c r="J200" s="83"/>
      <c r="K200" s="82"/>
      <c r="L200" s="79">
        <f t="shared" si="32"/>
        <v>0</v>
      </c>
      <c r="M200" s="81"/>
      <c r="N200" s="80"/>
      <c r="O200" s="79">
        <f t="shared" si="33"/>
        <v>0</v>
      </c>
      <c r="P200" s="78"/>
      <c r="R200" s="13"/>
    </row>
    <row r="201" spans="1:18" ht="24" hidden="1" x14ac:dyDescent="0.25">
      <c r="A201" s="111">
        <v>5120</v>
      </c>
      <c r="B201" s="110" t="s">
        <v>112</v>
      </c>
      <c r="C201" s="45">
        <f t="shared" si="26"/>
        <v>0</v>
      </c>
      <c r="D201" s="115">
        <f>D202+D203</f>
        <v>0</v>
      </c>
      <c r="E201" s="112">
        <f>E202+E203</f>
        <v>0</v>
      </c>
      <c r="F201" s="39">
        <f t="shared" si="30"/>
        <v>0</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c r="R201" s="13"/>
    </row>
    <row r="202" spans="1:18" hidden="1" x14ac:dyDescent="0.25">
      <c r="A202" s="88">
        <v>5121</v>
      </c>
      <c r="B202" s="110" t="s">
        <v>111</v>
      </c>
      <c r="C202" s="45">
        <f t="shared" si="26"/>
        <v>0</v>
      </c>
      <c r="D202" s="43">
        <v>0</v>
      </c>
      <c r="E202" s="40"/>
      <c r="F202" s="39">
        <f t="shared" si="30"/>
        <v>0</v>
      </c>
      <c r="G202" s="43">
        <v>0</v>
      </c>
      <c r="H202" s="42"/>
      <c r="I202" s="39">
        <f t="shared" si="31"/>
        <v>0</v>
      </c>
      <c r="J202" s="43"/>
      <c r="K202" s="42"/>
      <c r="L202" s="39">
        <f t="shared" si="32"/>
        <v>0</v>
      </c>
      <c r="M202" s="41"/>
      <c r="N202" s="40"/>
      <c r="O202" s="39">
        <f t="shared" si="33"/>
        <v>0</v>
      </c>
      <c r="P202" s="38"/>
      <c r="R202" s="13"/>
    </row>
    <row r="203" spans="1:18" ht="24" hidden="1" x14ac:dyDescent="0.25">
      <c r="A203" s="88">
        <v>5129</v>
      </c>
      <c r="B203" s="110" t="s">
        <v>110</v>
      </c>
      <c r="C203" s="45">
        <f t="shared" si="26"/>
        <v>0</v>
      </c>
      <c r="D203" s="43">
        <v>0</v>
      </c>
      <c r="E203" s="40"/>
      <c r="F203" s="39">
        <f t="shared" si="30"/>
        <v>0</v>
      </c>
      <c r="G203" s="43">
        <v>0</v>
      </c>
      <c r="H203" s="42"/>
      <c r="I203" s="39">
        <f t="shared" si="31"/>
        <v>0</v>
      </c>
      <c r="J203" s="43"/>
      <c r="K203" s="42"/>
      <c r="L203" s="39">
        <f t="shared" si="32"/>
        <v>0</v>
      </c>
      <c r="M203" s="41"/>
      <c r="N203" s="40"/>
      <c r="O203" s="39">
        <f t="shared" si="33"/>
        <v>0</v>
      </c>
      <c r="P203" s="38"/>
      <c r="R203" s="13"/>
    </row>
    <row r="204" spans="1:18" hidden="1" x14ac:dyDescent="0.25">
      <c r="A204" s="111">
        <v>5130</v>
      </c>
      <c r="B204" s="110" t="s">
        <v>109</v>
      </c>
      <c r="C204" s="45">
        <f t="shared" si="26"/>
        <v>0</v>
      </c>
      <c r="D204" s="43">
        <v>0</v>
      </c>
      <c r="E204" s="40"/>
      <c r="F204" s="39">
        <f t="shared" si="30"/>
        <v>0</v>
      </c>
      <c r="G204" s="43">
        <v>0</v>
      </c>
      <c r="H204" s="42"/>
      <c r="I204" s="39">
        <f t="shared" si="31"/>
        <v>0</v>
      </c>
      <c r="J204" s="43"/>
      <c r="K204" s="42"/>
      <c r="L204" s="39">
        <f t="shared" si="32"/>
        <v>0</v>
      </c>
      <c r="M204" s="41"/>
      <c r="N204" s="40"/>
      <c r="O204" s="39">
        <f t="shared" si="33"/>
        <v>0</v>
      </c>
      <c r="P204" s="38"/>
      <c r="R204" s="13"/>
    </row>
    <row r="205" spans="1:18" hidden="1" x14ac:dyDescent="0.25">
      <c r="A205" s="111">
        <v>5140</v>
      </c>
      <c r="B205" s="110" t="s">
        <v>108</v>
      </c>
      <c r="C205" s="45">
        <f t="shared" si="26"/>
        <v>0</v>
      </c>
      <c r="D205" s="43">
        <v>0</v>
      </c>
      <c r="E205" s="40"/>
      <c r="F205" s="39">
        <f t="shared" si="30"/>
        <v>0</v>
      </c>
      <c r="G205" s="43">
        <v>0</v>
      </c>
      <c r="H205" s="42"/>
      <c r="I205" s="39">
        <f t="shared" si="31"/>
        <v>0</v>
      </c>
      <c r="J205" s="43"/>
      <c r="K205" s="42"/>
      <c r="L205" s="39">
        <f t="shared" si="32"/>
        <v>0</v>
      </c>
      <c r="M205" s="41"/>
      <c r="N205" s="40"/>
      <c r="O205" s="39">
        <f t="shared" si="33"/>
        <v>0</v>
      </c>
      <c r="P205" s="38"/>
      <c r="R205" s="13"/>
    </row>
    <row r="206" spans="1:18" ht="24" hidden="1" x14ac:dyDescent="0.25">
      <c r="A206" s="111">
        <v>5170</v>
      </c>
      <c r="B206" s="110" t="s">
        <v>107</v>
      </c>
      <c r="C206" s="45">
        <f t="shared" si="26"/>
        <v>0</v>
      </c>
      <c r="D206" s="43">
        <v>0</v>
      </c>
      <c r="E206" s="40"/>
      <c r="F206" s="39">
        <f t="shared" si="30"/>
        <v>0</v>
      </c>
      <c r="G206" s="43">
        <v>0</v>
      </c>
      <c r="H206" s="42"/>
      <c r="I206" s="39">
        <f t="shared" si="31"/>
        <v>0</v>
      </c>
      <c r="J206" s="43"/>
      <c r="K206" s="42"/>
      <c r="L206" s="39">
        <f t="shared" si="32"/>
        <v>0</v>
      </c>
      <c r="M206" s="41"/>
      <c r="N206" s="40"/>
      <c r="O206" s="39">
        <f t="shared" si="33"/>
        <v>0</v>
      </c>
      <c r="P206" s="38"/>
      <c r="R206" s="13"/>
    </row>
    <row r="207" spans="1:18" x14ac:dyDescent="0.25">
      <c r="A207" s="109">
        <v>5200</v>
      </c>
      <c r="B207" s="108" t="s">
        <v>106</v>
      </c>
      <c r="C207" s="124">
        <f t="shared" si="26"/>
        <v>63360</v>
      </c>
      <c r="D207" s="121">
        <f>D208+D218+D219+D228+D229+D230+D232</f>
        <v>69635</v>
      </c>
      <c r="E207" s="540">
        <f>E208+E218+E219+E228+E229+E230+E232</f>
        <v>-6275</v>
      </c>
      <c r="F207" s="473">
        <f t="shared" si="30"/>
        <v>63360</v>
      </c>
      <c r="G207" s="121">
        <f>G208+G218+G219+G228+G229+G230+G232</f>
        <v>0</v>
      </c>
      <c r="H207" s="120">
        <f>H208+H218+H219+H228+H229+H230+H232</f>
        <v>0</v>
      </c>
      <c r="I207" s="119">
        <f t="shared" si="31"/>
        <v>0</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c r="R207" s="13"/>
    </row>
    <row r="208" spans="1:18" hidden="1" x14ac:dyDescent="0.25">
      <c r="A208" s="169">
        <v>5210</v>
      </c>
      <c r="B208" s="96" t="s">
        <v>105</v>
      </c>
      <c r="C208" s="170">
        <f t="shared" si="26"/>
        <v>0</v>
      </c>
      <c r="D208" s="94">
        <f>SUM(D209:D217)</f>
        <v>0</v>
      </c>
      <c r="E208" s="91">
        <f>SUM(E209:E217)</f>
        <v>0</v>
      </c>
      <c r="F208" s="90">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c r="R208" s="13"/>
    </row>
    <row r="209" spans="1:18" hidden="1" x14ac:dyDescent="0.25">
      <c r="A209" s="145">
        <v>5211</v>
      </c>
      <c r="B209" s="117" t="s">
        <v>104</v>
      </c>
      <c r="C209" s="87">
        <f t="shared" si="26"/>
        <v>0</v>
      </c>
      <c r="D209" s="83">
        <v>0</v>
      </c>
      <c r="E209" s="80"/>
      <c r="F209" s="79">
        <f t="shared" si="30"/>
        <v>0</v>
      </c>
      <c r="G209" s="83">
        <v>0</v>
      </c>
      <c r="H209" s="82"/>
      <c r="I209" s="79">
        <f t="shared" si="31"/>
        <v>0</v>
      </c>
      <c r="J209" s="83"/>
      <c r="K209" s="82"/>
      <c r="L209" s="79">
        <f t="shared" si="32"/>
        <v>0</v>
      </c>
      <c r="M209" s="81"/>
      <c r="N209" s="80"/>
      <c r="O209" s="79">
        <f t="shared" si="33"/>
        <v>0</v>
      </c>
      <c r="P209" s="78"/>
      <c r="R209" s="13"/>
    </row>
    <row r="210" spans="1:18" hidden="1" x14ac:dyDescent="0.25">
      <c r="A210" s="88">
        <v>5212</v>
      </c>
      <c r="B210" s="110" t="s">
        <v>103</v>
      </c>
      <c r="C210" s="87">
        <f t="shared" si="26"/>
        <v>0</v>
      </c>
      <c r="D210" s="43">
        <v>0</v>
      </c>
      <c r="E210" s="40"/>
      <c r="F210" s="39">
        <f t="shared" si="30"/>
        <v>0</v>
      </c>
      <c r="G210" s="43">
        <v>0</v>
      </c>
      <c r="H210" s="42"/>
      <c r="I210" s="39">
        <f t="shared" si="31"/>
        <v>0</v>
      </c>
      <c r="J210" s="43"/>
      <c r="K210" s="42"/>
      <c r="L210" s="39">
        <f t="shared" si="32"/>
        <v>0</v>
      </c>
      <c r="M210" s="41"/>
      <c r="N210" s="40"/>
      <c r="O210" s="39">
        <f t="shared" si="33"/>
        <v>0</v>
      </c>
      <c r="P210" s="38"/>
      <c r="R210" s="13"/>
    </row>
    <row r="211" spans="1:18" hidden="1" x14ac:dyDescent="0.25">
      <c r="A211" s="88">
        <v>5213</v>
      </c>
      <c r="B211" s="110" t="s">
        <v>102</v>
      </c>
      <c r="C211" s="87">
        <f t="shared" si="26"/>
        <v>0</v>
      </c>
      <c r="D211" s="43">
        <v>0</v>
      </c>
      <c r="E211" s="40"/>
      <c r="F211" s="39">
        <f t="shared" si="30"/>
        <v>0</v>
      </c>
      <c r="G211" s="43">
        <v>0</v>
      </c>
      <c r="H211" s="42"/>
      <c r="I211" s="39">
        <f t="shared" si="31"/>
        <v>0</v>
      </c>
      <c r="J211" s="43"/>
      <c r="K211" s="42"/>
      <c r="L211" s="39">
        <f t="shared" si="32"/>
        <v>0</v>
      </c>
      <c r="M211" s="41"/>
      <c r="N211" s="40"/>
      <c r="O211" s="39">
        <f t="shared" si="33"/>
        <v>0</v>
      </c>
      <c r="P211" s="38"/>
      <c r="R211" s="13"/>
    </row>
    <row r="212" spans="1:18" hidden="1" x14ac:dyDescent="0.25">
      <c r="A212" s="88">
        <v>5214</v>
      </c>
      <c r="B212" s="110" t="s">
        <v>101</v>
      </c>
      <c r="C212" s="87">
        <f t="shared" si="26"/>
        <v>0</v>
      </c>
      <c r="D212" s="43">
        <v>0</v>
      </c>
      <c r="E212" s="40"/>
      <c r="F212" s="39">
        <f t="shared" si="30"/>
        <v>0</v>
      </c>
      <c r="G212" s="43">
        <v>0</v>
      </c>
      <c r="H212" s="42"/>
      <c r="I212" s="39">
        <f t="shared" si="31"/>
        <v>0</v>
      </c>
      <c r="J212" s="43"/>
      <c r="K212" s="42"/>
      <c r="L212" s="39">
        <f t="shared" si="32"/>
        <v>0</v>
      </c>
      <c r="M212" s="41"/>
      <c r="N212" s="40"/>
      <c r="O212" s="39">
        <f t="shared" si="33"/>
        <v>0</v>
      </c>
      <c r="P212" s="38"/>
      <c r="R212" s="13"/>
    </row>
    <row r="213" spans="1:18" hidden="1" x14ac:dyDescent="0.25">
      <c r="A213" s="88">
        <v>5215</v>
      </c>
      <c r="B213" s="110" t="s">
        <v>100</v>
      </c>
      <c r="C213" s="87">
        <f t="shared" si="26"/>
        <v>0</v>
      </c>
      <c r="D213" s="43">
        <v>0</v>
      </c>
      <c r="E213" s="40"/>
      <c r="F213" s="39">
        <f t="shared" si="30"/>
        <v>0</v>
      </c>
      <c r="G213" s="43">
        <v>0</v>
      </c>
      <c r="H213" s="42"/>
      <c r="I213" s="39">
        <f t="shared" si="31"/>
        <v>0</v>
      </c>
      <c r="J213" s="43"/>
      <c r="K213" s="42"/>
      <c r="L213" s="39">
        <f t="shared" si="32"/>
        <v>0</v>
      </c>
      <c r="M213" s="41"/>
      <c r="N213" s="40"/>
      <c r="O213" s="39">
        <f t="shared" si="33"/>
        <v>0</v>
      </c>
      <c r="P213" s="38"/>
      <c r="R213" s="13"/>
    </row>
    <row r="214" spans="1:18" hidden="1" x14ac:dyDescent="0.25">
      <c r="A214" s="88">
        <v>5216</v>
      </c>
      <c r="B214" s="110" t="s">
        <v>99</v>
      </c>
      <c r="C214" s="87">
        <f t="shared" si="26"/>
        <v>0</v>
      </c>
      <c r="D214" s="43">
        <v>0</v>
      </c>
      <c r="E214" s="40"/>
      <c r="F214" s="39">
        <f t="shared" si="30"/>
        <v>0</v>
      </c>
      <c r="G214" s="43">
        <v>0</v>
      </c>
      <c r="H214" s="42"/>
      <c r="I214" s="39">
        <f t="shared" si="31"/>
        <v>0</v>
      </c>
      <c r="J214" s="43"/>
      <c r="K214" s="42"/>
      <c r="L214" s="39">
        <f t="shared" si="32"/>
        <v>0</v>
      </c>
      <c r="M214" s="41"/>
      <c r="N214" s="40"/>
      <c r="O214" s="39">
        <f t="shared" si="33"/>
        <v>0</v>
      </c>
      <c r="P214" s="38"/>
      <c r="R214" s="13"/>
    </row>
    <row r="215" spans="1:18" hidden="1" x14ac:dyDescent="0.25">
      <c r="A215" s="88">
        <v>5217</v>
      </c>
      <c r="B215" s="110" t="s">
        <v>98</v>
      </c>
      <c r="C215" s="87">
        <f t="shared" si="26"/>
        <v>0</v>
      </c>
      <c r="D215" s="43">
        <v>0</v>
      </c>
      <c r="E215" s="40"/>
      <c r="F215" s="39">
        <f t="shared" si="30"/>
        <v>0</v>
      </c>
      <c r="G215" s="43">
        <v>0</v>
      </c>
      <c r="H215" s="42"/>
      <c r="I215" s="39">
        <f t="shared" si="31"/>
        <v>0</v>
      </c>
      <c r="J215" s="43"/>
      <c r="K215" s="42"/>
      <c r="L215" s="39">
        <f t="shared" si="32"/>
        <v>0</v>
      </c>
      <c r="M215" s="41"/>
      <c r="N215" s="40"/>
      <c r="O215" s="39">
        <f t="shared" si="33"/>
        <v>0</v>
      </c>
      <c r="P215" s="38"/>
      <c r="R215" s="13"/>
    </row>
    <row r="216" spans="1:18" hidden="1" x14ac:dyDescent="0.25">
      <c r="A216" s="88">
        <v>5218</v>
      </c>
      <c r="B216" s="110" t="s">
        <v>97</v>
      </c>
      <c r="C216" s="87">
        <f t="shared" si="26"/>
        <v>0</v>
      </c>
      <c r="D216" s="43">
        <v>0</v>
      </c>
      <c r="E216" s="40"/>
      <c r="F216" s="39">
        <f t="shared" si="30"/>
        <v>0</v>
      </c>
      <c r="G216" s="43">
        <v>0</v>
      </c>
      <c r="H216" s="42"/>
      <c r="I216" s="39">
        <f t="shared" si="31"/>
        <v>0</v>
      </c>
      <c r="J216" s="43"/>
      <c r="K216" s="42"/>
      <c r="L216" s="39">
        <f t="shared" si="32"/>
        <v>0</v>
      </c>
      <c r="M216" s="41"/>
      <c r="N216" s="40"/>
      <c r="O216" s="39">
        <f t="shared" si="33"/>
        <v>0</v>
      </c>
      <c r="P216" s="38"/>
      <c r="R216" s="13"/>
    </row>
    <row r="217" spans="1:18" hidden="1" x14ac:dyDescent="0.25">
      <c r="A217" s="88">
        <v>5219</v>
      </c>
      <c r="B217" s="110" t="s">
        <v>96</v>
      </c>
      <c r="C217" s="87">
        <f t="shared" si="26"/>
        <v>0</v>
      </c>
      <c r="D217" s="43">
        <v>0</v>
      </c>
      <c r="E217" s="40"/>
      <c r="F217" s="39">
        <f t="shared" si="30"/>
        <v>0</v>
      </c>
      <c r="G217" s="43">
        <v>0</v>
      </c>
      <c r="H217" s="42"/>
      <c r="I217" s="39">
        <f t="shared" si="31"/>
        <v>0</v>
      </c>
      <c r="J217" s="43"/>
      <c r="K217" s="42"/>
      <c r="L217" s="39">
        <f t="shared" si="32"/>
        <v>0</v>
      </c>
      <c r="M217" s="41"/>
      <c r="N217" s="40"/>
      <c r="O217" s="39">
        <f t="shared" si="33"/>
        <v>0</v>
      </c>
      <c r="P217" s="38"/>
      <c r="R217" s="13"/>
    </row>
    <row r="218" spans="1:18" hidden="1" x14ac:dyDescent="0.25">
      <c r="A218" s="111">
        <v>5220</v>
      </c>
      <c r="B218" s="110" t="s">
        <v>95</v>
      </c>
      <c r="C218" s="87">
        <f t="shared" si="26"/>
        <v>0</v>
      </c>
      <c r="D218" s="43">
        <v>0</v>
      </c>
      <c r="E218" s="40"/>
      <c r="F218" s="39">
        <f t="shared" si="30"/>
        <v>0</v>
      </c>
      <c r="G218" s="43">
        <v>0</v>
      </c>
      <c r="H218" s="42"/>
      <c r="I218" s="39">
        <f t="shared" si="31"/>
        <v>0</v>
      </c>
      <c r="J218" s="43"/>
      <c r="K218" s="42"/>
      <c r="L218" s="39">
        <f t="shared" si="32"/>
        <v>0</v>
      </c>
      <c r="M218" s="41"/>
      <c r="N218" s="40"/>
      <c r="O218" s="39">
        <f t="shared" si="33"/>
        <v>0</v>
      </c>
      <c r="P218" s="38"/>
      <c r="R218" s="13"/>
    </row>
    <row r="219" spans="1:18" x14ac:dyDescent="0.25">
      <c r="A219" s="111">
        <v>5230</v>
      </c>
      <c r="B219" s="110" t="s">
        <v>94</v>
      </c>
      <c r="C219" s="87">
        <f t="shared" si="26"/>
        <v>3360</v>
      </c>
      <c r="D219" s="115">
        <f>SUM(D220:D227)</f>
        <v>9635</v>
      </c>
      <c r="E219" s="136">
        <f>SUM(E220:E227)</f>
        <v>-6275</v>
      </c>
      <c r="F219" s="87">
        <f t="shared" si="30"/>
        <v>3360</v>
      </c>
      <c r="G219" s="115">
        <f>SUM(G220:G227)</f>
        <v>0</v>
      </c>
      <c r="H219" s="114">
        <f>SUM(H220:H227)</f>
        <v>0</v>
      </c>
      <c r="I219" s="39">
        <f t="shared" si="31"/>
        <v>0</v>
      </c>
      <c r="J219" s="115">
        <f>SUM(J220:J227)</f>
        <v>0</v>
      </c>
      <c r="K219" s="114">
        <f>SUM(K220:K227)</f>
        <v>0</v>
      </c>
      <c r="L219" s="39">
        <f t="shared" si="32"/>
        <v>0</v>
      </c>
      <c r="M219" s="113">
        <f>SUM(M220:M227)</f>
        <v>0</v>
      </c>
      <c r="N219" s="112">
        <f>SUM(N220:N227)</f>
        <v>0</v>
      </c>
      <c r="O219" s="39">
        <f t="shared" si="33"/>
        <v>0</v>
      </c>
      <c r="P219" s="38"/>
      <c r="R219" s="13"/>
    </row>
    <row r="220" spans="1:18" hidden="1" x14ac:dyDescent="0.25">
      <c r="A220" s="88">
        <v>5231</v>
      </c>
      <c r="B220" s="110" t="s">
        <v>93</v>
      </c>
      <c r="C220" s="87">
        <f t="shared" si="26"/>
        <v>0</v>
      </c>
      <c r="D220" s="43">
        <v>0</v>
      </c>
      <c r="E220" s="40"/>
      <c r="F220" s="39">
        <f t="shared" si="30"/>
        <v>0</v>
      </c>
      <c r="G220" s="43">
        <v>0</v>
      </c>
      <c r="H220" s="42"/>
      <c r="I220" s="39">
        <f t="shared" si="31"/>
        <v>0</v>
      </c>
      <c r="J220" s="43"/>
      <c r="K220" s="42"/>
      <c r="L220" s="39">
        <f t="shared" si="32"/>
        <v>0</v>
      </c>
      <c r="M220" s="41"/>
      <c r="N220" s="40"/>
      <c r="O220" s="39">
        <f t="shared" si="33"/>
        <v>0</v>
      </c>
      <c r="P220" s="38"/>
      <c r="R220" s="13"/>
    </row>
    <row r="221" spans="1:18" hidden="1" x14ac:dyDescent="0.25">
      <c r="A221" s="88">
        <v>5232</v>
      </c>
      <c r="B221" s="110" t="s">
        <v>92</v>
      </c>
      <c r="C221" s="87">
        <f t="shared" si="26"/>
        <v>0</v>
      </c>
      <c r="D221" s="43">
        <v>0</v>
      </c>
      <c r="E221" s="40"/>
      <c r="F221" s="39">
        <f t="shared" si="30"/>
        <v>0</v>
      </c>
      <c r="G221" s="43">
        <v>0</v>
      </c>
      <c r="H221" s="42"/>
      <c r="I221" s="39">
        <f t="shared" si="31"/>
        <v>0</v>
      </c>
      <c r="J221" s="43"/>
      <c r="K221" s="42"/>
      <c r="L221" s="39">
        <f t="shared" si="32"/>
        <v>0</v>
      </c>
      <c r="M221" s="41"/>
      <c r="N221" s="40"/>
      <c r="O221" s="39">
        <f t="shared" si="33"/>
        <v>0</v>
      </c>
      <c r="P221" s="38"/>
      <c r="R221" s="13"/>
    </row>
    <row r="222" spans="1:18" hidden="1" x14ac:dyDescent="0.25">
      <c r="A222" s="88">
        <v>5233</v>
      </c>
      <c r="B222" s="110" t="s">
        <v>91</v>
      </c>
      <c r="C222" s="87">
        <f t="shared" si="26"/>
        <v>0</v>
      </c>
      <c r="D222" s="43">
        <v>0</v>
      </c>
      <c r="E222" s="40"/>
      <c r="F222" s="39">
        <f t="shared" si="30"/>
        <v>0</v>
      </c>
      <c r="G222" s="43">
        <v>0</v>
      </c>
      <c r="H222" s="42"/>
      <c r="I222" s="39">
        <f t="shared" si="31"/>
        <v>0</v>
      </c>
      <c r="J222" s="43"/>
      <c r="K222" s="42"/>
      <c r="L222" s="39">
        <f t="shared" si="32"/>
        <v>0</v>
      </c>
      <c r="M222" s="41"/>
      <c r="N222" s="40"/>
      <c r="O222" s="39">
        <f t="shared" si="33"/>
        <v>0</v>
      </c>
      <c r="P222" s="38"/>
      <c r="R222" s="13"/>
    </row>
    <row r="223" spans="1:18" hidden="1" x14ac:dyDescent="0.25">
      <c r="A223" s="88">
        <v>5234</v>
      </c>
      <c r="B223" s="110" t="s">
        <v>90</v>
      </c>
      <c r="C223" s="87">
        <f t="shared" si="26"/>
        <v>0</v>
      </c>
      <c r="D223" s="43">
        <f>50000+11500-11725-43500</f>
        <v>6275</v>
      </c>
      <c r="E223" s="40">
        <v>-6275</v>
      </c>
      <c r="F223" s="39">
        <f t="shared" si="30"/>
        <v>0</v>
      </c>
      <c r="G223" s="43">
        <v>0</v>
      </c>
      <c r="H223" s="42"/>
      <c r="I223" s="39">
        <f t="shared" si="31"/>
        <v>0</v>
      </c>
      <c r="J223" s="43"/>
      <c r="K223" s="42"/>
      <c r="L223" s="39">
        <f t="shared" si="32"/>
        <v>0</v>
      </c>
      <c r="M223" s="41"/>
      <c r="N223" s="40"/>
      <c r="O223" s="39">
        <f t="shared" si="33"/>
        <v>0</v>
      </c>
      <c r="P223" s="38"/>
      <c r="R223" s="13"/>
    </row>
    <row r="224" spans="1:18" hidden="1" x14ac:dyDescent="0.25">
      <c r="A224" s="88">
        <v>5236</v>
      </c>
      <c r="B224" s="110" t="s">
        <v>89</v>
      </c>
      <c r="C224" s="87">
        <f t="shared" si="26"/>
        <v>0</v>
      </c>
      <c r="D224" s="43">
        <v>0</v>
      </c>
      <c r="E224" s="40"/>
      <c r="F224" s="39">
        <f t="shared" si="30"/>
        <v>0</v>
      </c>
      <c r="G224" s="43">
        <v>0</v>
      </c>
      <c r="H224" s="42"/>
      <c r="I224" s="39">
        <f t="shared" si="31"/>
        <v>0</v>
      </c>
      <c r="J224" s="43"/>
      <c r="K224" s="42"/>
      <c r="L224" s="39">
        <f t="shared" si="32"/>
        <v>0</v>
      </c>
      <c r="M224" s="41"/>
      <c r="N224" s="40"/>
      <c r="O224" s="39">
        <f t="shared" si="33"/>
        <v>0</v>
      </c>
      <c r="P224" s="38"/>
      <c r="R224" s="13"/>
    </row>
    <row r="225" spans="1:18" hidden="1" x14ac:dyDescent="0.25">
      <c r="A225" s="88">
        <v>5237</v>
      </c>
      <c r="B225" s="110" t="s">
        <v>88</v>
      </c>
      <c r="C225" s="87">
        <f t="shared" si="26"/>
        <v>0</v>
      </c>
      <c r="D225" s="43">
        <v>0</v>
      </c>
      <c r="E225" s="40"/>
      <c r="F225" s="39">
        <f t="shared" si="30"/>
        <v>0</v>
      </c>
      <c r="G225" s="43">
        <v>0</v>
      </c>
      <c r="H225" s="42"/>
      <c r="I225" s="39">
        <f t="shared" si="31"/>
        <v>0</v>
      </c>
      <c r="J225" s="43"/>
      <c r="K225" s="42"/>
      <c r="L225" s="39">
        <f t="shared" si="32"/>
        <v>0</v>
      </c>
      <c r="M225" s="41"/>
      <c r="N225" s="40"/>
      <c r="O225" s="39">
        <f t="shared" si="33"/>
        <v>0</v>
      </c>
      <c r="P225" s="38"/>
      <c r="R225" s="13"/>
    </row>
    <row r="226" spans="1:18" hidden="1" x14ac:dyDescent="0.25">
      <c r="A226" s="88">
        <v>5238</v>
      </c>
      <c r="B226" s="110" t="s">
        <v>87</v>
      </c>
      <c r="C226" s="87">
        <f t="shared" si="26"/>
        <v>0</v>
      </c>
      <c r="D226" s="43">
        <v>0</v>
      </c>
      <c r="E226" s="40"/>
      <c r="F226" s="39">
        <f t="shared" si="30"/>
        <v>0</v>
      </c>
      <c r="G226" s="43">
        <v>0</v>
      </c>
      <c r="H226" s="42"/>
      <c r="I226" s="39">
        <f t="shared" si="31"/>
        <v>0</v>
      </c>
      <c r="J226" s="43"/>
      <c r="K226" s="42"/>
      <c r="L226" s="39">
        <f t="shared" si="32"/>
        <v>0</v>
      </c>
      <c r="M226" s="41"/>
      <c r="N226" s="40"/>
      <c r="O226" s="39">
        <f t="shared" si="33"/>
        <v>0</v>
      </c>
      <c r="P226" s="38"/>
      <c r="R226" s="13"/>
    </row>
    <row r="227" spans="1:18" ht="24" x14ac:dyDescent="0.25">
      <c r="A227" s="88">
        <v>5239</v>
      </c>
      <c r="B227" s="110" t="s">
        <v>86</v>
      </c>
      <c r="C227" s="87">
        <f t="shared" si="26"/>
        <v>3360</v>
      </c>
      <c r="D227" s="43">
        <v>3360</v>
      </c>
      <c r="E227" s="543"/>
      <c r="F227" s="87">
        <f t="shared" si="30"/>
        <v>3360</v>
      </c>
      <c r="G227" s="43">
        <v>0</v>
      </c>
      <c r="H227" s="42"/>
      <c r="I227" s="39">
        <f t="shared" si="31"/>
        <v>0</v>
      </c>
      <c r="J227" s="43"/>
      <c r="K227" s="42"/>
      <c r="L227" s="39">
        <f t="shared" si="32"/>
        <v>0</v>
      </c>
      <c r="M227" s="41"/>
      <c r="N227" s="40"/>
      <c r="O227" s="39">
        <f t="shared" si="33"/>
        <v>0</v>
      </c>
      <c r="P227" s="38"/>
      <c r="R227" s="13"/>
    </row>
    <row r="228" spans="1:18" ht="24" x14ac:dyDescent="0.25">
      <c r="A228" s="111">
        <v>5240</v>
      </c>
      <c r="B228" s="110" t="s">
        <v>85</v>
      </c>
      <c r="C228" s="87">
        <f t="shared" si="26"/>
        <v>20000</v>
      </c>
      <c r="D228" s="43">
        <f>20000</f>
        <v>20000</v>
      </c>
      <c r="E228" s="543"/>
      <c r="F228" s="87">
        <f t="shared" si="30"/>
        <v>20000</v>
      </c>
      <c r="G228" s="43">
        <v>0</v>
      </c>
      <c r="H228" s="42"/>
      <c r="I228" s="39">
        <f t="shared" si="31"/>
        <v>0</v>
      </c>
      <c r="J228" s="43"/>
      <c r="K228" s="42"/>
      <c r="L228" s="39">
        <f t="shared" si="32"/>
        <v>0</v>
      </c>
      <c r="M228" s="41"/>
      <c r="N228" s="40"/>
      <c r="O228" s="39">
        <f t="shared" si="33"/>
        <v>0</v>
      </c>
      <c r="P228" s="38"/>
      <c r="R228" s="13"/>
    </row>
    <row r="229" spans="1:18" x14ac:dyDescent="0.25">
      <c r="A229" s="111">
        <v>5250</v>
      </c>
      <c r="B229" s="110" t="s">
        <v>84</v>
      </c>
      <c r="C229" s="87">
        <f t="shared" si="26"/>
        <v>40000</v>
      </c>
      <c r="D229" s="43">
        <v>40000</v>
      </c>
      <c r="E229" s="543"/>
      <c r="F229" s="87">
        <f t="shared" si="30"/>
        <v>40000</v>
      </c>
      <c r="G229" s="43">
        <v>0</v>
      </c>
      <c r="H229" s="42"/>
      <c r="I229" s="39">
        <f t="shared" si="31"/>
        <v>0</v>
      </c>
      <c r="J229" s="43"/>
      <c r="K229" s="42"/>
      <c r="L229" s="39">
        <f t="shared" si="32"/>
        <v>0</v>
      </c>
      <c r="M229" s="41"/>
      <c r="N229" s="40"/>
      <c r="O229" s="39">
        <f t="shared" si="33"/>
        <v>0</v>
      </c>
      <c r="P229" s="38"/>
      <c r="R229" s="13"/>
    </row>
    <row r="230" spans="1:18" hidden="1" x14ac:dyDescent="0.25">
      <c r="A230" s="111">
        <v>5260</v>
      </c>
      <c r="B230" s="110" t="s">
        <v>83</v>
      </c>
      <c r="C230" s="87">
        <f t="shared" si="26"/>
        <v>0</v>
      </c>
      <c r="D230" s="115">
        <f>SUM(D231)</f>
        <v>0</v>
      </c>
      <c r="E230" s="112">
        <f>SUM(E231)</f>
        <v>0</v>
      </c>
      <c r="F230" s="39">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c r="R230" s="13"/>
    </row>
    <row r="231" spans="1:18" ht="24" hidden="1" x14ac:dyDescent="0.25">
      <c r="A231" s="88">
        <v>5269</v>
      </c>
      <c r="B231" s="110" t="s">
        <v>82</v>
      </c>
      <c r="C231" s="87">
        <f t="shared" si="26"/>
        <v>0</v>
      </c>
      <c r="D231" s="43">
        <v>0</v>
      </c>
      <c r="E231" s="40"/>
      <c r="F231" s="39">
        <f t="shared" si="30"/>
        <v>0</v>
      </c>
      <c r="G231" s="43">
        <v>0</v>
      </c>
      <c r="H231" s="42"/>
      <c r="I231" s="39">
        <f t="shared" si="31"/>
        <v>0</v>
      </c>
      <c r="J231" s="43"/>
      <c r="K231" s="42"/>
      <c r="L231" s="39">
        <f t="shared" si="32"/>
        <v>0</v>
      </c>
      <c r="M231" s="41"/>
      <c r="N231" s="40"/>
      <c r="O231" s="39">
        <f t="shared" si="33"/>
        <v>0</v>
      </c>
      <c r="P231" s="38"/>
      <c r="R231" s="13"/>
    </row>
    <row r="232" spans="1:18" ht="24" hidden="1" x14ac:dyDescent="0.25">
      <c r="A232" s="169">
        <v>5270</v>
      </c>
      <c r="B232" s="96" t="s">
        <v>81</v>
      </c>
      <c r="C232" s="168">
        <f t="shared" si="26"/>
        <v>0</v>
      </c>
      <c r="D232" s="167">
        <v>0</v>
      </c>
      <c r="E232" s="164"/>
      <c r="F232" s="90">
        <f t="shared" si="30"/>
        <v>0</v>
      </c>
      <c r="G232" s="167">
        <v>0</v>
      </c>
      <c r="H232" s="166"/>
      <c r="I232" s="90">
        <f t="shared" si="31"/>
        <v>0</v>
      </c>
      <c r="J232" s="167"/>
      <c r="K232" s="166"/>
      <c r="L232" s="90">
        <f t="shared" si="32"/>
        <v>0</v>
      </c>
      <c r="M232" s="165"/>
      <c r="N232" s="164"/>
      <c r="O232" s="90">
        <f t="shared" si="33"/>
        <v>0</v>
      </c>
      <c r="P232" s="89"/>
      <c r="R232" s="13"/>
    </row>
    <row r="233" spans="1:18" hidden="1" x14ac:dyDescent="0.25">
      <c r="A233" s="163">
        <v>6000</v>
      </c>
      <c r="B233" s="163" t="s">
        <v>80</v>
      </c>
      <c r="C233" s="162">
        <f t="shared" si="26"/>
        <v>0</v>
      </c>
      <c r="D233" s="160">
        <f>D234+D254+D261</f>
        <v>0</v>
      </c>
      <c r="E233" s="157">
        <f>E234+E254+E261</f>
        <v>0</v>
      </c>
      <c r="F233" s="156">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c r="R233" s="13"/>
    </row>
    <row r="234" spans="1:18" hidden="1" x14ac:dyDescent="0.25">
      <c r="A234" s="154">
        <v>6200</v>
      </c>
      <c r="B234" s="153" t="s">
        <v>79</v>
      </c>
      <c r="C234" s="152">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c r="R234" s="13"/>
    </row>
    <row r="235" spans="1:18" ht="24" hidden="1" x14ac:dyDescent="0.25">
      <c r="A235" s="118">
        <v>6220</v>
      </c>
      <c r="B235" s="117" t="s">
        <v>78</v>
      </c>
      <c r="C235" s="148">
        <f t="shared" si="26"/>
        <v>0</v>
      </c>
      <c r="D235" s="83">
        <v>0</v>
      </c>
      <c r="E235" s="80"/>
      <c r="F235" s="79">
        <f t="shared" si="30"/>
        <v>0</v>
      </c>
      <c r="G235" s="83">
        <v>0</v>
      </c>
      <c r="H235" s="82"/>
      <c r="I235" s="79">
        <f t="shared" si="31"/>
        <v>0</v>
      </c>
      <c r="J235" s="83"/>
      <c r="K235" s="82"/>
      <c r="L235" s="79">
        <f t="shared" si="32"/>
        <v>0</v>
      </c>
      <c r="M235" s="81"/>
      <c r="N235" s="80"/>
      <c r="O235" s="79">
        <f t="shared" si="33"/>
        <v>0</v>
      </c>
      <c r="P235" s="78"/>
      <c r="R235" s="13"/>
    </row>
    <row r="236" spans="1:18" hidden="1" x14ac:dyDescent="0.25">
      <c r="A236" s="111">
        <v>6230</v>
      </c>
      <c r="B236" s="110" t="s">
        <v>77</v>
      </c>
      <c r="C236" s="136">
        <f t="shared" si="26"/>
        <v>0</v>
      </c>
      <c r="D236" s="115">
        <f>SUM(D237)</f>
        <v>0</v>
      </c>
      <c r="E236" s="112">
        <f>SUM(E237)</f>
        <v>0</v>
      </c>
      <c r="F236" s="39">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c r="R236" s="13"/>
    </row>
    <row r="237" spans="1:18" hidden="1" x14ac:dyDescent="0.25">
      <c r="A237" s="88">
        <v>6239</v>
      </c>
      <c r="B237" s="117" t="s">
        <v>76</v>
      </c>
      <c r="C237" s="136">
        <f t="shared" si="26"/>
        <v>0</v>
      </c>
      <c r="D237" s="43">
        <v>0</v>
      </c>
      <c r="E237" s="40"/>
      <c r="F237" s="39">
        <f t="shared" si="30"/>
        <v>0</v>
      </c>
      <c r="G237" s="43">
        <v>0</v>
      </c>
      <c r="H237" s="42"/>
      <c r="I237" s="39">
        <f t="shared" si="31"/>
        <v>0</v>
      </c>
      <c r="J237" s="43"/>
      <c r="K237" s="42"/>
      <c r="L237" s="39">
        <f t="shared" si="32"/>
        <v>0</v>
      </c>
      <c r="M237" s="41"/>
      <c r="N237" s="40"/>
      <c r="O237" s="39">
        <f t="shared" si="33"/>
        <v>0</v>
      </c>
      <c r="P237" s="38"/>
      <c r="R237" s="13"/>
    </row>
    <row r="238" spans="1:18" ht="24" hidden="1" x14ac:dyDescent="0.25">
      <c r="A238" s="111">
        <v>6240</v>
      </c>
      <c r="B238" s="110" t="s">
        <v>75</v>
      </c>
      <c r="C238" s="136">
        <f t="shared" si="26"/>
        <v>0</v>
      </c>
      <c r="D238" s="115">
        <f>SUM(D239:D240)</f>
        <v>0</v>
      </c>
      <c r="E238" s="112">
        <f>SUM(E239:E240)</f>
        <v>0</v>
      </c>
      <c r="F238" s="39">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c r="R238" s="13"/>
    </row>
    <row r="239" spans="1:18" hidden="1" x14ac:dyDescent="0.25">
      <c r="A239" s="88">
        <v>6241</v>
      </c>
      <c r="B239" s="110" t="s">
        <v>74</v>
      </c>
      <c r="C239" s="136">
        <f t="shared" si="26"/>
        <v>0</v>
      </c>
      <c r="D239" s="43">
        <v>0</v>
      </c>
      <c r="E239" s="40"/>
      <c r="F239" s="39">
        <f t="shared" si="30"/>
        <v>0</v>
      </c>
      <c r="G239" s="43">
        <v>0</v>
      </c>
      <c r="H239" s="42"/>
      <c r="I239" s="39">
        <f t="shared" si="31"/>
        <v>0</v>
      </c>
      <c r="J239" s="43"/>
      <c r="K239" s="42"/>
      <c r="L239" s="39">
        <f t="shared" si="32"/>
        <v>0</v>
      </c>
      <c r="M239" s="41"/>
      <c r="N239" s="40"/>
      <c r="O239" s="39">
        <f t="shared" si="33"/>
        <v>0</v>
      </c>
      <c r="P239" s="38"/>
      <c r="R239" s="13"/>
    </row>
    <row r="240" spans="1:18" hidden="1" x14ac:dyDescent="0.25">
      <c r="A240" s="88">
        <v>6242</v>
      </c>
      <c r="B240" s="110" t="s">
        <v>73</v>
      </c>
      <c r="C240" s="136">
        <f t="shared" si="26"/>
        <v>0</v>
      </c>
      <c r="D240" s="43">
        <v>0</v>
      </c>
      <c r="E240" s="40"/>
      <c r="F240" s="39">
        <f t="shared" si="30"/>
        <v>0</v>
      </c>
      <c r="G240" s="43">
        <v>0</v>
      </c>
      <c r="H240" s="42"/>
      <c r="I240" s="39">
        <f t="shared" si="31"/>
        <v>0</v>
      </c>
      <c r="J240" s="43"/>
      <c r="K240" s="42"/>
      <c r="L240" s="39">
        <f t="shared" si="32"/>
        <v>0</v>
      </c>
      <c r="M240" s="41"/>
      <c r="N240" s="40"/>
      <c r="O240" s="39">
        <f t="shared" si="33"/>
        <v>0</v>
      </c>
      <c r="P240" s="38"/>
      <c r="R240" s="13"/>
    </row>
    <row r="241" spans="1:18" ht="24" hidden="1" x14ac:dyDescent="0.25">
      <c r="A241" s="111">
        <v>6250</v>
      </c>
      <c r="B241" s="110" t="s">
        <v>72</v>
      </c>
      <c r="C241" s="136">
        <f t="shared" si="26"/>
        <v>0</v>
      </c>
      <c r="D241" s="115">
        <f>SUM(D242:D246)</f>
        <v>0</v>
      </c>
      <c r="E241" s="112">
        <f>SUM(E242:E246)</f>
        <v>0</v>
      </c>
      <c r="F241" s="39">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c r="R241" s="13"/>
    </row>
    <row r="242" spans="1:18" hidden="1" x14ac:dyDescent="0.25">
      <c r="A242" s="88">
        <v>6252</v>
      </c>
      <c r="B242" s="110" t="s">
        <v>71</v>
      </c>
      <c r="C242" s="136">
        <f t="shared" si="26"/>
        <v>0</v>
      </c>
      <c r="D242" s="43">
        <v>0</v>
      </c>
      <c r="E242" s="40"/>
      <c r="F242" s="39">
        <f t="shared" si="30"/>
        <v>0</v>
      </c>
      <c r="G242" s="43">
        <v>0</v>
      </c>
      <c r="H242" s="42"/>
      <c r="I242" s="39">
        <f t="shared" si="31"/>
        <v>0</v>
      </c>
      <c r="J242" s="43"/>
      <c r="K242" s="42"/>
      <c r="L242" s="39">
        <f t="shared" si="32"/>
        <v>0</v>
      </c>
      <c r="M242" s="41"/>
      <c r="N242" s="40"/>
      <c r="O242" s="39">
        <f t="shared" si="33"/>
        <v>0</v>
      </c>
      <c r="P242" s="38"/>
      <c r="R242" s="13"/>
    </row>
    <row r="243" spans="1:18" hidden="1" x14ac:dyDescent="0.25">
      <c r="A243" s="88">
        <v>6253</v>
      </c>
      <c r="B243" s="110" t="s">
        <v>70</v>
      </c>
      <c r="C243" s="136">
        <f t="shared" si="26"/>
        <v>0</v>
      </c>
      <c r="D243" s="43">
        <v>0</v>
      </c>
      <c r="E243" s="40"/>
      <c r="F243" s="39">
        <f t="shared" si="30"/>
        <v>0</v>
      </c>
      <c r="G243" s="43">
        <v>0</v>
      </c>
      <c r="H243" s="42"/>
      <c r="I243" s="39">
        <f t="shared" si="31"/>
        <v>0</v>
      </c>
      <c r="J243" s="43"/>
      <c r="K243" s="42"/>
      <c r="L243" s="39">
        <f t="shared" si="32"/>
        <v>0</v>
      </c>
      <c r="M243" s="41"/>
      <c r="N243" s="40"/>
      <c r="O243" s="39">
        <f t="shared" si="33"/>
        <v>0</v>
      </c>
      <c r="P243" s="38"/>
      <c r="R243" s="13"/>
    </row>
    <row r="244" spans="1:18" ht="24" hidden="1" x14ac:dyDescent="0.25">
      <c r="A244" s="88">
        <v>6254</v>
      </c>
      <c r="B244" s="110" t="s">
        <v>69</v>
      </c>
      <c r="C244" s="136">
        <f t="shared" si="26"/>
        <v>0</v>
      </c>
      <c r="D244" s="43">
        <v>0</v>
      </c>
      <c r="E244" s="40"/>
      <c r="F244" s="39">
        <f t="shared" si="30"/>
        <v>0</v>
      </c>
      <c r="G244" s="43">
        <v>0</v>
      </c>
      <c r="H244" s="42"/>
      <c r="I244" s="39">
        <f t="shared" si="31"/>
        <v>0</v>
      </c>
      <c r="J244" s="43"/>
      <c r="K244" s="42"/>
      <c r="L244" s="39">
        <f t="shared" si="32"/>
        <v>0</v>
      </c>
      <c r="M244" s="41"/>
      <c r="N244" s="40"/>
      <c r="O244" s="39">
        <f t="shared" si="33"/>
        <v>0</v>
      </c>
      <c r="P244" s="38"/>
      <c r="R244" s="13"/>
    </row>
    <row r="245" spans="1:18" ht="24" hidden="1" x14ac:dyDescent="0.25">
      <c r="A245" s="88">
        <v>6255</v>
      </c>
      <c r="B245" s="110" t="s">
        <v>68</v>
      </c>
      <c r="C245" s="136">
        <f t="shared" si="26"/>
        <v>0</v>
      </c>
      <c r="D245" s="43">
        <v>0</v>
      </c>
      <c r="E245" s="40"/>
      <c r="F245" s="39">
        <f t="shared" si="30"/>
        <v>0</v>
      </c>
      <c r="G245" s="43">
        <v>0</v>
      </c>
      <c r="H245" s="42"/>
      <c r="I245" s="39">
        <f t="shared" si="31"/>
        <v>0</v>
      </c>
      <c r="J245" s="43"/>
      <c r="K245" s="42"/>
      <c r="L245" s="39">
        <f t="shared" si="32"/>
        <v>0</v>
      </c>
      <c r="M245" s="41"/>
      <c r="N245" s="40"/>
      <c r="O245" s="39">
        <f t="shared" si="33"/>
        <v>0</v>
      </c>
      <c r="P245" s="38"/>
      <c r="R245" s="13"/>
    </row>
    <row r="246" spans="1:18" hidden="1" x14ac:dyDescent="0.25">
      <c r="A246" s="88">
        <v>6259</v>
      </c>
      <c r="B246" s="110" t="s">
        <v>67</v>
      </c>
      <c r="C246" s="136">
        <f t="shared" si="26"/>
        <v>0</v>
      </c>
      <c r="D246" s="43">
        <v>0</v>
      </c>
      <c r="E246" s="40"/>
      <c r="F246" s="39">
        <f t="shared" si="30"/>
        <v>0</v>
      </c>
      <c r="G246" s="43">
        <v>0</v>
      </c>
      <c r="H246" s="42"/>
      <c r="I246" s="39">
        <f t="shared" si="31"/>
        <v>0</v>
      </c>
      <c r="J246" s="43"/>
      <c r="K246" s="42"/>
      <c r="L246" s="39">
        <f t="shared" si="32"/>
        <v>0</v>
      </c>
      <c r="M246" s="41"/>
      <c r="N246" s="40"/>
      <c r="O246" s="39">
        <f t="shared" si="33"/>
        <v>0</v>
      </c>
      <c r="P246" s="38"/>
      <c r="R246" s="13"/>
    </row>
    <row r="247" spans="1:18" ht="24" hidden="1" x14ac:dyDescent="0.25">
      <c r="A247" s="111">
        <v>6260</v>
      </c>
      <c r="B247" s="110" t="s">
        <v>66</v>
      </c>
      <c r="C247" s="136">
        <f t="shared" si="26"/>
        <v>0</v>
      </c>
      <c r="D247" s="43">
        <v>0</v>
      </c>
      <c r="E247" s="40"/>
      <c r="F247" s="39">
        <f t="shared" ref="F247:F299" si="37">D247+E247</f>
        <v>0</v>
      </c>
      <c r="G247" s="43">
        <v>0</v>
      </c>
      <c r="H247" s="42"/>
      <c r="I247" s="39">
        <f t="shared" ref="I247:I299" si="38">G247+H247</f>
        <v>0</v>
      </c>
      <c r="J247" s="43"/>
      <c r="K247" s="42"/>
      <c r="L247" s="39">
        <f t="shared" ref="L247:L299" si="39">J247+K247</f>
        <v>0</v>
      </c>
      <c r="M247" s="41"/>
      <c r="N247" s="40"/>
      <c r="O247" s="39">
        <f t="shared" ref="O247:O276" si="40">M247+N247</f>
        <v>0</v>
      </c>
      <c r="P247" s="38"/>
      <c r="R247" s="13"/>
    </row>
    <row r="248" spans="1:18" hidden="1" x14ac:dyDescent="0.25">
      <c r="A248" s="111">
        <v>6270</v>
      </c>
      <c r="B248" s="110" t="s">
        <v>65</v>
      </c>
      <c r="C248" s="136">
        <f t="shared" si="26"/>
        <v>0</v>
      </c>
      <c r="D248" s="43">
        <v>0</v>
      </c>
      <c r="E248" s="40"/>
      <c r="F248" s="39">
        <f t="shared" si="37"/>
        <v>0</v>
      </c>
      <c r="G248" s="43">
        <v>0</v>
      </c>
      <c r="H248" s="42"/>
      <c r="I248" s="39">
        <f t="shared" si="38"/>
        <v>0</v>
      </c>
      <c r="J248" s="43"/>
      <c r="K248" s="42"/>
      <c r="L248" s="39">
        <f t="shared" si="39"/>
        <v>0</v>
      </c>
      <c r="M248" s="41"/>
      <c r="N248" s="40"/>
      <c r="O248" s="39">
        <f t="shared" si="40"/>
        <v>0</v>
      </c>
      <c r="P248" s="38"/>
      <c r="R248" s="13"/>
    </row>
    <row r="249" spans="1:18" hidden="1" x14ac:dyDescent="0.25">
      <c r="A249" s="118">
        <v>6290</v>
      </c>
      <c r="B249" s="117" t="s">
        <v>64</v>
      </c>
      <c r="C249" s="136">
        <f t="shared" si="26"/>
        <v>0</v>
      </c>
      <c r="D249" s="140">
        <f>SUM(D250:D253)</f>
        <v>0</v>
      </c>
      <c r="E249" s="141">
        <f>SUM(E250:E253)</f>
        <v>0</v>
      </c>
      <c r="F249" s="79">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c r="R249" s="13"/>
    </row>
    <row r="250" spans="1:18" hidden="1" x14ac:dyDescent="0.25">
      <c r="A250" s="88">
        <v>6291</v>
      </c>
      <c r="B250" s="110" t="s">
        <v>63</v>
      </c>
      <c r="C250" s="136">
        <f t="shared" si="26"/>
        <v>0</v>
      </c>
      <c r="D250" s="43">
        <v>0</v>
      </c>
      <c r="E250" s="40"/>
      <c r="F250" s="39">
        <f t="shared" si="37"/>
        <v>0</v>
      </c>
      <c r="G250" s="43">
        <v>0</v>
      </c>
      <c r="H250" s="42"/>
      <c r="I250" s="39">
        <f t="shared" si="38"/>
        <v>0</v>
      </c>
      <c r="J250" s="43"/>
      <c r="K250" s="42"/>
      <c r="L250" s="39">
        <f t="shared" si="39"/>
        <v>0</v>
      </c>
      <c r="M250" s="41"/>
      <c r="N250" s="40"/>
      <c r="O250" s="39">
        <f t="shared" si="40"/>
        <v>0</v>
      </c>
      <c r="P250" s="38"/>
      <c r="R250" s="13"/>
    </row>
    <row r="251" spans="1:18" hidden="1" x14ac:dyDescent="0.25">
      <c r="A251" s="88">
        <v>6292</v>
      </c>
      <c r="B251" s="110" t="s">
        <v>62</v>
      </c>
      <c r="C251" s="136">
        <f t="shared" si="26"/>
        <v>0</v>
      </c>
      <c r="D251" s="43">
        <v>0</v>
      </c>
      <c r="E251" s="40"/>
      <c r="F251" s="39">
        <f t="shared" si="37"/>
        <v>0</v>
      </c>
      <c r="G251" s="43">
        <v>0</v>
      </c>
      <c r="H251" s="42"/>
      <c r="I251" s="39">
        <f t="shared" si="38"/>
        <v>0</v>
      </c>
      <c r="J251" s="43"/>
      <c r="K251" s="42"/>
      <c r="L251" s="39">
        <f t="shared" si="39"/>
        <v>0</v>
      </c>
      <c r="M251" s="41"/>
      <c r="N251" s="40"/>
      <c r="O251" s="39">
        <f t="shared" si="40"/>
        <v>0</v>
      </c>
      <c r="P251" s="38"/>
      <c r="R251" s="13"/>
    </row>
    <row r="252" spans="1:18" ht="84" hidden="1" customHeight="1" x14ac:dyDescent="0.25">
      <c r="A252" s="88">
        <v>6296</v>
      </c>
      <c r="B252" s="110" t="s">
        <v>61</v>
      </c>
      <c r="C252" s="136">
        <f t="shared" si="26"/>
        <v>0</v>
      </c>
      <c r="D252" s="43">
        <v>0</v>
      </c>
      <c r="E252" s="40"/>
      <c r="F252" s="39">
        <f t="shared" si="37"/>
        <v>0</v>
      </c>
      <c r="G252" s="43">
        <v>0</v>
      </c>
      <c r="H252" s="42"/>
      <c r="I252" s="39">
        <f t="shared" si="38"/>
        <v>0</v>
      </c>
      <c r="J252" s="43"/>
      <c r="K252" s="42"/>
      <c r="L252" s="39">
        <f t="shared" si="39"/>
        <v>0</v>
      </c>
      <c r="M252" s="41"/>
      <c r="N252" s="40"/>
      <c r="O252" s="39">
        <f t="shared" si="40"/>
        <v>0</v>
      </c>
      <c r="P252" s="38"/>
      <c r="R252" s="13"/>
    </row>
    <row r="253" spans="1:18" ht="36" hidden="1" x14ac:dyDescent="0.25">
      <c r="A253" s="88">
        <v>6299</v>
      </c>
      <c r="B253" s="110" t="s">
        <v>60</v>
      </c>
      <c r="C253" s="136">
        <f t="shared" si="26"/>
        <v>0</v>
      </c>
      <c r="D253" s="43">
        <v>0</v>
      </c>
      <c r="E253" s="40"/>
      <c r="F253" s="39">
        <f t="shared" si="37"/>
        <v>0</v>
      </c>
      <c r="G253" s="43">
        <v>0</v>
      </c>
      <c r="H253" s="42"/>
      <c r="I253" s="39">
        <f t="shared" si="38"/>
        <v>0</v>
      </c>
      <c r="J253" s="43"/>
      <c r="K253" s="42"/>
      <c r="L253" s="39">
        <f t="shared" si="39"/>
        <v>0</v>
      </c>
      <c r="M253" s="41"/>
      <c r="N253" s="40"/>
      <c r="O253" s="39">
        <f t="shared" si="40"/>
        <v>0</v>
      </c>
      <c r="P253" s="38"/>
      <c r="R253" s="13"/>
    </row>
    <row r="254" spans="1:18" hidden="1" x14ac:dyDescent="0.25">
      <c r="A254" s="109">
        <v>6300</v>
      </c>
      <c r="B254" s="108" t="s">
        <v>59</v>
      </c>
      <c r="C254" s="124">
        <f t="shared" si="26"/>
        <v>0</v>
      </c>
      <c r="D254" s="121">
        <f>SUM(D255,D259,D260)</f>
        <v>0</v>
      </c>
      <c r="E254" s="123">
        <f>SUM(E255,E259,E260)</f>
        <v>0</v>
      </c>
      <c r="F254" s="119">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c r="R254" s="13"/>
    </row>
    <row r="255" spans="1:18" ht="24" hidden="1" x14ac:dyDescent="0.25">
      <c r="A255" s="118">
        <v>6320</v>
      </c>
      <c r="B255" s="117" t="s">
        <v>58</v>
      </c>
      <c r="C255" s="146">
        <f t="shared" si="26"/>
        <v>0</v>
      </c>
      <c r="D255" s="140">
        <f>SUM(D256:D258)</f>
        <v>0</v>
      </c>
      <c r="E255" s="141">
        <f>SUM(E256:E258)</f>
        <v>0</v>
      </c>
      <c r="F255" s="79">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c r="R255" s="13"/>
    </row>
    <row r="256" spans="1:18" hidden="1" x14ac:dyDescent="0.25">
      <c r="A256" s="88">
        <v>6322</v>
      </c>
      <c r="B256" s="110" t="s">
        <v>57</v>
      </c>
      <c r="C256" s="113">
        <f t="shared" si="26"/>
        <v>0</v>
      </c>
      <c r="D256" s="43">
        <v>0</v>
      </c>
      <c r="E256" s="40"/>
      <c r="F256" s="39">
        <f t="shared" si="37"/>
        <v>0</v>
      </c>
      <c r="G256" s="43">
        <v>0</v>
      </c>
      <c r="H256" s="42"/>
      <c r="I256" s="39">
        <f t="shared" si="38"/>
        <v>0</v>
      </c>
      <c r="J256" s="43"/>
      <c r="K256" s="42"/>
      <c r="L256" s="39">
        <f t="shared" si="39"/>
        <v>0</v>
      </c>
      <c r="M256" s="41"/>
      <c r="N256" s="40"/>
      <c r="O256" s="39">
        <f t="shared" si="40"/>
        <v>0</v>
      </c>
      <c r="P256" s="38"/>
      <c r="R256" s="13"/>
    </row>
    <row r="257" spans="1:18" ht="24" hidden="1" x14ac:dyDescent="0.25">
      <c r="A257" s="88">
        <v>6323</v>
      </c>
      <c r="B257" s="110" t="s">
        <v>56</v>
      </c>
      <c r="C257" s="113">
        <f t="shared" si="26"/>
        <v>0</v>
      </c>
      <c r="D257" s="43">
        <v>0</v>
      </c>
      <c r="E257" s="40"/>
      <c r="F257" s="39">
        <f t="shared" si="37"/>
        <v>0</v>
      </c>
      <c r="G257" s="43">
        <v>0</v>
      </c>
      <c r="H257" s="42"/>
      <c r="I257" s="39">
        <f t="shared" si="38"/>
        <v>0</v>
      </c>
      <c r="J257" s="43"/>
      <c r="K257" s="42"/>
      <c r="L257" s="39">
        <f t="shared" si="39"/>
        <v>0</v>
      </c>
      <c r="M257" s="41"/>
      <c r="N257" s="40"/>
      <c r="O257" s="39">
        <f t="shared" si="40"/>
        <v>0</v>
      </c>
      <c r="P257" s="38"/>
      <c r="R257" s="13"/>
    </row>
    <row r="258" spans="1:18" ht="24" hidden="1" x14ac:dyDescent="0.25">
      <c r="A258" s="145">
        <v>6324</v>
      </c>
      <c r="B258" s="117" t="s">
        <v>55</v>
      </c>
      <c r="C258" s="113">
        <f t="shared" si="26"/>
        <v>0</v>
      </c>
      <c r="D258" s="83">
        <v>0</v>
      </c>
      <c r="E258" s="80"/>
      <c r="F258" s="79">
        <f t="shared" si="37"/>
        <v>0</v>
      </c>
      <c r="G258" s="83">
        <v>0</v>
      </c>
      <c r="H258" s="82"/>
      <c r="I258" s="79">
        <f t="shared" si="38"/>
        <v>0</v>
      </c>
      <c r="J258" s="83"/>
      <c r="K258" s="82"/>
      <c r="L258" s="79">
        <f t="shared" si="39"/>
        <v>0</v>
      </c>
      <c r="M258" s="81"/>
      <c r="N258" s="80"/>
      <c r="O258" s="79">
        <f t="shared" si="40"/>
        <v>0</v>
      </c>
      <c r="P258" s="78"/>
      <c r="R258" s="13"/>
    </row>
    <row r="259" spans="1:18" ht="24" hidden="1" x14ac:dyDescent="0.25">
      <c r="A259" s="144">
        <v>6330</v>
      </c>
      <c r="B259" s="143" t="s">
        <v>54</v>
      </c>
      <c r="C259" s="113">
        <f t="shared" ref="C259:C286" si="50">F259+I259+L259+O259</f>
        <v>0</v>
      </c>
      <c r="D259" s="33">
        <v>0</v>
      </c>
      <c r="E259" s="30"/>
      <c r="F259" s="29">
        <f t="shared" si="37"/>
        <v>0</v>
      </c>
      <c r="G259" s="33">
        <v>0</v>
      </c>
      <c r="H259" s="32"/>
      <c r="I259" s="29">
        <f t="shared" si="38"/>
        <v>0</v>
      </c>
      <c r="J259" s="33"/>
      <c r="K259" s="32"/>
      <c r="L259" s="29">
        <f t="shared" si="39"/>
        <v>0</v>
      </c>
      <c r="M259" s="31"/>
      <c r="N259" s="30"/>
      <c r="O259" s="29">
        <f t="shared" si="40"/>
        <v>0</v>
      </c>
      <c r="P259" s="28"/>
      <c r="R259" s="13"/>
    </row>
    <row r="260" spans="1:18" hidden="1" x14ac:dyDescent="0.25">
      <c r="A260" s="111">
        <v>6360</v>
      </c>
      <c r="B260" s="110" t="s">
        <v>53</v>
      </c>
      <c r="C260" s="113">
        <f t="shared" si="50"/>
        <v>0</v>
      </c>
      <c r="D260" s="43">
        <v>0</v>
      </c>
      <c r="E260" s="40"/>
      <c r="F260" s="39">
        <f t="shared" si="37"/>
        <v>0</v>
      </c>
      <c r="G260" s="43">
        <v>0</v>
      </c>
      <c r="H260" s="42"/>
      <c r="I260" s="39">
        <f t="shared" si="38"/>
        <v>0</v>
      </c>
      <c r="J260" s="43"/>
      <c r="K260" s="42"/>
      <c r="L260" s="39">
        <f t="shared" si="39"/>
        <v>0</v>
      </c>
      <c r="M260" s="41"/>
      <c r="N260" s="40"/>
      <c r="O260" s="39">
        <f t="shared" si="40"/>
        <v>0</v>
      </c>
      <c r="P260" s="38"/>
      <c r="R260" s="13"/>
    </row>
    <row r="261" spans="1:18" ht="24" hidden="1" x14ac:dyDescent="0.25">
      <c r="A261" s="109">
        <v>6400</v>
      </c>
      <c r="B261" s="108" t="s">
        <v>52</v>
      </c>
      <c r="C261" s="124">
        <f t="shared" si="50"/>
        <v>0</v>
      </c>
      <c r="D261" s="121">
        <f>SUM(D262,D266)</f>
        <v>0</v>
      </c>
      <c r="E261" s="123">
        <f>SUM(E262,E266)</f>
        <v>0</v>
      </c>
      <c r="F261" s="119">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c r="R261" s="13"/>
    </row>
    <row r="262" spans="1:18" ht="24" hidden="1" x14ac:dyDescent="0.25">
      <c r="A262" s="118">
        <v>6410</v>
      </c>
      <c r="B262" s="117" t="s">
        <v>51</v>
      </c>
      <c r="C262" s="142">
        <f t="shared" si="50"/>
        <v>0</v>
      </c>
      <c r="D262" s="140">
        <f>SUM(D263:D265)</f>
        <v>0</v>
      </c>
      <c r="E262" s="141">
        <f>SUM(E263:E265)</f>
        <v>0</v>
      </c>
      <c r="F262" s="79">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c r="R262" s="13"/>
    </row>
    <row r="263" spans="1:18" hidden="1" x14ac:dyDescent="0.25">
      <c r="A263" s="88">
        <v>6411</v>
      </c>
      <c r="B263" s="47" t="s">
        <v>50</v>
      </c>
      <c r="C263" s="136">
        <f t="shared" si="50"/>
        <v>0</v>
      </c>
      <c r="D263" s="43">
        <v>0</v>
      </c>
      <c r="E263" s="40"/>
      <c r="F263" s="39">
        <f t="shared" si="37"/>
        <v>0</v>
      </c>
      <c r="G263" s="43">
        <v>0</v>
      </c>
      <c r="H263" s="42"/>
      <c r="I263" s="39">
        <f t="shared" si="38"/>
        <v>0</v>
      </c>
      <c r="J263" s="43"/>
      <c r="K263" s="42"/>
      <c r="L263" s="39">
        <f t="shared" si="39"/>
        <v>0</v>
      </c>
      <c r="M263" s="41"/>
      <c r="N263" s="40"/>
      <c r="O263" s="39">
        <f t="shared" si="40"/>
        <v>0</v>
      </c>
      <c r="P263" s="38"/>
      <c r="R263" s="13"/>
    </row>
    <row r="264" spans="1:18" ht="51.75" hidden="1" customHeight="1" x14ac:dyDescent="0.25">
      <c r="A264" s="88">
        <v>6412</v>
      </c>
      <c r="B264" s="110" t="s">
        <v>49</v>
      </c>
      <c r="C264" s="136">
        <f t="shared" si="50"/>
        <v>0</v>
      </c>
      <c r="D264" s="43">
        <v>0</v>
      </c>
      <c r="E264" s="40"/>
      <c r="F264" s="39">
        <f t="shared" si="37"/>
        <v>0</v>
      </c>
      <c r="G264" s="43">
        <v>0</v>
      </c>
      <c r="H264" s="42"/>
      <c r="I264" s="39">
        <f t="shared" si="38"/>
        <v>0</v>
      </c>
      <c r="J264" s="43"/>
      <c r="K264" s="42"/>
      <c r="L264" s="39">
        <f t="shared" si="39"/>
        <v>0</v>
      </c>
      <c r="M264" s="41"/>
      <c r="N264" s="40"/>
      <c r="O264" s="39">
        <f t="shared" si="40"/>
        <v>0</v>
      </c>
      <c r="P264" s="38"/>
      <c r="R264" s="13"/>
    </row>
    <row r="265" spans="1:18" ht="36" hidden="1" x14ac:dyDescent="0.25">
      <c r="A265" s="88">
        <v>6419</v>
      </c>
      <c r="B265" s="110" t="s">
        <v>48</v>
      </c>
      <c r="C265" s="136">
        <f t="shared" si="50"/>
        <v>0</v>
      </c>
      <c r="D265" s="43">
        <v>0</v>
      </c>
      <c r="E265" s="40"/>
      <c r="F265" s="39">
        <f t="shared" si="37"/>
        <v>0</v>
      </c>
      <c r="G265" s="43">
        <v>0</v>
      </c>
      <c r="H265" s="42"/>
      <c r="I265" s="39">
        <f t="shared" si="38"/>
        <v>0</v>
      </c>
      <c r="J265" s="43"/>
      <c r="K265" s="42"/>
      <c r="L265" s="39">
        <f t="shared" si="39"/>
        <v>0</v>
      </c>
      <c r="M265" s="41"/>
      <c r="N265" s="40"/>
      <c r="O265" s="39">
        <f t="shared" si="40"/>
        <v>0</v>
      </c>
      <c r="P265" s="38"/>
      <c r="R265" s="13"/>
    </row>
    <row r="266" spans="1:18" ht="36" hidden="1" x14ac:dyDescent="0.25">
      <c r="A266" s="111">
        <v>6420</v>
      </c>
      <c r="B266" s="110" t="s">
        <v>47</v>
      </c>
      <c r="C266" s="136">
        <f t="shared" si="50"/>
        <v>0</v>
      </c>
      <c r="D266" s="115">
        <f>SUM(D267:D270)</f>
        <v>0</v>
      </c>
      <c r="E266" s="112">
        <f>SUM(E267:E270)</f>
        <v>0</v>
      </c>
      <c r="F266" s="39">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c r="R266" s="13"/>
    </row>
    <row r="267" spans="1:18" hidden="1" x14ac:dyDescent="0.25">
      <c r="A267" s="88">
        <v>6421</v>
      </c>
      <c r="B267" s="110" t="s">
        <v>46</v>
      </c>
      <c r="C267" s="136">
        <f t="shared" si="50"/>
        <v>0</v>
      </c>
      <c r="D267" s="43">
        <v>0</v>
      </c>
      <c r="E267" s="40"/>
      <c r="F267" s="39">
        <f t="shared" si="37"/>
        <v>0</v>
      </c>
      <c r="G267" s="43">
        <v>0</v>
      </c>
      <c r="H267" s="42"/>
      <c r="I267" s="39">
        <f t="shared" si="38"/>
        <v>0</v>
      </c>
      <c r="J267" s="43"/>
      <c r="K267" s="42"/>
      <c r="L267" s="39">
        <f t="shared" si="39"/>
        <v>0</v>
      </c>
      <c r="M267" s="41"/>
      <c r="N267" s="40"/>
      <c r="O267" s="39">
        <f t="shared" si="40"/>
        <v>0</v>
      </c>
      <c r="P267" s="38"/>
      <c r="R267" s="13"/>
    </row>
    <row r="268" spans="1:18" hidden="1" x14ac:dyDescent="0.25">
      <c r="A268" s="88">
        <v>6422</v>
      </c>
      <c r="B268" s="110" t="s">
        <v>45</v>
      </c>
      <c r="C268" s="136">
        <f t="shared" si="50"/>
        <v>0</v>
      </c>
      <c r="D268" s="43">
        <v>0</v>
      </c>
      <c r="E268" s="40"/>
      <c r="F268" s="39">
        <f t="shared" si="37"/>
        <v>0</v>
      </c>
      <c r="G268" s="43">
        <v>0</v>
      </c>
      <c r="H268" s="42"/>
      <c r="I268" s="39">
        <f t="shared" si="38"/>
        <v>0</v>
      </c>
      <c r="J268" s="43"/>
      <c r="K268" s="42"/>
      <c r="L268" s="39">
        <f t="shared" si="39"/>
        <v>0</v>
      </c>
      <c r="M268" s="41"/>
      <c r="N268" s="40"/>
      <c r="O268" s="39">
        <f t="shared" si="40"/>
        <v>0</v>
      </c>
      <c r="P268" s="38"/>
      <c r="R268" s="13"/>
    </row>
    <row r="269" spans="1:18" hidden="1" x14ac:dyDescent="0.25">
      <c r="A269" s="88">
        <v>6423</v>
      </c>
      <c r="B269" s="110" t="s">
        <v>44</v>
      </c>
      <c r="C269" s="136">
        <f t="shared" si="50"/>
        <v>0</v>
      </c>
      <c r="D269" s="43">
        <v>0</v>
      </c>
      <c r="E269" s="40"/>
      <c r="F269" s="39">
        <f t="shared" si="37"/>
        <v>0</v>
      </c>
      <c r="G269" s="43">
        <v>0</v>
      </c>
      <c r="H269" s="42"/>
      <c r="I269" s="39">
        <f t="shared" si="38"/>
        <v>0</v>
      </c>
      <c r="J269" s="43"/>
      <c r="K269" s="42"/>
      <c r="L269" s="39">
        <f t="shared" si="39"/>
        <v>0</v>
      </c>
      <c r="M269" s="41"/>
      <c r="N269" s="40"/>
      <c r="O269" s="39">
        <f t="shared" si="40"/>
        <v>0</v>
      </c>
      <c r="P269" s="38"/>
      <c r="R269" s="13"/>
    </row>
    <row r="270" spans="1:18" ht="24" hidden="1" x14ac:dyDescent="0.25">
      <c r="A270" s="88">
        <v>6424</v>
      </c>
      <c r="B270" s="110" t="s">
        <v>43</v>
      </c>
      <c r="C270" s="136">
        <f t="shared" si="50"/>
        <v>0</v>
      </c>
      <c r="D270" s="43">
        <v>0</v>
      </c>
      <c r="E270" s="40"/>
      <c r="F270" s="39">
        <f t="shared" si="37"/>
        <v>0</v>
      </c>
      <c r="G270" s="43">
        <v>0</v>
      </c>
      <c r="H270" s="42"/>
      <c r="I270" s="39">
        <f t="shared" si="38"/>
        <v>0</v>
      </c>
      <c r="J270" s="43"/>
      <c r="K270" s="42"/>
      <c r="L270" s="39">
        <f t="shared" si="39"/>
        <v>0</v>
      </c>
      <c r="M270" s="41"/>
      <c r="N270" s="40"/>
      <c r="O270" s="39">
        <f t="shared" si="40"/>
        <v>0</v>
      </c>
      <c r="P270" s="38"/>
      <c r="R270" s="13"/>
    </row>
    <row r="271" spans="1:18" ht="51" hidden="1" customHeight="1" x14ac:dyDescent="0.25">
      <c r="A271" s="135">
        <v>7000</v>
      </c>
      <c r="B271" s="135" t="s">
        <v>42</v>
      </c>
      <c r="C271" s="134">
        <f t="shared" si="50"/>
        <v>0</v>
      </c>
      <c r="D271" s="131">
        <f>SUM(D272,D282)</f>
        <v>0</v>
      </c>
      <c r="E271" s="133">
        <f>SUM(E272,E282)</f>
        <v>0</v>
      </c>
      <c r="F271" s="129">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c r="R271" s="13"/>
    </row>
    <row r="272" spans="1:18" ht="24" hidden="1" x14ac:dyDescent="0.25">
      <c r="A272" s="109">
        <v>7200</v>
      </c>
      <c r="B272" s="108" t="s">
        <v>41</v>
      </c>
      <c r="C272" s="124">
        <f t="shared" si="50"/>
        <v>0</v>
      </c>
      <c r="D272" s="121">
        <f>SUM(D273,D274,D277,D278,D281)</f>
        <v>0</v>
      </c>
      <c r="E272" s="123">
        <f>SUM(E273,E274,E277,E278,E281)</f>
        <v>0</v>
      </c>
      <c r="F272" s="119">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c r="R272" s="13"/>
    </row>
    <row r="273" spans="1:18" ht="24" hidden="1" x14ac:dyDescent="0.25">
      <c r="A273" s="118">
        <v>7210</v>
      </c>
      <c r="B273" s="117" t="s">
        <v>40</v>
      </c>
      <c r="C273" s="85">
        <f t="shared" si="50"/>
        <v>0</v>
      </c>
      <c r="D273" s="83">
        <v>0</v>
      </c>
      <c r="E273" s="80"/>
      <c r="F273" s="79">
        <f t="shared" si="37"/>
        <v>0</v>
      </c>
      <c r="G273" s="83">
        <v>0</v>
      </c>
      <c r="H273" s="82"/>
      <c r="I273" s="79">
        <f t="shared" si="38"/>
        <v>0</v>
      </c>
      <c r="J273" s="83"/>
      <c r="K273" s="82"/>
      <c r="L273" s="79">
        <f t="shared" si="39"/>
        <v>0</v>
      </c>
      <c r="M273" s="81"/>
      <c r="N273" s="80"/>
      <c r="O273" s="79">
        <f t="shared" si="40"/>
        <v>0</v>
      </c>
      <c r="P273" s="78"/>
      <c r="R273" s="13"/>
    </row>
    <row r="274" spans="1:18" s="116" customFormat="1" ht="36" hidden="1" x14ac:dyDescent="0.25">
      <c r="A274" s="111">
        <v>7220</v>
      </c>
      <c r="B274" s="110" t="s">
        <v>39</v>
      </c>
      <c r="C274" s="45">
        <f t="shared" si="50"/>
        <v>0</v>
      </c>
      <c r="D274" s="115">
        <f>SUM(D275:D276)</f>
        <v>0</v>
      </c>
      <c r="E274" s="112">
        <f>SUM(E275:E276)</f>
        <v>0</v>
      </c>
      <c r="F274" s="39">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c r="R274" s="13"/>
    </row>
    <row r="275" spans="1:18" s="116" customFormat="1" ht="36" hidden="1" x14ac:dyDescent="0.25">
      <c r="A275" s="88">
        <v>7221</v>
      </c>
      <c r="B275" s="110" t="s">
        <v>38</v>
      </c>
      <c r="C275" s="45">
        <f t="shared" si="50"/>
        <v>0</v>
      </c>
      <c r="D275" s="43">
        <v>0</v>
      </c>
      <c r="E275" s="40"/>
      <c r="F275" s="39">
        <f t="shared" si="37"/>
        <v>0</v>
      </c>
      <c r="G275" s="43">
        <v>0</v>
      </c>
      <c r="H275" s="42"/>
      <c r="I275" s="39">
        <f t="shared" si="38"/>
        <v>0</v>
      </c>
      <c r="J275" s="43"/>
      <c r="K275" s="42"/>
      <c r="L275" s="39">
        <f t="shared" si="39"/>
        <v>0</v>
      </c>
      <c r="M275" s="41"/>
      <c r="N275" s="40"/>
      <c r="O275" s="39">
        <f t="shared" si="40"/>
        <v>0</v>
      </c>
      <c r="P275" s="38"/>
      <c r="R275" s="13"/>
    </row>
    <row r="276" spans="1:18" s="116" customFormat="1" ht="36" hidden="1" x14ac:dyDescent="0.25">
      <c r="A276" s="88">
        <v>7222</v>
      </c>
      <c r="B276" s="110" t="s">
        <v>37</v>
      </c>
      <c r="C276" s="45">
        <f t="shared" si="50"/>
        <v>0</v>
      </c>
      <c r="D276" s="43">
        <v>0</v>
      </c>
      <c r="E276" s="40"/>
      <c r="F276" s="39">
        <f t="shared" si="37"/>
        <v>0</v>
      </c>
      <c r="G276" s="43">
        <v>0</v>
      </c>
      <c r="H276" s="42"/>
      <c r="I276" s="39">
        <f t="shared" si="38"/>
        <v>0</v>
      </c>
      <c r="J276" s="43"/>
      <c r="K276" s="42"/>
      <c r="L276" s="39">
        <f t="shared" si="39"/>
        <v>0</v>
      </c>
      <c r="M276" s="41"/>
      <c r="N276" s="40"/>
      <c r="O276" s="39">
        <f t="shared" si="40"/>
        <v>0</v>
      </c>
      <c r="P276" s="38"/>
      <c r="R276" s="13"/>
    </row>
    <row r="277" spans="1:18" s="116" customFormat="1" ht="24" hidden="1" x14ac:dyDescent="0.25">
      <c r="A277" s="111">
        <v>7230</v>
      </c>
      <c r="B277" s="110" t="s">
        <v>36</v>
      </c>
      <c r="C277" s="45">
        <f t="shared" si="50"/>
        <v>0</v>
      </c>
      <c r="D277" s="43">
        <v>0</v>
      </c>
      <c r="E277" s="40"/>
      <c r="F277" s="39">
        <f t="shared" si="37"/>
        <v>0</v>
      </c>
      <c r="G277" s="43">
        <v>0</v>
      </c>
      <c r="H277" s="42"/>
      <c r="I277" s="39">
        <f t="shared" si="38"/>
        <v>0</v>
      </c>
      <c r="J277" s="43"/>
      <c r="K277" s="42"/>
      <c r="L277" s="39">
        <f t="shared" si="39"/>
        <v>0</v>
      </c>
      <c r="M277" s="41"/>
      <c r="N277" s="40"/>
      <c r="O277" s="39">
        <f>M277+N277</f>
        <v>0</v>
      </c>
      <c r="P277" s="38"/>
      <c r="R277" s="13"/>
    </row>
    <row r="278" spans="1:18" ht="24" hidden="1" x14ac:dyDescent="0.25">
      <c r="A278" s="111">
        <v>7240</v>
      </c>
      <c r="B278" s="110" t="s">
        <v>35</v>
      </c>
      <c r="C278" s="45">
        <f t="shared" si="50"/>
        <v>0</v>
      </c>
      <c r="D278" s="115">
        <f>SUM(D279:D280)</f>
        <v>0</v>
      </c>
      <c r="E278" s="112">
        <f>SUM(E279:E280)</f>
        <v>0</v>
      </c>
      <c r="F278" s="39">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c r="R278" s="13"/>
    </row>
    <row r="279" spans="1:18" ht="48" hidden="1" x14ac:dyDescent="0.25">
      <c r="A279" s="88">
        <v>7245</v>
      </c>
      <c r="B279" s="110" t="s">
        <v>34</v>
      </c>
      <c r="C279" s="45">
        <f t="shared" si="50"/>
        <v>0</v>
      </c>
      <c r="D279" s="43">
        <v>0</v>
      </c>
      <c r="E279" s="40"/>
      <c r="F279" s="39">
        <f t="shared" si="37"/>
        <v>0</v>
      </c>
      <c r="G279" s="43">
        <v>0</v>
      </c>
      <c r="H279" s="42"/>
      <c r="I279" s="39">
        <f t="shared" si="38"/>
        <v>0</v>
      </c>
      <c r="J279" s="43"/>
      <c r="K279" s="42"/>
      <c r="L279" s="39">
        <f t="shared" si="39"/>
        <v>0</v>
      </c>
      <c r="M279" s="41"/>
      <c r="N279" s="40"/>
      <c r="O279" s="39">
        <f t="shared" ref="O279:O282" si="57">M279+N279</f>
        <v>0</v>
      </c>
      <c r="P279" s="38"/>
      <c r="R279" s="13"/>
    </row>
    <row r="280" spans="1:18" ht="84" hidden="1" x14ac:dyDescent="0.25">
      <c r="A280" s="88">
        <v>7246</v>
      </c>
      <c r="B280" s="110" t="s">
        <v>33</v>
      </c>
      <c r="C280" s="45">
        <f t="shared" si="50"/>
        <v>0</v>
      </c>
      <c r="D280" s="43">
        <v>0</v>
      </c>
      <c r="E280" s="40"/>
      <c r="F280" s="39">
        <f t="shared" si="37"/>
        <v>0</v>
      </c>
      <c r="G280" s="43">
        <v>0</v>
      </c>
      <c r="H280" s="42"/>
      <c r="I280" s="39">
        <f t="shared" si="38"/>
        <v>0</v>
      </c>
      <c r="J280" s="43"/>
      <c r="K280" s="42"/>
      <c r="L280" s="39">
        <f t="shared" si="39"/>
        <v>0</v>
      </c>
      <c r="M280" s="41"/>
      <c r="N280" s="40"/>
      <c r="O280" s="39">
        <f t="shared" si="57"/>
        <v>0</v>
      </c>
      <c r="P280" s="38"/>
      <c r="R280" s="13"/>
    </row>
    <row r="281" spans="1:18" ht="24" hidden="1" x14ac:dyDescent="0.25">
      <c r="A281" s="111">
        <v>7260</v>
      </c>
      <c r="B281" s="110" t="s">
        <v>32</v>
      </c>
      <c r="C281" s="45">
        <f t="shared" si="50"/>
        <v>0</v>
      </c>
      <c r="D281" s="83">
        <v>0</v>
      </c>
      <c r="E281" s="80"/>
      <c r="F281" s="79">
        <f t="shared" si="37"/>
        <v>0</v>
      </c>
      <c r="G281" s="83">
        <v>0</v>
      </c>
      <c r="H281" s="82"/>
      <c r="I281" s="79">
        <f t="shared" si="38"/>
        <v>0</v>
      </c>
      <c r="J281" s="83"/>
      <c r="K281" s="82"/>
      <c r="L281" s="79">
        <f t="shared" si="39"/>
        <v>0</v>
      </c>
      <c r="M281" s="81"/>
      <c r="N281" s="80"/>
      <c r="O281" s="79">
        <f t="shared" si="57"/>
        <v>0</v>
      </c>
      <c r="P281" s="78"/>
      <c r="R281" s="13"/>
    </row>
    <row r="282" spans="1:18" hidden="1" x14ac:dyDescent="0.25">
      <c r="A282" s="109">
        <v>7700</v>
      </c>
      <c r="B282" s="108" t="s">
        <v>31</v>
      </c>
      <c r="C282" s="107">
        <f t="shared" si="50"/>
        <v>0</v>
      </c>
      <c r="D282" s="105">
        <f>D283</f>
        <v>0</v>
      </c>
      <c r="E282" s="102">
        <f>SUM(E283)</f>
        <v>0</v>
      </c>
      <c r="F282" s="101">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c r="R282" s="13"/>
    </row>
    <row r="283" spans="1:18" hidden="1" x14ac:dyDescent="0.25">
      <c r="A283" s="99">
        <v>7720</v>
      </c>
      <c r="B283" s="98" t="s">
        <v>30</v>
      </c>
      <c r="C283" s="97">
        <f t="shared" si="50"/>
        <v>0</v>
      </c>
      <c r="D283" s="53">
        <v>0</v>
      </c>
      <c r="E283" s="50"/>
      <c r="F283" s="49">
        <f t="shared" si="37"/>
        <v>0</v>
      </c>
      <c r="G283" s="53">
        <v>0</v>
      </c>
      <c r="H283" s="52"/>
      <c r="I283" s="49">
        <f t="shared" si="38"/>
        <v>0</v>
      </c>
      <c r="J283" s="53"/>
      <c r="K283" s="52"/>
      <c r="L283" s="49">
        <f t="shared" si="39"/>
        <v>0</v>
      </c>
      <c r="M283" s="51"/>
      <c r="N283" s="50"/>
      <c r="O283" s="49">
        <f>M283+N283</f>
        <v>0</v>
      </c>
      <c r="P283" s="48"/>
      <c r="R283" s="13"/>
    </row>
    <row r="284" spans="1:18" hidden="1" x14ac:dyDescent="0.25">
      <c r="A284" s="57"/>
      <c r="B284" s="96" t="s">
        <v>29</v>
      </c>
      <c r="C284" s="85">
        <f t="shared" si="50"/>
        <v>0</v>
      </c>
      <c r="D284" s="94">
        <f>SUM(D285:D286)</f>
        <v>0</v>
      </c>
      <c r="E284" s="91">
        <f>SUM(E285:E286)</f>
        <v>0</v>
      </c>
      <c r="F284" s="90">
        <f t="shared" si="37"/>
        <v>0</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c r="R284" s="13"/>
    </row>
    <row r="285" spans="1:18" hidden="1" x14ac:dyDescent="0.25">
      <c r="A285" s="47" t="s">
        <v>28</v>
      </c>
      <c r="B285" s="88" t="s">
        <v>27</v>
      </c>
      <c r="C285" s="87">
        <f t="shared" si="50"/>
        <v>0</v>
      </c>
      <c r="D285" s="43"/>
      <c r="E285" s="40"/>
      <c r="F285" s="39">
        <f t="shared" si="37"/>
        <v>0</v>
      </c>
      <c r="G285" s="43"/>
      <c r="H285" s="42"/>
      <c r="I285" s="39">
        <f t="shared" si="38"/>
        <v>0</v>
      </c>
      <c r="J285" s="43"/>
      <c r="K285" s="42"/>
      <c r="L285" s="39">
        <f t="shared" si="39"/>
        <v>0</v>
      </c>
      <c r="M285" s="41"/>
      <c r="N285" s="40"/>
      <c r="O285" s="39">
        <f t="shared" si="58"/>
        <v>0</v>
      </c>
      <c r="P285" s="38"/>
      <c r="R285" s="13"/>
    </row>
    <row r="286" spans="1:18" hidden="1" x14ac:dyDescent="0.25">
      <c r="A286" s="47" t="s">
        <v>26</v>
      </c>
      <c r="B286" s="86" t="s">
        <v>25</v>
      </c>
      <c r="C286" s="85">
        <f t="shared" si="50"/>
        <v>0</v>
      </c>
      <c r="D286" s="83"/>
      <c r="E286" s="80"/>
      <c r="F286" s="79">
        <f t="shared" si="37"/>
        <v>0</v>
      </c>
      <c r="G286" s="83"/>
      <c r="H286" s="82"/>
      <c r="I286" s="79">
        <f t="shared" si="38"/>
        <v>0</v>
      </c>
      <c r="J286" s="83"/>
      <c r="K286" s="82"/>
      <c r="L286" s="79">
        <f t="shared" si="39"/>
        <v>0</v>
      </c>
      <c r="M286" s="81"/>
      <c r="N286" s="80"/>
      <c r="O286" s="79">
        <f t="shared" si="58"/>
        <v>0</v>
      </c>
      <c r="P286" s="78"/>
      <c r="R286" s="13"/>
    </row>
    <row r="287" spans="1:18" x14ac:dyDescent="0.25">
      <c r="A287" s="77"/>
      <c r="B287" s="76" t="s">
        <v>24</v>
      </c>
      <c r="C287" s="75">
        <f>SUM(C284,C271,C233,C198,C190,C176,C78,C56)</f>
        <v>998387</v>
      </c>
      <c r="D287" s="72">
        <f>SUM(D284,D271,D233,D198,D190,D176,D78,D56)</f>
        <v>998387</v>
      </c>
      <c r="E287" s="600">
        <f>SUM(E284,E271,E233,E198,E190,E176,E78,E56)</f>
        <v>0</v>
      </c>
      <c r="F287" s="505">
        <f t="shared" si="37"/>
        <v>998387</v>
      </c>
      <c r="G287" s="72">
        <f t="shared" ref="G287" si="59">SUM(G284,G271,G233,G198,G190,G176,G78,G56)</f>
        <v>0</v>
      </c>
      <c r="H287" s="71">
        <f>SUM(H284,H271,H233,H198,H190,H176,H78,H56)</f>
        <v>0</v>
      </c>
      <c r="I287" s="70">
        <f t="shared" si="38"/>
        <v>0</v>
      </c>
      <c r="J287" s="72">
        <f>SUM(J284,J271,J233,J198,J190,J176,J78,J56)</f>
        <v>0</v>
      </c>
      <c r="K287" s="71">
        <f>SUM(K284,K271,K233,K198,K190,K176,K78,K56)</f>
        <v>0</v>
      </c>
      <c r="L287" s="70">
        <f t="shared" si="39"/>
        <v>0</v>
      </c>
      <c r="M287" s="69">
        <f>SUM(M284,M271,M233,M198,M190,M176,M78,M56)</f>
        <v>0</v>
      </c>
      <c r="N287" s="68">
        <f>SUM(N284,N271,N233,N198,N190,N176,N78,N56)</f>
        <v>0</v>
      </c>
      <c r="O287" s="67">
        <f t="shared" si="58"/>
        <v>0</v>
      </c>
      <c r="P287" s="66"/>
      <c r="R287" s="13"/>
    </row>
    <row r="288" spans="1:18" hidden="1" x14ac:dyDescent="0.25">
      <c r="A288" s="65" t="s">
        <v>23</v>
      </c>
      <c r="B288" s="64"/>
      <c r="C288" s="59">
        <f t="shared" ref="C288" si="60">F288+I288+L288+O288</f>
        <v>0</v>
      </c>
      <c r="D288" s="61">
        <f>SUM(D28,D29,D45)-D54</f>
        <v>0</v>
      </c>
      <c r="E288" s="58">
        <f>SUM(E28,E29,E45)-E54</f>
        <v>0</v>
      </c>
      <c r="F288" s="15">
        <f t="shared" si="37"/>
        <v>0</v>
      </c>
      <c r="G288" s="61">
        <f>SUM(G28,G29,G45)-G54</f>
        <v>0</v>
      </c>
      <c r="H288" s="60">
        <f>SUM(H28,H29,H45)-H54</f>
        <v>0</v>
      </c>
      <c r="I288" s="15">
        <f t="shared" si="38"/>
        <v>0</v>
      </c>
      <c r="J288" s="61">
        <f>(J30+J46)-J54</f>
        <v>0</v>
      </c>
      <c r="K288" s="60">
        <f>(K30+K46)-K54</f>
        <v>0</v>
      </c>
      <c r="L288" s="15">
        <f t="shared" si="39"/>
        <v>0</v>
      </c>
      <c r="M288" s="59">
        <f>M48-M54</f>
        <v>0</v>
      </c>
      <c r="N288" s="58">
        <f>N48-N54</f>
        <v>0</v>
      </c>
      <c r="O288" s="15">
        <f t="shared" si="58"/>
        <v>0</v>
      </c>
      <c r="P288" s="14"/>
      <c r="R288" s="13"/>
    </row>
    <row r="289" spans="1:18" s="6" customFormat="1" hidden="1" x14ac:dyDescent="0.25">
      <c r="A289" s="65" t="s">
        <v>22</v>
      </c>
      <c r="B289" s="64"/>
      <c r="C289" s="62">
        <f>SUM(C290,C291)-C298+C299</f>
        <v>0</v>
      </c>
      <c r="D289" s="61">
        <f>SUM(D290,D291)-D298+D299</f>
        <v>0</v>
      </c>
      <c r="E289" s="58">
        <f>SUM(E290,E291)-E298+E299</f>
        <v>0</v>
      </c>
      <c r="F289" s="15">
        <f t="shared" si="37"/>
        <v>0</v>
      </c>
      <c r="G289" s="61">
        <f t="shared" ref="G289" si="61">SUM(G290,G291)-G298+G299</f>
        <v>0</v>
      </c>
      <c r="H289" s="60">
        <f>SUM(H290,H291)-H298+H299</f>
        <v>0</v>
      </c>
      <c r="I289" s="15">
        <f t="shared" si="38"/>
        <v>0</v>
      </c>
      <c r="J289" s="61">
        <f>SUM(J290,J291)-J298+J299</f>
        <v>0</v>
      </c>
      <c r="K289" s="60">
        <f>SUM(K290,K291)-K298+K299</f>
        <v>0</v>
      </c>
      <c r="L289" s="15">
        <f t="shared" si="39"/>
        <v>0</v>
      </c>
      <c r="M289" s="59">
        <f>SUM(M290,M291)-M298+M299</f>
        <v>0</v>
      </c>
      <c r="N289" s="58">
        <f>SUM(N290,N291)-N298+N299</f>
        <v>0</v>
      </c>
      <c r="O289" s="15">
        <f t="shared" si="58"/>
        <v>0</v>
      </c>
      <c r="P289" s="14"/>
      <c r="R289" s="13"/>
    </row>
    <row r="290" spans="1:18" s="6" customFormat="1" hidden="1" x14ac:dyDescent="0.25">
      <c r="A290" s="63" t="s">
        <v>21</v>
      </c>
      <c r="B290" s="63" t="s">
        <v>20</v>
      </c>
      <c r="C290" s="62">
        <f>C25-C284</f>
        <v>0</v>
      </c>
      <c r="D290" s="61">
        <f>D25-D284</f>
        <v>0</v>
      </c>
      <c r="E290" s="58">
        <f>E25-E284</f>
        <v>0</v>
      </c>
      <c r="F290" s="15">
        <f t="shared" si="37"/>
        <v>0</v>
      </c>
      <c r="G290" s="61">
        <f t="shared" ref="G290" si="62">G25-G284</f>
        <v>0</v>
      </c>
      <c r="H290" s="60">
        <f>H25-H284</f>
        <v>0</v>
      </c>
      <c r="I290" s="15">
        <f t="shared" si="38"/>
        <v>0</v>
      </c>
      <c r="J290" s="61">
        <f>J25-J284</f>
        <v>0</v>
      </c>
      <c r="K290" s="60">
        <f>K25-K284</f>
        <v>0</v>
      </c>
      <c r="L290" s="15">
        <f t="shared" si="39"/>
        <v>0</v>
      </c>
      <c r="M290" s="59">
        <f>M25-M284</f>
        <v>0</v>
      </c>
      <c r="N290" s="58">
        <f>N25-N284</f>
        <v>0</v>
      </c>
      <c r="O290" s="15">
        <f t="shared" si="58"/>
        <v>0</v>
      </c>
      <c r="P290" s="14"/>
      <c r="R290" s="13"/>
    </row>
    <row r="291" spans="1:18" s="6" customFormat="1" hidden="1" x14ac:dyDescent="0.25">
      <c r="A291" s="25" t="s">
        <v>19</v>
      </c>
      <c r="B291" s="25" t="s">
        <v>18</v>
      </c>
      <c r="C291" s="62">
        <f>SUM(C292,C294,C296)-SUM(C293,C295,C297)</f>
        <v>0</v>
      </c>
      <c r="D291" s="61">
        <f>SUM(D292,D294,D296)-SUM(D293,D295,D297)</f>
        <v>0</v>
      </c>
      <c r="E291" s="58">
        <f t="shared" ref="E291" si="63">SUM(E292,E294,E296)-SUM(E293,E295,E297)</f>
        <v>0</v>
      </c>
      <c r="F291" s="15">
        <f t="shared" si="37"/>
        <v>0</v>
      </c>
      <c r="G291" s="61">
        <f t="shared" ref="G291:H291" si="64">SUM(G292,G294,G296)-SUM(G293,G295,G297)</f>
        <v>0</v>
      </c>
      <c r="H291" s="60">
        <f t="shared" si="64"/>
        <v>0</v>
      </c>
      <c r="I291" s="15">
        <f t="shared" si="38"/>
        <v>0</v>
      </c>
      <c r="J291" s="61">
        <f t="shared" ref="J291:K291" si="65">SUM(J292,J294,J296)-SUM(J293,J295,J297)</f>
        <v>0</v>
      </c>
      <c r="K291" s="60">
        <f t="shared" si="65"/>
        <v>0</v>
      </c>
      <c r="L291" s="15">
        <f t="shared" si="39"/>
        <v>0</v>
      </c>
      <c r="M291" s="59">
        <f t="shared" ref="M291:N291" si="66">SUM(M292,M294,M296)-SUM(M293,M295,M297)</f>
        <v>0</v>
      </c>
      <c r="N291" s="58">
        <f t="shared" si="66"/>
        <v>0</v>
      </c>
      <c r="O291" s="15">
        <f t="shared" si="58"/>
        <v>0</v>
      </c>
      <c r="P291" s="14"/>
      <c r="R291" s="13"/>
    </row>
    <row r="292" spans="1:18" s="6" customFormat="1" hidden="1" x14ac:dyDescent="0.25">
      <c r="A292" s="57" t="s">
        <v>17</v>
      </c>
      <c r="B292" s="56" t="s">
        <v>16</v>
      </c>
      <c r="C292" s="55">
        <f t="shared" ref="C292:C299" si="67">F292+I292+L292+O292</f>
        <v>0</v>
      </c>
      <c r="D292" s="53"/>
      <c r="E292" s="50"/>
      <c r="F292" s="49">
        <f t="shared" si="37"/>
        <v>0</v>
      </c>
      <c r="G292" s="53"/>
      <c r="H292" s="52"/>
      <c r="I292" s="49">
        <f t="shared" si="38"/>
        <v>0</v>
      </c>
      <c r="J292" s="53"/>
      <c r="K292" s="52"/>
      <c r="L292" s="49">
        <f t="shared" si="39"/>
        <v>0</v>
      </c>
      <c r="M292" s="51"/>
      <c r="N292" s="50"/>
      <c r="O292" s="49">
        <f t="shared" si="58"/>
        <v>0</v>
      </c>
      <c r="P292" s="48"/>
      <c r="R292" s="13"/>
    </row>
    <row r="293" spans="1:18" hidden="1" x14ac:dyDescent="0.25">
      <c r="A293" s="47" t="s">
        <v>15</v>
      </c>
      <c r="B293" s="46" t="s">
        <v>14</v>
      </c>
      <c r="C293" s="45">
        <f t="shared" si="67"/>
        <v>0</v>
      </c>
      <c r="D293" s="43"/>
      <c r="E293" s="40"/>
      <c r="F293" s="39">
        <f t="shared" si="37"/>
        <v>0</v>
      </c>
      <c r="G293" s="43"/>
      <c r="H293" s="42"/>
      <c r="I293" s="39">
        <f t="shared" si="38"/>
        <v>0</v>
      </c>
      <c r="J293" s="43"/>
      <c r="K293" s="42"/>
      <c r="L293" s="39">
        <f t="shared" si="39"/>
        <v>0</v>
      </c>
      <c r="M293" s="41"/>
      <c r="N293" s="40"/>
      <c r="O293" s="39">
        <f t="shared" si="58"/>
        <v>0</v>
      </c>
      <c r="P293" s="38"/>
      <c r="R293" s="13"/>
    </row>
    <row r="294" spans="1:18" hidden="1" x14ac:dyDescent="0.25">
      <c r="A294" s="47" t="s">
        <v>13</v>
      </c>
      <c r="B294" s="46" t="s">
        <v>12</v>
      </c>
      <c r="C294" s="45">
        <f t="shared" si="67"/>
        <v>0</v>
      </c>
      <c r="D294" s="43"/>
      <c r="E294" s="40"/>
      <c r="F294" s="39">
        <f t="shared" si="37"/>
        <v>0</v>
      </c>
      <c r="G294" s="43"/>
      <c r="H294" s="42"/>
      <c r="I294" s="39">
        <f t="shared" si="38"/>
        <v>0</v>
      </c>
      <c r="J294" s="43"/>
      <c r="K294" s="42"/>
      <c r="L294" s="39">
        <f t="shared" si="39"/>
        <v>0</v>
      </c>
      <c r="M294" s="41"/>
      <c r="N294" s="40"/>
      <c r="O294" s="39">
        <f t="shared" si="58"/>
        <v>0</v>
      </c>
      <c r="P294" s="38"/>
      <c r="R294" s="13"/>
    </row>
    <row r="295" spans="1:18" ht="24" hidden="1" x14ac:dyDescent="0.25">
      <c r="A295" s="47" t="s">
        <v>11</v>
      </c>
      <c r="B295" s="46" t="s">
        <v>10</v>
      </c>
      <c r="C295" s="45">
        <f t="shared" si="67"/>
        <v>0</v>
      </c>
      <c r="D295" s="43"/>
      <c r="E295" s="40"/>
      <c r="F295" s="39">
        <f t="shared" si="37"/>
        <v>0</v>
      </c>
      <c r="G295" s="43"/>
      <c r="H295" s="42"/>
      <c r="I295" s="39">
        <f t="shared" si="38"/>
        <v>0</v>
      </c>
      <c r="J295" s="43"/>
      <c r="K295" s="42"/>
      <c r="L295" s="39">
        <f t="shared" si="39"/>
        <v>0</v>
      </c>
      <c r="M295" s="41"/>
      <c r="N295" s="40"/>
      <c r="O295" s="39">
        <f t="shared" si="58"/>
        <v>0</v>
      </c>
      <c r="P295" s="38"/>
      <c r="R295" s="13"/>
    </row>
    <row r="296" spans="1:18" hidden="1" x14ac:dyDescent="0.25">
      <c r="A296" s="47" t="s">
        <v>9</v>
      </c>
      <c r="B296" s="46" t="s">
        <v>8</v>
      </c>
      <c r="C296" s="45">
        <f t="shared" si="67"/>
        <v>0</v>
      </c>
      <c r="D296" s="43"/>
      <c r="E296" s="40"/>
      <c r="F296" s="39">
        <f t="shared" si="37"/>
        <v>0</v>
      </c>
      <c r="G296" s="43"/>
      <c r="H296" s="42"/>
      <c r="I296" s="39">
        <f t="shared" si="38"/>
        <v>0</v>
      </c>
      <c r="J296" s="43"/>
      <c r="K296" s="42"/>
      <c r="L296" s="39">
        <f t="shared" si="39"/>
        <v>0</v>
      </c>
      <c r="M296" s="41"/>
      <c r="N296" s="40"/>
      <c r="O296" s="39">
        <f t="shared" si="58"/>
        <v>0</v>
      </c>
      <c r="P296" s="38"/>
      <c r="R296" s="13"/>
    </row>
    <row r="297" spans="1:18" hidden="1" x14ac:dyDescent="0.25">
      <c r="A297" s="37" t="s">
        <v>7</v>
      </c>
      <c r="B297" s="36" t="s">
        <v>6</v>
      </c>
      <c r="C297" s="35">
        <f t="shared" si="67"/>
        <v>0</v>
      </c>
      <c r="D297" s="33"/>
      <c r="E297" s="30"/>
      <c r="F297" s="29">
        <f t="shared" si="37"/>
        <v>0</v>
      </c>
      <c r="G297" s="33"/>
      <c r="H297" s="32"/>
      <c r="I297" s="29">
        <f t="shared" si="38"/>
        <v>0</v>
      </c>
      <c r="J297" s="33"/>
      <c r="K297" s="32"/>
      <c r="L297" s="29">
        <f t="shared" si="39"/>
        <v>0</v>
      </c>
      <c r="M297" s="31"/>
      <c r="N297" s="30"/>
      <c r="O297" s="29">
        <f t="shared" si="58"/>
        <v>0</v>
      </c>
      <c r="P297" s="28"/>
      <c r="R297" s="13"/>
    </row>
    <row r="298" spans="1:18" hidden="1" x14ac:dyDescent="0.25">
      <c r="A298" s="25" t="s">
        <v>5</v>
      </c>
      <c r="B298" s="25" t="s">
        <v>4</v>
      </c>
      <c r="C298" s="27">
        <f t="shared" si="67"/>
        <v>0</v>
      </c>
      <c r="D298" s="19"/>
      <c r="E298" s="16"/>
      <c r="F298" s="15">
        <f t="shared" si="37"/>
        <v>0</v>
      </c>
      <c r="G298" s="19"/>
      <c r="H298" s="18"/>
      <c r="I298" s="15">
        <f t="shared" si="38"/>
        <v>0</v>
      </c>
      <c r="J298" s="19"/>
      <c r="K298" s="18"/>
      <c r="L298" s="15">
        <f t="shared" si="39"/>
        <v>0</v>
      </c>
      <c r="M298" s="17"/>
      <c r="N298" s="16"/>
      <c r="O298" s="15">
        <f t="shared" si="58"/>
        <v>0</v>
      </c>
      <c r="P298" s="14"/>
      <c r="R298" s="13"/>
    </row>
    <row r="299" spans="1:18" s="6" customFormat="1" ht="36" hidden="1" x14ac:dyDescent="0.25">
      <c r="A299" s="25" t="s">
        <v>3</v>
      </c>
      <c r="B299" s="24" t="s">
        <v>2</v>
      </c>
      <c r="C299" s="23">
        <f t="shared" si="67"/>
        <v>0</v>
      </c>
      <c r="D299" s="22"/>
      <c r="E299" s="21"/>
      <c r="F299" s="393">
        <f t="shared" si="37"/>
        <v>0</v>
      </c>
      <c r="G299" s="19"/>
      <c r="H299" s="18"/>
      <c r="I299" s="15">
        <f t="shared" si="38"/>
        <v>0</v>
      </c>
      <c r="J299" s="19"/>
      <c r="K299" s="18"/>
      <c r="L299" s="15">
        <f t="shared" si="39"/>
        <v>0</v>
      </c>
      <c r="M299" s="17"/>
      <c r="N299" s="16"/>
      <c r="O299" s="15">
        <f t="shared" si="58"/>
        <v>0</v>
      </c>
      <c r="P299" s="14"/>
      <c r="R299" s="13"/>
    </row>
    <row r="300" spans="1:18" s="6" customFormat="1" x14ac:dyDescent="0.25">
      <c r="A300" s="12" t="s">
        <v>1</v>
      </c>
      <c r="B300" s="11"/>
      <c r="C300" s="11"/>
      <c r="D300" s="11"/>
      <c r="E300" s="11"/>
      <c r="F300" s="11"/>
      <c r="G300" s="11"/>
      <c r="H300" s="11"/>
      <c r="I300" s="11"/>
      <c r="J300" s="11"/>
      <c r="K300" s="11"/>
      <c r="L300" s="11"/>
      <c r="M300" s="11"/>
      <c r="N300" s="11"/>
      <c r="O300" s="11"/>
      <c r="P300" s="10"/>
      <c r="Q300" s="345"/>
    </row>
    <row r="301" spans="1:18" ht="12.75" thickBot="1" x14ac:dyDescent="0.3">
      <c r="A301" s="5"/>
      <c r="B301" s="4"/>
      <c r="C301" s="4"/>
      <c r="D301" s="4"/>
      <c r="E301" s="4"/>
      <c r="F301" s="4"/>
      <c r="G301" s="4"/>
      <c r="H301" s="4"/>
      <c r="I301" s="4"/>
      <c r="J301" s="4"/>
      <c r="K301" s="4"/>
      <c r="L301" s="4"/>
      <c r="M301" s="4"/>
      <c r="N301" s="4"/>
      <c r="O301" s="4"/>
      <c r="P301" s="3"/>
      <c r="Q301" s="377"/>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7U32HCKD0b6nOazDhTbiCbclwoccSlU4LzIcBI7NUrZqgJ+zK9l9wFNoeMWLgtGysjOpqLivrgPEQIfvulJvKw==" saltValue="7YT5solJNwfomlLPG9h9Lg==" spinCount="100000" sheet="1" objects="1" scenarios="1" formatCells="0" formatColumns="0" formatRows="0"/>
  <autoFilter ref="A22:P300">
    <filterColumn colId="2">
      <filters blank="1">
        <filter val="107 160"/>
        <filter val="13 080"/>
        <filter val="17"/>
        <filter val="2 000"/>
        <filter val="20 000"/>
        <filter val="22 983"/>
        <filter val="3 360"/>
        <filter val="3 670"/>
        <filter val="346 838"/>
        <filter val="40 000"/>
        <filter val="426 896"/>
        <filter val="43 800"/>
        <filter val="433 713"/>
        <filter val="5 670"/>
        <filter val="6 800"/>
        <filter val="63 360"/>
        <filter val="68 943"/>
        <filter val="786 221"/>
        <filter val="855 164"/>
        <filter val="891 227"/>
        <filter val="998 387"/>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34.pielikums Jūrmalas pilsētas domes 
2016.gada 15.septembra saistošajiem noteikumiem Nr.30
(protokols Nr.13, 11.punkts)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21"/>
  <sheetViews>
    <sheetView view="pageLayout" zoomScaleNormal="90" workbookViewId="0">
      <selection activeCell="T10" sqref="T10"/>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618</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550</v>
      </c>
      <c r="D6" s="864"/>
      <c r="E6" s="864"/>
      <c r="F6" s="864"/>
      <c r="G6" s="864"/>
      <c r="H6" s="864"/>
      <c r="I6" s="864"/>
      <c r="J6" s="864"/>
      <c r="K6" s="864"/>
      <c r="L6" s="864"/>
      <c r="M6" s="864"/>
      <c r="N6" s="864"/>
      <c r="O6" s="864"/>
      <c r="P6" s="887"/>
      <c r="Q6" s="377"/>
    </row>
    <row r="7" spans="1:17" ht="12.75" customHeight="1"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619</v>
      </c>
      <c r="D9" s="861"/>
      <c r="E9" s="861"/>
      <c r="F9" s="861"/>
      <c r="G9" s="861"/>
      <c r="H9" s="861"/>
      <c r="I9" s="861"/>
      <c r="J9" s="861"/>
      <c r="K9" s="861"/>
      <c r="L9" s="861"/>
      <c r="M9" s="861"/>
      <c r="N9" s="861"/>
      <c r="O9" s="861"/>
      <c r="P9" s="882"/>
      <c r="Q9" s="377"/>
    </row>
    <row r="10" spans="1:17" ht="36.75" customHeight="1" x14ac:dyDescent="0.25">
      <c r="A10" s="359" t="s">
        <v>322</v>
      </c>
      <c r="B10" s="358"/>
      <c r="C10" s="864" t="s">
        <v>620</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554</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4">
        <v>3</v>
      </c>
      <c r="D22" s="350">
        <v>4</v>
      </c>
      <c r="E22" s="348">
        <v>5</v>
      </c>
      <c r="F22" s="352">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204"/>
      <c r="D23" s="342"/>
      <c r="E23" s="340"/>
      <c r="F23" s="344"/>
      <c r="G23" s="342"/>
      <c r="H23" s="343"/>
      <c r="I23" s="339"/>
      <c r="J23" s="342"/>
      <c r="K23" s="341"/>
      <c r="L23" s="339"/>
      <c r="M23" s="341"/>
      <c r="N23" s="340"/>
      <c r="O23" s="339"/>
      <c r="P23" s="338"/>
    </row>
    <row r="24" spans="1:17" s="6" customFormat="1" ht="12.75" thickBot="1" x14ac:dyDescent="0.3">
      <c r="A24" s="223"/>
      <c r="B24" s="337" t="s">
        <v>290</v>
      </c>
      <c r="C24" s="462">
        <f>F24+I24+L24+O24</f>
        <v>301854</v>
      </c>
      <c r="D24" s="334">
        <f>SUM(D25,D28,D29,D45,D46)</f>
        <v>308769</v>
      </c>
      <c r="E24" s="331">
        <f>SUM(E25,E28,E29,E45,E46)</f>
        <v>-6915</v>
      </c>
      <c r="F24" s="335">
        <f t="shared" ref="F24:F29" si="0">D24+E24</f>
        <v>301854</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463">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464">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468">
        <f>F27+I27+L27+O27</f>
        <v>0</v>
      </c>
      <c r="D27" s="316"/>
      <c r="E27" s="313"/>
      <c r="F27" s="317">
        <f t="shared" si="0"/>
        <v>0</v>
      </c>
      <c r="G27" s="316"/>
      <c r="H27" s="315"/>
      <c r="I27" s="312">
        <f>G27+H27</f>
        <v>0</v>
      </c>
      <c r="J27" s="316">
        <f>11641-11641</f>
        <v>0</v>
      </c>
      <c r="K27" s="315"/>
      <c r="L27" s="312">
        <f>J27+K27</f>
        <v>0</v>
      </c>
      <c r="M27" s="314"/>
      <c r="N27" s="313"/>
      <c r="O27" s="312">
        <f>M27+N27</f>
        <v>0</v>
      </c>
      <c r="P27" s="38"/>
    </row>
    <row r="28" spans="1:17" s="6" customFormat="1" ht="25.5" thickTop="1" thickBot="1" x14ac:dyDescent="0.3">
      <c r="A28" s="311">
        <v>19300</v>
      </c>
      <c r="B28" s="311" t="s">
        <v>286</v>
      </c>
      <c r="C28" s="469">
        <f>SUM(F28,I28)</f>
        <v>301854</v>
      </c>
      <c r="D28" s="307">
        <f>D54</f>
        <v>308769</v>
      </c>
      <c r="E28" s="309">
        <v>-6915</v>
      </c>
      <c r="F28" s="308">
        <f t="shared" si="0"/>
        <v>301854</v>
      </c>
      <c r="G28" s="307"/>
      <c r="H28" s="306"/>
      <c r="I28" s="305">
        <f>G28+H28</f>
        <v>0</v>
      </c>
      <c r="J28" s="304" t="s">
        <v>262</v>
      </c>
      <c r="K28" s="303" t="s">
        <v>262</v>
      </c>
      <c r="L28" s="300" t="s">
        <v>262</v>
      </c>
      <c r="M28" s="302" t="s">
        <v>262</v>
      </c>
      <c r="N28" s="301" t="s">
        <v>262</v>
      </c>
      <c r="O28" s="300" t="s">
        <v>262</v>
      </c>
      <c r="P28" s="299"/>
    </row>
    <row r="29" spans="1:17" s="6" customFormat="1" ht="31.5" hidden="1" customHeight="1" thickTop="1" x14ac:dyDescent="0.25">
      <c r="A29" s="109"/>
      <c r="B29" s="109" t="s">
        <v>284</v>
      </c>
      <c r="C29" s="473">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36.75" hidden="1" thickTop="1" x14ac:dyDescent="0.25">
      <c r="A30" s="109">
        <v>21300</v>
      </c>
      <c r="B30" s="109" t="s">
        <v>283</v>
      </c>
      <c r="C30" s="473">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24.75" hidden="1" thickTop="1" x14ac:dyDescent="0.25">
      <c r="A31" s="280">
        <v>21350</v>
      </c>
      <c r="B31" s="109" t="s">
        <v>282</v>
      </c>
      <c r="C31" s="473">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477">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87">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87">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36.75" hidden="1" thickTop="1" x14ac:dyDescent="0.25">
      <c r="A35" s="280">
        <v>21370</v>
      </c>
      <c r="B35" s="109" t="s">
        <v>278</v>
      </c>
      <c r="C35" s="473">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97">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473">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477">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87">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473">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477">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87">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87">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24.75" hidden="1" thickTop="1" x14ac:dyDescent="0.25">
      <c r="A44" s="88">
        <v>21399</v>
      </c>
      <c r="B44" s="110" t="s">
        <v>269</v>
      </c>
      <c r="C44" s="87">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34.5" hidden="1" customHeight="1" x14ac:dyDescent="0.25">
      <c r="A45" s="280">
        <v>21420</v>
      </c>
      <c r="B45" s="109" t="s">
        <v>268</v>
      </c>
      <c r="C45" s="47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47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75" hidden="1" thickTop="1" x14ac:dyDescent="0.25">
      <c r="A47" s="88">
        <v>21499</v>
      </c>
      <c r="B47" s="110" t="s">
        <v>266</v>
      </c>
      <c r="C47" s="482">
        <f>F47+I47+L47</f>
        <v>0</v>
      </c>
      <c r="D47" s="194"/>
      <c r="E47" s="191"/>
      <c r="F47" s="195">
        <f>D47+E47</f>
        <v>0</v>
      </c>
      <c r="G47" s="264"/>
      <c r="H47" s="193"/>
      <c r="I47" s="190">
        <f>G47+H47</f>
        <v>0</v>
      </c>
      <c r="J47" s="194"/>
      <c r="K47" s="193"/>
      <c r="L47" s="190">
        <f>J47+K47</f>
        <v>0</v>
      </c>
      <c r="M47" s="263" t="s">
        <v>262</v>
      </c>
      <c r="N47" s="262" t="s">
        <v>262</v>
      </c>
      <c r="O47" s="261" t="s">
        <v>262</v>
      </c>
      <c r="P47" s="48"/>
    </row>
    <row r="48" spans="1:16" ht="24.75" hidden="1" thickTop="1" x14ac:dyDescent="0.25">
      <c r="A48" s="260">
        <v>23000</v>
      </c>
      <c r="B48" s="259" t="s">
        <v>265</v>
      </c>
      <c r="C48" s="47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483">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483">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484"/>
      <c r="D51" s="242"/>
      <c r="E51" s="244"/>
      <c r="F51" s="243"/>
      <c r="G51" s="242"/>
      <c r="H51" s="241"/>
      <c r="I51" s="240"/>
      <c r="J51" s="239"/>
      <c r="K51" s="238"/>
      <c r="L51" s="235"/>
      <c r="M51" s="237"/>
      <c r="N51" s="236"/>
      <c r="O51" s="235"/>
      <c r="P51" s="89"/>
    </row>
    <row r="52" spans="1:16" s="6" customFormat="1" x14ac:dyDescent="0.25">
      <c r="A52" s="234"/>
      <c r="B52" s="233" t="s">
        <v>261</v>
      </c>
      <c r="C52" s="486"/>
      <c r="D52" s="230"/>
      <c r="E52" s="227"/>
      <c r="F52" s="231"/>
      <c r="G52" s="230"/>
      <c r="H52" s="229"/>
      <c r="I52" s="226"/>
      <c r="J52" s="230"/>
      <c r="K52" s="229"/>
      <c r="L52" s="226"/>
      <c r="M52" s="228"/>
      <c r="N52" s="227"/>
      <c r="O52" s="226"/>
      <c r="P52" s="225"/>
    </row>
    <row r="53" spans="1:16" s="6" customFormat="1" ht="12.75" thickBot="1" x14ac:dyDescent="0.3">
      <c r="A53" s="224"/>
      <c r="B53" s="223" t="s">
        <v>260</v>
      </c>
      <c r="C53" s="489">
        <f t="shared" ref="C53:C116" si="4">F53+I53+L53+O53</f>
        <v>301854</v>
      </c>
      <c r="D53" s="220">
        <f>SUM(D54,D284)</f>
        <v>308769</v>
      </c>
      <c r="E53" s="217">
        <f>SUM(E54,E284)</f>
        <v>-6915</v>
      </c>
      <c r="F53" s="221">
        <f t="shared" ref="F53:F117" si="5">D53+E53</f>
        <v>301854</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490">
        <f t="shared" si="4"/>
        <v>301854</v>
      </c>
      <c r="D54" s="210">
        <f>SUM(D55,D197)</f>
        <v>308769</v>
      </c>
      <c r="E54" s="207">
        <f>SUM(E55,E197)</f>
        <v>-6915</v>
      </c>
      <c r="F54" s="211">
        <f t="shared" si="5"/>
        <v>301854</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491">
        <f t="shared" si="4"/>
        <v>301854</v>
      </c>
      <c r="D55" s="179">
        <f>SUM(D56,D78,D176,D190)</f>
        <v>308769</v>
      </c>
      <c r="E55" s="181">
        <f>SUM(E56,E78,E176,E190)</f>
        <v>-6915</v>
      </c>
      <c r="F55" s="180">
        <f t="shared" si="5"/>
        <v>301854</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49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473">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484">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477">
        <f t="shared" si="4"/>
        <v>0</v>
      </c>
      <c r="D59" s="83"/>
      <c r="E59" s="80"/>
      <c r="F59" s="84">
        <f t="shared" si="5"/>
        <v>0</v>
      </c>
      <c r="G59" s="83"/>
      <c r="H59" s="82"/>
      <c r="I59" s="79">
        <f t="shared" si="6"/>
        <v>0</v>
      </c>
      <c r="J59" s="83">
        <v>0</v>
      </c>
      <c r="K59" s="82"/>
      <c r="L59" s="79">
        <f t="shared" si="7"/>
        <v>0</v>
      </c>
      <c r="M59" s="81"/>
      <c r="N59" s="80"/>
      <c r="O59" s="79">
        <f t="shared" si="8"/>
        <v>0</v>
      </c>
      <c r="P59" s="78"/>
    </row>
    <row r="60" spans="1:16" ht="24" hidden="1" x14ac:dyDescent="0.25">
      <c r="A60" s="88">
        <v>1119</v>
      </c>
      <c r="B60" s="110" t="s">
        <v>253</v>
      </c>
      <c r="C60" s="87">
        <f t="shared" si="4"/>
        <v>0</v>
      </c>
      <c r="D60" s="43"/>
      <c r="E60" s="40"/>
      <c r="F60" s="44">
        <f t="shared" si="5"/>
        <v>0</v>
      </c>
      <c r="G60" s="43"/>
      <c r="H60" s="42"/>
      <c r="I60" s="39">
        <f t="shared" si="6"/>
        <v>0</v>
      </c>
      <c r="J60" s="43">
        <v>0</v>
      </c>
      <c r="K60" s="42"/>
      <c r="L60" s="39">
        <f t="shared" si="7"/>
        <v>0</v>
      </c>
      <c r="M60" s="41"/>
      <c r="N60" s="40"/>
      <c r="O60" s="39">
        <f t="shared" si="8"/>
        <v>0</v>
      </c>
      <c r="P60" s="38"/>
    </row>
    <row r="61" spans="1:16" ht="24" hidden="1" x14ac:dyDescent="0.25">
      <c r="A61" s="111">
        <v>1140</v>
      </c>
      <c r="B61" s="110" t="s">
        <v>252</v>
      </c>
      <c r="C61" s="87">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87">
        <f t="shared" si="4"/>
        <v>0</v>
      </c>
      <c r="D62" s="43"/>
      <c r="E62" s="40"/>
      <c r="F62" s="44">
        <f t="shared" si="5"/>
        <v>0</v>
      </c>
      <c r="G62" s="43"/>
      <c r="H62" s="42"/>
      <c r="I62" s="39">
        <f t="shared" si="6"/>
        <v>0</v>
      </c>
      <c r="J62" s="43">
        <v>0</v>
      </c>
      <c r="K62" s="42"/>
      <c r="L62" s="39">
        <f t="shared" si="7"/>
        <v>0</v>
      </c>
      <c r="M62" s="41"/>
      <c r="N62" s="40"/>
      <c r="O62" s="39">
        <f t="shared" si="8"/>
        <v>0</v>
      </c>
      <c r="P62" s="38"/>
    </row>
    <row r="63" spans="1:16" ht="24" hidden="1" x14ac:dyDescent="0.25">
      <c r="A63" s="88">
        <v>1142</v>
      </c>
      <c r="B63" s="110" t="s">
        <v>250</v>
      </c>
      <c r="C63" s="87">
        <f t="shared" si="4"/>
        <v>0</v>
      </c>
      <c r="D63" s="43"/>
      <c r="E63" s="40"/>
      <c r="F63" s="44">
        <f t="shared" si="5"/>
        <v>0</v>
      </c>
      <c r="G63" s="43"/>
      <c r="H63" s="42"/>
      <c r="I63" s="39">
        <f t="shared" si="6"/>
        <v>0</v>
      </c>
      <c r="J63" s="43">
        <v>0</v>
      </c>
      <c r="K63" s="42"/>
      <c r="L63" s="39">
        <f t="shared" si="7"/>
        <v>0</v>
      </c>
      <c r="M63" s="41"/>
      <c r="N63" s="40"/>
      <c r="O63" s="39">
        <f t="shared" si="8"/>
        <v>0</v>
      </c>
      <c r="P63" s="38"/>
    </row>
    <row r="64" spans="1:16" ht="24" hidden="1" x14ac:dyDescent="0.25">
      <c r="A64" s="88">
        <v>1145</v>
      </c>
      <c r="B64" s="110" t="s">
        <v>249</v>
      </c>
      <c r="C64" s="87">
        <f t="shared" si="4"/>
        <v>0</v>
      </c>
      <c r="D64" s="43"/>
      <c r="E64" s="40"/>
      <c r="F64" s="44">
        <f t="shared" si="5"/>
        <v>0</v>
      </c>
      <c r="G64" s="43"/>
      <c r="H64" s="42"/>
      <c r="I64" s="39">
        <f t="shared" si="6"/>
        <v>0</v>
      </c>
      <c r="J64" s="43">
        <v>0</v>
      </c>
      <c r="K64" s="42"/>
      <c r="L64" s="39">
        <f t="shared" si="7"/>
        <v>0</v>
      </c>
      <c r="M64" s="41"/>
      <c r="N64" s="40"/>
      <c r="O64" s="39">
        <f t="shared" si="8"/>
        <v>0</v>
      </c>
      <c r="P64" s="38"/>
    </row>
    <row r="65" spans="1:16" ht="24" hidden="1" x14ac:dyDescent="0.25">
      <c r="A65" s="88">
        <v>1146</v>
      </c>
      <c r="B65" s="110" t="s">
        <v>248</v>
      </c>
      <c r="C65" s="87">
        <f t="shared" si="4"/>
        <v>0</v>
      </c>
      <c r="D65" s="43"/>
      <c r="E65" s="40"/>
      <c r="F65" s="44">
        <f t="shared" si="5"/>
        <v>0</v>
      </c>
      <c r="G65" s="43"/>
      <c r="H65" s="42"/>
      <c r="I65" s="39">
        <f t="shared" si="6"/>
        <v>0</v>
      </c>
      <c r="J65" s="43">
        <v>0</v>
      </c>
      <c r="K65" s="42"/>
      <c r="L65" s="39">
        <f t="shared" si="7"/>
        <v>0</v>
      </c>
      <c r="M65" s="41"/>
      <c r="N65" s="40"/>
      <c r="O65" s="39">
        <f t="shared" si="8"/>
        <v>0</v>
      </c>
      <c r="P65" s="38"/>
    </row>
    <row r="66" spans="1:16" hidden="1" x14ac:dyDescent="0.25">
      <c r="A66" s="88">
        <v>1147</v>
      </c>
      <c r="B66" s="110" t="s">
        <v>247</v>
      </c>
      <c r="C66" s="87">
        <f t="shared" si="4"/>
        <v>0</v>
      </c>
      <c r="D66" s="43"/>
      <c r="E66" s="40"/>
      <c r="F66" s="44">
        <f t="shared" si="5"/>
        <v>0</v>
      </c>
      <c r="G66" s="43"/>
      <c r="H66" s="42"/>
      <c r="I66" s="39">
        <f t="shared" si="6"/>
        <v>0</v>
      </c>
      <c r="J66" s="43">
        <v>0</v>
      </c>
      <c r="K66" s="42"/>
      <c r="L66" s="39">
        <f t="shared" si="7"/>
        <v>0</v>
      </c>
      <c r="M66" s="41"/>
      <c r="N66" s="40"/>
      <c r="O66" s="39">
        <f t="shared" si="8"/>
        <v>0</v>
      </c>
      <c r="P66" s="38"/>
    </row>
    <row r="67" spans="1:16" hidden="1" x14ac:dyDescent="0.25">
      <c r="A67" s="88">
        <v>1148</v>
      </c>
      <c r="B67" s="110" t="s">
        <v>246</v>
      </c>
      <c r="C67" s="87">
        <f t="shared" si="4"/>
        <v>0</v>
      </c>
      <c r="D67" s="43"/>
      <c r="E67" s="40"/>
      <c r="F67" s="44">
        <f t="shared" si="5"/>
        <v>0</v>
      </c>
      <c r="G67" s="43"/>
      <c r="H67" s="42"/>
      <c r="I67" s="39">
        <f t="shared" si="6"/>
        <v>0</v>
      </c>
      <c r="J67" s="43">
        <v>0</v>
      </c>
      <c r="K67" s="42"/>
      <c r="L67" s="39">
        <f t="shared" si="7"/>
        <v>0</v>
      </c>
      <c r="M67" s="41"/>
      <c r="N67" s="40"/>
      <c r="O67" s="39">
        <f t="shared" si="8"/>
        <v>0</v>
      </c>
      <c r="P67" s="38"/>
    </row>
    <row r="68" spans="1:16" ht="36" hidden="1" x14ac:dyDescent="0.25">
      <c r="A68" s="88">
        <v>1149</v>
      </c>
      <c r="B68" s="110" t="s">
        <v>245</v>
      </c>
      <c r="C68" s="87">
        <f t="shared" si="4"/>
        <v>0</v>
      </c>
      <c r="D68" s="43"/>
      <c r="E68" s="40"/>
      <c r="F68" s="44">
        <f t="shared" si="5"/>
        <v>0</v>
      </c>
      <c r="G68" s="43"/>
      <c r="H68" s="42"/>
      <c r="I68" s="39">
        <f t="shared" si="6"/>
        <v>0</v>
      </c>
      <c r="J68" s="43">
        <v>0</v>
      </c>
      <c r="K68" s="42"/>
      <c r="L68" s="39">
        <f t="shared" si="7"/>
        <v>0</v>
      </c>
      <c r="M68" s="41"/>
      <c r="N68" s="40"/>
      <c r="O68" s="39">
        <f t="shared" si="8"/>
        <v>0</v>
      </c>
      <c r="P68" s="38"/>
    </row>
    <row r="69" spans="1:16" ht="36" hidden="1" x14ac:dyDescent="0.25">
      <c r="A69" s="169">
        <v>1150</v>
      </c>
      <c r="B69" s="96" t="s">
        <v>244</v>
      </c>
      <c r="C69" s="87">
        <f t="shared" si="4"/>
        <v>0</v>
      </c>
      <c r="D69" s="167"/>
      <c r="E69" s="164"/>
      <c r="F69" s="95">
        <f t="shared" si="5"/>
        <v>0</v>
      </c>
      <c r="G69" s="167"/>
      <c r="H69" s="166"/>
      <c r="I69" s="90">
        <f t="shared" si="6"/>
        <v>0</v>
      </c>
      <c r="J69" s="167">
        <v>0</v>
      </c>
      <c r="K69" s="166"/>
      <c r="L69" s="90">
        <f t="shared" si="7"/>
        <v>0</v>
      </c>
      <c r="M69" s="165"/>
      <c r="N69" s="164"/>
      <c r="O69" s="90">
        <f t="shared" si="8"/>
        <v>0</v>
      </c>
      <c r="P69" s="89"/>
    </row>
    <row r="70" spans="1:16" ht="36" hidden="1" x14ac:dyDescent="0.25">
      <c r="A70" s="109">
        <v>1200</v>
      </c>
      <c r="B70" s="108" t="s">
        <v>243</v>
      </c>
      <c r="C70" s="473">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477">
        <f t="shared" si="4"/>
        <v>0</v>
      </c>
      <c r="D71" s="83"/>
      <c r="E71" s="80"/>
      <c r="F71" s="84">
        <f t="shared" si="5"/>
        <v>0</v>
      </c>
      <c r="G71" s="83"/>
      <c r="H71" s="82"/>
      <c r="I71" s="79">
        <f t="shared" si="6"/>
        <v>0</v>
      </c>
      <c r="J71" s="83">
        <v>0</v>
      </c>
      <c r="K71" s="82"/>
      <c r="L71" s="79">
        <f t="shared" si="7"/>
        <v>0</v>
      </c>
      <c r="M71" s="81"/>
      <c r="N71" s="80"/>
      <c r="O71" s="79">
        <f t="shared" si="8"/>
        <v>0</v>
      </c>
      <c r="P71" s="78"/>
    </row>
    <row r="72" spans="1:16" ht="24" hidden="1" x14ac:dyDescent="0.25">
      <c r="A72" s="111">
        <v>1220</v>
      </c>
      <c r="B72" s="110" t="s">
        <v>241</v>
      </c>
      <c r="C72" s="87">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60" hidden="1" x14ac:dyDescent="0.25">
      <c r="A73" s="88">
        <v>1221</v>
      </c>
      <c r="B73" s="110" t="s">
        <v>240</v>
      </c>
      <c r="C73" s="87">
        <f t="shared" si="4"/>
        <v>0</v>
      </c>
      <c r="D73" s="43"/>
      <c r="E73" s="40"/>
      <c r="F73" s="44">
        <f t="shared" si="5"/>
        <v>0</v>
      </c>
      <c r="G73" s="43"/>
      <c r="H73" s="42"/>
      <c r="I73" s="39">
        <f t="shared" si="6"/>
        <v>0</v>
      </c>
      <c r="J73" s="43">
        <v>0</v>
      </c>
      <c r="K73" s="42"/>
      <c r="L73" s="39">
        <f t="shared" si="7"/>
        <v>0</v>
      </c>
      <c r="M73" s="41"/>
      <c r="N73" s="40"/>
      <c r="O73" s="39">
        <f t="shared" si="8"/>
        <v>0</v>
      </c>
      <c r="P73" s="38"/>
    </row>
    <row r="74" spans="1:16" hidden="1" x14ac:dyDescent="0.25">
      <c r="A74" s="88">
        <v>1223</v>
      </c>
      <c r="B74" s="110" t="s">
        <v>239</v>
      </c>
      <c r="C74" s="87">
        <f t="shared" si="4"/>
        <v>0</v>
      </c>
      <c r="D74" s="43"/>
      <c r="E74" s="40"/>
      <c r="F74" s="44">
        <f t="shared" si="5"/>
        <v>0</v>
      </c>
      <c r="G74" s="43"/>
      <c r="H74" s="42"/>
      <c r="I74" s="39">
        <f t="shared" si="6"/>
        <v>0</v>
      </c>
      <c r="J74" s="43">
        <v>0</v>
      </c>
      <c r="K74" s="42"/>
      <c r="L74" s="39">
        <f t="shared" si="7"/>
        <v>0</v>
      </c>
      <c r="M74" s="41"/>
      <c r="N74" s="40"/>
      <c r="O74" s="39">
        <f t="shared" si="8"/>
        <v>0</v>
      </c>
      <c r="P74" s="38"/>
    </row>
    <row r="75" spans="1:16" hidden="1" x14ac:dyDescent="0.25">
      <c r="A75" s="88">
        <v>1225</v>
      </c>
      <c r="B75" s="110" t="s">
        <v>238</v>
      </c>
      <c r="C75" s="87">
        <f t="shared" si="4"/>
        <v>0</v>
      </c>
      <c r="D75" s="43"/>
      <c r="E75" s="40"/>
      <c r="F75" s="44">
        <f t="shared" si="5"/>
        <v>0</v>
      </c>
      <c r="G75" s="43"/>
      <c r="H75" s="42"/>
      <c r="I75" s="39">
        <f t="shared" si="6"/>
        <v>0</v>
      </c>
      <c r="J75" s="43">
        <v>0</v>
      </c>
      <c r="K75" s="42"/>
      <c r="L75" s="39">
        <f t="shared" si="7"/>
        <v>0</v>
      </c>
      <c r="M75" s="41"/>
      <c r="N75" s="40"/>
      <c r="O75" s="39">
        <f t="shared" si="8"/>
        <v>0</v>
      </c>
      <c r="P75" s="38"/>
    </row>
    <row r="76" spans="1:16" ht="36" hidden="1" x14ac:dyDescent="0.25">
      <c r="A76" s="88">
        <v>1227</v>
      </c>
      <c r="B76" s="110" t="s">
        <v>237</v>
      </c>
      <c r="C76" s="87">
        <f t="shared" si="4"/>
        <v>0</v>
      </c>
      <c r="D76" s="43"/>
      <c r="E76" s="40"/>
      <c r="F76" s="44">
        <f t="shared" si="5"/>
        <v>0</v>
      </c>
      <c r="G76" s="43"/>
      <c r="H76" s="42"/>
      <c r="I76" s="39">
        <f t="shared" si="6"/>
        <v>0</v>
      </c>
      <c r="J76" s="43">
        <v>0</v>
      </c>
      <c r="K76" s="42"/>
      <c r="L76" s="39">
        <f t="shared" si="7"/>
        <v>0</v>
      </c>
      <c r="M76" s="41"/>
      <c r="N76" s="40"/>
      <c r="O76" s="39">
        <f t="shared" si="8"/>
        <v>0</v>
      </c>
      <c r="P76" s="38"/>
    </row>
    <row r="77" spans="1:16" ht="60" hidden="1" x14ac:dyDescent="0.25">
      <c r="A77" s="88">
        <v>1228</v>
      </c>
      <c r="B77" s="110" t="s">
        <v>236</v>
      </c>
      <c r="C77" s="87">
        <f t="shared" si="4"/>
        <v>0</v>
      </c>
      <c r="D77" s="43"/>
      <c r="E77" s="40"/>
      <c r="F77" s="44">
        <f t="shared" si="5"/>
        <v>0</v>
      </c>
      <c r="G77" s="43"/>
      <c r="H77" s="42"/>
      <c r="I77" s="39">
        <f t="shared" si="6"/>
        <v>0</v>
      </c>
      <c r="J77" s="43">
        <v>0</v>
      </c>
      <c r="K77" s="42"/>
      <c r="L77" s="39">
        <f t="shared" si="7"/>
        <v>0</v>
      </c>
      <c r="M77" s="41"/>
      <c r="N77" s="40"/>
      <c r="O77" s="39">
        <f t="shared" si="8"/>
        <v>0</v>
      </c>
      <c r="P77" s="38"/>
    </row>
    <row r="78" spans="1:16" x14ac:dyDescent="0.25">
      <c r="A78" s="163">
        <v>2000</v>
      </c>
      <c r="B78" s="163" t="s">
        <v>235</v>
      </c>
      <c r="C78" s="492">
        <f t="shared" si="4"/>
        <v>301854</v>
      </c>
      <c r="D78" s="160">
        <f>SUM(D79,D86,D133,D167,D168,D175)</f>
        <v>308769</v>
      </c>
      <c r="E78" s="157">
        <f>SUM(E79,E86,E133,E167,E168,E175)</f>
        <v>-6915</v>
      </c>
      <c r="F78" s="161">
        <f t="shared" si="5"/>
        <v>301854</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473">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477">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87">
        <f t="shared" si="4"/>
        <v>0</v>
      </c>
      <c r="D81" s="43"/>
      <c r="E81" s="40"/>
      <c r="F81" s="44">
        <f t="shared" si="5"/>
        <v>0</v>
      </c>
      <c r="G81" s="43"/>
      <c r="H81" s="42"/>
      <c r="I81" s="39">
        <f t="shared" si="6"/>
        <v>0</v>
      </c>
      <c r="J81" s="43">
        <v>0</v>
      </c>
      <c r="K81" s="42"/>
      <c r="L81" s="39">
        <f t="shared" si="7"/>
        <v>0</v>
      </c>
      <c r="M81" s="41"/>
      <c r="N81" s="40"/>
      <c r="O81" s="39">
        <f t="shared" si="8"/>
        <v>0</v>
      </c>
      <c r="P81" s="38"/>
    </row>
    <row r="82" spans="1:16" ht="24" hidden="1" x14ac:dyDescent="0.25">
      <c r="A82" s="88">
        <v>2112</v>
      </c>
      <c r="B82" s="110" t="s">
        <v>230</v>
      </c>
      <c r="C82" s="87">
        <f t="shared" si="4"/>
        <v>0</v>
      </c>
      <c r="D82" s="43"/>
      <c r="E82" s="40"/>
      <c r="F82" s="44">
        <f t="shared" si="5"/>
        <v>0</v>
      </c>
      <c r="G82" s="43"/>
      <c r="H82" s="42"/>
      <c r="I82" s="39">
        <f t="shared" si="6"/>
        <v>0</v>
      </c>
      <c r="J82" s="43">
        <v>0</v>
      </c>
      <c r="K82" s="42"/>
      <c r="L82" s="39">
        <f t="shared" si="7"/>
        <v>0</v>
      </c>
      <c r="M82" s="41"/>
      <c r="N82" s="40"/>
      <c r="O82" s="39">
        <f t="shared" si="8"/>
        <v>0</v>
      </c>
      <c r="P82" s="38"/>
    </row>
    <row r="83" spans="1:16" ht="24" hidden="1" x14ac:dyDescent="0.25">
      <c r="A83" s="111">
        <v>2120</v>
      </c>
      <c r="B83" s="110" t="s">
        <v>232</v>
      </c>
      <c r="C83" s="87">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87">
        <f t="shared" si="4"/>
        <v>0</v>
      </c>
      <c r="D84" s="43"/>
      <c r="E84" s="40"/>
      <c r="F84" s="44">
        <f t="shared" si="5"/>
        <v>0</v>
      </c>
      <c r="G84" s="43"/>
      <c r="H84" s="42"/>
      <c r="I84" s="39">
        <f t="shared" si="6"/>
        <v>0</v>
      </c>
      <c r="J84" s="43">
        <v>0</v>
      </c>
      <c r="K84" s="42"/>
      <c r="L84" s="39">
        <f t="shared" si="7"/>
        <v>0</v>
      </c>
      <c r="M84" s="41"/>
      <c r="N84" s="40"/>
      <c r="O84" s="39">
        <f t="shared" si="8"/>
        <v>0</v>
      </c>
      <c r="P84" s="38"/>
    </row>
    <row r="85" spans="1:16" ht="24" hidden="1" x14ac:dyDescent="0.25">
      <c r="A85" s="88">
        <v>2122</v>
      </c>
      <c r="B85" s="110" t="s">
        <v>230</v>
      </c>
      <c r="C85" s="87">
        <f t="shared" si="4"/>
        <v>0</v>
      </c>
      <c r="D85" s="43"/>
      <c r="E85" s="40"/>
      <c r="F85" s="44">
        <f t="shared" si="5"/>
        <v>0</v>
      </c>
      <c r="G85" s="43"/>
      <c r="H85" s="42"/>
      <c r="I85" s="39">
        <f t="shared" si="6"/>
        <v>0</v>
      </c>
      <c r="J85" s="43">
        <v>0</v>
      </c>
      <c r="K85" s="42"/>
      <c r="L85" s="39">
        <f t="shared" si="7"/>
        <v>0</v>
      </c>
      <c r="M85" s="41"/>
      <c r="N85" s="40"/>
      <c r="O85" s="39">
        <f t="shared" si="8"/>
        <v>0</v>
      </c>
      <c r="P85" s="38"/>
    </row>
    <row r="86" spans="1:16" x14ac:dyDescent="0.25">
      <c r="A86" s="109">
        <v>2200</v>
      </c>
      <c r="B86" s="108" t="s">
        <v>229</v>
      </c>
      <c r="C86" s="168">
        <f t="shared" si="4"/>
        <v>301854</v>
      </c>
      <c r="D86" s="121">
        <f>SUM(D87,D92,D98,D106,D115,D119,D125,D131)</f>
        <v>308769</v>
      </c>
      <c r="E86" s="123">
        <f>SUM(E87,E92,E98,E106,E115,E119,E125,E131)</f>
        <v>-6915</v>
      </c>
      <c r="F86" s="122">
        <f t="shared" si="5"/>
        <v>301854</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t="24" hidden="1" x14ac:dyDescent="0.25">
      <c r="A87" s="169">
        <v>2210</v>
      </c>
      <c r="B87" s="96" t="s">
        <v>228</v>
      </c>
      <c r="C87" s="484">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87">
        <f t="shared" si="4"/>
        <v>0</v>
      </c>
      <c r="D88" s="83"/>
      <c r="E88" s="80"/>
      <c r="F88" s="84">
        <f t="shared" si="5"/>
        <v>0</v>
      </c>
      <c r="G88" s="83"/>
      <c r="H88" s="82"/>
      <c r="I88" s="79">
        <f t="shared" si="6"/>
        <v>0</v>
      </c>
      <c r="J88" s="83">
        <v>0</v>
      </c>
      <c r="K88" s="82"/>
      <c r="L88" s="79">
        <f t="shared" si="7"/>
        <v>0</v>
      </c>
      <c r="M88" s="81"/>
      <c r="N88" s="80"/>
      <c r="O88" s="79">
        <f t="shared" si="8"/>
        <v>0</v>
      </c>
      <c r="P88" s="78"/>
    </row>
    <row r="89" spans="1:16" ht="36" hidden="1" x14ac:dyDescent="0.25">
      <c r="A89" s="88">
        <v>2212</v>
      </c>
      <c r="B89" s="110" t="s">
        <v>226</v>
      </c>
      <c r="C89" s="87">
        <f t="shared" si="4"/>
        <v>0</v>
      </c>
      <c r="D89" s="43"/>
      <c r="E89" s="40"/>
      <c r="F89" s="44">
        <f t="shared" si="5"/>
        <v>0</v>
      </c>
      <c r="G89" s="43"/>
      <c r="H89" s="42"/>
      <c r="I89" s="39">
        <f t="shared" si="6"/>
        <v>0</v>
      </c>
      <c r="J89" s="43">
        <v>0</v>
      </c>
      <c r="K89" s="42"/>
      <c r="L89" s="39">
        <f t="shared" si="7"/>
        <v>0</v>
      </c>
      <c r="M89" s="41"/>
      <c r="N89" s="40"/>
      <c r="O89" s="39">
        <f t="shared" si="8"/>
        <v>0</v>
      </c>
      <c r="P89" s="38"/>
    </row>
    <row r="90" spans="1:16" ht="24" hidden="1" x14ac:dyDescent="0.25">
      <c r="A90" s="88">
        <v>2214</v>
      </c>
      <c r="B90" s="110" t="s">
        <v>225</v>
      </c>
      <c r="C90" s="87">
        <f t="shared" si="4"/>
        <v>0</v>
      </c>
      <c r="D90" s="43"/>
      <c r="E90" s="40"/>
      <c r="F90" s="44">
        <f t="shared" si="5"/>
        <v>0</v>
      </c>
      <c r="G90" s="43"/>
      <c r="H90" s="42"/>
      <c r="I90" s="39">
        <f t="shared" si="6"/>
        <v>0</v>
      </c>
      <c r="J90" s="43">
        <v>0</v>
      </c>
      <c r="K90" s="42"/>
      <c r="L90" s="39">
        <f t="shared" si="7"/>
        <v>0</v>
      </c>
      <c r="M90" s="41"/>
      <c r="N90" s="40"/>
      <c r="O90" s="39">
        <f t="shared" si="8"/>
        <v>0</v>
      </c>
      <c r="P90" s="38"/>
    </row>
    <row r="91" spans="1:16" hidden="1" x14ac:dyDescent="0.25">
      <c r="A91" s="88">
        <v>2219</v>
      </c>
      <c r="B91" s="110" t="s">
        <v>224</v>
      </c>
      <c r="C91" s="87">
        <f t="shared" si="4"/>
        <v>0</v>
      </c>
      <c r="D91" s="43"/>
      <c r="E91" s="40"/>
      <c r="F91" s="44">
        <f t="shared" si="5"/>
        <v>0</v>
      </c>
      <c r="G91" s="43"/>
      <c r="H91" s="42"/>
      <c r="I91" s="39">
        <f t="shared" si="6"/>
        <v>0</v>
      </c>
      <c r="J91" s="43">
        <v>0</v>
      </c>
      <c r="K91" s="42"/>
      <c r="L91" s="39">
        <f t="shared" si="7"/>
        <v>0</v>
      </c>
      <c r="M91" s="41"/>
      <c r="N91" s="40"/>
      <c r="O91" s="39">
        <f t="shared" si="8"/>
        <v>0</v>
      </c>
      <c r="P91" s="38"/>
    </row>
    <row r="92" spans="1:16" ht="24" hidden="1" x14ac:dyDescent="0.25">
      <c r="A92" s="111">
        <v>2220</v>
      </c>
      <c r="B92" s="110" t="s">
        <v>223</v>
      </c>
      <c r="C92" s="87">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87">
        <f t="shared" si="4"/>
        <v>0</v>
      </c>
      <c r="D93" s="43"/>
      <c r="E93" s="40"/>
      <c r="F93" s="44">
        <f t="shared" si="5"/>
        <v>0</v>
      </c>
      <c r="G93" s="43"/>
      <c r="H93" s="42"/>
      <c r="I93" s="39">
        <f t="shared" si="6"/>
        <v>0</v>
      </c>
      <c r="J93" s="43">
        <v>0</v>
      </c>
      <c r="K93" s="42"/>
      <c r="L93" s="39">
        <f t="shared" si="7"/>
        <v>0</v>
      </c>
      <c r="M93" s="41"/>
      <c r="N93" s="40"/>
      <c r="O93" s="39">
        <f t="shared" si="8"/>
        <v>0</v>
      </c>
      <c r="P93" s="38"/>
    </row>
    <row r="94" spans="1:16" hidden="1" x14ac:dyDescent="0.25">
      <c r="A94" s="88">
        <v>2222</v>
      </c>
      <c r="B94" s="110" t="s">
        <v>221</v>
      </c>
      <c r="C94" s="87">
        <f t="shared" si="4"/>
        <v>0</v>
      </c>
      <c r="D94" s="43"/>
      <c r="E94" s="40"/>
      <c r="F94" s="44">
        <f t="shared" si="5"/>
        <v>0</v>
      </c>
      <c r="G94" s="43"/>
      <c r="H94" s="42"/>
      <c r="I94" s="39">
        <f t="shared" si="6"/>
        <v>0</v>
      </c>
      <c r="J94" s="43">
        <v>0</v>
      </c>
      <c r="K94" s="42"/>
      <c r="L94" s="39">
        <f t="shared" si="7"/>
        <v>0</v>
      </c>
      <c r="M94" s="41"/>
      <c r="N94" s="40"/>
      <c r="O94" s="39">
        <f t="shared" si="8"/>
        <v>0</v>
      </c>
      <c r="P94" s="38"/>
    </row>
    <row r="95" spans="1:16" hidden="1" x14ac:dyDescent="0.25">
      <c r="A95" s="88">
        <v>2223</v>
      </c>
      <c r="B95" s="110" t="s">
        <v>220</v>
      </c>
      <c r="C95" s="87">
        <f t="shared" si="4"/>
        <v>0</v>
      </c>
      <c r="D95" s="43"/>
      <c r="E95" s="40"/>
      <c r="F95" s="44">
        <f t="shared" si="5"/>
        <v>0</v>
      </c>
      <c r="G95" s="43"/>
      <c r="H95" s="42"/>
      <c r="I95" s="39">
        <f t="shared" si="6"/>
        <v>0</v>
      </c>
      <c r="J95" s="43">
        <v>0</v>
      </c>
      <c r="K95" s="42"/>
      <c r="L95" s="39">
        <f t="shared" si="7"/>
        <v>0</v>
      </c>
      <c r="M95" s="41"/>
      <c r="N95" s="40"/>
      <c r="O95" s="39">
        <f t="shared" si="8"/>
        <v>0</v>
      </c>
      <c r="P95" s="38"/>
    </row>
    <row r="96" spans="1:16" ht="48" hidden="1" x14ac:dyDescent="0.25">
      <c r="A96" s="88">
        <v>2224</v>
      </c>
      <c r="B96" s="110" t="s">
        <v>219</v>
      </c>
      <c r="C96" s="87">
        <f t="shared" si="4"/>
        <v>0</v>
      </c>
      <c r="D96" s="43"/>
      <c r="E96" s="40"/>
      <c r="F96" s="44">
        <f t="shared" si="5"/>
        <v>0</v>
      </c>
      <c r="G96" s="43"/>
      <c r="H96" s="42"/>
      <c r="I96" s="39">
        <f t="shared" si="6"/>
        <v>0</v>
      </c>
      <c r="J96" s="43">
        <v>0</v>
      </c>
      <c r="K96" s="42"/>
      <c r="L96" s="39">
        <f t="shared" si="7"/>
        <v>0</v>
      </c>
      <c r="M96" s="41"/>
      <c r="N96" s="40"/>
      <c r="O96" s="39">
        <f t="shared" si="8"/>
        <v>0</v>
      </c>
      <c r="P96" s="38"/>
    </row>
    <row r="97" spans="1:16" ht="24" hidden="1" x14ac:dyDescent="0.25">
      <c r="A97" s="88">
        <v>2229</v>
      </c>
      <c r="B97" s="110" t="s">
        <v>218</v>
      </c>
      <c r="C97" s="87">
        <f t="shared" si="4"/>
        <v>0</v>
      </c>
      <c r="D97" s="43"/>
      <c r="E97" s="40"/>
      <c r="F97" s="44">
        <f t="shared" si="5"/>
        <v>0</v>
      </c>
      <c r="G97" s="43"/>
      <c r="H97" s="42"/>
      <c r="I97" s="39">
        <f t="shared" si="6"/>
        <v>0</v>
      </c>
      <c r="J97" s="43">
        <v>0</v>
      </c>
      <c r="K97" s="42"/>
      <c r="L97" s="39">
        <f t="shared" si="7"/>
        <v>0</v>
      </c>
      <c r="M97" s="41"/>
      <c r="N97" s="40"/>
      <c r="O97" s="39">
        <f t="shared" si="8"/>
        <v>0</v>
      </c>
      <c r="P97" s="38"/>
    </row>
    <row r="98" spans="1:16" ht="36" hidden="1" x14ac:dyDescent="0.25">
      <c r="A98" s="111">
        <v>2230</v>
      </c>
      <c r="B98" s="110" t="s">
        <v>217</v>
      </c>
      <c r="C98" s="87">
        <f t="shared" si="4"/>
        <v>0</v>
      </c>
      <c r="D98" s="115">
        <f>SUM(D99:D105)</f>
        <v>0</v>
      </c>
      <c r="E98" s="112">
        <f>SUM(E99:E105)</f>
        <v>0</v>
      </c>
      <c r="F98" s="44">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87">
        <f t="shared" si="4"/>
        <v>0</v>
      </c>
      <c r="D99" s="43"/>
      <c r="E99" s="40"/>
      <c r="F99" s="44">
        <f t="shared" si="5"/>
        <v>0</v>
      </c>
      <c r="G99" s="43"/>
      <c r="H99" s="42"/>
      <c r="I99" s="39">
        <f t="shared" si="6"/>
        <v>0</v>
      </c>
      <c r="J99" s="43">
        <v>0</v>
      </c>
      <c r="K99" s="42"/>
      <c r="L99" s="39">
        <f t="shared" si="7"/>
        <v>0</v>
      </c>
      <c r="M99" s="41"/>
      <c r="N99" s="40"/>
      <c r="O99" s="39">
        <f t="shared" si="8"/>
        <v>0</v>
      </c>
      <c r="P99" s="38"/>
    </row>
    <row r="100" spans="1:16" ht="36" hidden="1" x14ac:dyDescent="0.25">
      <c r="A100" s="88">
        <v>2232</v>
      </c>
      <c r="B100" s="110" t="s">
        <v>215</v>
      </c>
      <c r="C100" s="87">
        <f t="shared" si="4"/>
        <v>0</v>
      </c>
      <c r="D100" s="43"/>
      <c r="E100" s="40"/>
      <c r="F100" s="44">
        <f t="shared" si="5"/>
        <v>0</v>
      </c>
      <c r="G100" s="43"/>
      <c r="H100" s="42"/>
      <c r="I100" s="39">
        <f t="shared" si="6"/>
        <v>0</v>
      </c>
      <c r="J100" s="43">
        <v>0</v>
      </c>
      <c r="K100" s="42"/>
      <c r="L100" s="39">
        <f t="shared" si="7"/>
        <v>0</v>
      </c>
      <c r="M100" s="41"/>
      <c r="N100" s="40"/>
      <c r="O100" s="39">
        <f t="shared" si="8"/>
        <v>0</v>
      </c>
      <c r="P100" s="38"/>
    </row>
    <row r="101" spans="1:16" ht="24" hidden="1" x14ac:dyDescent="0.25">
      <c r="A101" s="145">
        <v>2233</v>
      </c>
      <c r="B101" s="117" t="s">
        <v>214</v>
      </c>
      <c r="C101" s="87">
        <f t="shared" si="4"/>
        <v>0</v>
      </c>
      <c r="D101" s="83"/>
      <c r="E101" s="80"/>
      <c r="F101" s="84">
        <f t="shared" si="5"/>
        <v>0</v>
      </c>
      <c r="G101" s="83"/>
      <c r="H101" s="82"/>
      <c r="I101" s="79">
        <f t="shared" si="6"/>
        <v>0</v>
      </c>
      <c r="J101" s="83">
        <v>0</v>
      </c>
      <c r="K101" s="82"/>
      <c r="L101" s="79">
        <f t="shared" si="7"/>
        <v>0</v>
      </c>
      <c r="M101" s="81"/>
      <c r="N101" s="80"/>
      <c r="O101" s="79">
        <f t="shared" si="8"/>
        <v>0</v>
      </c>
      <c r="P101" s="78"/>
    </row>
    <row r="102" spans="1:16" ht="36" hidden="1" x14ac:dyDescent="0.25">
      <c r="A102" s="88">
        <v>2234</v>
      </c>
      <c r="B102" s="110" t="s">
        <v>213</v>
      </c>
      <c r="C102" s="87">
        <f t="shared" si="4"/>
        <v>0</v>
      </c>
      <c r="D102" s="43"/>
      <c r="E102" s="40"/>
      <c r="F102" s="44">
        <f t="shared" si="5"/>
        <v>0</v>
      </c>
      <c r="G102" s="43"/>
      <c r="H102" s="42"/>
      <c r="I102" s="39">
        <f t="shared" si="6"/>
        <v>0</v>
      </c>
      <c r="J102" s="43">
        <v>0</v>
      </c>
      <c r="K102" s="42"/>
      <c r="L102" s="39">
        <f t="shared" si="7"/>
        <v>0</v>
      </c>
      <c r="M102" s="41"/>
      <c r="N102" s="40"/>
      <c r="O102" s="39">
        <f t="shared" si="8"/>
        <v>0</v>
      </c>
      <c r="P102" s="38"/>
    </row>
    <row r="103" spans="1:16" ht="24" hidden="1" x14ac:dyDescent="0.25">
      <c r="A103" s="88">
        <v>2235</v>
      </c>
      <c r="B103" s="110" t="s">
        <v>212</v>
      </c>
      <c r="C103" s="87">
        <f t="shared" si="4"/>
        <v>0</v>
      </c>
      <c r="D103" s="43"/>
      <c r="E103" s="40"/>
      <c r="F103" s="44">
        <f t="shared" si="5"/>
        <v>0</v>
      </c>
      <c r="G103" s="43"/>
      <c r="H103" s="42"/>
      <c r="I103" s="39">
        <f t="shared" si="6"/>
        <v>0</v>
      </c>
      <c r="J103" s="43">
        <v>0</v>
      </c>
      <c r="K103" s="42"/>
      <c r="L103" s="39">
        <f t="shared" si="7"/>
        <v>0</v>
      </c>
      <c r="M103" s="41"/>
      <c r="N103" s="40"/>
      <c r="O103" s="39">
        <f t="shared" si="8"/>
        <v>0</v>
      </c>
      <c r="P103" s="38"/>
    </row>
    <row r="104" spans="1:16" hidden="1" x14ac:dyDescent="0.25">
      <c r="A104" s="88">
        <v>2236</v>
      </c>
      <c r="B104" s="110" t="s">
        <v>211</v>
      </c>
      <c r="C104" s="87">
        <f t="shared" si="4"/>
        <v>0</v>
      </c>
      <c r="D104" s="43"/>
      <c r="E104" s="40"/>
      <c r="F104" s="44">
        <f t="shared" si="5"/>
        <v>0</v>
      </c>
      <c r="G104" s="43"/>
      <c r="H104" s="42"/>
      <c r="I104" s="39">
        <f t="shared" si="6"/>
        <v>0</v>
      </c>
      <c r="J104" s="43">
        <v>0</v>
      </c>
      <c r="K104" s="42"/>
      <c r="L104" s="39">
        <f t="shared" si="7"/>
        <v>0</v>
      </c>
      <c r="M104" s="41"/>
      <c r="N104" s="40"/>
      <c r="O104" s="39">
        <f t="shared" si="8"/>
        <v>0</v>
      </c>
      <c r="P104" s="38"/>
    </row>
    <row r="105" spans="1:16" ht="24" hidden="1" x14ac:dyDescent="0.25">
      <c r="A105" s="88">
        <v>2239</v>
      </c>
      <c r="B105" s="110" t="s">
        <v>210</v>
      </c>
      <c r="C105" s="87">
        <f t="shared" si="4"/>
        <v>0</v>
      </c>
      <c r="D105" s="43"/>
      <c r="E105" s="40"/>
      <c r="F105" s="44">
        <f t="shared" si="5"/>
        <v>0</v>
      </c>
      <c r="G105" s="43"/>
      <c r="H105" s="42"/>
      <c r="I105" s="39">
        <f t="shared" si="6"/>
        <v>0</v>
      </c>
      <c r="J105" s="43">
        <v>0</v>
      </c>
      <c r="K105" s="42"/>
      <c r="L105" s="39">
        <f t="shared" si="7"/>
        <v>0</v>
      </c>
      <c r="M105" s="41"/>
      <c r="N105" s="40"/>
      <c r="O105" s="39">
        <f t="shared" si="8"/>
        <v>0</v>
      </c>
      <c r="P105" s="38"/>
    </row>
    <row r="106" spans="1:16" ht="36" hidden="1" x14ac:dyDescent="0.25">
      <c r="A106" s="111">
        <v>2240</v>
      </c>
      <c r="B106" s="110" t="s">
        <v>209</v>
      </c>
      <c r="C106" s="87">
        <f t="shared" si="4"/>
        <v>0</v>
      </c>
      <c r="D106" s="115">
        <f>SUM(D107:D114)</f>
        <v>0</v>
      </c>
      <c r="E106" s="112">
        <f>SUM(E107:E114)</f>
        <v>0</v>
      </c>
      <c r="F106" s="44">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hidden="1" x14ac:dyDescent="0.25">
      <c r="A107" s="88">
        <v>2241</v>
      </c>
      <c r="B107" s="110" t="s">
        <v>208</v>
      </c>
      <c r="C107" s="87">
        <f t="shared" si="4"/>
        <v>0</v>
      </c>
      <c r="D107" s="43"/>
      <c r="E107" s="40"/>
      <c r="F107" s="44">
        <f t="shared" si="5"/>
        <v>0</v>
      </c>
      <c r="G107" s="43"/>
      <c r="H107" s="42"/>
      <c r="I107" s="39">
        <f t="shared" si="6"/>
        <v>0</v>
      </c>
      <c r="J107" s="43">
        <v>0</v>
      </c>
      <c r="K107" s="42"/>
      <c r="L107" s="39">
        <f t="shared" si="7"/>
        <v>0</v>
      </c>
      <c r="M107" s="41"/>
      <c r="N107" s="40"/>
      <c r="O107" s="39">
        <f t="shared" si="8"/>
        <v>0</v>
      </c>
      <c r="P107" s="38"/>
    </row>
    <row r="108" spans="1:16" ht="24" hidden="1" x14ac:dyDescent="0.25">
      <c r="A108" s="88">
        <v>2242</v>
      </c>
      <c r="B108" s="110" t="s">
        <v>207</v>
      </c>
      <c r="C108" s="87">
        <f t="shared" si="4"/>
        <v>0</v>
      </c>
      <c r="D108" s="43"/>
      <c r="E108" s="40"/>
      <c r="F108" s="44">
        <f t="shared" si="5"/>
        <v>0</v>
      </c>
      <c r="G108" s="43"/>
      <c r="H108" s="42"/>
      <c r="I108" s="39">
        <f t="shared" si="6"/>
        <v>0</v>
      </c>
      <c r="J108" s="43">
        <v>0</v>
      </c>
      <c r="K108" s="42"/>
      <c r="L108" s="39">
        <f t="shared" si="7"/>
        <v>0</v>
      </c>
      <c r="M108" s="41"/>
      <c r="N108" s="40"/>
      <c r="O108" s="39">
        <f t="shared" si="8"/>
        <v>0</v>
      </c>
      <c r="P108" s="38"/>
    </row>
    <row r="109" spans="1:16" ht="24" hidden="1" x14ac:dyDescent="0.25">
      <c r="A109" s="88">
        <v>2243</v>
      </c>
      <c r="B109" s="110" t="s">
        <v>206</v>
      </c>
      <c r="C109" s="87">
        <f t="shared" si="4"/>
        <v>0</v>
      </c>
      <c r="D109" s="43"/>
      <c r="E109" s="40"/>
      <c r="F109" s="44">
        <f t="shared" si="5"/>
        <v>0</v>
      </c>
      <c r="G109" s="43"/>
      <c r="H109" s="42"/>
      <c r="I109" s="39">
        <f t="shared" si="6"/>
        <v>0</v>
      </c>
      <c r="J109" s="43">
        <v>0</v>
      </c>
      <c r="K109" s="42"/>
      <c r="L109" s="39">
        <f t="shared" si="7"/>
        <v>0</v>
      </c>
      <c r="M109" s="41"/>
      <c r="N109" s="40"/>
      <c r="O109" s="39">
        <f t="shared" si="8"/>
        <v>0</v>
      </c>
      <c r="P109" s="38"/>
    </row>
    <row r="110" spans="1:16" hidden="1" x14ac:dyDescent="0.25">
      <c r="A110" s="88">
        <v>2244</v>
      </c>
      <c r="B110" s="110" t="s">
        <v>205</v>
      </c>
      <c r="C110" s="87">
        <f t="shared" si="4"/>
        <v>0</v>
      </c>
      <c r="D110" s="43"/>
      <c r="E110" s="40"/>
      <c r="F110" s="44">
        <f t="shared" si="5"/>
        <v>0</v>
      </c>
      <c r="G110" s="43"/>
      <c r="H110" s="42"/>
      <c r="I110" s="39">
        <f t="shared" si="6"/>
        <v>0</v>
      </c>
      <c r="J110" s="43">
        <v>0</v>
      </c>
      <c r="K110" s="42"/>
      <c r="L110" s="39">
        <f t="shared" si="7"/>
        <v>0</v>
      </c>
      <c r="M110" s="41"/>
      <c r="N110" s="40"/>
      <c r="O110" s="39">
        <f t="shared" si="8"/>
        <v>0</v>
      </c>
      <c r="P110" s="38"/>
    </row>
    <row r="111" spans="1:16" ht="24" hidden="1" x14ac:dyDescent="0.25">
      <c r="A111" s="88">
        <v>2246</v>
      </c>
      <c r="B111" s="110" t="s">
        <v>204</v>
      </c>
      <c r="C111" s="87">
        <f t="shared" si="4"/>
        <v>0</v>
      </c>
      <c r="D111" s="43"/>
      <c r="E111" s="40"/>
      <c r="F111" s="44">
        <f t="shared" si="5"/>
        <v>0</v>
      </c>
      <c r="G111" s="43"/>
      <c r="H111" s="42"/>
      <c r="I111" s="39">
        <f t="shared" si="6"/>
        <v>0</v>
      </c>
      <c r="J111" s="43">
        <v>0</v>
      </c>
      <c r="K111" s="42"/>
      <c r="L111" s="39">
        <f t="shared" si="7"/>
        <v>0</v>
      </c>
      <c r="M111" s="41"/>
      <c r="N111" s="40"/>
      <c r="O111" s="39">
        <f t="shared" si="8"/>
        <v>0</v>
      </c>
      <c r="P111" s="38"/>
    </row>
    <row r="112" spans="1:16" hidden="1" x14ac:dyDescent="0.25">
      <c r="A112" s="88">
        <v>2247</v>
      </c>
      <c r="B112" s="110" t="s">
        <v>203</v>
      </c>
      <c r="C112" s="87">
        <f t="shared" si="4"/>
        <v>0</v>
      </c>
      <c r="D112" s="43"/>
      <c r="E112" s="40"/>
      <c r="F112" s="44">
        <f t="shared" si="5"/>
        <v>0</v>
      </c>
      <c r="G112" s="43"/>
      <c r="H112" s="42"/>
      <c r="I112" s="39">
        <f t="shared" si="6"/>
        <v>0</v>
      </c>
      <c r="J112" s="43">
        <v>0</v>
      </c>
      <c r="K112" s="42"/>
      <c r="L112" s="39">
        <f t="shared" si="7"/>
        <v>0</v>
      </c>
      <c r="M112" s="41"/>
      <c r="N112" s="40"/>
      <c r="O112" s="39">
        <f t="shared" si="8"/>
        <v>0</v>
      </c>
      <c r="P112" s="38"/>
    </row>
    <row r="113" spans="1:16" ht="24" hidden="1" x14ac:dyDescent="0.25">
      <c r="A113" s="88">
        <v>2248</v>
      </c>
      <c r="B113" s="110" t="s">
        <v>202</v>
      </c>
      <c r="C113" s="87">
        <f t="shared" si="4"/>
        <v>0</v>
      </c>
      <c r="D113" s="43"/>
      <c r="E113" s="40"/>
      <c r="F113" s="44">
        <f t="shared" si="5"/>
        <v>0</v>
      </c>
      <c r="G113" s="43"/>
      <c r="H113" s="42"/>
      <c r="I113" s="39">
        <f t="shared" si="6"/>
        <v>0</v>
      </c>
      <c r="J113" s="43">
        <v>0</v>
      </c>
      <c r="K113" s="42"/>
      <c r="L113" s="39">
        <f t="shared" si="7"/>
        <v>0</v>
      </c>
      <c r="M113" s="41"/>
      <c r="N113" s="40"/>
      <c r="O113" s="39">
        <f t="shared" si="8"/>
        <v>0</v>
      </c>
      <c r="P113" s="38"/>
    </row>
    <row r="114" spans="1:16" ht="24" hidden="1" x14ac:dyDescent="0.25">
      <c r="A114" s="88">
        <v>2249</v>
      </c>
      <c r="B114" s="110" t="s">
        <v>201</v>
      </c>
      <c r="C114" s="87">
        <f t="shared" si="4"/>
        <v>0</v>
      </c>
      <c r="D114" s="43"/>
      <c r="E114" s="40"/>
      <c r="F114" s="44">
        <f t="shared" si="5"/>
        <v>0</v>
      </c>
      <c r="G114" s="43"/>
      <c r="H114" s="42"/>
      <c r="I114" s="39">
        <f t="shared" si="6"/>
        <v>0</v>
      </c>
      <c r="J114" s="43">
        <v>0</v>
      </c>
      <c r="K114" s="42"/>
      <c r="L114" s="39">
        <f t="shared" si="7"/>
        <v>0</v>
      </c>
      <c r="M114" s="41"/>
      <c r="N114" s="40"/>
      <c r="O114" s="39">
        <f t="shared" si="8"/>
        <v>0</v>
      </c>
      <c r="P114" s="38"/>
    </row>
    <row r="115" spans="1:16" hidden="1" x14ac:dyDescent="0.25">
      <c r="A115" s="111">
        <v>2250</v>
      </c>
      <c r="B115" s="110" t="s">
        <v>200</v>
      </c>
      <c r="C115" s="87">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87">
        <f t="shared" si="4"/>
        <v>0</v>
      </c>
      <c r="D116" s="43"/>
      <c r="E116" s="40"/>
      <c r="F116" s="44">
        <f t="shared" si="5"/>
        <v>0</v>
      </c>
      <c r="G116" s="43"/>
      <c r="H116" s="42"/>
      <c r="I116" s="39">
        <f t="shared" si="6"/>
        <v>0</v>
      </c>
      <c r="J116" s="43">
        <v>0</v>
      </c>
      <c r="K116" s="42"/>
      <c r="L116" s="39">
        <f t="shared" si="7"/>
        <v>0</v>
      </c>
      <c r="M116" s="41"/>
      <c r="N116" s="40"/>
      <c r="O116" s="39">
        <f t="shared" si="8"/>
        <v>0</v>
      </c>
      <c r="P116" s="38"/>
    </row>
    <row r="117" spans="1:16" ht="24" hidden="1" x14ac:dyDescent="0.25">
      <c r="A117" s="88">
        <v>2252</v>
      </c>
      <c r="B117" s="110" t="s">
        <v>198</v>
      </c>
      <c r="C117" s="87">
        <f t="shared" ref="C117:C181" si="9">F117+I117+L117+O117</f>
        <v>0</v>
      </c>
      <c r="D117" s="43"/>
      <c r="E117" s="40"/>
      <c r="F117" s="44">
        <f t="shared" si="5"/>
        <v>0</v>
      </c>
      <c r="G117" s="43"/>
      <c r="H117" s="42"/>
      <c r="I117" s="39">
        <f t="shared" si="6"/>
        <v>0</v>
      </c>
      <c r="J117" s="43">
        <v>0</v>
      </c>
      <c r="K117" s="42"/>
      <c r="L117" s="39">
        <f t="shared" si="7"/>
        <v>0</v>
      </c>
      <c r="M117" s="41"/>
      <c r="N117" s="40"/>
      <c r="O117" s="39">
        <f t="shared" si="8"/>
        <v>0</v>
      </c>
      <c r="P117" s="38"/>
    </row>
    <row r="118" spans="1:16" ht="24" hidden="1" x14ac:dyDescent="0.25">
      <c r="A118" s="88">
        <v>2259</v>
      </c>
      <c r="B118" s="110" t="s">
        <v>197</v>
      </c>
      <c r="C118" s="87">
        <f t="shared" si="9"/>
        <v>0</v>
      </c>
      <c r="D118" s="43"/>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row>
    <row r="119" spans="1:16" hidden="1" x14ac:dyDescent="0.25">
      <c r="A119" s="111">
        <v>2260</v>
      </c>
      <c r="B119" s="110" t="s">
        <v>196</v>
      </c>
      <c r="C119" s="87">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87">
        <f t="shared" si="9"/>
        <v>0</v>
      </c>
      <c r="D120" s="43"/>
      <c r="E120" s="40"/>
      <c r="F120" s="44">
        <f t="shared" si="10"/>
        <v>0</v>
      </c>
      <c r="G120" s="43"/>
      <c r="H120" s="42"/>
      <c r="I120" s="39">
        <f t="shared" si="11"/>
        <v>0</v>
      </c>
      <c r="J120" s="43">
        <v>0</v>
      </c>
      <c r="K120" s="42"/>
      <c r="L120" s="39">
        <f t="shared" si="12"/>
        <v>0</v>
      </c>
      <c r="M120" s="41"/>
      <c r="N120" s="40"/>
      <c r="O120" s="39">
        <f t="shared" si="13"/>
        <v>0</v>
      </c>
      <c r="P120" s="38"/>
    </row>
    <row r="121" spans="1:16" hidden="1" x14ac:dyDescent="0.25">
      <c r="A121" s="88">
        <v>2262</v>
      </c>
      <c r="B121" s="110" t="s">
        <v>194</v>
      </c>
      <c r="C121" s="87">
        <f t="shared" si="9"/>
        <v>0</v>
      </c>
      <c r="D121" s="43"/>
      <c r="E121" s="40"/>
      <c r="F121" s="44">
        <f t="shared" si="10"/>
        <v>0</v>
      </c>
      <c r="G121" s="43"/>
      <c r="H121" s="42"/>
      <c r="I121" s="39">
        <f t="shared" si="11"/>
        <v>0</v>
      </c>
      <c r="J121" s="43">
        <v>0</v>
      </c>
      <c r="K121" s="42"/>
      <c r="L121" s="39">
        <f t="shared" si="12"/>
        <v>0</v>
      </c>
      <c r="M121" s="41"/>
      <c r="N121" s="40"/>
      <c r="O121" s="39">
        <f t="shared" si="13"/>
        <v>0</v>
      </c>
      <c r="P121" s="38"/>
    </row>
    <row r="122" spans="1:16" hidden="1" x14ac:dyDescent="0.25">
      <c r="A122" s="88">
        <v>2263</v>
      </c>
      <c r="B122" s="110" t="s">
        <v>193</v>
      </c>
      <c r="C122" s="87">
        <f t="shared" si="9"/>
        <v>0</v>
      </c>
      <c r="D122" s="43"/>
      <c r="E122" s="40"/>
      <c r="F122" s="44">
        <f t="shared" si="10"/>
        <v>0</v>
      </c>
      <c r="G122" s="43"/>
      <c r="H122" s="42"/>
      <c r="I122" s="39">
        <f t="shared" si="11"/>
        <v>0</v>
      </c>
      <c r="J122" s="43">
        <v>0</v>
      </c>
      <c r="K122" s="42"/>
      <c r="L122" s="39">
        <f t="shared" si="12"/>
        <v>0</v>
      </c>
      <c r="M122" s="41"/>
      <c r="N122" s="40"/>
      <c r="O122" s="39">
        <f t="shared" si="13"/>
        <v>0</v>
      </c>
      <c r="P122" s="38"/>
    </row>
    <row r="123" spans="1:16" ht="24" hidden="1" x14ac:dyDescent="0.25">
      <c r="A123" s="88">
        <v>2264</v>
      </c>
      <c r="B123" s="110" t="s">
        <v>192</v>
      </c>
      <c r="C123" s="87">
        <f t="shared" si="9"/>
        <v>0</v>
      </c>
      <c r="D123" s="43"/>
      <c r="E123" s="40"/>
      <c r="F123" s="44">
        <f t="shared" si="10"/>
        <v>0</v>
      </c>
      <c r="G123" s="43"/>
      <c r="H123" s="42"/>
      <c r="I123" s="39">
        <f t="shared" si="11"/>
        <v>0</v>
      </c>
      <c r="J123" s="43">
        <v>0</v>
      </c>
      <c r="K123" s="42"/>
      <c r="L123" s="39">
        <f t="shared" si="12"/>
        <v>0</v>
      </c>
      <c r="M123" s="41"/>
      <c r="N123" s="40"/>
      <c r="O123" s="39">
        <f t="shared" si="13"/>
        <v>0</v>
      </c>
      <c r="P123" s="38"/>
    </row>
    <row r="124" spans="1:16" hidden="1" x14ac:dyDescent="0.25">
      <c r="A124" s="88">
        <v>2269</v>
      </c>
      <c r="B124" s="110" t="s">
        <v>191</v>
      </c>
      <c r="C124" s="87">
        <f t="shared" si="9"/>
        <v>0</v>
      </c>
      <c r="D124" s="43"/>
      <c r="E124" s="40"/>
      <c r="F124" s="44">
        <f t="shared" si="10"/>
        <v>0</v>
      </c>
      <c r="G124" s="43"/>
      <c r="H124" s="42"/>
      <c r="I124" s="39">
        <f t="shared" si="11"/>
        <v>0</v>
      </c>
      <c r="J124" s="43">
        <v>0</v>
      </c>
      <c r="K124" s="42"/>
      <c r="L124" s="39">
        <f t="shared" si="12"/>
        <v>0</v>
      </c>
      <c r="M124" s="41"/>
      <c r="N124" s="40"/>
      <c r="O124" s="39">
        <f t="shared" si="13"/>
        <v>0</v>
      </c>
      <c r="P124" s="38"/>
    </row>
    <row r="125" spans="1:16" x14ac:dyDescent="0.25">
      <c r="A125" s="111">
        <v>2270</v>
      </c>
      <c r="B125" s="110" t="s">
        <v>190</v>
      </c>
      <c r="C125" s="87">
        <f t="shared" si="9"/>
        <v>301854</v>
      </c>
      <c r="D125" s="115">
        <f>SUM(D126:D130)</f>
        <v>308769</v>
      </c>
      <c r="E125" s="112">
        <f>SUM(E126:E130)</f>
        <v>-6915</v>
      </c>
      <c r="F125" s="44">
        <f t="shared" si="10"/>
        <v>301854</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87">
        <f t="shared" si="9"/>
        <v>0</v>
      </c>
      <c r="D126" s="43"/>
      <c r="E126" s="40"/>
      <c r="F126" s="44">
        <f t="shared" si="10"/>
        <v>0</v>
      </c>
      <c r="G126" s="43"/>
      <c r="H126" s="42"/>
      <c r="I126" s="39">
        <f t="shared" si="11"/>
        <v>0</v>
      </c>
      <c r="J126" s="43">
        <v>0</v>
      </c>
      <c r="K126" s="42"/>
      <c r="L126" s="39">
        <f t="shared" si="12"/>
        <v>0</v>
      </c>
      <c r="M126" s="41"/>
      <c r="N126" s="40"/>
      <c r="O126" s="39">
        <f t="shared" si="13"/>
        <v>0</v>
      </c>
      <c r="P126" s="38"/>
    </row>
    <row r="127" spans="1:16" ht="24" x14ac:dyDescent="0.25">
      <c r="A127" s="88">
        <v>2275</v>
      </c>
      <c r="B127" s="110" t="s">
        <v>188</v>
      </c>
      <c r="C127" s="87">
        <f t="shared" si="9"/>
        <v>301854</v>
      </c>
      <c r="D127" s="43">
        <f>534375-100000-80000-101-18167-5247-6831-15260</f>
        <v>308769</v>
      </c>
      <c r="E127" s="40">
        <v>-6915</v>
      </c>
      <c r="F127" s="44">
        <f t="shared" si="10"/>
        <v>301854</v>
      </c>
      <c r="G127" s="43"/>
      <c r="H127" s="42"/>
      <c r="I127" s="39">
        <f t="shared" si="11"/>
        <v>0</v>
      </c>
      <c r="J127" s="43">
        <v>0</v>
      </c>
      <c r="K127" s="42"/>
      <c r="L127" s="39">
        <f t="shared" si="12"/>
        <v>0</v>
      </c>
      <c r="M127" s="41"/>
      <c r="N127" s="40"/>
      <c r="O127" s="39">
        <f t="shared" si="13"/>
        <v>0</v>
      </c>
      <c r="P127" s="38"/>
    </row>
    <row r="128" spans="1:16" ht="36" hidden="1" x14ac:dyDescent="0.25">
      <c r="A128" s="88">
        <v>2276</v>
      </c>
      <c r="B128" s="110" t="s">
        <v>187</v>
      </c>
      <c r="C128" s="87">
        <f t="shared" si="9"/>
        <v>0</v>
      </c>
      <c r="D128" s="43"/>
      <c r="E128" s="40"/>
      <c r="F128" s="44">
        <f t="shared" si="10"/>
        <v>0</v>
      </c>
      <c r="G128" s="43"/>
      <c r="H128" s="42"/>
      <c r="I128" s="39">
        <f t="shared" si="11"/>
        <v>0</v>
      </c>
      <c r="J128" s="43">
        <v>0</v>
      </c>
      <c r="K128" s="42"/>
      <c r="L128" s="39">
        <f t="shared" si="12"/>
        <v>0</v>
      </c>
      <c r="M128" s="41"/>
      <c r="N128" s="40"/>
      <c r="O128" s="39">
        <f t="shared" si="13"/>
        <v>0</v>
      </c>
      <c r="P128" s="38"/>
    </row>
    <row r="129" spans="1:16" ht="24" hidden="1" x14ac:dyDescent="0.25">
      <c r="A129" s="88">
        <v>2278</v>
      </c>
      <c r="B129" s="110" t="s">
        <v>186</v>
      </c>
      <c r="C129" s="87">
        <f t="shared" si="9"/>
        <v>0</v>
      </c>
      <c r="D129" s="43"/>
      <c r="E129" s="40"/>
      <c r="F129" s="44">
        <f t="shared" si="10"/>
        <v>0</v>
      </c>
      <c r="G129" s="43"/>
      <c r="H129" s="42"/>
      <c r="I129" s="39">
        <f t="shared" si="11"/>
        <v>0</v>
      </c>
      <c r="J129" s="43">
        <v>0</v>
      </c>
      <c r="K129" s="42"/>
      <c r="L129" s="39">
        <f t="shared" si="12"/>
        <v>0</v>
      </c>
      <c r="M129" s="41"/>
      <c r="N129" s="40"/>
      <c r="O129" s="39">
        <f t="shared" si="13"/>
        <v>0</v>
      </c>
      <c r="P129" s="38"/>
    </row>
    <row r="130" spans="1:16" ht="24" hidden="1" x14ac:dyDescent="0.25">
      <c r="A130" s="88">
        <v>2279</v>
      </c>
      <c r="B130" s="110" t="s">
        <v>185</v>
      </c>
      <c r="C130" s="87">
        <f t="shared" si="9"/>
        <v>0</v>
      </c>
      <c r="D130" s="43"/>
      <c r="E130" s="40"/>
      <c r="F130" s="44">
        <f t="shared" si="10"/>
        <v>0</v>
      </c>
      <c r="G130" s="43"/>
      <c r="H130" s="42"/>
      <c r="I130" s="39">
        <f t="shared" si="11"/>
        <v>0</v>
      </c>
      <c r="J130" s="43">
        <v>0</v>
      </c>
      <c r="K130" s="42"/>
      <c r="L130" s="39">
        <f t="shared" si="12"/>
        <v>0</v>
      </c>
      <c r="M130" s="41"/>
      <c r="N130" s="40"/>
      <c r="O130" s="39">
        <f t="shared" si="13"/>
        <v>0</v>
      </c>
      <c r="P130" s="38"/>
    </row>
    <row r="131" spans="1:16" ht="24" hidden="1" x14ac:dyDescent="0.25">
      <c r="A131" s="118">
        <v>2280</v>
      </c>
      <c r="B131" s="117" t="s">
        <v>184</v>
      </c>
      <c r="C131" s="87">
        <f t="shared" si="9"/>
        <v>0</v>
      </c>
      <c r="D131" s="140">
        <f>SUM(D132)</f>
        <v>0</v>
      </c>
      <c r="E131" s="141">
        <f t="shared" ref="E131:N131" si="14">SUM(E132)</f>
        <v>0</v>
      </c>
      <c r="F131" s="84">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87">
        <f t="shared" si="9"/>
        <v>0</v>
      </c>
      <c r="D132" s="43"/>
      <c r="E132" s="40"/>
      <c r="F132" s="44">
        <f t="shared" si="10"/>
        <v>0</v>
      </c>
      <c r="G132" s="43"/>
      <c r="H132" s="42"/>
      <c r="I132" s="39">
        <f t="shared" si="11"/>
        <v>0</v>
      </c>
      <c r="J132" s="43">
        <v>0</v>
      </c>
      <c r="K132" s="42"/>
      <c r="L132" s="39">
        <f t="shared" si="12"/>
        <v>0</v>
      </c>
      <c r="M132" s="41"/>
      <c r="N132" s="40"/>
      <c r="O132" s="39">
        <f t="shared" si="13"/>
        <v>0</v>
      </c>
      <c r="P132" s="38"/>
    </row>
    <row r="133" spans="1:16" ht="36" hidden="1" x14ac:dyDescent="0.25">
      <c r="A133" s="109">
        <v>2300</v>
      </c>
      <c r="B133" s="108" t="s">
        <v>182</v>
      </c>
      <c r="C133" s="473">
        <f t="shared" si="9"/>
        <v>0</v>
      </c>
      <c r="D133" s="121">
        <f>SUM(D134,D139,D143,D144,D147,D154,D162,D163,D166)</f>
        <v>0</v>
      </c>
      <c r="E133" s="123">
        <f>SUM(E134,E139,E143,E144,E147,E154,E162,E163,E166)</f>
        <v>0</v>
      </c>
      <c r="F133" s="122">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477">
        <f t="shared" si="9"/>
        <v>0</v>
      </c>
      <c r="D134" s="201">
        <f>SUM(D135:D138)</f>
        <v>0</v>
      </c>
      <c r="E134" s="139">
        <f>SUM(E135:E138)</f>
        <v>0</v>
      </c>
      <c r="F134" s="84">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87">
        <f t="shared" si="9"/>
        <v>0</v>
      </c>
      <c r="D135" s="43"/>
      <c r="E135" s="40"/>
      <c r="F135" s="44">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87">
        <f t="shared" si="9"/>
        <v>0</v>
      </c>
      <c r="D136" s="43"/>
      <c r="E136" s="40"/>
      <c r="F136" s="44">
        <f t="shared" si="10"/>
        <v>0</v>
      </c>
      <c r="G136" s="43"/>
      <c r="H136" s="42"/>
      <c r="I136" s="39">
        <f t="shared" si="11"/>
        <v>0</v>
      </c>
      <c r="J136" s="43">
        <v>0</v>
      </c>
      <c r="K136" s="42"/>
      <c r="L136" s="39">
        <f t="shared" si="12"/>
        <v>0</v>
      </c>
      <c r="M136" s="41"/>
      <c r="N136" s="40"/>
      <c r="O136" s="39">
        <f t="shared" si="13"/>
        <v>0</v>
      </c>
      <c r="P136" s="38"/>
    </row>
    <row r="137" spans="1:16" hidden="1" x14ac:dyDescent="0.25">
      <c r="A137" s="88">
        <v>2313</v>
      </c>
      <c r="B137" s="110" t="s">
        <v>178</v>
      </c>
      <c r="C137" s="87">
        <f t="shared" si="9"/>
        <v>0</v>
      </c>
      <c r="D137" s="43"/>
      <c r="E137" s="40"/>
      <c r="F137" s="44">
        <f t="shared" si="10"/>
        <v>0</v>
      </c>
      <c r="G137" s="43"/>
      <c r="H137" s="42"/>
      <c r="I137" s="39">
        <f t="shared" si="11"/>
        <v>0</v>
      </c>
      <c r="J137" s="43">
        <v>0</v>
      </c>
      <c r="K137" s="42"/>
      <c r="L137" s="39">
        <f t="shared" si="12"/>
        <v>0</v>
      </c>
      <c r="M137" s="41"/>
      <c r="N137" s="40"/>
      <c r="O137" s="39">
        <f t="shared" si="13"/>
        <v>0</v>
      </c>
      <c r="P137" s="38"/>
    </row>
    <row r="138" spans="1:16" ht="36" hidden="1" x14ac:dyDescent="0.25">
      <c r="A138" s="88">
        <v>2314</v>
      </c>
      <c r="B138" s="110" t="s">
        <v>177</v>
      </c>
      <c r="C138" s="87">
        <f t="shared" si="9"/>
        <v>0</v>
      </c>
      <c r="D138" s="43"/>
      <c r="E138" s="40"/>
      <c r="F138" s="44">
        <f t="shared" si="10"/>
        <v>0</v>
      </c>
      <c r="G138" s="43"/>
      <c r="H138" s="42"/>
      <c r="I138" s="39">
        <f t="shared" si="11"/>
        <v>0</v>
      </c>
      <c r="J138" s="43"/>
      <c r="K138" s="42"/>
      <c r="L138" s="39">
        <f t="shared" si="12"/>
        <v>0</v>
      </c>
      <c r="M138" s="41"/>
      <c r="N138" s="40"/>
      <c r="O138" s="39">
        <f t="shared" si="13"/>
        <v>0</v>
      </c>
      <c r="P138" s="38"/>
    </row>
    <row r="139" spans="1:16" hidden="1" x14ac:dyDescent="0.25">
      <c r="A139" s="111">
        <v>2320</v>
      </c>
      <c r="B139" s="110" t="s">
        <v>176</v>
      </c>
      <c r="C139" s="87">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87">
        <f t="shared" si="9"/>
        <v>0</v>
      </c>
      <c r="D140" s="43"/>
      <c r="E140" s="40"/>
      <c r="F140" s="44">
        <f t="shared" si="10"/>
        <v>0</v>
      </c>
      <c r="G140" s="43"/>
      <c r="H140" s="42"/>
      <c r="I140" s="39">
        <f t="shared" si="11"/>
        <v>0</v>
      </c>
      <c r="J140" s="43">
        <v>0</v>
      </c>
      <c r="K140" s="42"/>
      <c r="L140" s="39">
        <f t="shared" si="12"/>
        <v>0</v>
      </c>
      <c r="M140" s="41"/>
      <c r="N140" s="40"/>
      <c r="O140" s="39">
        <f t="shared" si="13"/>
        <v>0</v>
      </c>
      <c r="P140" s="38"/>
    </row>
    <row r="141" spans="1:16" hidden="1" x14ac:dyDescent="0.25">
      <c r="A141" s="88">
        <v>2322</v>
      </c>
      <c r="B141" s="110" t="s">
        <v>174</v>
      </c>
      <c r="C141" s="87">
        <f t="shared" si="9"/>
        <v>0</v>
      </c>
      <c r="D141" s="43"/>
      <c r="E141" s="40"/>
      <c r="F141" s="44">
        <f t="shared" si="10"/>
        <v>0</v>
      </c>
      <c r="G141" s="43"/>
      <c r="H141" s="42"/>
      <c r="I141" s="39">
        <f t="shared" si="11"/>
        <v>0</v>
      </c>
      <c r="J141" s="43">
        <v>0</v>
      </c>
      <c r="K141" s="42"/>
      <c r="L141" s="39">
        <f t="shared" si="12"/>
        <v>0</v>
      </c>
      <c r="M141" s="41"/>
      <c r="N141" s="40"/>
      <c r="O141" s="39">
        <f t="shared" si="13"/>
        <v>0</v>
      </c>
      <c r="P141" s="38"/>
    </row>
    <row r="142" spans="1:16" hidden="1" x14ac:dyDescent="0.25">
      <c r="A142" s="88">
        <v>2329</v>
      </c>
      <c r="B142" s="110" t="s">
        <v>173</v>
      </c>
      <c r="C142" s="87">
        <f t="shared" si="9"/>
        <v>0</v>
      </c>
      <c r="D142" s="43"/>
      <c r="E142" s="40"/>
      <c r="F142" s="44">
        <f t="shared" si="10"/>
        <v>0</v>
      </c>
      <c r="G142" s="43"/>
      <c r="H142" s="42"/>
      <c r="I142" s="39">
        <f t="shared" si="11"/>
        <v>0</v>
      </c>
      <c r="J142" s="43">
        <v>0</v>
      </c>
      <c r="K142" s="42"/>
      <c r="L142" s="39">
        <f t="shared" si="12"/>
        <v>0</v>
      </c>
      <c r="M142" s="41"/>
      <c r="N142" s="40"/>
      <c r="O142" s="39">
        <f t="shared" si="13"/>
        <v>0</v>
      </c>
      <c r="P142" s="38"/>
    </row>
    <row r="143" spans="1:16" hidden="1" x14ac:dyDescent="0.25">
      <c r="A143" s="111">
        <v>2330</v>
      </c>
      <c r="B143" s="110" t="s">
        <v>172</v>
      </c>
      <c r="C143" s="87">
        <f t="shared" si="9"/>
        <v>0</v>
      </c>
      <c r="D143" s="43"/>
      <c r="E143" s="40"/>
      <c r="F143" s="44">
        <f t="shared" si="10"/>
        <v>0</v>
      </c>
      <c r="G143" s="43"/>
      <c r="H143" s="42"/>
      <c r="I143" s="39">
        <f t="shared" si="11"/>
        <v>0</v>
      </c>
      <c r="J143" s="43">
        <v>0</v>
      </c>
      <c r="K143" s="42"/>
      <c r="L143" s="39">
        <f t="shared" si="12"/>
        <v>0</v>
      </c>
      <c r="M143" s="41"/>
      <c r="N143" s="40"/>
      <c r="O143" s="39">
        <f t="shared" si="13"/>
        <v>0</v>
      </c>
      <c r="P143" s="38"/>
    </row>
    <row r="144" spans="1:16" ht="48" hidden="1" x14ac:dyDescent="0.25">
      <c r="A144" s="111">
        <v>2340</v>
      </c>
      <c r="B144" s="110" t="s">
        <v>171</v>
      </c>
      <c r="C144" s="87">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87">
        <f t="shared" si="9"/>
        <v>0</v>
      </c>
      <c r="D145" s="43"/>
      <c r="E145" s="40"/>
      <c r="F145" s="44">
        <f t="shared" si="10"/>
        <v>0</v>
      </c>
      <c r="G145" s="43"/>
      <c r="H145" s="42"/>
      <c r="I145" s="39">
        <f t="shared" si="11"/>
        <v>0</v>
      </c>
      <c r="J145" s="43">
        <v>0</v>
      </c>
      <c r="K145" s="42"/>
      <c r="L145" s="39">
        <f t="shared" si="12"/>
        <v>0</v>
      </c>
      <c r="M145" s="41"/>
      <c r="N145" s="40"/>
      <c r="O145" s="39">
        <f t="shared" si="13"/>
        <v>0</v>
      </c>
      <c r="P145" s="38"/>
    </row>
    <row r="146" spans="1:16" ht="24" hidden="1" x14ac:dyDescent="0.25">
      <c r="A146" s="88">
        <v>2344</v>
      </c>
      <c r="B146" s="110" t="s">
        <v>169</v>
      </c>
      <c r="C146" s="87">
        <f t="shared" si="9"/>
        <v>0</v>
      </c>
      <c r="D146" s="43"/>
      <c r="E146" s="40"/>
      <c r="F146" s="44">
        <f t="shared" si="10"/>
        <v>0</v>
      </c>
      <c r="G146" s="43"/>
      <c r="H146" s="42"/>
      <c r="I146" s="39">
        <f t="shared" si="11"/>
        <v>0</v>
      </c>
      <c r="J146" s="43">
        <v>0</v>
      </c>
      <c r="K146" s="42"/>
      <c r="L146" s="39">
        <f t="shared" si="12"/>
        <v>0</v>
      </c>
      <c r="M146" s="41"/>
      <c r="N146" s="40"/>
      <c r="O146" s="39">
        <f t="shared" si="13"/>
        <v>0</v>
      </c>
      <c r="P146" s="38"/>
    </row>
    <row r="147" spans="1:16" ht="24" hidden="1" x14ac:dyDescent="0.25">
      <c r="A147" s="169">
        <v>2350</v>
      </c>
      <c r="B147" s="96" t="s">
        <v>168</v>
      </c>
      <c r="C147" s="87">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87">
        <f t="shared" si="9"/>
        <v>0</v>
      </c>
      <c r="D148" s="83"/>
      <c r="E148" s="80"/>
      <c r="F148" s="84">
        <f t="shared" si="10"/>
        <v>0</v>
      </c>
      <c r="G148" s="83"/>
      <c r="H148" s="82"/>
      <c r="I148" s="79">
        <f t="shared" si="11"/>
        <v>0</v>
      </c>
      <c r="J148" s="83">
        <v>0</v>
      </c>
      <c r="K148" s="82"/>
      <c r="L148" s="79">
        <f t="shared" si="12"/>
        <v>0</v>
      </c>
      <c r="M148" s="81"/>
      <c r="N148" s="80"/>
      <c r="O148" s="79">
        <f t="shared" si="13"/>
        <v>0</v>
      </c>
      <c r="P148" s="78"/>
    </row>
    <row r="149" spans="1:16" hidden="1" x14ac:dyDescent="0.25">
      <c r="A149" s="88">
        <v>2352</v>
      </c>
      <c r="B149" s="110" t="s">
        <v>166</v>
      </c>
      <c r="C149" s="87">
        <f t="shared" si="9"/>
        <v>0</v>
      </c>
      <c r="D149" s="43"/>
      <c r="E149" s="40"/>
      <c r="F149" s="44">
        <f t="shared" si="10"/>
        <v>0</v>
      </c>
      <c r="G149" s="43"/>
      <c r="H149" s="42"/>
      <c r="I149" s="39">
        <f t="shared" si="11"/>
        <v>0</v>
      </c>
      <c r="J149" s="43">
        <v>0</v>
      </c>
      <c r="K149" s="42"/>
      <c r="L149" s="39">
        <f t="shared" si="12"/>
        <v>0</v>
      </c>
      <c r="M149" s="41"/>
      <c r="N149" s="40"/>
      <c r="O149" s="39">
        <f t="shared" si="13"/>
        <v>0</v>
      </c>
      <c r="P149" s="38"/>
    </row>
    <row r="150" spans="1:16" ht="24" hidden="1" x14ac:dyDescent="0.25">
      <c r="A150" s="88">
        <v>2353</v>
      </c>
      <c r="B150" s="110" t="s">
        <v>165</v>
      </c>
      <c r="C150" s="87">
        <f t="shared" si="9"/>
        <v>0</v>
      </c>
      <c r="D150" s="43"/>
      <c r="E150" s="40"/>
      <c r="F150" s="44">
        <f t="shared" si="10"/>
        <v>0</v>
      </c>
      <c r="G150" s="43"/>
      <c r="H150" s="42"/>
      <c r="I150" s="39">
        <f t="shared" si="11"/>
        <v>0</v>
      </c>
      <c r="J150" s="43">
        <v>0</v>
      </c>
      <c r="K150" s="42"/>
      <c r="L150" s="39">
        <f t="shared" si="12"/>
        <v>0</v>
      </c>
      <c r="M150" s="41"/>
      <c r="N150" s="40"/>
      <c r="O150" s="39">
        <f t="shared" si="13"/>
        <v>0</v>
      </c>
      <c r="P150" s="38"/>
    </row>
    <row r="151" spans="1:16" ht="24" hidden="1" x14ac:dyDescent="0.25">
      <c r="A151" s="88">
        <v>2354</v>
      </c>
      <c r="B151" s="110" t="s">
        <v>164</v>
      </c>
      <c r="C151" s="87">
        <f t="shared" si="9"/>
        <v>0</v>
      </c>
      <c r="D151" s="43"/>
      <c r="E151" s="40"/>
      <c r="F151" s="44">
        <f t="shared" si="10"/>
        <v>0</v>
      </c>
      <c r="G151" s="43"/>
      <c r="H151" s="42"/>
      <c r="I151" s="39">
        <f t="shared" si="11"/>
        <v>0</v>
      </c>
      <c r="J151" s="43">
        <v>0</v>
      </c>
      <c r="K151" s="42"/>
      <c r="L151" s="39">
        <f t="shared" si="12"/>
        <v>0</v>
      </c>
      <c r="M151" s="41"/>
      <c r="N151" s="40"/>
      <c r="O151" s="39">
        <f t="shared" si="13"/>
        <v>0</v>
      </c>
      <c r="P151" s="38"/>
    </row>
    <row r="152" spans="1:16" ht="24" hidden="1" x14ac:dyDescent="0.25">
      <c r="A152" s="88">
        <v>2355</v>
      </c>
      <c r="B152" s="110" t="s">
        <v>163</v>
      </c>
      <c r="C152" s="87">
        <f t="shared" si="9"/>
        <v>0</v>
      </c>
      <c r="D152" s="43"/>
      <c r="E152" s="40"/>
      <c r="F152" s="44">
        <f t="shared" si="10"/>
        <v>0</v>
      </c>
      <c r="G152" s="43"/>
      <c r="H152" s="42"/>
      <c r="I152" s="39">
        <f t="shared" si="11"/>
        <v>0</v>
      </c>
      <c r="J152" s="43">
        <v>0</v>
      </c>
      <c r="K152" s="42"/>
      <c r="L152" s="39">
        <f t="shared" si="12"/>
        <v>0</v>
      </c>
      <c r="M152" s="41"/>
      <c r="N152" s="40"/>
      <c r="O152" s="39">
        <f t="shared" si="13"/>
        <v>0</v>
      </c>
      <c r="P152" s="38"/>
    </row>
    <row r="153" spans="1:16" ht="24" hidden="1" x14ac:dyDescent="0.25">
      <c r="A153" s="88">
        <v>2359</v>
      </c>
      <c r="B153" s="110" t="s">
        <v>162</v>
      </c>
      <c r="C153" s="87">
        <f t="shared" si="9"/>
        <v>0</v>
      </c>
      <c r="D153" s="43"/>
      <c r="E153" s="40"/>
      <c r="F153" s="44">
        <f t="shared" si="10"/>
        <v>0</v>
      </c>
      <c r="G153" s="43"/>
      <c r="H153" s="42"/>
      <c r="I153" s="39">
        <f t="shared" si="11"/>
        <v>0</v>
      </c>
      <c r="J153" s="43">
        <v>0</v>
      </c>
      <c r="K153" s="42"/>
      <c r="L153" s="39">
        <f t="shared" si="12"/>
        <v>0</v>
      </c>
      <c r="M153" s="41"/>
      <c r="N153" s="40"/>
      <c r="O153" s="39">
        <f t="shared" si="13"/>
        <v>0</v>
      </c>
      <c r="P153" s="38"/>
    </row>
    <row r="154" spans="1:16" ht="24" hidden="1" x14ac:dyDescent="0.25">
      <c r="A154" s="111">
        <v>2360</v>
      </c>
      <c r="B154" s="110" t="s">
        <v>161</v>
      </c>
      <c r="C154" s="87">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87">
        <f t="shared" si="9"/>
        <v>0</v>
      </c>
      <c r="D155" s="43"/>
      <c r="E155" s="40"/>
      <c r="F155" s="44">
        <f t="shared" si="10"/>
        <v>0</v>
      </c>
      <c r="G155" s="43"/>
      <c r="H155" s="42"/>
      <c r="I155" s="39">
        <f t="shared" si="11"/>
        <v>0</v>
      </c>
      <c r="J155" s="43">
        <v>0</v>
      </c>
      <c r="K155" s="42"/>
      <c r="L155" s="39">
        <f t="shared" si="12"/>
        <v>0</v>
      </c>
      <c r="M155" s="41"/>
      <c r="N155" s="40"/>
      <c r="O155" s="39">
        <f t="shared" si="13"/>
        <v>0</v>
      </c>
      <c r="P155" s="38"/>
    </row>
    <row r="156" spans="1:16" ht="24" hidden="1" x14ac:dyDescent="0.25">
      <c r="A156" s="46">
        <v>2362</v>
      </c>
      <c r="B156" s="110" t="s">
        <v>159</v>
      </c>
      <c r="C156" s="87">
        <f t="shared" si="9"/>
        <v>0</v>
      </c>
      <c r="D156" s="43"/>
      <c r="E156" s="40"/>
      <c r="F156" s="44">
        <f t="shared" si="10"/>
        <v>0</v>
      </c>
      <c r="G156" s="43"/>
      <c r="H156" s="42"/>
      <c r="I156" s="39">
        <f t="shared" si="11"/>
        <v>0</v>
      </c>
      <c r="J156" s="43">
        <v>0</v>
      </c>
      <c r="K156" s="42"/>
      <c r="L156" s="39">
        <f t="shared" si="12"/>
        <v>0</v>
      </c>
      <c r="M156" s="41"/>
      <c r="N156" s="40"/>
      <c r="O156" s="39">
        <f t="shared" si="13"/>
        <v>0</v>
      </c>
      <c r="P156" s="38"/>
    </row>
    <row r="157" spans="1:16" hidden="1" x14ac:dyDescent="0.25">
      <c r="A157" s="46">
        <v>2363</v>
      </c>
      <c r="B157" s="110" t="s">
        <v>158</v>
      </c>
      <c r="C157" s="87">
        <f t="shared" si="9"/>
        <v>0</v>
      </c>
      <c r="D157" s="43"/>
      <c r="E157" s="40"/>
      <c r="F157" s="44">
        <f t="shared" si="10"/>
        <v>0</v>
      </c>
      <c r="G157" s="43"/>
      <c r="H157" s="42"/>
      <c r="I157" s="39">
        <f t="shared" si="11"/>
        <v>0</v>
      </c>
      <c r="J157" s="43">
        <v>0</v>
      </c>
      <c r="K157" s="42"/>
      <c r="L157" s="39">
        <f t="shared" si="12"/>
        <v>0</v>
      </c>
      <c r="M157" s="41"/>
      <c r="N157" s="40"/>
      <c r="O157" s="39">
        <f t="shared" si="13"/>
        <v>0</v>
      </c>
      <c r="P157" s="38"/>
    </row>
    <row r="158" spans="1:16" hidden="1" x14ac:dyDescent="0.25">
      <c r="A158" s="46">
        <v>2364</v>
      </c>
      <c r="B158" s="110" t="s">
        <v>156</v>
      </c>
      <c r="C158" s="87">
        <f t="shared" si="9"/>
        <v>0</v>
      </c>
      <c r="D158" s="43"/>
      <c r="E158" s="40"/>
      <c r="F158" s="44">
        <f t="shared" si="10"/>
        <v>0</v>
      </c>
      <c r="G158" s="43"/>
      <c r="H158" s="42"/>
      <c r="I158" s="39">
        <f t="shared" si="11"/>
        <v>0</v>
      </c>
      <c r="J158" s="43">
        <v>0</v>
      </c>
      <c r="K158" s="42"/>
      <c r="L158" s="39">
        <f t="shared" si="12"/>
        <v>0</v>
      </c>
      <c r="M158" s="41"/>
      <c r="N158" s="40"/>
      <c r="O158" s="39">
        <f t="shared" si="13"/>
        <v>0</v>
      </c>
      <c r="P158" s="38"/>
    </row>
    <row r="159" spans="1:16" hidden="1" x14ac:dyDescent="0.25">
      <c r="A159" s="46">
        <v>2365</v>
      </c>
      <c r="B159" s="110" t="s">
        <v>155</v>
      </c>
      <c r="C159" s="87">
        <f t="shared" si="9"/>
        <v>0</v>
      </c>
      <c r="D159" s="43"/>
      <c r="E159" s="40"/>
      <c r="F159" s="44">
        <f t="shared" si="10"/>
        <v>0</v>
      </c>
      <c r="G159" s="43"/>
      <c r="H159" s="42"/>
      <c r="I159" s="39">
        <f t="shared" si="11"/>
        <v>0</v>
      </c>
      <c r="J159" s="43">
        <v>0</v>
      </c>
      <c r="K159" s="42"/>
      <c r="L159" s="39">
        <f t="shared" si="12"/>
        <v>0</v>
      </c>
      <c r="M159" s="41"/>
      <c r="N159" s="40"/>
      <c r="O159" s="39">
        <f t="shared" si="13"/>
        <v>0</v>
      </c>
      <c r="P159" s="38"/>
    </row>
    <row r="160" spans="1:16" ht="36" hidden="1" x14ac:dyDescent="0.25">
      <c r="A160" s="46">
        <v>2366</v>
      </c>
      <c r="B160" s="110" t="s">
        <v>153</v>
      </c>
      <c r="C160" s="87">
        <f t="shared" si="9"/>
        <v>0</v>
      </c>
      <c r="D160" s="43"/>
      <c r="E160" s="40"/>
      <c r="F160" s="44">
        <f t="shared" si="10"/>
        <v>0</v>
      </c>
      <c r="G160" s="43"/>
      <c r="H160" s="42"/>
      <c r="I160" s="39">
        <f t="shared" si="11"/>
        <v>0</v>
      </c>
      <c r="J160" s="43">
        <v>0</v>
      </c>
      <c r="K160" s="42"/>
      <c r="L160" s="39">
        <f t="shared" si="12"/>
        <v>0</v>
      </c>
      <c r="M160" s="41"/>
      <c r="N160" s="40"/>
      <c r="O160" s="39">
        <f t="shared" si="13"/>
        <v>0</v>
      </c>
      <c r="P160" s="38"/>
    </row>
    <row r="161" spans="1:16" ht="48" hidden="1" x14ac:dyDescent="0.25">
      <c r="A161" s="46">
        <v>2369</v>
      </c>
      <c r="B161" s="110" t="s">
        <v>152</v>
      </c>
      <c r="C161" s="87">
        <f t="shared" si="9"/>
        <v>0</v>
      </c>
      <c r="D161" s="43"/>
      <c r="E161" s="40"/>
      <c r="F161" s="44">
        <f t="shared" si="10"/>
        <v>0</v>
      </c>
      <c r="G161" s="43"/>
      <c r="H161" s="42"/>
      <c r="I161" s="39">
        <f t="shared" si="11"/>
        <v>0</v>
      </c>
      <c r="J161" s="43">
        <v>0</v>
      </c>
      <c r="K161" s="42"/>
      <c r="L161" s="39">
        <f t="shared" si="12"/>
        <v>0</v>
      </c>
      <c r="M161" s="41"/>
      <c r="N161" s="40"/>
      <c r="O161" s="39">
        <f t="shared" si="13"/>
        <v>0</v>
      </c>
      <c r="P161" s="38"/>
    </row>
    <row r="162" spans="1:16" hidden="1" x14ac:dyDescent="0.25">
      <c r="A162" s="169">
        <v>2370</v>
      </c>
      <c r="B162" s="96" t="s">
        <v>151</v>
      </c>
      <c r="C162" s="87">
        <f t="shared" si="9"/>
        <v>0</v>
      </c>
      <c r="D162" s="167"/>
      <c r="E162" s="164"/>
      <c r="F162" s="95">
        <f t="shared" si="10"/>
        <v>0</v>
      </c>
      <c r="G162" s="167"/>
      <c r="H162" s="166"/>
      <c r="I162" s="90">
        <f t="shared" si="11"/>
        <v>0</v>
      </c>
      <c r="J162" s="167">
        <v>0</v>
      </c>
      <c r="K162" s="166"/>
      <c r="L162" s="90">
        <f t="shared" si="12"/>
        <v>0</v>
      </c>
      <c r="M162" s="165"/>
      <c r="N162" s="164"/>
      <c r="O162" s="90">
        <f t="shared" si="13"/>
        <v>0</v>
      </c>
      <c r="P162" s="89"/>
    </row>
    <row r="163" spans="1:16" hidden="1" x14ac:dyDescent="0.25">
      <c r="A163" s="169">
        <v>2380</v>
      </c>
      <c r="B163" s="96" t="s">
        <v>150</v>
      </c>
      <c r="C163" s="87">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87">
        <f t="shared" si="9"/>
        <v>0</v>
      </c>
      <c r="D164" s="83"/>
      <c r="E164" s="80"/>
      <c r="F164" s="84">
        <f t="shared" si="10"/>
        <v>0</v>
      </c>
      <c r="G164" s="83"/>
      <c r="H164" s="82"/>
      <c r="I164" s="79">
        <f t="shared" si="11"/>
        <v>0</v>
      </c>
      <c r="J164" s="83">
        <v>0</v>
      </c>
      <c r="K164" s="82"/>
      <c r="L164" s="79">
        <f t="shared" si="12"/>
        <v>0</v>
      </c>
      <c r="M164" s="81"/>
      <c r="N164" s="80"/>
      <c r="O164" s="79">
        <f t="shared" si="13"/>
        <v>0</v>
      </c>
      <c r="P164" s="78"/>
    </row>
    <row r="165" spans="1:16" ht="24" hidden="1" x14ac:dyDescent="0.25">
      <c r="A165" s="46">
        <v>2389</v>
      </c>
      <c r="B165" s="110" t="s">
        <v>148</v>
      </c>
      <c r="C165" s="87">
        <f t="shared" si="9"/>
        <v>0</v>
      </c>
      <c r="D165" s="43"/>
      <c r="E165" s="40"/>
      <c r="F165" s="44">
        <f t="shared" si="10"/>
        <v>0</v>
      </c>
      <c r="G165" s="43"/>
      <c r="H165" s="42"/>
      <c r="I165" s="39">
        <f t="shared" si="11"/>
        <v>0</v>
      </c>
      <c r="J165" s="43">
        <v>0</v>
      </c>
      <c r="K165" s="42"/>
      <c r="L165" s="39">
        <f t="shared" si="12"/>
        <v>0</v>
      </c>
      <c r="M165" s="41"/>
      <c r="N165" s="40"/>
      <c r="O165" s="39">
        <f t="shared" si="13"/>
        <v>0</v>
      </c>
      <c r="P165" s="38"/>
    </row>
    <row r="166" spans="1:16" hidden="1" x14ac:dyDescent="0.25">
      <c r="A166" s="169">
        <v>2390</v>
      </c>
      <c r="B166" s="96" t="s">
        <v>147</v>
      </c>
      <c r="C166" s="87">
        <f t="shared" si="9"/>
        <v>0</v>
      </c>
      <c r="D166" s="167"/>
      <c r="E166" s="164"/>
      <c r="F166" s="95">
        <f t="shared" si="10"/>
        <v>0</v>
      </c>
      <c r="G166" s="167"/>
      <c r="H166" s="166"/>
      <c r="I166" s="90">
        <f t="shared" si="11"/>
        <v>0</v>
      </c>
      <c r="J166" s="167">
        <v>0</v>
      </c>
      <c r="K166" s="166"/>
      <c r="L166" s="90">
        <f t="shared" si="12"/>
        <v>0</v>
      </c>
      <c r="M166" s="165"/>
      <c r="N166" s="164"/>
      <c r="O166" s="90">
        <f t="shared" si="13"/>
        <v>0</v>
      </c>
      <c r="P166" s="89"/>
    </row>
    <row r="167" spans="1:16" hidden="1" x14ac:dyDescent="0.25">
      <c r="A167" s="109">
        <v>2400</v>
      </c>
      <c r="B167" s="108" t="s">
        <v>146</v>
      </c>
      <c r="C167" s="473">
        <f t="shared" si="9"/>
        <v>0</v>
      </c>
      <c r="D167" s="199"/>
      <c r="E167" s="196"/>
      <c r="F167" s="122">
        <f t="shared" si="10"/>
        <v>0</v>
      </c>
      <c r="G167" s="199"/>
      <c r="H167" s="198"/>
      <c r="I167" s="119">
        <f t="shared" si="11"/>
        <v>0</v>
      </c>
      <c r="J167" s="199">
        <v>0</v>
      </c>
      <c r="K167" s="198"/>
      <c r="L167" s="119">
        <f t="shared" si="12"/>
        <v>0</v>
      </c>
      <c r="M167" s="197"/>
      <c r="N167" s="196"/>
      <c r="O167" s="119">
        <f t="shared" si="13"/>
        <v>0</v>
      </c>
      <c r="P167" s="171"/>
    </row>
    <row r="168" spans="1:16" ht="24" hidden="1" x14ac:dyDescent="0.25">
      <c r="A168" s="109">
        <v>2500</v>
      </c>
      <c r="B168" s="108" t="s">
        <v>145</v>
      </c>
      <c r="C168" s="473">
        <f t="shared" si="9"/>
        <v>0</v>
      </c>
      <c r="D168" s="121">
        <f>SUM(D169,D174)</f>
        <v>0</v>
      </c>
      <c r="E168" s="123">
        <f>SUM(E169,E174)</f>
        <v>0</v>
      </c>
      <c r="F168" s="122">
        <f t="shared" si="10"/>
        <v>0</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67">
        <f t="shared" si="13"/>
        <v>0</v>
      </c>
      <c r="P168" s="66"/>
    </row>
    <row r="169" spans="1:16" hidden="1" x14ac:dyDescent="0.25">
      <c r="A169" s="118">
        <v>2510</v>
      </c>
      <c r="B169" s="117" t="s">
        <v>144</v>
      </c>
      <c r="C169" s="477">
        <f t="shared" si="9"/>
        <v>0</v>
      </c>
      <c r="D169" s="140">
        <f>SUM(D170:D173)</f>
        <v>0</v>
      </c>
      <c r="E169" s="141">
        <f>SUM(E170:E173)</f>
        <v>0</v>
      </c>
      <c r="F169" s="84">
        <f t="shared" si="10"/>
        <v>0</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row>
    <row r="170" spans="1:16" ht="24" hidden="1" x14ac:dyDescent="0.25">
      <c r="A170" s="88">
        <v>2512</v>
      </c>
      <c r="B170" s="110" t="s">
        <v>143</v>
      </c>
      <c r="C170" s="87">
        <f t="shared" si="9"/>
        <v>0</v>
      </c>
      <c r="D170" s="43"/>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87">
        <f t="shared" si="9"/>
        <v>0</v>
      </c>
      <c r="D171" s="43"/>
      <c r="E171" s="40"/>
      <c r="F171" s="44">
        <f t="shared" si="10"/>
        <v>0</v>
      </c>
      <c r="G171" s="43"/>
      <c r="H171" s="42"/>
      <c r="I171" s="39">
        <f t="shared" si="11"/>
        <v>0</v>
      </c>
      <c r="J171" s="43">
        <v>0</v>
      </c>
      <c r="K171" s="42"/>
      <c r="L171" s="39">
        <f t="shared" si="12"/>
        <v>0</v>
      </c>
      <c r="M171" s="41"/>
      <c r="N171" s="40"/>
      <c r="O171" s="39">
        <f t="shared" si="13"/>
        <v>0</v>
      </c>
      <c r="P171" s="38"/>
    </row>
    <row r="172" spans="1:16" ht="24" hidden="1" x14ac:dyDescent="0.25">
      <c r="A172" s="88">
        <v>2515</v>
      </c>
      <c r="B172" s="110" t="s">
        <v>141</v>
      </c>
      <c r="C172" s="87">
        <f t="shared" si="9"/>
        <v>0</v>
      </c>
      <c r="D172" s="43"/>
      <c r="E172" s="40"/>
      <c r="F172" s="44">
        <f t="shared" si="10"/>
        <v>0</v>
      </c>
      <c r="G172" s="43"/>
      <c r="H172" s="42"/>
      <c r="I172" s="39">
        <f t="shared" si="11"/>
        <v>0</v>
      </c>
      <c r="J172" s="43">
        <v>0</v>
      </c>
      <c r="K172" s="42"/>
      <c r="L172" s="39">
        <f t="shared" si="12"/>
        <v>0</v>
      </c>
      <c r="M172" s="41"/>
      <c r="N172" s="40"/>
      <c r="O172" s="39">
        <f t="shared" si="13"/>
        <v>0</v>
      </c>
      <c r="P172" s="38"/>
    </row>
    <row r="173" spans="1:16" ht="24" hidden="1" x14ac:dyDescent="0.25">
      <c r="A173" s="88">
        <v>2519</v>
      </c>
      <c r="B173" s="110" t="s">
        <v>140</v>
      </c>
      <c r="C173" s="87">
        <f t="shared" si="9"/>
        <v>0</v>
      </c>
      <c r="D173" s="43"/>
      <c r="E173" s="40"/>
      <c r="F173" s="44">
        <f t="shared" si="10"/>
        <v>0</v>
      </c>
      <c r="G173" s="43"/>
      <c r="H173" s="42"/>
      <c r="I173" s="39">
        <f t="shared" si="11"/>
        <v>0</v>
      </c>
      <c r="J173" s="43">
        <v>0</v>
      </c>
      <c r="K173" s="42"/>
      <c r="L173" s="39">
        <f t="shared" si="12"/>
        <v>0</v>
      </c>
      <c r="M173" s="41"/>
      <c r="N173" s="40"/>
      <c r="O173" s="39">
        <f t="shared" si="13"/>
        <v>0</v>
      </c>
      <c r="P173" s="38"/>
    </row>
    <row r="174" spans="1:16" ht="24" hidden="1" x14ac:dyDescent="0.25">
      <c r="A174" s="111">
        <v>2520</v>
      </c>
      <c r="B174" s="110" t="s">
        <v>139</v>
      </c>
      <c r="C174" s="87">
        <f t="shared" si="9"/>
        <v>0</v>
      </c>
      <c r="D174" s="43"/>
      <c r="E174" s="40"/>
      <c r="F174" s="44">
        <f t="shared" si="10"/>
        <v>0</v>
      </c>
      <c r="G174" s="43"/>
      <c r="H174" s="42"/>
      <c r="I174" s="39">
        <f t="shared" si="11"/>
        <v>0</v>
      </c>
      <c r="J174" s="43">
        <v>0</v>
      </c>
      <c r="K174" s="42"/>
      <c r="L174" s="39">
        <f t="shared" si="12"/>
        <v>0</v>
      </c>
      <c r="M174" s="41"/>
      <c r="N174" s="40"/>
      <c r="O174" s="39">
        <f t="shared" si="13"/>
        <v>0</v>
      </c>
      <c r="P174" s="38"/>
    </row>
    <row r="175" spans="1:16" s="189" customFormat="1" ht="48" hidden="1" x14ac:dyDescent="0.25">
      <c r="A175" s="183">
        <v>2800</v>
      </c>
      <c r="B175" s="117" t="s">
        <v>138</v>
      </c>
      <c r="C175" s="477">
        <f t="shared" si="9"/>
        <v>0</v>
      </c>
      <c r="D175" s="194"/>
      <c r="E175" s="191"/>
      <c r="F175" s="195">
        <f t="shared" si="10"/>
        <v>0</v>
      </c>
      <c r="G175" s="194"/>
      <c r="H175" s="193"/>
      <c r="I175" s="190">
        <f t="shared" si="11"/>
        <v>0</v>
      </c>
      <c r="J175" s="194">
        <v>0</v>
      </c>
      <c r="K175" s="193"/>
      <c r="L175" s="190">
        <f t="shared" si="12"/>
        <v>0</v>
      </c>
      <c r="M175" s="192"/>
      <c r="N175" s="191"/>
      <c r="O175" s="190">
        <f t="shared" si="13"/>
        <v>0</v>
      </c>
      <c r="P175" s="78"/>
    </row>
    <row r="176" spans="1:16" hidden="1" x14ac:dyDescent="0.25">
      <c r="A176" s="163">
        <v>3000</v>
      </c>
      <c r="B176" s="163" t="s">
        <v>137</v>
      </c>
      <c r="C176" s="49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473">
        <f t="shared" si="9"/>
        <v>0</v>
      </c>
      <c r="D177" s="121">
        <f>SUM(D178,D182)</f>
        <v>0</v>
      </c>
      <c r="E177" s="123">
        <f>SUM(E178,E182)</f>
        <v>0</v>
      </c>
      <c r="F177" s="122">
        <f t="shared" si="10"/>
        <v>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row>
    <row r="178" spans="1:16" ht="36" hidden="1" x14ac:dyDescent="0.25">
      <c r="A178" s="118">
        <v>3260</v>
      </c>
      <c r="B178" s="117" t="s">
        <v>135</v>
      </c>
      <c r="C178" s="477">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87">
        <f t="shared" si="9"/>
        <v>0</v>
      </c>
      <c r="D179" s="43"/>
      <c r="E179" s="40"/>
      <c r="F179" s="44">
        <f t="shared" si="10"/>
        <v>0</v>
      </c>
      <c r="G179" s="43"/>
      <c r="H179" s="42"/>
      <c r="I179" s="39">
        <f t="shared" si="11"/>
        <v>0</v>
      </c>
      <c r="J179" s="43">
        <v>0</v>
      </c>
      <c r="K179" s="42"/>
      <c r="L179" s="39">
        <f t="shared" si="12"/>
        <v>0</v>
      </c>
      <c r="M179" s="41"/>
      <c r="N179" s="40"/>
      <c r="O179" s="39">
        <f t="shared" si="13"/>
        <v>0</v>
      </c>
      <c r="P179" s="38"/>
    </row>
    <row r="180" spans="1:16" ht="36" hidden="1" x14ac:dyDescent="0.25">
      <c r="A180" s="88">
        <v>3262</v>
      </c>
      <c r="B180" s="110" t="s">
        <v>133</v>
      </c>
      <c r="C180" s="87">
        <f t="shared" si="9"/>
        <v>0</v>
      </c>
      <c r="D180" s="43"/>
      <c r="E180" s="40"/>
      <c r="F180" s="44">
        <f t="shared" si="10"/>
        <v>0</v>
      </c>
      <c r="G180" s="43"/>
      <c r="H180" s="42"/>
      <c r="I180" s="39">
        <f t="shared" si="11"/>
        <v>0</v>
      </c>
      <c r="J180" s="43">
        <v>0</v>
      </c>
      <c r="K180" s="42"/>
      <c r="L180" s="39">
        <f t="shared" si="12"/>
        <v>0</v>
      </c>
      <c r="M180" s="41"/>
      <c r="N180" s="40"/>
      <c r="O180" s="39">
        <f t="shared" si="13"/>
        <v>0</v>
      </c>
      <c r="P180" s="38"/>
    </row>
    <row r="181" spans="1:16" ht="24" hidden="1" x14ac:dyDescent="0.25">
      <c r="A181" s="88">
        <v>3263</v>
      </c>
      <c r="B181" s="110" t="s">
        <v>132</v>
      </c>
      <c r="C181" s="87">
        <f t="shared" si="9"/>
        <v>0</v>
      </c>
      <c r="D181" s="43"/>
      <c r="E181" s="40"/>
      <c r="F181" s="44">
        <f t="shared" si="10"/>
        <v>0</v>
      </c>
      <c r="G181" s="43"/>
      <c r="H181" s="42"/>
      <c r="I181" s="39">
        <f t="shared" si="11"/>
        <v>0</v>
      </c>
      <c r="J181" s="43">
        <v>0</v>
      </c>
      <c r="K181" s="42"/>
      <c r="L181" s="39">
        <f t="shared" si="12"/>
        <v>0</v>
      </c>
      <c r="M181" s="41"/>
      <c r="N181" s="40"/>
      <c r="O181" s="39">
        <f t="shared" si="13"/>
        <v>0</v>
      </c>
      <c r="P181" s="38"/>
    </row>
    <row r="182" spans="1:16" ht="84" hidden="1" x14ac:dyDescent="0.25">
      <c r="A182" s="118">
        <v>3290</v>
      </c>
      <c r="B182" s="117" t="s">
        <v>131</v>
      </c>
      <c r="C182" s="87">
        <f t="shared" ref="C182:C258" si="26">F182+I182+L182+O182</f>
        <v>0</v>
      </c>
      <c r="D182" s="140">
        <f>SUM(D183:D186)</f>
        <v>0</v>
      </c>
      <c r="E182" s="141">
        <f>SUM(E183:E186)</f>
        <v>0</v>
      </c>
      <c r="F182" s="84">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row>
    <row r="183" spans="1:16" ht="72" hidden="1" x14ac:dyDescent="0.25">
      <c r="A183" s="88">
        <v>3291</v>
      </c>
      <c r="B183" s="110" t="s">
        <v>130</v>
      </c>
      <c r="C183" s="87">
        <f t="shared" si="26"/>
        <v>0</v>
      </c>
      <c r="D183" s="43"/>
      <c r="E183" s="40"/>
      <c r="F183" s="44">
        <f t="shared" ref="F183:F246" si="30">D183+E183</f>
        <v>0</v>
      </c>
      <c r="G183" s="43"/>
      <c r="H183" s="42"/>
      <c r="I183" s="39">
        <f t="shared" ref="I183:I246" si="31">G183+H183</f>
        <v>0</v>
      </c>
      <c r="J183" s="43">
        <v>0</v>
      </c>
      <c r="K183" s="42"/>
      <c r="L183" s="39">
        <f t="shared" ref="L183:L246" si="32">J183+K183</f>
        <v>0</v>
      </c>
      <c r="M183" s="41"/>
      <c r="N183" s="40"/>
      <c r="O183" s="39">
        <f t="shared" ref="O183:O246" si="33">M183+N183</f>
        <v>0</v>
      </c>
      <c r="P183" s="38"/>
    </row>
    <row r="184" spans="1:16" ht="72" hidden="1" x14ac:dyDescent="0.25">
      <c r="A184" s="88">
        <v>3292</v>
      </c>
      <c r="B184" s="110" t="s">
        <v>129</v>
      </c>
      <c r="C184" s="87">
        <f t="shared" si="26"/>
        <v>0</v>
      </c>
      <c r="D184" s="43"/>
      <c r="E184" s="40"/>
      <c r="F184" s="44">
        <f t="shared" si="30"/>
        <v>0</v>
      </c>
      <c r="G184" s="43"/>
      <c r="H184" s="42"/>
      <c r="I184" s="39">
        <f t="shared" si="31"/>
        <v>0</v>
      </c>
      <c r="J184" s="43">
        <v>0</v>
      </c>
      <c r="K184" s="42"/>
      <c r="L184" s="39">
        <f t="shared" si="32"/>
        <v>0</v>
      </c>
      <c r="M184" s="41"/>
      <c r="N184" s="40"/>
      <c r="O184" s="39">
        <f t="shared" si="33"/>
        <v>0</v>
      </c>
      <c r="P184" s="38"/>
    </row>
    <row r="185" spans="1:16" ht="72" hidden="1" x14ac:dyDescent="0.25">
      <c r="A185" s="88">
        <v>3293</v>
      </c>
      <c r="B185" s="110" t="s">
        <v>128</v>
      </c>
      <c r="C185" s="87">
        <f t="shared" si="26"/>
        <v>0</v>
      </c>
      <c r="D185" s="43"/>
      <c r="E185" s="40"/>
      <c r="F185" s="44">
        <f t="shared" si="30"/>
        <v>0</v>
      </c>
      <c r="G185" s="43"/>
      <c r="H185" s="42"/>
      <c r="I185" s="39">
        <f t="shared" si="31"/>
        <v>0</v>
      </c>
      <c r="J185" s="43">
        <v>0</v>
      </c>
      <c r="K185" s="42"/>
      <c r="L185" s="39">
        <f t="shared" si="32"/>
        <v>0</v>
      </c>
      <c r="M185" s="41"/>
      <c r="N185" s="40"/>
      <c r="O185" s="39">
        <f t="shared" si="33"/>
        <v>0</v>
      </c>
      <c r="P185" s="38"/>
    </row>
    <row r="186" spans="1:16" ht="60" hidden="1" x14ac:dyDescent="0.25">
      <c r="A186" s="188">
        <v>3294</v>
      </c>
      <c r="B186" s="110" t="s">
        <v>127</v>
      </c>
      <c r="C186" s="497">
        <f t="shared" si="26"/>
        <v>0</v>
      </c>
      <c r="D186" s="33"/>
      <c r="E186" s="30"/>
      <c r="F186" s="34">
        <f t="shared" si="30"/>
        <v>0</v>
      </c>
      <c r="G186" s="33"/>
      <c r="H186" s="32"/>
      <c r="I186" s="29">
        <f t="shared" si="31"/>
        <v>0</v>
      </c>
      <c r="J186" s="33">
        <v>0</v>
      </c>
      <c r="K186" s="32"/>
      <c r="L186" s="29">
        <f t="shared" si="32"/>
        <v>0</v>
      </c>
      <c r="M186" s="31"/>
      <c r="N186" s="30"/>
      <c r="O186" s="29">
        <f t="shared" si="33"/>
        <v>0</v>
      </c>
      <c r="P186" s="28"/>
    </row>
    <row r="187" spans="1:16" ht="48" hidden="1" x14ac:dyDescent="0.25">
      <c r="A187" s="154">
        <v>3300</v>
      </c>
      <c r="B187" s="153" t="s">
        <v>126</v>
      </c>
      <c r="C187" s="498">
        <f t="shared" si="26"/>
        <v>0</v>
      </c>
      <c r="D187" s="150">
        <f>SUM(D188:D189)</f>
        <v>0</v>
      </c>
      <c r="E187" s="68">
        <f>SUM(E188:E189)</f>
        <v>0</v>
      </c>
      <c r="F187" s="151">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row>
    <row r="188" spans="1:16" ht="48" hidden="1" x14ac:dyDescent="0.25">
      <c r="A188" s="187">
        <v>3310</v>
      </c>
      <c r="B188" s="96" t="s">
        <v>125</v>
      </c>
      <c r="C188" s="484">
        <f t="shared" si="26"/>
        <v>0</v>
      </c>
      <c r="D188" s="167"/>
      <c r="E188" s="164"/>
      <c r="F188" s="95">
        <f t="shared" si="30"/>
        <v>0</v>
      </c>
      <c r="G188" s="167"/>
      <c r="H188" s="166"/>
      <c r="I188" s="90">
        <f t="shared" si="31"/>
        <v>0</v>
      </c>
      <c r="J188" s="167">
        <v>0</v>
      </c>
      <c r="K188" s="166"/>
      <c r="L188" s="90">
        <f t="shared" si="32"/>
        <v>0</v>
      </c>
      <c r="M188" s="165"/>
      <c r="N188" s="164"/>
      <c r="O188" s="90">
        <f t="shared" si="33"/>
        <v>0</v>
      </c>
      <c r="P188" s="89"/>
    </row>
    <row r="189" spans="1:16" ht="60" hidden="1" x14ac:dyDescent="0.25">
      <c r="A189" s="145">
        <v>3320</v>
      </c>
      <c r="B189" s="117" t="s">
        <v>124</v>
      </c>
      <c r="C189" s="477">
        <f t="shared" si="26"/>
        <v>0</v>
      </c>
      <c r="D189" s="83"/>
      <c r="E189" s="80"/>
      <c r="F189" s="84">
        <f t="shared" si="30"/>
        <v>0</v>
      </c>
      <c r="G189" s="83"/>
      <c r="H189" s="82"/>
      <c r="I189" s="79">
        <f t="shared" si="31"/>
        <v>0</v>
      </c>
      <c r="J189" s="83">
        <v>0</v>
      </c>
      <c r="K189" s="82"/>
      <c r="L189" s="79">
        <f t="shared" si="32"/>
        <v>0</v>
      </c>
      <c r="M189" s="81"/>
      <c r="N189" s="80"/>
      <c r="O189" s="79">
        <f t="shared" si="33"/>
        <v>0</v>
      </c>
      <c r="P189" s="78"/>
    </row>
    <row r="190" spans="1:16" hidden="1" x14ac:dyDescent="0.25">
      <c r="A190" s="186">
        <v>4000</v>
      </c>
      <c r="B190" s="163" t="s">
        <v>123</v>
      </c>
      <c r="C190" s="492">
        <f t="shared" si="26"/>
        <v>0</v>
      </c>
      <c r="D190" s="160">
        <f>SUM(D191,D194)</f>
        <v>0</v>
      </c>
      <c r="E190" s="157">
        <f>SUM(E191,E194)</f>
        <v>0</v>
      </c>
      <c r="F190" s="161">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row>
    <row r="191" spans="1:16" ht="24" hidden="1" x14ac:dyDescent="0.25">
      <c r="A191" s="185">
        <v>4200</v>
      </c>
      <c r="B191" s="108" t="s">
        <v>122</v>
      </c>
      <c r="C191" s="473">
        <f t="shared" si="26"/>
        <v>0</v>
      </c>
      <c r="D191" s="121">
        <f>SUM(D192,D193)</f>
        <v>0</v>
      </c>
      <c r="E191" s="123">
        <f>SUM(E192,E193)</f>
        <v>0</v>
      </c>
      <c r="F191" s="122">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row>
    <row r="192" spans="1:16" ht="36" hidden="1" x14ac:dyDescent="0.25">
      <c r="A192" s="118">
        <v>4240</v>
      </c>
      <c r="B192" s="117" t="s">
        <v>121</v>
      </c>
      <c r="C192" s="477">
        <f t="shared" si="26"/>
        <v>0</v>
      </c>
      <c r="D192" s="83"/>
      <c r="E192" s="80"/>
      <c r="F192" s="84">
        <f t="shared" si="30"/>
        <v>0</v>
      </c>
      <c r="G192" s="83"/>
      <c r="H192" s="82"/>
      <c r="I192" s="79">
        <f t="shared" si="31"/>
        <v>0</v>
      </c>
      <c r="J192" s="83">
        <v>0</v>
      </c>
      <c r="K192" s="82"/>
      <c r="L192" s="79">
        <f t="shared" si="32"/>
        <v>0</v>
      </c>
      <c r="M192" s="81"/>
      <c r="N192" s="80"/>
      <c r="O192" s="79">
        <f t="shared" si="33"/>
        <v>0</v>
      </c>
      <c r="P192" s="78"/>
    </row>
    <row r="193" spans="1:16" ht="24" hidden="1" x14ac:dyDescent="0.25">
      <c r="A193" s="111">
        <v>4250</v>
      </c>
      <c r="B193" s="110" t="s">
        <v>120</v>
      </c>
      <c r="C193" s="87">
        <f t="shared" si="26"/>
        <v>0</v>
      </c>
      <c r="D193" s="43"/>
      <c r="E193" s="40"/>
      <c r="F193" s="44">
        <f t="shared" si="30"/>
        <v>0</v>
      </c>
      <c r="G193" s="43"/>
      <c r="H193" s="42"/>
      <c r="I193" s="39">
        <f t="shared" si="31"/>
        <v>0</v>
      </c>
      <c r="J193" s="43">
        <v>0</v>
      </c>
      <c r="K193" s="42"/>
      <c r="L193" s="39">
        <f t="shared" si="32"/>
        <v>0</v>
      </c>
      <c r="M193" s="41"/>
      <c r="N193" s="40"/>
      <c r="O193" s="39">
        <f t="shared" si="33"/>
        <v>0</v>
      </c>
      <c r="P193" s="38"/>
    </row>
    <row r="194" spans="1:16" hidden="1" x14ac:dyDescent="0.25">
      <c r="A194" s="109">
        <v>4300</v>
      </c>
      <c r="B194" s="108" t="s">
        <v>119</v>
      </c>
      <c r="C194" s="473">
        <f t="shared" si="26"/>
        <v>0</v>
      </c>
      <c r="D194" s="121">
        <f>SUM(D195)</f>
        <v>0</v>
      </c>
      <c r="E194" s="123">
        <f>SUM(E195)</f>
        <v>0</v>
      </c>
      <c r="F194" s="122">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row>
    <row r="195" spans="1:16" ht="24" hidden="1" x14ac:dyDescent="0.25">
      <c r="A195" s="118">
        <v>4310</v>
      </c>
      <c r="B195" s="117" t="s">
        <v>118</v>
      </c>
      <c r="C195" s="477">
        <f t="shared" si="26"/>
        <v>0</v>
      </c>
      <c r="D195" s="140">
        <f>SUM(D196:D196)</f>
        <v>0</v>
      </c>
      <c r="E195" s="141">
        <f>SUM(E196:E196)</f>
        <v>0</v>
      </c>
      <c r="F195" s="84">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row>
    <row r="196" spans="1:16" ht="36" hidden="1" x14ac:dyDescent="0.25">
      <c r="A196" s="88">
        <v>4311</v>
      </c>
      <c r="B196" s="110" t="s">
        <v>117</v>
      </c>
      <c r="C196" s="87">
        <f t="shared" si="26"/>
        <v>0</v>
      </c>
      <c r="D196" s="43"/>
      <c r="E196" s="40"/>
      <c r="F196" s="44">
        <f t="shared" si="30"/>
        <v>0</v>
      </c>
      <c r="G196" s="43"/>
      <c r="H196" s="42"/>
      <c r="I196" s="39">
        <f t="shared" si="31"/>
        <v>0</v>
      </c>
      <c r="J196" s="43">
        <v>0</v>
      </c>
      <c r="K196" s="42"/>
      <c r="L196" s="39">
        <f t="shared" si="32"/>
        <v>0</v>
      </c>
      <c r="M196" s="41"/>
      <c r="N196" s="40"/>
      <c r="O196" s="39">
        <f t="shared" si="33"/>
        <v>0</v>
      </c>
      <c r="P196" s="38"/>
    </row>
    <row r="197" spans="1:16" s="6" customFormat="1" ht="24" hidden="1" x14ac:dyDescent="0.25">
      <c r="A197" s="184"/>
      <c r="B197" s="183" t="s">
        <v>116</v>
      </c>
      <c r="C197" s="491">
        <f t="shared" si="26"/>
        <v>0</v>
      </c>
      <c r="D197" s="179">
        <f>SUM(D198,D233,D271)</f>
        <v>0</v>
      </c>
      <c r="E197" s="181">
        <f>SUM(E198,E233,E271)</f>
        <v>0</v>
      </c>
      <c r="F197" s="180">
        <f t="shared" si="30"/>
        <v>0</v>
      </c>
      <c r="G197" s="179">
        <f>SUM(G198,G233,G271)</f>
        <v>0</v>
      </c>
      <c r="H197" s="178">
        <f>SUM(H198,H233,H271)</f>
        <v>0</v>
      </c>
      <c r="I197" s="177">
        <f t="shared" si="31"/>
        <v>0</v>
      </c>
      <c r="J197" s="179">
        <f>SUM(J198,J233,J271)</f>
        <v>0</v>
      </c>
      <c r="K197" s="178">
        <f>SUM(K198,K233,K271)</f>
        <v>0</v>
      </c>
      <c r="L197" s="177">
        <f t="shared" si="32"/>
        <v>0</v>
      </c>
      <c r="M197" s="176">
        <f>SUM(M198,M233,M271)</f>
        <v>0</v>
      </c>
      <c r="N197" s="175">
        <f>SUM(N198,N233,N271)</f>
        <v>0</v>
      </c>
      <c r="O197" s="174">
        <f t="shared" si="33"/>
        <v>0</v>
      </c>
      <c r="P197" s="173"/>
    </row>
    <row r="198" spans="1:16" hidden="1" x14ac:dyDescent="0.25">
      <c r="A198" s="163">
        <v>5000</v>
      </c>
      <c r="B198" s="163" t="s">
        <v>115</v>
      </c>
      <c r="C198" s="492">
        <f>F198+I198+L198+O198</f>
        <v>0</v>
      </c>
      <c r="D198" s="160">
        <f>D199+D207</f>
        <v>0</v>
      </c>
      <c r="E198" s="157">
        <f>E199+E207</f>
        <v>0</v>
      </c>
      <c r="F198" s="161">
        <f t="shared" si="30"/>
        <v>0</v>
      </c>
      <c r="G198" s="160">
        <f>G199+G207</f>
        <v>0</v>
      </c>
      <c r="H198" s="159">
        <f>H199+H207</f>
        <v>0</v>
      </c>
      <c r="I198" s="156">
        <f t="shared" si="31"/>
        <v>0</v>
      </c>
      <c r="J198" s="160">
        <f>J199+J207</f>
        <v>0</v>
      </c>
      <c r="K198" s="159">
        <f>K199+K207</f>
        <v>0</v>
      </c>
      <c r="L198" s="156">
        <f t="shared" si="32"/>
        <v>0</v>
      </c>
      <c r="M198" s="158">
        <f>M199+M207</f>
        <v>0</v>
      </c>
      <c r="N198" s="157">
        <f>N199+N207</f>
        <v>0</v>
      </c>
      <c r="O198" s="156">
        <f t="shared" si="33"/>
        <v>0</v>
      </c>
      <c r="P198" s="155"/>
    </row>
    <row r="199" spans="1:16" hidden="1" x14ac:dyDescent="0.25">
      <c r="A199" s="109">
        <v>5100</v>
      </c>
      <c r="B199" s="108" t="s">
        <v>114</v>
      </c>
      <c r="C199" s="473">
        <f t="shared" si="26"/>
        <v>0</v>
      </c>
      <c r="D199" s="121">
        <f>D200+D201+D204+D205+D206</f>
        <v>0</v>
      </c>
      <c r="E199" s="123">
        <f>E200+E201+E204+E205+E206</f>
        <v>0</v>
      </c>
      <c r="F199" s="122">
        <f t="shared" si="30"/>
        <v>0</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row>
    <row r="200" spans="1:16" hidden="1" x14ac:dyDescent="0.25">
      <c r="A200" s="118">
        <v>5110</v>
      </c>
      <c r="B200" s="117" t="s">
        <v>113</v>
      </c>
      <c r="C200" s="477">
        <f t="shared" si="26"/>
        <v>0</v>
      </c>
      <c r="D200" s="83"/>
      <c r="E200" s="80"/>
      <c r="F200" s="84">
        <f t="shared" si="30"/>
        <v>0</v>
      </c>
      <c r="G200" s="83"/>
      <c r="H200" s="82"/>
      <c r="I200" s="79">
        <f t="shared" si="31"/>
        <v>0</v>
      </c>
      <c r="J200" s="83">
        <v>0</v>
      </c>
      <c r="K200" s="82"/>
      <c r="L200" s="79">
        <f t="shared" si="32"/>
        <v>0</v>
      </c>
      <c r="M200" s="81"/>
      <c r="N200" s="80"/>
      <c r="O200" s="79">
        <f t="shared" si="33"/>
        <v>0</v>
      </c>
      <c r="P200" s="78"/>
    </row>
    <row r="201" spans="1:16" ht="24" hidden="1" x14ac:dyDescent="0.25">
      <c r="A201" s="111">
        <v>5120</v>
      </c>
      <c r="B201" s="110" t="s">
        <v>112</v>
      </c>
      <c r="C201" s="87">
        <f t="shared" si="26"/>
        <v>0</v>
      </c>
      <c r="D201" s="115">
        <f>D202+D203</f>
        <v>0</v>
      </c>
      <c r="E201" s="112">
        <f>E202+E203</f>
        <v>0</v>
      </c>
      <c r="F201" s="44">
        <f t="shared" si="30"/>
        <v>0</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row>
    <row r="202" spans="1:16" hidden="1" x14ac:dyDescent="0.25">
      <c r="A202" s="88">
        <v>5121</v>
      </c>
      <c r="B202" s="110" t="s">
        <v>111</v>
      </c>
      <c r="C202" s="87">
        <f t="shared" si="26"/>
        <v>0</v>
      </c>
      <c r="D202" s="43"/>
      <c r="E202" s="40"/>
      <c r="F202" s="44">
        <f t="shared" si="30"/>
        <v>0</v>
      </c>
      <c r="G202" s="43"/>
      <c r="H202" s="42"/>
      <c r="I202" s="39">
        <f t="shared" si="31"/>
        <v>0</v>
      </c>
      <c r="J202" s="43">
        <v>0</v>
      </c>
      <c r="K202" s="42"/>
      <c r="L202" s="39">
        <f t="shared" si="32"/>
        <v>0</v>
      </c>
      <c r="M202" s="41"/>
      <c r="N202" s="40"/>
      <c r="O202" s="39">
        <f t="shared" si="33"/>
        <v>0</v>
      </c>
      <c r="P202" s="38"/>
    </row>
    <row r="203" spans="1:16" ht="24" hidden="1" x14ac:dyDescent="0.25">
      <c r="A203" s="88">
        <v>5129</v>
      </c>
      <c r="B203" s="110" t="s">
        <v>110</v>
      </c>
      <c r="C203" s="87">
        <f t="shared" si="26"/>
        <v>0</v>
      </c>
      <c r="D203" s="43"/>
      <c r="E203" s="40"/>
      <c r="F203" s="44">
        <f t="shared" si="30"/>
        <v>0</v>
      </c>
      <c r="G203" s="43"/>
      <c r="H203" s="42"/>
      <c r="I203" s="39">
        <f t="shared" si="31"/>
        <v>0</v>
      </c>
      <c r="J203" s="43">
        <v>0</v>
      </c>
      <c r="K203" s="42"/>
      <c r="L203" s="39">
        <f t="shared" si="32"/>
        <v>0</v>
      </c>
      <c r="M203" s="41"/>
      <c r="N203" s="40"/>
      <c r="O203" s="39">
        <f t="shared" si="33"/>
        <v>0</v>
      </c>
      <c r="P203" s="38"/>
    </row>
    <row r="204" spans="1:16" hidden="1" x14ac:dyDescent="0.25">
      <c r="A204" s="111">
        <v>5130</v>
      </c>
      <c r="B204" s="110" t="s">
        <v>109</v>
      </c>
      <c r="C204" s="87">
        <f t="shared" si="26"/>
        <v>0</v>
      </c>
      <c r="D204" s="43"/>
      <c r="E204" s="40"/>
      <c r="F204" s="44">
        <f t="shared" si="30"/>
        <v>0</v>
      </c>
      <c r="G204" s="43"/>
      <c r="H204" s="42"/>
      <c r="I204" s="39">
        <f t="shared" si="31"/>
        <v>0</v>
      </c>
      <c r="J204" s="43">
        <v>0</v>
      </c>
      <c r="K204" s="42"/>
      <c r="L204" s="39">
        <f t="shared" si="32"/>
        <v>0</v>
      </c>
      <c r="M204" s="41"/>
      <c r="N204" s="40"/>
      <c r="O204" s="39">
        <f t="shared" si="33"/>
        <v>0</v>
      </c>
      <c r="P204" s="38"/>
    </row>
    <row r="205" spans="1:16" hidden="1" x14ac:dyDescent="0.25">
      <c r="A205" s="111">
        <v>5140</v>
      </c>
      <c r="B205" s="110" t="s">
        <v>108</v>
      </c>
      <c r="C205" s="87">
        <f t="shared" si="26"/>
        <v>0</v>
      </c>
      <c r="D205" s="43"/>
      <c r="E205" s="40"/>
      <c r="F205" s="44">
        <f t="shared" si="30"/>
        <v>0</v>
      </c>
      <c r="G205" s="43"/>
      <c r="H205" s="42"/>
      <c r="I205" s="39">
        <f t="shared" si="31"/>
        <v>0</v>
      </c>
      <c r="J205" s="43">
        <v>0</v>
      </c>
      <c r="K205" s="42"/>
      <c r="L205" s="39">
        <f t="shared" si="32"/>
        <v>0</v>
      </c>
      <c r="M205" s="41"/>
      <c r="N205" s="40"/>
      <c r="O205" s="39">
        <f t="shared" si="33"/>
        <v>0</v>
      </c>
      <c r="P205" s="38"/>
    </row>
    <row r="206" spans="1:16" ht="24" hidden="1" x14ac:dyDescent="0.25">
      <c r="A206" s="111">
        <v>5170</v>
      </c>
      <c r="B206" s="110" t="s">
        <v>107</v>
      </c>
      <c r="C206" s="87">
        <f t="shared" si="26"/>
        <v>0</v>
      </c>
      <c r="D206" s="43"/>
      <c r="E206" s="40"/>
      <c r="F206" s="44">
        <f t="shared" si="30"/>
        <v>0</v>
      </c>
      <c r="G206" s="43"/>
      <c r="H206" s="42"/>
      <c r="I206" s="39">
        <f t="shared" si="31"/>
        <v>0</v>
      </c>
      <c r="J206" s="43">
        <v>0</v>
      </c>
      <c r="K206" s="42"/>
      <c r="L206" s="39">
        <f t="shared" si="32"/>
        <v>0</v>
      </c>
      <c r="M206" s="41"/>
      <c r="N206" s="40"/>
      <c r="O206" s="39">
        <f t="shared" si="33"/>
        <v>0</v>
      </c>
      <c r="P206" s="38"/>
    </row>
    <row r="207" spans="1:16" hidden="1" x14ac:dyDescent="0.25">
      <c r="A207" s="109">
        <v>5200</v>
      </c>
      <c r="B207" s="108" t="s">
        <v>106</v>
      </c>
      <c r="C207" s="473">
        <f t="shared" si="26"/>
        <v>0</v>
      </c>
      <c r="D207" s="121">
        <f>D208+D218+D219+D228+D229+D230+D232</f>
        <v>0</v>
      </c>
      <c r="E207" s="123">
        <f>E208+E218+E219+E228+E229+E230+E232</f>
        <v>0</v>
      </c>
      <c r="F207" s="122">
        <f t="shared" si="30"/>
        <v>0</v>
      </c>
      <c r="G207" s="121">
        <f>G208+G218+G219+G228+G229+G230+G232</f>
        <v>0</v>
      </c>
      <c r="H207" s="120">
        <f>H208+H218+H219+H228+H229+H230+H232</f>
        <v>0</v>
      </c>
      <c r="I207" s="119">
        <f t="shared" si="31"/>
        <v>0</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row>
    <row r="208" spans="1:16" hidden="1" x14ac:dyDescent="0.25">
      <c r="A208" s="169">
        <v>5210</v>
      </c>
      <c r="B208" s="96" t="s">
        <v>105</v>
      </c>
      <c r="C208" s="484">
        <f t="shared" si="26"/>
        <v>0</v>
      </c>
      <c r="D208" s="94">
        <f>SUM(D209:D217)</f>
        <v>0</v>
      </c>
      <c r="E208" s="91">
        <f>SUM(E209:E217)</f>
        <v>0</v>
      </c>
      <c r="F208" s="95">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row>
    <row r="209" spans="1:16" hidden="1" x14ac:dyDescent="0.25">
      <c r="A209" s="145">
        <v>5211</v>
      </c>
      <c r="B209" s="117" t="s">
        <v>104</v>
      </c>
      <c r="C209" s="87">
        <f t="shared" si="26"/>
        <v>0</v>
      </c>
      <c r="D209" s="83"/>
      <c r="E209" s="80"/>
      <c r="F209" s="84">
        <f t="shared" si="30"/>
        <v>0</v>
      </c>
      <c r="G209" s="83"/>
      <c r="H209" s="82"/>
      <c r="I209" s="79">
        <f t="shared" si="31"/>
        <v>0</v>
      </c>
      <c r="J209" s="83">
        <v>0</v>
      </c>
      <c r="K209" s="82"/>
      <c r="L209" s="79">
        <f t="shared" si="32"/>
        <v>0</v>
      </c>
      <c r="M209" s="81"/>
      <c r="N209" s="80"/>
      <c r="O209" s="79">
        <f t="shared" si="33"/>
        <v>0</v>
      </c>
      <c r="P209" s="78"/>
    </row>
    <row r="210" spans="1:16" hidden="1" x14ac:dyDescent="0.25">
      <c r="A210" s="88">
        <v>5212</v>
      </c>
      <c r="B210" s="110" t="s">
        <v>103</v>
      </c>
      <c r="C210" s="87">
        <f t="shared" si="26"/>
        <v>0</v>
      </c>
      <c r="D210" s="43"/>
      <c r="E210" s="40"/>
      <c r="F210" s="44">
        <f t="shared" si="30"/>
        <v>0</v>
      </c>
      <c r="G210" s="43"/>
      <c r="H210" s="42"/>
      <c r="I210" s="39">
        <f t="shared" si="31"/>
        <v>0</v>
      </c>
      <c r="J210" s="43">
        <v>0</v>
      </c>
      <c r="K210" s="42"/>
      <c r="L210" s="39">
        <f t="shared" si="32"/>
        <v>0</v>
      </c>
      <c r="M210" s="41"/>
      <c r="N210" s="40"/>
      <c r="O210" s="39">
        <f t="shared" si="33"/>
        <v>0</v>
      </c>
      <c r="P210" s="38"/>
    </row>
    <row r="211" spans="1:16" hidden="1" x14ac:dyDescent="0.25">
      <c r="A211" s="88">
        <v>5213</v>
      </c>
      <c r="B211" s="110" t="s">
        <v>102</v>
      </c>
      <c r="C211" s="87">
        <f t="shared" si="26"/>
        <v>0</v>
      </c>
      <c r="D211" s="43"/>
      <c r="E211" s="40"/>
      <c r="F211" s="44">
        <f t="shared" si="30"/>
        <v>0</v>
      </c>
      <c r="G211" s="43"/>
      <c r="H211" s="42"/>
      <c r="I211" s="39">
        <f t="shared" si="31"/>
        <v>0</v>
      </c>
      <c r="J211" s="43">
        <v>0</v>
      </c>
      <c r="K211" s="42"/>
      <c r="L211" s="39">
        <f t="shared" si="32"/>
        <v>0</v>
      </c>
      <c r="M211" s="41"/>
      <c r="N211" s="40"/>
      <c r="O211" s="39">
        <f t="shared" si="33"/>
        <v>0</v>
      </c>
      <c r="P211" s="38"/>
    </row>
    <row r="212" spans="1:16" hidden="1" x14ac:dyDescent="0.25">
      <c r="A212" s="88">
        <v>5214</v>
      </c>
      <c r="B212" s="110" t="s">
        <v>101</v>
      </c>
      <c r="C212" s="87">
        <f t="shared" si="26"/>
        <v>0</v>
      </c>
      <c r="D212" s="43"/>
      <c r="E212" s="40"/>
      <c r="F212" s="44">
        <f t="shared" si="30"/>
        <v>0</v>
      </c>
      <c r="G212" s="43"/>
      <c r="H212" s="42"/>
      <c r="I212" s="39">
        <f t="shared" si="31"/>
        <v>0</v>
      </c>
      <c r="J212" s="43">
        <v>0</v>
      </c>
      <c r="K212" s="42"/>
      <c r="L212" s="39">
        <f t="shared" si="32"/>
        <v>0</v>
      </c>
      <c r="M212" s="41"/>
      <c r="N212" s="40"/>
      <c r="O212" s="39">
        <f t="shared" si="33"/>
        <v>0</v>
      </c>
      <c r="P212" s="38"/>
    </row>
    <row r="213" spans="1:16" hidden="1" x14ac:dyDescent="0.25">
      <c r="A213" s="88">
        <v>5215</v>
      </c>
      <c r="B213" s="110" t="s">
        <v>100</v>
      </c>
      <c r="C213" s="87">
        <f t="shared" si="26"/>
        <v>0</v>
      </c>
      <c r="D213" s="43"/>
      <c r="E213" s="40"/>
      <c r="F213" s="44">
        <f t="shared" si="30"/>
        <v>0</v>
      </c>
      <c r="G213" s="43"/>
      <c r="H213" s="42"/>
      <c r="I213" s="39">
        <f t="shared" si="31"/>
        <v>0</v>
      </c>
      <c r="J213" s="43">
        <v>0</v>
      </c>
      <c r="K213" s="42"/>
      <c r="L213" s="39">
        <f t="shared" si="32"/>
        <v>0</v>
      </c>
      <c r="M213" s="41"/>
      <c r="N213" s="40"/>
      <c r="O213" s="39">
        <f t="shared" si="33"/>
        <v>0</v>
      </c>
      <c r="P213" s="38"/>
    </row>
    <row r="214" spans="1:16" ht="24" hidden="1" x14ac:dyDescent="0.25">
      <c r="A214" s="88">
        <v>5216</v>
      </c>
      <c r="B214" s="110" t="s">
        <v>99</v>
      </c>
      <c r="C214" s="87">
        <f t="shared" si="26"/>
        <v>0</v>
      </c>
      <c r="D214" s="43"/>
      <c r="E214" s="40"/>
      <c r="F214" s="44">
        <f t="shared" si="30"/>
        <v>0</v>
      </c>
      <c r="G214" s="43"/>
      <c r="H214" s="42"/>
      <c r="I214" s="39">
        <f t="shared" si="31"/>
        <v>0</v>
      </c>
      <c r="J214" s="43">
        <v>0</v>
      </c>
      <c r="K214" s="42"/>
      <c r="L214" s="39">
        <f t="shared" si="32"/>
        <v>0</v>
      </c>
      <c r="M214" s="41"/>
      <c r="N214" s="40"/>
      <c r="O214" s="39">
        <f t="shared" si="33"/>
        <v>0</v>
      </c>
      <c r="P214" s="38"/>
    </row>
    <row r="215" spans="1:16" hidden="1" x14ac:dyDescent="0.25">
      <c r="A215" s="88">
        <v>5217</v>
      </c>
      <c r="B215" s="110" t="s">
        <v>98</v>
      </c>
      <c r="C215" s="87">
        <f t="shared" si="26"/>
        <v>0</v>
      </c>
      <c r="D215" s="43"/>
      <c r="E215" s="40"/>
      <c r="F215" s="44">
        <f t="shared" si="30"/>
        <v>0</v>
      </c>
      <c r="G215" s="43"/>
      <c r="H215" s="42"/>
      <c r="I215" s="39">
        <f t="shared" si="31"/>
        <v>0</v>
      </c>
      <c r="J215" s="43">
        <v>0</v>
      </c>
      <c r="K215" s="42"/>
      <c r="L215" s="39">
        <f t="shared" si="32"/>
        <v>0</v>
      </c>
      <c r="M215" s="41"/>
      <c r="N215" s="40"/>
      <c r="O215" s="39">
        <f t="shared" si="33"/>
        <v>0</v>
      </c>
      <c r="P215" s="38"/>
    </row>
    <row r="216" spans="1:16" hidden="1" x14ac:dyDescent="0.25">
      <c r="A216" s="88">
        <v>5218</v>
      </c>
      <c r="B216" s="110" t="s">
        <v>97</v>
      </c>
      <c r="C216" s="87">
        <f t="shared" si="26"/>
        <v>0</v>
      </c>
      <c r="D216" s="43"/>
      <c r="E216" s="40"/>
      <c r="F216" s="44">
        <f t="shared" si="30"/>
        <v>0</v>
      </c>
      <c r="G216" s="43"/>
      <c r="H216" s="42"/>
      <c r="I216" s="39">
        <f t="shared" si="31"/>
        <v>0</v>
      </c>
      <c r="J216" s="43">
        <v>0</v>
      </c>
      <c r="K216" s="42"/>
      <c r="L216" s="39">
        <f t="shared" si="32"/>
        <v>0</v>
      </c>
      <c r="M216" s="41"/>
      <c r="N216" s="40"/>
      <c r="O216" s="39">
        <f t="shared" si="33"/>
        <v>0</v>
      </c>
      <c r="P216" s="38"/>
    </row>
    <row r="217" spans="1:16" hidden="1" x14ac:dyDescent="0.25">
      <c r="A217" s="88">
        <v>5219</v>
      </c>
      <c r="B217" s="110" t="s">
        <v>96</v>
      </c>
      <c r="C217" s="87">
        <f t="shared" si="26"/>
        <v>0</v>
      </c>
      <c r="D217" s="43"/>
      <c r="E217" s="40"/>
      <c r="F217" s="44">
        <f t="shared" si="30"/>
        <v>0</v>
      </c>
      <c r="G217" s="43"/>
      <c r="H217" s="42"/>
      <c r="I217" s="39">
        <f t="shared" si="31"/>
        <v>0</v>
      </c>
      <c r="J217" s="43">
        <v>0</v>
      </c>
      <c r="K217" s="42"/>
      <c r="L217" s="39">
        <f t="shared" si="32"/>
        <v>0</v>
      </c>
      <c r="M217" s="41"/>
      <c r="N217" s="40"/>
      <c r="O217" s="39">
        <f t="shared" si="33"/>
        <v>0</v>
      </c>
      <c r="P217" s="38"/>
    </row>
    <row r="218" spans="1:16" hidden="1" x14ac:dyDescent="0.25">
      <c r="A218" s="111">
        <v>5220</v>
      </c>
      <c r="B218" s="110" t="s">
        <v>95</v>
      </c>
      <c r="C218" s="87">
        <f t="shared" si="26"/>
        <v>0</v>
      </c>
      <c r="D218" s="43"/>
      <c r="E218" s="40"/>
      <c r="F218" s="44">
        <f t="shared" si="30"/>
        <v>0</v>
      </c>
      <c r="G218" s="43"/>
      <c r="H218" s="42"/>
      <c r="I218" s="39">
        <f t="shared" si="31"/>
        <v>0</v>
      </c>
      <c r="J218" s="43">
        <v>0</v>
      </c>
      <c r="K218" s="42"/>
      <c r="L218" s="39">
        <f t="shared" si="32"/>
        <v>0</v>
      </c>
      <c r="M218" s="41"/>
      <c r="N218" s="40"/>
      <c r="O218" s="39">
        <f t="shared" si="33"/>
        <v>0</v>
      </c>
      <c r="P218" s="38"/>
    </row>
    <row r="219" spans="1:16" hidden="1" x14ac:dyDescent="0.25">
      <c r="A219" s="111">
        <v>5230</v>
      </c>
      <c r="B219" s="110" t="s">
        <v>94</v>
      </c>
      <c r="C219" s="87">
        <f t="shared" si="26"/>
        <v>0</v>
      </c>
      <c r="D219" s="115">
        <f>SUM(D220:D227)</f>
        <v>0</v>
      </c>
      <c r="E219" s="112">
        <f>SUM(E220:E227)</f>
        <v>0</v>
      </c>
      <c r="F219" s="44">
        <f t="shared" si="30"/>
        <v>0</v>
      </c>
      <c r="G219" s="115">
        <f>SUM(G220:G227)</f>
        <v>0</v>
      </c>
      <c r="H219" s="114">
        <f>SUM(H220:H227)</f>
        <v>0</v>
      </c>
      <c r="I219" s="39">
        <f t="shared" si="31"/>
        <v>0</v>
      </c>
      <c r="J219" s="115">
        <f>SUM(J220:J227)</f>
        <v>0</v>
      </c>
      <c r="K219" s="114">
        <f>SUM(K220:K227)</f>
        <v>0</v>
      </c>
      <c r="L219" s="39">
        <f t="shared" si="32"/>
        <v>0</v>
      </c>
      <c r="M219" s="113">
        <f>SUM(M220:M227)</f>
        <v>0</v>
      </c>
      <c r="N219" s="112">
        <f>SUM(N220:N227)</f>
        <v>0</v>
      </c>
      <c r="O219" s="39">
        <f t="shared" si="33"/>
        <v>0</v>
      </c>
      <c r="P219" s="38"/>
    </row>
    <row r="220" spans="1:16" hidden="1" x14ac:dyDescent="0.25">
      <c r="A220" s="88">
        <v>5231</v>
      </c>
      <c r="B220" s="110" t="s">
        <v>93</v>
      </c>
      <c r="C220" s="87">
        <f t="shared" si="26"/>
        <v>0</v>
      </c>
      <c r="D220" s="43"/>
      <c r="E220" s="40"/>
      <c r="F220" s="44">
        <f t="shared" si="30"/>
        <v>0</v>
      </c>
      <c r="G220" s="43"/>
      <c r="H220" s="42"/>
      <c r="I220" s="39">
        <f t="shared" si="31"/>
        <v>0</v>
      </c>
      <c r="J220" s="43">
        <v>0</v>
      </c>
      <c r="K220" s="42"/>
      <c r="L220" s="39">
        <f t="shared" si="32"/>
        <v>0</v>
      </c>
      <c r="M220" s="41"/>
      <c r="N220" s="40"/>
      <c r="O220" s="39">
        <f t="shared" si="33"/>
        <v>0</v>
      </c>
      <c r="P220" s="38"/>
    </row>
    <row r="221" spans="1:16" hidden="1" x14ac:dyDescent="0.25">
      <c r="A221" s="88">
        <v>5232</v>
      </c>
      <c r="B221" s="110" t="s">
        <v>92</v>
      </c>
      <c r="C221" s="87">
        <f t="shared" si="26"/>
        <v>0</v>
      </c>
      <c r="D221" s="43"/>
      <c r="E221" s="40"/>
      <c r="F221" s="44">
        <f t="shared" si="30"/>
        <v>0</v>
      </c>
      <c r="G221" s="43"/>
      <c r="H221" s="42"/>
      <c r="I221" s="39">
        <f t="shared" si="31"/>
        <v>0</v>
      </c>
      <c r="J221" s="43">
        <v>0</v>
      </c>
      <c r="K221" s="42"/>
      <c r="L221" s="39">
        <f t="shared" si="32"/>
        <v>0</v>
      </c>
      <c r="M221" s="41"/>
      <c r="N221" s="40"/>
      <c r="O221" s="39">
        <f t="shared" si="33"/>
        <v>0</v>
      </c>
      <c r="P221" s="38"/>
    </row>
    <row r="222" spans="1:16" hidden="1" x14ac:dyDescent="0.25">
      <c r="A222" s="88">
        <v>5233</v>
      </c>
      <c r="B222" s="110" t="s">
        <v>91</v>
      </c>
      <c r="C222" s="87">
        <f t="shared" si="26"/>
        <v>0</v>
      </c>
      <c r="D222" s="43"/>
      <c r="E222" s="40"/>
      <c r="F222" s="44">
        <f t="shared" si="30"/>
        <v>0</v>
      </c>
      <c r="G222" s="43"/>
      <c r="H222" s="42"/>
      <c r="I222" s="39">
        <f t="shared" si="31"/>
        <v>0</v>
      </c>
      <c r="J222" s="43">
        <v>0</v>
      </c>
      <c r="K222" s="42"/>
      <c r="L222" s="39">
        <f t="shared" si="32"/>
        <v>0</v>
      </c>
      <c r="M222" s="41"/>
      <c r="N222" s="40"/>
      <c r="O222" s="39">
        <f t="shared" si="33"/>
        <v>0</v>
      </c>
      <c r="P222" s="38"/>
    </row>
    <row r="223" spans="1:16" ht="24" hidden="1" x14ac:dyDescent="0.25">
      <c r="A223" s="88">
        <v>5234</v>
      </c>
      <c r="B223" s="110" t="s">
        <v>90</v>
      </c>
      <c r="C223" s="87">
        <f t="shared" si="26"/>
        <v>0</v>
      </c>
      <c r="D223" s="43"/>
      <c r="E223" s="40"/>
      <c r="F223" s="44">
        <f t="shared" si="30"/>
        <v>0</v>
      </c>
      <c r="G223" s="43"/>
      <c r="H223" s="42"/>
      <c r="I223" s="39">
        <f t="shared" si="31"/>
        <v>0</v>
      </c>
      <c r="J223" s="43">
        <v>0</v>
      </c>
      <c r="K223" s="42"/>
      <c r="L223" s="39">
        <f t="shared" si="32"/>
        <v>0</v>
      </c>
      <c r="M223" s="41"/>
      <c r="N223" s="40"/>
      <c r="O223" s="39">
        <f t="shared" si="33"/>
        <v>0</v>
      </c>
      <c r="P223" s="38"/>
    </row>
    <row r="224" spans="1:16" hidden="1" x14ac:dyDescent="0.25">
      <c r="A224" s="88">
        <v>5236</v>
      </c>
      <c r="B224" s="110" t="s">
        <v>89</v>
      </c>
      <c r="C224" s="87">
        <f t="shared" si="26"/>
        <v>0</v>
      </c>
      <c r="D224" s="43"/>
      <c r="E224" s="40"/>
      <c r="F224" s="44">
        <f t="shared" si="30"/>
        <v>0</v>
      </c>
      <c r="G224" s="43"/>
      <c r="H224" s="42"/>
      <c r="I224" s="39">
        <f t="shared" si="31"/>
        <v>0</v>
      </c>
      <c r="J224" s="43">
        <v>0</v>
      </c>
      <c r="K224" s="42"/>
      <c r="L224" s="39">
        <f t="shared" si="32"/>
        <v>0</v>
      </c>
      <c r="M224" s="41"/>
      <c r="N224" s="40"/>
      <c r="O224" s="39">
        <f t="shared" si="33"/>
        <v>0</v>
      </c>
      <c r="P224" s="38"/>
    </row>
    <row r="225" spans="1:16" hidden="1" x14ac:dyDescent="0.25">
      <c r="A225" s="88">
        <v>5237</v>
      </c>
      <c r="B225" s="110" t="s">
        <v>88</v>
      </c>
      <c r="C225" s="87">
        <f t="shared" si="26"/>
        <v>0</v>
      </c>
      <c r="D225" s="43"/>
      <c r="E225" s="40"/>
      <c r="F225" s="44">
        <f t="shared" si="30"/>
        <v>0</v>
      </c>
      <c r="G225" s="43"/>
      <c r="H225" s="42"/>
      <c r="I225" s="39">
        <f t="shared" si="31"/>
        <v>0</v>
      </c>
      <c r="J225" s="43">
        <v>0</v>
      </c>
      <c r="K225" s="42"/>
      <c r="L225" s="39">
        <f t="shared" si="32"/>
        <v>0</v>
      </c>
      <c r="M225" s="41"/>
      <c r="N225" s="40"/>
      <c r="O225" s="39">
        <f t="shared" si="33"/>
        <v>0</v>
      </c>
      <c r="P225" s="38"/>
    </row>
    <row r="226" spans="1:16" ht="24" hidden="1" x14ac:dyDescent="0.25">
      <c r="A226" s="88">
        <v>5238</v>
      </c>
      <c r="B226" s="110" t="s">
        <v>87</v>
      </c>
      <c r="C226" s="87">
        <f t="shared" si="26"/>
        <v>0</v>
      </c>
      <c r="D226" s="43"/>
      <c r="E226" s="40"/>
      <c r="F226" s="44">
        <f t="shared" si="30"/>
        <v>0</v>
      </c>
      <c r="G226" s="43"/>
      <c r="H226" s="42"/>
      <c r="I226" s="39">
        <f t="shared" si="31"/>
        <v>0</v>
      </c>
      <c r="J226" s="43">
        <v>0</v>
      </c>
      <c r="K226" s="42"/>
      <c r="L226" s="39">
        <f t="shared" si="32"/>
        <v>0</v>
      </c>
      <c r="M226" s="41"/>
      <c r="N226" s="40"/>
      <c r="O226" s="39">
        <f t="shared" si="33"/>
        <v>0</v>
      </c>
      <c r="P226" s="38"/>
    </row>
    <row r="227" spans="1:16" ht="24" hidden="1" x14ac:dyDescent="0.25">
      <c r="A227" s="88">
        <v>5239</v>
      </c>
      <c r="B227" s="110" t="s">
        <v>86</v>
      </c>
      <c r="C227" s="87">
        <f t="shared" si="26"/>
        <v>0</v>
      </c>
      <c r="D227" s="43"/>
      <c r="E227" s="40"/>
      <c r="F227" s="44">
        <f t="shared" si="30"/>
        <v>0</v>
      </c>
      <c r="G227" s="43"/>
      <c r="H227" s="42"/>
      <c r="I227" s="39">
        <f t="shared" si="31"/>
        <v>0</v>
      </c>
      <c r="J227" s="43">
        <v>0</v>
      </c>
      <c r="K227" s="42"/>
      <c r="L227" s="39">
        <f t="shared" si="32"/>
        <v>0</v>
      </c>
      <c r="M227" s="41"/>
      <c r="N227" s="40"/>
      <c r="O227" s="39">
        <f t="shared" si="33"/>
        <v>0</v>
      </c>
      <c r="P227" s="38"/>
    </row>
    <row r="228" spans="1:16" ht="24" hidden="1" x14ac:dyDescent="0.25">
      <c r="A228" s="111">
        <v>5240</v>
      </c>
      <c r="B228" s="110" t="s">
        <v>85</v>
      </c>
      <c r="C228" s="87">
        <f t="shared" si="26"/>
        <v>0</v>
      </c>
      <c r="D228" s="43"/>
      <c r="E228" s="40"/>
      <c r="F228" s="44">
        <f t="shared" si="30"/>
        <v>0</v>
      </c>
      <c r="G228" s="43"/>
      <c r="H228" s="42"/>
      <c r="I228" s="39">
        <f t="shared" si="31"/>
        <v>0</v>
      </c>
      <c r="J228" s="43">
        <v>0</v>
      </c>
      <c r="K228" s="42"/>
      <c r="L228" s="39">
        <f t="shared" si="32"/>
        <v>0</v>
      </c>
      <c r="M228" s="41"/>
      <c r="N228" s="40"/>
      <c r="O228" s="39">
        <f t="shared" si="33"/>
        <v>0</v>
      </c>
      <c r="P228" s="38"/>
    </row>
    <row r="229" spans="1:16" hidden="1" x14ac:dyDescent="0.25">
      <c r="A229" s="111">
        <v>5250</v>
      </c>
      <c r="B229" s="110" t="s">
        <v>84</v>
      </c>
      <c r="C229" s="87">
        <f t="shared" si="26"/>
        <v>0</v>
      </c>
      <c r="D229" s="43"/>
      <c r="E229" s="40"/>
      <c r="F229" s="44">
        <f t="shared" si="30"/>
        <v>0</v>
      </c>
      <c r="G229" s="43"/>
      <c r="H229" s="42"/>
      <c r="I229" s="39">
        <f t="shared" si="31"/>
        <v>0</v>
      </c>
      <c r="J229" s="43">
        <v>0</v>
      </c>
      <c r="K229" s="42"/>
      <c r="L229" s="39">
        <f t="shared" si="32"/>
        <v>0</v>
      </c>
      <c r="M229" s="41"/>
      <c r="N229" s="40"/>
      <c r="O229" s="39">
        <f t="shared" si="33"/>
        <v>0</v>
      </c>
      <c r="P229" s="38"/>
    </row>
    <row r="230" spans="1:16" hidden="1" x14ac:dyDescent="0.25">
      <c r="A230" s="111">
        <v>5260</v>
      </c>
      <c r="B230" s="110" t="s">
        <v>83</v>
      </c>
      <c r="C230" s="87">
        <f t="shared" si="26"/>
        <v>0</v>
      </c>
      <c r="D230" s="115">
        <f>SUM(D231)</f>
        <v>0</v>
      </c>
      <c r="E230" s="112">
        <f>SUM(E231)</f>
        <v>0</v>
      </c>
      <c r="F230" s="44">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row>
    <row r="231" spans="1:16" ht="24" hidden="1" x14ac:dyDescent="0.25">
      <c r="A231" s="88">
        <v>5269</v>
      </c>
      <c r="B231" s="110" t="s">
        <v>82</v>
      </c>
      <c r="C231" s="87">
        <f t="shared" si="26"/>
        <v>0</v>
      </c>
      <c r="D231" s="43"/>
      <c r="E231" s="40"/>
      <c r="F231" s="44">
        <f t="shared" si="30"/>
        <v>0</v>
      </c>
      <c r="G231" s="43"/>
      <c r="H231" s="42"/>
      <c r="I231" s="39">
        <f t="shared" si="31"/>
        <v>0</v>
      </c>
      <c r="J231" s="43">
        <v>0</v>
      </c>
      <c r="K231" s="42"/>
      <c r="L231" s="39">
        <f t="shared" si="32"/>
        <v>0</v>
      </c>
      <c r="M231" s="41"/>
      <c r="N231" s="40"/>
      <c r="O231" s="39">
        <f t="shared" si="33"/>
        <v>0</v>
      </c>
      <c r="P231" s="38"/>
    </row>
    <row r="232" spans="1:16" ht="24" hidden="1" x14ac:dyDescent="0.25">
      <c r="A232" s="169">
        <v>5270</v>
      </c>
      <c r="B232" s="96" t="s">
        <v>81</v>
      </c>
      <c r="C232" s="168">
        <f t="shared" si="26"/>
        <v>0</v>
      </c>
      <c r="D232" s="167"/>
      <c r="E232" s="164"/>
      <c r="F232" s="95">
        <f t="shared" si="30"/>
        <v>0</v>
      </c>
      <c r="G232" s="167"/>
      <c r="H232" s="166"/>
      <c r="I232" s="90">
        <f t="shared" si="31"/>
        <v>0</v>
      </c>
      <c r="J232" s="167">
        <v>0</v>
      </c>
      <c r="K232" s="166"/>
      <c r="L232" s="90">
        <f t="shared" si="32"/>
        <v>0</v>
      </c>
      <c r="M232" s="165"/>
      <c r="N232" s="164"/>
      <c r="O232" s="90">
        <f t="shared" si="33"/>
        <v>0</v>
      </c>
      <c r="P232" s="89"/>
    </row>
    <row r="233" spans="1:16" hidden="1" x14ac:dyDescent="0.25">
      <c r="A233" s="163">
        <v>6000</v>
      </c>
      <c r="B233" s="163" t="s">
        <v>80</v>
      </c>
      <c r="C233" s="492">
        <f t="shared" si="26"/>
        <v>0</v>
      </c>
      <c r="D233" s="160">
        <f>D234+D254+D261</f>
        <v>0</v>
      </c>
      <c r="E233" s="157">
        <f>E234+E254+E261</f>
        <v>0</v>
      </c>
      <c r="F233" s="161">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row>
    <row r="234" spans="1:16" hidden="1" x14ac:dyDescent="0.25">
      <c r="A234" s="154">
        <v>6200</v>
      </c>
      <c r="B234" s="153" t="s">
        <v>79</v>
      </c>
      <c r="C234" s="498">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row>
    <row r="235" spans="1:16" ht="24" hidden="1" x14ac:dyDescent="0.25">
      <c r="A235" s="118">
        <v>6220</v>
      </c>
      <c r="B235" s="117" t="s">
        <v>78</v>
      </c>
      <c r="C235" s="477">
        <f t="shared" si="26"/>
        <v>0</v>
      </c>
      <c r="D235" s="83"/>
      <c r="E235" s="80"/>
      <c r="F235" s="84">
        <f t="shared" si="30"/>
        <v>0</v>
      </c>
      <c r="G235" s="83"/>
      <c r="H235" s="82"/>
      <c r="I235" s="79">
        <f t="shared" si="31"/>
        <v>0</v>
      </c>
      <c r="J235" s="83">
        <v>0</v>
      </c>
      <c r="K235" s="82"/>
      <c r="L235" s="79">
        <f t="shared" si="32"/>
        <v>0</v>
      </c>
      <c r="M235" s="81"/>
      <c r="N235" s="80"/>
      <c r="O235" s="79">
        <f t="shared" si="33"/>
        <v>0</v>
      </c>
      <c r="P235" s="78"/>
    </row>
    <row r="236" spans="1:16" hidden="1" x14ac:dyDescent="0.25">
      <c r="A236" s="111">
        <v>6230</v>
      </c>
      <c r="B236" s="110" t="s">
        <v>77</v>
      </c>
      <c r="C236" s="87">
        <f t="shared" si="26"/>
        <v>0</v>
      </c>
      <c r="D236" s="115">
        <f>SUM(D237)</f>
        <v>0</v>
      </c>
      <c r="E236" s="114">
        <f>SUM(E237)</f>
        <v>0</v>
      </c>
      <c r="F236" s="44">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row>
    <row r="237" spans="1:16" ht="24" hidden="1" x14ac:dyDescent="0.25">
      <c r="A237" s="88">
        <v>6239</v>
      </c>
      <c r="B237" s="117" t="s">
        <v>76</v>
      </c>
      <c r="C237" s="87">
        <f t="shared" si="26"/>
        <v>0</v>
      </c>
      <c r="D237" s="43"/>
      <c r="E237" s="40"/>
      <c r="F237" s="44">
        <f t="shared" si="30"/>
        <v>0</v>
      </c>
      <c r="G237" s="43"/>
      <c r="H237" s="42"/>
      <c r="I237" s="39">
        <f t="shared" si="31"/>
        <v>0</v>
      </c>
      <c r="J237" s="43">
        <v>0</v>
      </c>
      <c r="K237" s="42"/>
      <c r="L237" s="39">
        <f t="shared" si="32"/>
        <v>0</v>
      </c>
      <c r="M237" s="41"/>
      <c r="N237" s="40"/>
      <c r="O237" s="39">
        <f t="shared" si="33"/>
        <v>0</v>
      </c>
      <c r="P237" s="38"/>
    </row>
    <row r="238" spans="1:16" ht="24" hidden="1" x14ac:dyDescent="0.25">
      <c r="A238" s="111">
        <v>6240</v>
      </c>
      <c r="B238" s="110" t="s">
        <v>75</v>
      </c>
      <c r="C238" s="87">
        <f t="shared" si="26"/>
        <v>0</v>
      </c>
      <c r="D238" s="115">
        <f>SUM(D239:D240)</f>
        <v>0</v>
      </c>
      <c r="E238" s="112">
        <f>SUM(E239:E240)</f>
        <v>0</v>
      </c>
      <c r="F238" s="44">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row>
    <row r="239" spans="1:16" hidden="1" x14ac:dyDescent="0.25">
      <c r="A239" s="88">
        <v>6241</v>
      </c>
      <c r="B239" s="110" t="s">
        <v>74</v>
      </c>
      <c r="C239" s="87">
        <f t="shared" si="26"/>
        <v>0</v>
      </c>
      <c r="D239" s="43"/>
      <c r="E239" s="40"/>
      <c r="F239" s="44">
        <f t="shared" si="30"/>
        <v>0</v>
      </c>
      <c r="G239" s="43"/>
      <c r="H239" s="42"/>
      <c r="I239" s="39">
        <f t="shared" si="31"/>
        <v>0</v>
      </c>
      <c r="J239" s="43">
        <v>0</v>
      </c>
      <c r="K239" s="42"/>
      <c r="L239" s="39">
        <f t="shared" si="32"/>
        <v>0</v>
      </c>
      <c r="M239" s="41"/>
      <c r="N239" s="40"/>
      <c r="O239" s="39">
        <f t="shared" si="33"/>
        <v>0</v>
      </c>
      <c r="P239" s="38"/>
    </row>
    <row r="240" spans="1:16" hidden="1" x14ac:dyDescent="0.25">
      <c r="A240" s="88">
        <v>6242</v>
      </c>
      <c r="B240" s="110" t="s">
        <v>73</v>
      </c>
      <c r="C240" s="87">
        <f t="shared" si="26"/>
        <v>0</v>
      </c>
      <c r="D240" s="43"/>
      <c r="E240" s="40"/>
      <c r="F240" s="44">
        <f t="shared" si="30"/>
        <v>0</v>
      </c>
      <c r="G240" s="43"/>
      <c r="H240" s="42"/>
      <c r="I240" s="39">
        <f t="shared" si="31"/>
        <v>0</v>
      </c>
      <c r="J240" s="43">
        <v>0</v>
      </c>
      <c r="K240" s="42"/>
      <c r="L240" s="39">
        <f t="shared" si="32"/>
        <v>0</v>
      </c>
      <c r="M240" s="41"/>
      <c r="N240" s="40"/>
      <c r="O240" s="39">
        <f t="shared" si="33"/>
        <v>0</v>
      </c>
      <c r="P240" s="38"/>
    </row>
    <row r="241" spans="1:16" ht="24" hidden="1" x14ac:dyDescent="0.25">
      <c r="A241" s="111">
        <v>6250</v>
      </c>
      <c r="B241" s="110" t="s">
        <v>72</v>
      </c>
      <c r="C241" s="87">
        <f t="shared" si="26"/>
        <v>0</v>
      </c>
      <c r="D241" s="115">
        <f>SUM(D242:D246)</f>
        <v>0</v>
      </c>
      <c r="E241" s="112">
        <f>SUM(E242:E246)</f>
        <v>0</v>
      </c>
      <c r="F241" s="44">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row>
    <row r="242" spans="1:16" hidden="1" x14ac:dyDescent="0.25">
      <c r="A242" s="88">
        <v>6252</v>
      </c>
      <c r="B242" s="110" t="s">
        <v>71</v>
      </c>
      <c r="C242" s="87">
        <f t="shared" si="26"/>
        <v>0</v>
      </c>
      <c r="D242" s="43"/>
      <c r="E242" s="40"/>
      <c r="F242" s="44">
        <f t="shared" si="30"/>
        <v>0</v>
      </c>
      <c r="G242" s="43"/>
      <c r="H242" s="42"/>
      <c r="I242" s="39">
        <f t="shared" si="31"/>
        <v>0</v>
      </c>
      <c r="J242" s="43">
        <v>0</v>
      </c>
      <c r="K242" s="42"/>
      <c r="L242" s="39">
        <f t="shared" si="32"/>
        <v>0</v>
      </c>
      <c r="M242" s="41"/>
      <c r="N242" s="40"/>
      <c r="O242" s="39">
        <f t="shared" si="33"/>
        <v>0</v>
      </c>
      <c r="P242" s="38"/>
    </row>
    <row r="243" spans="1:16" hidden="1" x14ac:dyDescent="0.25">
      <c r="A243" s="88">
        <v>6253</v>
      </c>
      <c r="B243" s="110" t="s">
        <v>70</v>
      </c>
      <c r="C243" s="87">
        <f t="shared" si="26"/>
        <v>0</v>
      </c>
      <c r="D243" s="43"/>
      <c r="E243" s="40"/>
      <c r="F243" s="44">
        <f t="shared" si="30"/>
        <v>0</v>
      </c>
      <c r="G243" s="43"/>
      <c r="H243" s="42"/>
      <c r="I243" s="39">
        <f t="shared" si="31"/>
        <v>0</v>
      </c>
      <c r="J243" s="43">
        <v>0</v>
      </c>
      <c r="K243" s="42"/>
      <c r="L243" s="39">
        <f t="shared" si="32"/>
        <v>0</v>
      </c>
      <c r="M243" s="41"/>
      <c r="N243" s="40"/>
      <c r="O243" s="39">
        <f t="shared" si="33"/>
        <v>0</v>
      </c>
      <c r="P243" s="38"/>
    </row>
    <row r="244" spans="1:16" ht="24" hidden="1" x14ac:dyDescent="0.25">
      <c r="A244" s="88">
        <v>6254</v>
      </c>
      <c r="B244" s="110" t="s">
        <v>69</v>
      </c>
      <c r="C244" s="87">
        <f t="shared" si="26"/>
        <v>0</v>
      </c>
      <c r="D244" s="43"/>
      <c r="E244" s="40"/>
      <c r="F244" s="44">
        <f t="shared" si="30"/>
        <v>0</v>
      </c>
      <c r="G244" s="43"/>
      <c r="H244" s="42"/>
      <c r="I244" s="39">
        <f t="shared" si="31"/>
        <v>0</v>
      </c>
      <c r="J244" s="43">
        <v>0</v>
      </c>
      <c r="K244" s="42"/>
      <c r="L244" s="39">
        <f t="shared" si="32"/>
        <v>0</v>
      </c>
      <c r="M244" s="41"/>
      <c r="N244" s="40"/>
      <c r="O244" s="39">
        <f t="shared" si="33"/>
        <v>0</v>
      </c>
      <c r="P244" s="38"/>
    </row>
    <row r="245" spans="1:16" ht="24" hidden="1" x14ac:dyDescent="0.25">
      <c r="A245" s="88">
        <v>6255</v>
      </c>
      <c r="B245" s="110" t="s">
        <v>68</v>
      </c>
      <c r="C245" s="87">
        <f t="shared" si="26"/>
        <v>0</v>
      </c>
      <c r="D245" s="43"/>
      <c r="E245" s="40"/>
      <c r="F245" s="44">
        <f t="shared" si="30"/>
        <v>0</v>
      </c>
      <c r="G245" s="43"/>
      <c r="H245" s="42"/>
      <c r="I245" s="39">
        <f t="shared" si="31"/>
        <v>0</v>
      </c>
      <c r="J245" s="43">
        <v>0</v>
      </c>
      <c r="K245" s="42"/>
      <c r="L245" s="39">
        <f t="shared" si="32"/>
        <v>0</v>
      </c>
      <c r="M245" s="41"/>
      <c r="N245" s="40"/>
      <c r="O245" s="39">
        <f t="shared" si="33"/>
        <v>0</v>
      </c>
      <c r="P245" s="38"/>
    </row>
    <row r="246" spans="1:16" hidden="1" x14ac:dyDescent="0.25">
      <c r="A246" s="88">
        <v>6259</v>
      </c>
      <c r="B246" s="110" t="s">
        <v>67</v>
      </c>
      <c r="C246" s="87">
        <f t="shared" si="26"/>
        <v>0</v>
      </c>
      <c r="D246" s="43"/>
      <c r="E246" s="40"/>
      <c r="F246" s="44">
        <f t="shared" si="30"/>
        <v>0</v>
      </c>
      <c r="G246" s="43"/>
      <c r="H246" s="42"/>
      <c r="I246" s="39">
        <f t="shared" si="31"/>
        <v>0</v>
      </c>
      <c r="J246" s="43">
        <v>0</v>
      </c>
      <c r="K246" s="42"/>
      <c r="L246" s="39">
        <f t="shared" si="32"/>
        <v>0</v>
      </c>
      <c r="M246" s="41"/>
      <c r="N246" s="40"/>
      <c r="O246" s="39">
        <f t="shared" si="33"/>
        <v>0</v>
      </c>
      <c r="P246" s="38"/>
    </row>
    <row r="247" spans="1:16" ht="24" hidden="1" x14ac:dyDescent="0.25">
      <c r="A247" s="111">
        <v>6260</v>
      </c>
      <c r="B247" s="110" t="s">
        <v>66</v>
      </c>
      <c r="C247" s="87">
        <f t="shared" si="26"/>
        <v>0</v>
      </c>
      <c r="D247" s="43"/>
      <c r="E247" s="40"/>
      <c r="F247" s="44">
        <f t="shared" ref="F247:F299" si="37">D247+E247</f>
        <v>0</v>
      </c>
      <c r="G247" s="43"/>
      <c r="H247" s="42"/>
      <c r="I247" s="39">
        <f t="shared" ref="I247:I299" si="38">G247+H247</f>
        <v>0</v>
      </c>
      <c r="J247" s="43">
        <v>0</v>
      </c>
      <c r="K247" s="42"/>
      <c r="L247" s="39">
        <f t="shared" ref="L247:L299" si="39">J247+K247</f>
        <v>0</v>
      </c>
      <c r="M247" s="41"/>
      <c r="N247" s="40"/>
      <c r="O247" s="39">
        <f t="shared" ref="O247:O276" si="40">M247+N247</f>
        <v>0</v>
      </c>
      <c r="P247" s="38"/>
    </row>
    <row r="248" spans="1:16" hidden="1" x14ac:dyDescent="0.25">
      <c r="A248" s="111">
        <v>6270</v>
      </c>
      <c r="B248" s="110" t="s">
        <v>65</v>
      </c>
      <c r="C248" s="87">
        <f t="shared" si="26"/>
        <v>0</v>
      </c>
      <c r="D248" s="43"/>
      <c r="E248" s="40"/>
      <c r="F248" s="44">
        <f t="shared" si="37"/>
        <v>0</v>
      </c>
      <c r="G248" s="43"/>
      <c r="H248" s="42"/>
      <c r="I248" s="39">
        <f t="shared" si="38"/>
        <v>0</v>
      </c>
      <c r="J248" s="43">
        <v>0</v>
      </c>
      <c r="K248" s="42"/>
      <c r="L248" s="39">
        <f t="shared" si="39"/>
        <v>0</v>
      </c>
      <c r="M248" s="41"/>
      <c r="N248" s="40"/>
      <c r="O248" s="39">
        <f t="shared" si="40"/>
        <v>0</v>
      </c>
      <c r="P248" s="38"/>
    </row>
    <row r="249" spans="1:16" ht="24" hidden="1" x14ac:dyDescent="0.25">
      <c r="A249" s="118">
        <v>6290</v>
      </c>
      <c r="B249" s="117" t="s">
        <v>64</v>
      </c>
      <c r="C249" s="87">
        <f t="shared" si="26"/>
        <v>0</v>
      </c>
      <c r="D249" s="140">
        <f>SUM(D250:D253)</f>
        <v>0</v>
      </c>
      <c r="E249" s="141">
        <f>SUM(E250:E253)</f>
        <v>0</v>
      </c>
      <c r="F249" s="84">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row>
    <row r="250" spans="1:16" hidden="1" x14ac:dyDescent="0.25">
      <c r="A250" s="88">
        <v>6291</v>
      </c>
      <c r="B250" s="110" t="s">
        <v>63</v>
      </c>
      <c r="C250" s="87">
        <f t="shared" si="26"/>
        <v>0</v>
      </c>
      <c r="D250" s="43"/>
      <c r="E250" s="40"/>
      <c r="F250" s="44">
        <f t="shared" si="37"/>
        <v>0</v>
      </c>
      <c r="G250" s="43"/>
      <c r="H250" s="42"/>
      <c r="I250" s="39">
        <f t="shared" si="38"/>
        <v>0</v>
      </c>
      <c r="J250" s="43">
        <v>0</v>
      </c>
      <c r="K250" s="42"/>
      <c r="L250" s="39">
        <f t="shared" si="39"/>
        <v>0</v>
      </c>
      <c r="M250" s="41"/>
      <c r="N250" s="40"/>
      <c r="O250" s="39">
        <f t="shared" si="40"/>
        <v>0</v>
      </c>
      <c r="P250" s="38"/>
    </row>
    <row r="251" spans="1:16" hidden="1" x14ac:dyDescent="0.25">
      <c r="A251" s="88">
        <v>6292</v>
      </c>
      <c r="B251" s="110" t="s">
        <v>62</v>
      </c>
      <c r="C251" s="87">
        <f t="shared" si="26"/>
        <v>0</v>
      </c>
      <c r="D251" s="43"/>
      <c r="E251" s="40"/>
      <c r="F251" s="44">
        <f t="shared" si="37"/>
        <v>0</v>
      </c>
      <c r="G251" s="43"/>
      <c r="H251" s="42"/>
      <c r="I251" s="39">
        <f t="shared" si="38"/>
        <v>0</v>
      </c>
      <c r="J251" s="43">
        <v>0</v>
      </c>
      <c r="K251" s="42"/>
      <c r="L251" s="39">
        <f t="shared" si="39"/>
        <v>0</v>
      </c>
      <c r="M251" s="41"/>
      <c r="N251" s="40"/>
      <c r="O251" s="39">
        <f t="shared" si="40"/>
        <v>0</v>
      </c>
      <c r="P251" s="38"/>
    </row>
    <row r="252" spans="1:16" ht="72" hidden="1" x14ac:dyDescent="0.25">
      <c r="A252" s="88">
        <v>6296</v>
      </c>
      <c r="B252" s="110" t="s">
        <v>61</v>
      </c>
      <c r="C252" s="87">
        <f t="shared" si="26"/>
        <v>0</v>
      </c>
      <c r="D252" s="43"/>
      <c r="E252" s="40"/>
      <c r="F252" s="44">
        <f t="shared" si="37"/>
        <v>0</v>
      </c>
      <c r="G252" s="43"/>
      <c r="H252" s="42"/>
      <c r="I252" s="39">
        <f t="shared" si="38"/>
        <v>0</v>
      </c>
      <c r="J252" s="43">
        <v>0</v>
      </c>
      <c r="K252" s="42"/>
      <c r="L252" s="39">
        <f t="shared" si="39"/>
        <v>0</v>
      </c>
      <c r="M252" s="41"/>
      <c r="N252" s="40"/>
      <c r="O252" s="39">
        <f t="shared" si="40"/>
        <v>0</v>
      </c>
      <c r="P252" s="38"/>
    </row>
    <row r="253" spans="1:16" ht="36" hidden="1" x14ac:dyDescent="0.25">
      <c r="A253" s="88">
        <v>6299</v>
      </c>
      <c r="B253" s="110" t="s">
        <v>60</v>
      </c>
      <c r="C253" s="87">
        <f t="shared" si="26"/>
        <v>0</v>
      </c>
      <c r="D253" s="43"/>
      <c r="E253" s="40"/>
      <c r="F253" s="44">
        <f t="shared" si="37"/>
        <v>0</v>
      </c>
      <c r="G253" s="43"/>
      <c r="H253" s="42"/>
      <c r="I253" s="39">
        <f t="shared" si="38"/>
        <v>0</v>
      </c>
      <c r="J253" s="43">
        <v>0</v>
      </c>
      <c r="K253" s="42"/>
      <c r="L253" s="39">
        <f t="shared" si="39"/>
        <v>0</v>
      </c>
      <c r="M253" s="41"/>
      <c r="N253" s="40"/>
      <c r="O253" s="39">
        <f t="shared" si="40"/>
        <v>0</v>
      </c>
      <c r="P253" s="38"/>
    </row>
    <row r="254" spans="1:16" hidden="1" x14ac:dyDescent="0.25">
      <c r="A254" s="109">
        <v>6300</v>
      </c>
      <c r="B254" s="108" t="s">
        <v>59</v>
      </c>
      <c r="C254" s="473">
        <f t="shared" si="26"/>
        <v>0</v>
      </c>
      <c r="D254" s="121">
        <f>SUM(D255,D259,D260)</f>
        <v>0</v>
      </c>
      <c r="E254" s="123">
        <f>SUM(E255,E259,E260)</f>
        <v>0</v>
      </c>
      <c r="F254" s="122">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row>
    <row r="255" spans="1:16" ht="24" hidden="1" x14ac:dyDescent="0.25">
      <c r="A255" s="118">
        <v>6320</v>
      </c>
      <c r="B255" s="117" t="s">
        <v>58</v>
      </c>
      <c r="C255" s="497">
        <f t="shared" si="26"/>
        <v>0</v>
      </c>
      <c r="D255" s="140">
        <f>SUM(D256:D258)</f>
        <v>0</v>
      </c>
      <c r="E255" s="141">
        <f>SUM(E256:E258)</f>
        <v>0</v>
      </c>
      <c r="F255" s="84">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row>
    <row r="256" spans="1:16" hidden="1" x14ac:dyDescent="0.25">
      <c r="A256" s="88">
        <v>6322</v>
      </c>
      <c r="B256" s="110" t="s">
        <v>57</v>
      </c>
      <c r="C256" s="87">
        <f t="shared" si="26"/>
        <v>0</v>
      </c>
      <c r="D256" s="43"/>
      <c r="E256" s="40"/>
      <c r="F256" s="44">
        <f t="shared" si="37"/>
        <v>0</v>
      </c>
      <c r="G256" s="43"/>
      <c r="H256" s="42"/>
      <c r="I256" s="39">
        <f t="shared" si="38"/>
        <v>0</v>
      </c>
      <c r="J256" s="43">
        <v>0</v>
      </c>
      <c r="K256" s="42"/>
      <c r="L256" s="39">
        <f t="shared" si="39"/>
        <v>0</v>
      </c>
      <c r="M256" s="41"/>
      <c r="N256" s="40"/>
      <c r="O256" s="39">
        <f t="shared" si="40"/>
        <v>0</v>
      </c>
      <c r="P256" s="38"/>
    </row>
    <row r="257" spans="1:16" ht="24" hidden="1" x14ac:dyDescent="0.25">
      <c r="A257" s="88">
        <v>6323</v>
      </c>
      <c r="B257" s="110" t="s">
        <v>56</v>
      </c>
      <c r="C257" s="87">
        <f t="shared" si="26"/>
        <v>0</v>
      </c>
      <c r="D257" s="43"/>
      <c r="E257" s="40"/>
      <c r="F257" s="44">
        <f t="shared" si="37"/>
        <v>0</v>
      </c>
      <c r="G257" s="43"/>
      <c r="H257" s="42"/>
      <c r="I257" s="39">
        <f t="shared" si="38"/>
        <v>0</v>
      </c>
      <c r="J257" s="43">
        <v>0</v>
      </c>
      <c r="K257" s="42"/>
      <c r="L257" s="39">
        <f t="shared" si="39"/>
        <v>0</v>
      </c>
      <c r="M257" s="41"/>
      <c r="N257" s="40"/>
      <c r="O257" s="39">
        <f t="shared" si="40"/>
        <v>0</v>
      </c>
      <c r="P257" s="38"/>
    </row>
    <row r="258" spans="1:16" ht="24" hidden="1" x14ac:dyDescent="0.25">
      <c r="A258" s="145">
        <v>6324</v>
      </c>
      <c r="B258" s="117" t="s">
        <v>55</v>
      </c>
      <c r="C258" s="87">
        <f t="shared" si="26"/>
        <v>0</v>
      </c>
      <c r="D258" s="83"/>
      <c r="E258" s="80"/>
      <c r="F258" s="84">
        <f t="shared" si="37"/>
        <v>0</v>
      </c>
      <c r="G258" s="83"/>
      <c r="H258" s="82"/>
      <c r="I258" s="79">
        <f t="shared" si="38"/>
        <v>0</v>
      </c>
      <c r="J258" s="83">
        <v>0</v>
      </c>
      <c r="K258" s="82"/>
      <c r="L258" s="79">
        <f t="shared" si="39"/>
        <v>0</v>
      </c>
      <c r="M258" s="81"/>
      <c r="N258" s="80"/>
      <c r="O258" s="79">
        <f t="shared" si="40"/>
        <v>0</v>
      </c>
      <c r="P258" s="78"/>
    </row>
    <row r="259" spans="1:16" ht="24" hidden="1" x14ac:dyDescent="0.25">
      <c r="A259" s="144">
        <v>6330</v>
      </c>
      <c r="B259" s="143" t="s">
        <v>54</v>
      </c>
      <c r="C259" s="87">
        <f t="shared" ref="C259:C286" si="50">F259+I259+L259+O259</f>
        <v>0</v>
      </c>
      <c r="D259" s="33"/>
      <c r="E259" s="30"/>
      <c r="F259" s="34">
        <f t="shared" si="37"/>
        <v>0</v>
      </c>
      <c r="G259" s="33"/>
      <c r="H259" s="32"/>
      <c r="I259" s="29">
        <f t="shared" si="38"/>
        <v>0</v>
      </c>
      <c r="J259" s="33">
        <v>0</v>
      </c>
      <c r="K259" s="32"/>
      <c r="L259" s="29">
        <f t="shared" si="39"/>
        <v>0</v>
      </c>
      <c r="M259" s="31"/>
      <c r="N259" s="30"/>
      <c r="O259" s="29">
        <f t="shared" si="40"/>
        <v>0</v>
      </c>
      <c r="P259" s="28"/>
    </row>
    <row r="260" spans="1:16" hidden="1" x14ac:dyDescent="0.25">
      <c r="A260" s="111">
        <v>6360</v>
      </c>
      <c r="B260" s="110" t="s">
        <v>53</v>
      </c>
      <c r="C260" s="87">
        <f t="shared" si="50"/>
        <v>0</v>
      </c>
      <c r="D260" s="43"/>
      <c r="E260" s="40"/>
      <c r="F260" s="44">
        <f t="shared" si="37"/>
        <v>0</v>
      </c>
      <c r="G260" s="43"/>
      <c r="H260" s="42"/>
      <c r="I260" s="39">
        <f t="shared" si="38"/>
        <v>0</v>
      </c>
      <c r="J260" s="43">
        <v>0</v>
      </c>
      <c r="K260" s="42"/>
      <c r="L260" s="39">
        <f t="shared" si="39"/>
        <v>0</v>
      </c>
      <c r="M260" s="41"/>
      <c r="N260" s="40"/>
      <c r="O260" s="39">
        <f t="shared" si="40"/>
        <v>0</v>
      </c>
      <c r="P260" s="38"/>
    </row>
    <row r="261" spans="1:16" ht="36" hidden="1" x14ac:dyDescent="0.25">
      <c r="A261" s="109">
        <v>6400</v>
      </c>
      <c r="B261" s="108" t="s">
        <v>52</v>
      </c>
      <c r="C261" s="473">
        <f t="shared" si="50"/>
        <v>0</v>
      </c>
      <c r="D261" s="121">
        <f>SUM(D262,D266)</f>
        <v>0</v>
      </c>
      <c r="E261" s="123">
        <f>SUM(E262,E266)</f>
        <v>0</v>
      </c>
      <c r="F261" s="122">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row>
    <row r="262" spans="1:16" ht="24" hidden="1" x14ac:dyDescent="0.25">
      <c r="A262" s="118">
        <v>6410</v>
      </c>
      <c r="B262" s="117" t="s">
        <v>51</v>
      </c>
      <c r="C262" s="477">
        <f t="shared" si="50"/>
        <v>0</v>
      </c>
      <c r="D262" s="140">
        <f>SUM(D263:D265)</f>
        <v>0</v>
      </c>
      <c r="E262" s="141">
        <f>SUM(E263:E265)</f>
        <v>0</v>
      </c>
      <c r="F262" s="84">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row>
    <row r="263" spans="1:16" hidden="1" x14ac:dyDescent="0.25">
      <c r="A263" s="88">
        <v>6411</v>
      </c>
      <c r="B263" s="47" t="s">
        <v>50</v>
      </c>
      <c r="C263" s="87">
        <f t="shared" si="50"/>
        <v>0</v>
      </c>
      <c r="D263" s="43"/>
      <c r="E263" s="40"/>
      <c r="F263" s="44">
        <f t="shared" si="37"/>
        <v>0</v>
      </c>
      <c r="G263" s="43"/>
      <c r="H263" s="42"/>
      <c r="I263" s="39">
        <f t="shared" si="38"/>
        <v>0</v>
      </c>
      <c r="J263" s="43">
        <v>0</v>
      </c>
      <c r="K263" s="42"/>
      <c r="L263" s="39">
        <f t="shared" si="39"/>
        <v>0</v>
      </c>
      <c r="M263" s="41"/>
      <c r="N263" s="40"/>
      <c r="O263" s="39">
        <f t="shared" si="40"/>
        <v>0</v>
      </c>
      <c r="P263" s="38"/>
    </row>
    <row r="264" spans="1:16" ht="36" hidden="1" x14ac:dyDescent="0.25">
      <c r="A264" s="88">
        <v>6412</v>
      </c>
      <c r="B264" s="110" t="s">
        <v>49</v>
      </c>
      <c r="C264" s="87">
        <f t="shared" si="50"/>
        <v>0</v>
      </c>
      <c r="D264" s="43"/>
      <c r="E264" s="40"/>
      <c r="F264" s="44">
        <f t="shared" si="37"/>
        <v>0</v>
      </c>
      <c r="G264" s="43"/>
      <c r="H264" s="42"/>
      <c r="I264" s="39">
        <f t="shared" si="38"/>
        <v>0</v>
      </c>
      <c r="J264" s="43">
        <v>0</v>
      </c>
      <c r="K264" s="42"/>
      <c r="L264" s="39">
        <f t="shared" si="39"/>
        <v>0</v>
      </c>
      <c r="M264" s="41"/>
      <c r="N264" s="40"/>
      <c r="O264" s="39">
        <f t="shared" si="40"/>
        <v>0</v>
      </c>
      <c r="P264" s="38"/>
    </row>
    <row r="265" spans="1:16" ht="36" hidden="1" x14ac:dyDescent="0.25">
      <c r="A265" s="88">
        <v>6419</v>
      </c>
      <c r="B265" s="110" t="s">
        <v>48</v>
      </c>
      <c r="C265" s="87">
        <f t="shared" si="50"/>
        <v>0</v>
      </c>
      <c r="D265" s="43"/>
      <c r="E265" s="40"/>
      <c r="F265" s="44">
        <f t="shared" si="37"/>
        <v>0</v>
      </c>
      <c r="G265" s="43"/>
      <c r="H265" s="42"/>
      <c r="I265" s="39">
        <f t="shared" si="38"/>
        <v>0</v>
      </c>
      <c r="J265" s="43">
        <v>0</v>
      </c>
      <c r="K265" s="42"/>
      <c r="L265" s="39">
        <f t="shared" si="39"/>
        <v>0</v>
      </c>
      <c r="M265" s="41"/>
      <c r="N265" s="40"/>
      <c r="O265" s="39">
        <f t="shared" si="40"/>
        <v>0</v>
      </c>
      <c r="P265" s="38"/>
    </row>
    <row r="266" spans="1:16" ht="36" hidden="1" x14ac:dyDescent="0.25">
      <c r="A266" s="111">
        <v>6420</v>
      </c>
      <c r="B266" s="110" t="s">
        <v>47</v>
      </c>
      <c r="C266" s="87">
        <f t="shared" si="50"/>
        <v>0</v>
      </c>
      <c r="D266" s="115">
        <f>SUM(D267:D270)</f>
        <v>0</v>
      </c>
      <c r="E266" s="112">
        <f>SUM(E267:E270)</f>
        <v>0</v>
      </c>
      <c r="F266" s="44">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row>
    <row r="267" spans="1:16" hidden="1" x14ac:dyDescent="0.25">
      <c r="A267" s="88">
        <v>6421</v>
      </c>
      <c r="B267" s="110" t="s">
        <v>46</v>
      </c>
      <c r="C267" s="87">
        <f t="shared" si="50"/>
        <v>0</v>
      </c>
      <c r="D267" s="43"/>
      <c r="E267" s="40"/>
      <c r="F267" s="44">
        <f t="shared" si="37"/>
        <v>0</v>
      </c>
      <c r="G267" s="43"/>
      <c r="H267" s="42"/>
      <c r="I267" s="39">
        <f t="shared" si="38"/>
        <v>0</v>
      </c>
      <c r="J267" s="43">
        <v>0</v>
      </c>
      <c r="K267" s="42"/>
      <c r="L267" s="39">
        <f t="shared" si="39"/>
        <v>0</v>
      </c>
      <c r="M267" s="41"/>
      <c r="N267" s="40"/>
      <c r="O267" s="39">
        <f t="shared" si="40"/>
        <v>0</v>
      </c>
      <c r="P267" s="38"/>
    </row>
    <row r="268" spans="1:16" hidden="1" x14ac:dyDescent="0.25">
      <c r="A268" s="88">
        <v>6422</v>
      </c>
      <c r="B268" s="110" t="s">
        <v>45</v>
      </c>
      <c r="C268" s="87">
        <f t="shared" si="50"/>
        <v>0</v>
      </c>
      <c r="D268" s="43"/>
      <c r="E268" s="40"/>
      <c r="F268" s="44">
        <f t="shared" si="37"/>
        <v>0</v>
      </c>
      <c r="G268" s="43"/>
      <c r="H268" s="42"/>
      <c r="I268" s="39">
        <f t="shared" si="38"/>
        <v>0</v>
      </c>
      <c r="J268" s="43">
        <v>0</v>
      </c>
      <c r="K268" s="42"/>
      <c r="L268" s="39">
        <f t="shared" si="39"/>
        <v>0</v>
      </c>
      <c r="M268" s="41"/>
      <c r="N268" s="40"/>
      <c r="O268" s="39">
        <f t="shared" si="40"/>
        <v>0</v>
      </c>
      <c r="P268" s="38"/>
    </row>
    <row r="269" spans="1:16" ht="24" hidden="1" x14ac:dyDescent="0.25">
      <c r="A269" s="88">
        <v>6423</v>
      </c>
      <c r="B269" s="110" t="s">
        <v>44</v>
      </c>
      <c r="C269" s="87">
        <f t="shared" si="50"/>
        <v>0</v>
      </c>
      <c r="D269" s="43"/>
      <c r="E269" s="40"/>
      <c r="F269" s="44">
        <f t="shared" si="37"/>
        <v>0</v>
      </c>
      <c r="G269" s="43"/>
      <c r="H269" s="42"/>
      <c r="I269" s="39">
        <f t="shared" si="38"/>
        <v>0</v>
      </c>
      <c r="J269" s="43">
        <v>0</v>
      </c>
      <c r="K269" s="42"/>
      <c r="L269" s="39">
        <f t="shared" si="39"/>
        <v>0</v>
      </c>
      <c r="M269" s="41"/>
      <c r="N269" s="40"/>
      <c r="O269" s="39">
        <f t="shared" si="40"/>
        <v>0</v>
      </c>
      <c r="P269" s="38"/>
    </row>
    <row r="270" spans="1:16" ht="36" hidden="1" x14ac:dyDescent="0.25">
      <c r="A270" s="88">
        <v>6424</v>
      </c>
      <c r="B270" s="110" t="s">
        <v>43</v>
      </c>
      <c r="C270" s="87">
        <f t="shared" si="50"/>
        <v>0</v>
      </c>
      <c r="D270" s="43"/>
      <c r="E270" s="40"/>
      <c r="F270" s="44">
        <f t="shared" si="37"/>
        <v>0</v>
      </c>
      <c r="G270" s="43"/>
      <c r="H270" s="42"/>
      <c r="I270" s="39">
        <f t="shared" si="38"/>
        <v>0</v>
      </c>
      <c r="J270" s="43">
        <v>0</v>
      </c>
      <c r="K270" s="42"/>
      <c r="L270" s="39">
        <f t="shared" si="39"/>
        <v>0</v>
      </c>
      <c r="M270" s="41"/>
      <c r="N270" s="40"/>
      <c r="O270" s="39">
        <f t="shared" si="40"/>
        <v>0</v>
      </c>
      <c r="P270" s="38"/>
    </row>
    <row r="271" spans="1:16" ht="36" hidden="1" x14ac:dyDescent="0.25">
      <c r="A271" s="135">
        <v>7000</v>
      </c>
      <c r="B271" s="135" t="s">
        <v>42</v>
      </c>
      <c r="C271" s="502">
        <f t="shared" si="50"/>
        <v>0</v>
      </c>
      <c r="D271" s="131">
        <f>SUM(D272,D282)</f>
        <v>0</v>
      </c>
      <c r="E271" s="133">
        <f>SUM(E272,E282)</f>
        <v>0</v>
      </c>
      <c r="F271" s="132">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row>
    <row r="272" spans="1:16" ht="24" hidden="1" x14ac:dyDescent="0.25">
      <c r="A272" s="109">
        <v>7200</v>
      </c>
      <c r="B272" s="108" t="s">
        <v>41</v>
      </c>
      <c r="C272" s="473">
        <f t="shared" si="50"/>
        <v>0</v>
      </c>
      <c r="D272" s="121">
        <f>SUM(D273,D274,D277,D278,D281)</f>
        <v>0</v>
      </c>
      <c r="E272" s="123">
        <f>SUM(E273,E274,E277,E278,E281)</f>
        <v>0</v>
      </c>
      <c r="F272" s="122">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row>
    <row r="273" spans="1:16" ht="24" hidden="1" x14ac:dyDescent="0.25">
      <c r="A273" s="118">
        <v>7210</v>
      </c>
      <c r="B273" s="117" t="s">
        <v>40</v>
      </c>
      <c r="C273" s="477">
        <f t="shared" si="50"/>
        <v>0</v>
      </c>
      <c r="D273" s="83"/>
      <c r="E273" s="80"/>
      <c r="F273" s="84">
        <f t="shared" si="37"/>
        <v>0</v>
      </c>
      <c r="G273" s="83"/>
      <c r="H273" s="82"/>
      <c r="I273" s="79">
        <f t="shared" si="38"/>
        <v>0</v>
      </c>
      <c r="J273" s="83">
        <v>0</v>
      </c>
      <c r="K273" s="82"/>
      <c r="L273" s="79">
        <f t="shared" si="39"/>
        <v>0</v>
      </c>
      <c r="M273" s="81"/>
      <c r="N273" s="80"/>
      <c r="O273" s="79">
        <f t="shared" si="40"/>
        <v>0</v>
      </c>
      <c r="P273" s="78"/>
    </row>
    <row r="274" spans="1:16" s="116" customFormat="1" ht="36" hidden="1" x14ac:dyDescent="0.25">
      <c r="A274" s="111">
        <v>7220</v>
      </c>
      <c r="B274" s="110" t="s">
        <v>39</v>
      </c>
      <c r="C274" s="87">
        <f t="shared" si="50"/>
        <v>0</v>
      </c>
      <c r="D274" s="115">
        <f>SUM(D275:D276)</f>
        <v>0</v>
      </c>
      <c r="E274" s="112">
        <f>SUM(E275:E276)</f>
        <v>0</v>
      </c>
      <c r="F274" s="44">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row>
    <row r="275" spans="1:16" s="116" customFormat="1" ht="36" hidden="1" x14ac:dyDescent="0.25">
      <c r="A275" s="88">
        <v>7221</v>
      </c>
      <c r="B275" s="110" t="s">
        <v>38</v>
      </c>
      <c r="C275" s="87">
        <f t="shared" si="50"/>
        <v>0</v>
      </c>
      <c r="D275" s="43"/>
      <c r="E275" s="40"/>
      <c r="F275" s="44">
        <f t="shared" si="37"/>
        <v>0</v>
      </c>
      <c r="G275" s="43"/>
      <c r="H275" s="42"/>
      <c r="I275" s="39">
        <f t="shared" si="38"/>
        <v>0</v>
      </c>
      <c r="J275" s="43">
        <v>0</v>
      </c>
      <c r="K275" s="42"/>
      <c r="L275" s="39">
        <f t="shared" si="39"/>
        <v>0</v>
      </c>
      <c r="M275" s="41"/>
      <c r="N275" s="40"/>
      <c r="O275" s="39">
        <f t="shared" si="40"/>
        <v>0</v>
      </c>
      <c r="P275" s="38"/>
    </row>
    <row r="276" spans="1:16" s="116" customFormat="1" ht="36" hidden="1" x14ac:dyDescent="0.25">
      <c r="A276" s="88">
        <v>7222</v>
      </c>
      <c r="B276" s="110" t="s">
        <v>37</v>
      </c>
      <c r="C276" s="87">
        <f t="shared" si="50"/>
        <v>0</v>
      </c>
      <c r="D276" s="43"/>
      <c r="E276" s="40"/>
      <c r="F276" s="44">
        <f t="shared" si="37"/>
        <v>0</v>
      </c>
      <c r="G276" s="43"/>
      <c r="H276" s="42"/>
      <c r="I276" s="39">
        <f t="shared" si="38"/>
        <v>0</v>
      </c>
      <c r="J276" s="43">
        <v>0</v>
      </c>
      <c r="K276" s="42"/>
      <c r="L276" s="39">
        <f t="shared" si="39"/>
        <v>0</v>
      </c>
      <c r="M276" s="41"/>
      <c r="N276" s="40"/>
      <c r="O276" s="39">
        <f t="shared" si="40"/>
        <v>0</v>
      </c>
      <c r="P276" s="38"/>
    </row>
    <row r="277" spans="1:16" s="116" customFormat="1" ht="24" hidden="1" x14ac:dyDescent="0.25">
      <c r="A277" s="111">
        <v>7230</v>
      </c>
      <c r="B277" s="110" t="s">
        <v>36</v>
      </c>
      <c r="C277" s="87">
        <f t="shared" si="50"/>
        <v>0</v>
      </c>
      <c r="D277" s="43"/>
      <c r="E277" s="40"/>
      <c r="F277" s="44">
        <f t="shared" si="37"/>
        <v>0</v>
      </c>
      <c r="G277" s="43"/>
      <c r="H277" s="42"/>
      <c r="I277" s="39">
        <f t="shared" si="38"/>
        <v>0</v>
      </c>
      <c r="J277" s="43">
        <v>0</v>
      </c>
      <c r="K277" s="42"/>
      <c r="L277" s="39">
        <f t="shared" si="39"/>
        <v>0</v>
      </c>
      <c r="M277" s="41"/>
      <c r="N277" s="40"/>
      <c r="O277" s="39">
        <f>M277+N277</f>
        <v>0</v>
      </c>
      <c r="P277" s="38"/>
    </row>
    <row r="278" spans="1:16" ht="24" hidden="1" x14ac:dyDescent="0.25">
      <c r="A278" s="111">
        <v>7240</v>
      </c>
      <c r="B278" s="110" t="s">
        <v>35</v>
      </c>
      <c r="C278" s="87">
        <f t="shared" si="50"/>
        <v>0</v>
      </c>
      <c r="D278" s="115">
        <f>SUM(D279:D280)</f>
        <v>0</v>
      </c>
      <c r="E278" s="112">
        <f>SUM(E279:E280)</f>
        <v>0</v>
      </c>
      <c r="F278" s="44">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row>
    <row r="279" spans="1:16" ht="48" hidden="1" x14ac:dyDescent="0.25">
      <c r="A279" s="88">
        <v>7245</v>
      </c>
      <c r="B279" s="110" t="s">
        <v>34</v>
      </c>
      <c r="C279" s="87">
        <f t="shared" si="50"/>
        <v>0</v>
      </c>
      <c r="D279" s="43"/>
      <c r="E279" s="40"/>
      <c r="F279" s="44">
        <f t="shared" si="37"/>
        <v>0</v>
      </c>
      <c r="G279" s="43"/>
      <c r="H279" s="42"/>
      <c r="I279" s="39">
        <f t="shared" si="38"/>
        <v>0</v>
      </c>
      <c r="J279" s="43">
        <v>0</v>
      </c>
      <c r="K279" s="42"/>
      <c r="L279" s="39">
        <f t="shared" si="39"/>
        <v>0</v>
      </c>
      <c r="M279" s="41"/>
      <c r="N279" s="40"/>
      <c r="O279" s="39">
        <f t="shared" ref="O279:O282" si="57">M279+N279</f>
        <v>0</v>
      </c>
      <c r="P279" s="38"/>
    </row>
    <row r="280" spans="1:16" ht="96" hidden="1" x14ac:dyDescent="0.25">
      <c r="A280" s="88">
        <v>7246</v>
      </c>
      <c r="B280" s="110" t="s">
        <v>33</v>
      </c>
      <c r="C280" s="87">
        <f t="shared" si="50"/>
        <v>0</v>
      </c>
      <c r="D280" s="43"/>
      <c r="E280" s="40"/>
      <c r="F280" s="44">
        <f t="shared" si="37"/>
        <v>0</v>
      </c>
      <c r="G280" s="43"/>
      <c r="H280" s="42"/>
      <c r="I280" s="39">
        <f t="shared" si="38"/>
        <v>0</v>
      </c>
      <c r="J280" s="43">
        <v>0</v>
      </c>
      <c r="K280" s="42"/>
      <c r="L280" s="39">
        <f t="shared" si="39"/>
        <v>0</v>
      </c>
      <c r="M280" s="41"/>
      <c r="N280" s="40"/>
      <c r="O280" s="39">
        <f t="shared" si="57"/>
        <v>0</v>
      </c>
      <c r="P280" s="38"/>
    </row>
    <row r="281" spans="1:16" ht="24" hidden="1" x14ac:dyDescent="0.25">
      <c r="A281" s="111">
        <v>7260</v>
      </c>
      <c r="B281" s="110" t="s">
        <v>32</v>
      </c>
      <c r="C281" s="87">
        <f t="shared" si="50"/>
        <v>0</v>
      </c>
      <c r="D281" s="83"/>
      <c r="E281" s="80"/>
      <c r="F281" s="84">
        <f t="shared" si="37"/>
        <v>0</v>
      </c>
      <c r="G281" s="83"/>
      <c r="H281" s="82"/>
      <c r="I281" s="79">
        <f t="shared" si="38"/>
        <v>0</v>
      </c>
      <c r="J281" s="83">
        <v>0</v>
      </c>
      <c r="K281" s="82"/>
      <c r="L281" s="79">
        <f t="shared" si="39"/>
        <v>0</v>
      </c>
      <c r="M281" s="81"/>
      <c r="N281" s="80"/>
      <c r="O281" s="79">
        <f t="shared" si="57"/>
        <v>0</v>
      </c>
      <c r="P281" s="78"/>
    </row>
    <row r="282" spans="1:16" hidden="1" x14ac:dyDescent="0.25">
      <c r="A282" s="109">
        <v>7700</v>
      </c>
      <c r="B282" s="108" t="s">
        <v>31</v>
      </c>
      <c r="C282" s="168">
        <f t="shared" si="50"/>
        <v>0</v>
      </c>
      <c r="D282" s="105">
        <f>D283</f>
        <v>0</v>
      </c>
      <c r="E282" s="102">
        <f>SUM(E283)</f>
        <v>0</v>
      </c>
      <c r="F282" s="106">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row>
    <row r="283" spans="1:16" hidden="1" x14ac:dyDescent="0.25">
      <c r="A283" s="99">
        <v>7720</v>
      </c>
      <c r="B283" s="98" t="s">
        <v>30</v>
      </c>
      <c r="C283" s="97">
        <f t="shared" si="50"/>
        <v>0</v>
      </c>
      <c r="D283" s="53"/>
      <c r="E283" s="50"/>
      <c r="F283" s="54">
        <f t="shared" si="37"/>
        <v>0</v>
      </c>
      <c r="G283" s="53"/>
      <c r="H283" s="52"/>
      <c r="I283" s="49">
        <f t="shared" si="38"/>
        <v>0</v>
      </c>
      <c r="J283" s="53">
        <v>0</v>
      </c>
      <c r="K283" s="52"/>
      <c r="L283" s="49">
        <f t="shared" si="39"/>
        <v>0</v>
      </c>
      <c r="M283" s="51"/>
      <c r="N283" s="50"/>
      <c r="O283" s="49">
        <f>M283+N283</f>
        <v>0</v>
      </c>
      <c r="P283" s="48"/>
    </row>
    <row r="284" spans="1:16" hidden="1" x14ac:dyDescent="0.25">
      <c r="A284" s="57"/>
      <c r="B284" s="96" t="s">
        <v>29</v>
      </c>
      <c r="C284" s="477">
        <f t="shared" si="50"/>
        <v>0</v>
      </c>
      <c r="D284" s="94">
        <f>SUM(D285:D286)</f>
        <v>0</v>
      </c>
      <c r="E284" s="91">
        <f>SUM(E285:E286)</f>
        <v>0</v>
      </c>
      <c r="F284" s="95">
        <f t="shared" si="37"/>
        <v>0</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row>
    <row r="285" spans="1:16" hidden="1" x14ac:dyDescent="0.25">
      <c r="A285" s="47" t="s">
        <v>28</v>
      </c>
      <c r="B285" s="88" t="s">
        <v>27</v>
      </c>
      <c r="C285" s="87">
        <f t="shared" si="50"/>
        <v>0</v>
      </c>
      <c r="D285" s="43"/>
      <c r="E285" s="40"/>
      <c r="F285" s="44">
        <f t="shared" si="37"/>
        <v>0</v>
      </c>
      <c r="G285" s="43"/>
      <c r="H285" s="42"/>
      <c r="I285" s="39">
        <f t="shared" si="38"/>
        <v>0</v>
      </c>
      <c r="J285" s="43">
        <f>25-25</f>
        <v>0</v>
      </c>
      <c r="K285" s="42"/>
      <c r="L285" s="39">
        <f t="shared" si="39"/>
        <v>0</v>
      </c>
      <c r="M285" s="41"/>
      <c r="N285" s="40"/>
      <c r="O285" s="39">
        <f t="shared" si="58"/>
        <v>0</v>
      </c>
      <c r="P285" s="38"/>
    </row>
    <row r="286" spans="1:16" ht="24" hidden="1" x14ac:dyDescent="0.25">
      <c r="A286" s="47" t="s">
        <v>26</v>
      </c>
      <c r="B286" s="86" t="s">
        <v>25</v>
      </c>
      <c r="C286" s="477">
        <f t="shared" si="50"/>
        <v>0</v>
      </c>
      <c r="D286" s="83"/>
      <c r="E286" s="80"/>
      <c r="F286" s="84">
        <f t="shared" si="37"/>
        <v>0</v>
      </c>
      <c r="G286" s="83"/>
      <c r="H286" s="82"/>
      <c r="I286" s="79">
        <f t="shared" si="38"/>
        <v>0</v>
      </c>
      <c r="J286" s="83"/>
      <c r="K286" s="82"/>
      <c r="L286" s="79">
        <f t="shared" si="39"/>
        <v>0</v>
      </c>
      <c r="M286" s="81"/>
      <c r="N286" s="80"/>
      <c r="O286" s="79">
        <f t="shared" si="58"/>
        <v>0</v>
      </c>
      <c r="P286" s="78"/>
    </row>
    <row r="287" spans="1:16" x14ac:dyDescent="0.25">
      <c r="A287" s="77"/>
      <c r="B287" s="76" t="s">
        <v>24</v>
      </c>
      <c r="C287" s="505">
        <f>SUM(C284,C271,C233,C198,C190,C176,C78,C56)</f>
        <v>301854</v>
      </c>
      <c r="D287" s="72">
        <f>SUM(D284,D271,D233,D198,D190,D176,D78,D56)</f>
        <v>308769</v>
      </c>
      <c r="E287" s="74">
        <f>SUM(E284,E271,E233,E198,E190,E176,E78,E56)</f>
        <v>-6915</v>
      </c>
      <c r="F287" s="73">
        <f t="shared" si="37"/>
        <v>301854</v>
      </c>
      <c r="G287" s="72">
        <f>SUM(G284,G271,G233,G198,G190,G176,G78,G56)</f>
        <v>0</v>
      </c>
      <c r="H287" s="71">
        <f>SUM(H284,H271,H233,H198,H190,H176,H78,H56)</f>
        <v>0</v>
      </c>
      <c r="I287" s="70">
        <f t="shared" si="38"/>
        <v>0</v>
      </c>
      <c r="J287" s="72">
        <f t="shared" ref="J287" si="59">SUM(J284,J271,J233,J198,J190,J176,J78,J56)</f>
        <v>0</v>
      </c>
      <c r="K287" s="71">
        <f>SUM(K284,K271,K233,K198,K190,K176,K78,K56)</f>
        <v>0</v>
      </c>
      <c r="L287" s="70">
        <f t="shared" si="39"/>
        <v>0</v>
      </c>
      <c r="M287" s="69">
        <f>SUM(M284,M271,M233,M198,M190,M176,M78,M56)</f>
        <v>0</v>
      </c>
      <c r="N287" s="68">
        <f>SUM(N284,N271,N233,N198,N190,N176,N78,N56)</f>
        <v>0</v>
      </c>
      <c r="O287" s="67">
        <f t="shared" si="58"/>
        <v>0</v>
      </c>
      <c r="P287" s="66"/>
    </row>
    <row r="288" spans="1:16" hidden="1" x14ac:dyDescent="0.25">
      <c r="A288" s="65" t="s">
        <v>23</v>
      </c>
      <c r="B288" s="64"/>
      <c r="C288" s="503">
        <f t="shared" ref="C288" si="60">F288+I288+L288+O288</f>
        <v>0</v>
      </c>
      <c r="D288" s="61">
        <f>SUM(D28,D29,D45)-D54</f>
        <v>0</v>
      </c>
      <c r="E288" s="58">
        <f>SUM(E28,E29,E45)-E54</f>
        <v>0</v>
      </c>
      <c r="F288" s="26">
        <f t="shared" si="37"/>
        <v>0</v>
      </c>
      <c r="G288" s="61">
        <f>SUM(G28,G29,G45)-G54</f>
        <v>0</v>
      </c>
      <c r="H288" s="60">
        <f>SUM(H28,H29,H45)-H54</f>
        <v>0</v>
      </c>
      <c r="I288" s="15">
        <f t="shared" si="38"/>
        <v>0</v>
      </c>
      <c r="J288" s="61">
        <f>(J30+J46)-J54</f>
        <v>0</v>
      </c>
      <c r="K288" s="60">
        <f>(K30+K46)-K54</f>
        <v>0</v>
      </c>
      <c r="L288" s="15">
        <f t="shared" si="39"/>
        <v>0</v>
      </c>
      <c r="M288" s="59">
        <f>M48-M54</f>
        <v>0</v>
      </c>
      <c r="N288" s="58">
        <f>N48-N54</f>
        <v>0</v>
      </c>
      <c r="O288" s="15">
        <f t="shared" si="58"/>
        <v>0</v>
      </c>
      <c r="P288" s="14"/>
    </row>
    <row r="289" spans="1:17" s="6" customFormat="1" hidden="1" x14ac:dyDescent="0.25">
      <c r="A289" s="65" t="s">
        <v>22</v>
      </c>
      <c r="B289" s="64"/>
      <c r="C289" s="503">
        <f>SUM(C290,C291)-C298+C299</f>
        <v>0</v>
      </c>
      <c r="D289" s="61">
        <f>SUM(D290,D291)-D298+D299</f>
        <v>0</v>
      </c>
      <c r="E289" s="58">
        <f>SUM(E290,E291)-E298+E299</f>
        <v>0</v>
      </c>
      <c r="F289" s="26">
        <f t="shared" si="37"/>
        <v>0</v>
      </c>
      <c r="G289" s="61">
        <f>SUM(G290,G291)-G298+G299</f>
        <v>0</v>
      </c>
      <c r="H289" s="60">
        <f>SUM(H290,H291)-H298+H299</f>
        <v>0</v>
      </c>
      <c r="I289" s="15">
        <f t="shared" si="38"/>
        <v>0</v>
      </c>
      <c r="J289" s="61">
        <f t="shared" ref="J289" si="61">SUM(J290,J291)-J298+J299</f>
        <v>0</v>
      </c>
      <c r="K289" s="60">
        <f>SUM(K290,K291)-K298+K299</f>
        <v>0</v>
      </c>
      <c r="L289" s="15">
        <f t="shared" si="39"/>
        <v>0</v>
      </c>
      <c r="M289" s="59">
        <f>SUM(M290,M291)-M298+M299</f>
        <v>0</v>
      </c>
      <c r="N289" s="58">
        <f>SUM(N290,N291)-N298+N299</f>
        <v>0</v>
      </c>
      <c r="O289" s="15">
        <f t="shared" si="58"/>
        <v>0</v>
      </c>
      <c r="P289" s="14"/>
    </row>
    <row r="290" spans="1:17" s="6" customFormat="1" hidden="1" x14ac:dyDescent="0.25">
      <c r="A290" s="63" t="s">
        <v>21</v>
      </c>
      <c r="B290" s="63" t="s">
        <v>20</v>
      </c>
      <c r="C290" s="503">
        <f>C25-C284</f>
        <v>0</v>
      </c>
      <c r="D290" s="61">
        <f>D25-D284</f>
        <v>0</v>
      </c>
      <c r="E290" s="58">
        <f>E25-E284</f>
        <v>0</v>
      </c>
      <c r="F290" s="26">
        <f t="shared" si="37"/>
        <v>0</v>
      </c>
      <c r="G290" s="61">
        <f>G25-G284</f>
        <v>0</v>
      </c>
      <c r="H290" s="60">
        <f>H25-H284</f>
        <v>0</v>
      </c>
      <c r="I290" s="15">
        <f t="shared" si="38"/>
        <v>0</v>
      </c>
      <c r="J290" s="61">
        <f t="shared" ref="J290" si="62">J25-J284</f>
        <v>0</v>
      </c>
      <c r="K290" s="60">
        <f>K25-K284</f>
        <v>0</v>
      </c>
      <c r="L290" s="15">
        <f t="shared" si="39"/>
        <v>0</v>
      </c>
      <c r="M290" s="59">
        <f>M25-M284</f>
        <v>0</v>
      </c>
      <c r="N290" s="58">
        <f>N25-N284</f>
        <v>0</v>
      </c>
      <c r="O290" s="15">
        <f t="shared" si="58"/>
        <v>0</v>
      </c>
      <c r="P290" s="14"/>
    </row>
    <row r="291" spans="1:17" s="6" customFormat="1" hidden="1" x14ac:dyDescent="0.25">
      <c r="A291" s="25" t="s">
        <v>19</v>
      </c>
      <c r="B291" s="25" t="s">
        <v>18</v>
      </c>
      <c r="C291" s="503">
        <f>SUM(C292,C294,C296)-SUM(C293,C295,C297)</f>
        <v>0</v>
      </c>
      <c r="D291" s="61">
        <f>SUM(D292,D294,D296)-SUM(D293,D295,D297)</f>
        <v>0</v>
      </c>
      <c r="E291" s="58">
        <f t="shared" ref="E291" si="63">SUM(E292,E294,E296)-SUM(E293,E295,E297)</f>
        <v>0</v>
      </c>
      <c r="F291" s="26">
        <f t="shared" si="37"/>
        <v>0</v>
      </c>
      <c r="G291" s="61">
        <f t="shared" ref="G291:H291" si="64">SUM(G292,G294,G296)-SUM(G293,G295,G297)</f>
        <v>0</v>
      </c>
      <c r="H291" s="60">
        <f t="shared" si="64"/>
        <v>0</v>
      </c>
      <c r="I291" s="15">
        <f t="shared" si="38"/>
        <v>0</v>
      </c>
      <c r="J291" s="61">
        <f t="shared" ref="J291:K291" si="65">SUM(J292,J294,J296)-SUM(J293,J295,J297)</f>
        <v>0</v>
      </c>
      <c r="K291" s="60">
        <f t="shared" si="65"/>
        <v>0</v>
      </c>
      <c r="L291" s="15">
        <f t="shared" si="39"/>
        <v>0</v>
      </c>
      <c r="M291" s="59">
        <f t="shared" ref="M291:N291" si="66">SUM(M292,M294,M296)-SUM(M293,M295,M297)</f>
        <v>0</v>
      </c>
      <c r="N291" s="58">
        <f t="shared" si="66"/>
        <v>0</v>
      </c>
      <c r="O291" s="15">
        <f t="shared" si="58"/>
        <v>0</v>
      </c>
      <c r="P291" s="14"/>
    </row>
    <row r="292" spans="1:17" s="6" customFormat="1" hidden="1" x14ac:dyDescent="0.25">
      <c r="A292" s="57" t="s">
        <v>17</v>
      </c>
      <c r="B292" s="56" t="s">
        <v>16</v>
      </c>
      <c r="C292" s="97">
        <f t="shared" ref="C292:C299" si="67">F292+I292+L292+O292</f>
        <v>0</v>
      </c>
      <c r="D292" s="53"/>
      <c r="E292" s="50"/>
      <c r="F292" s="54">
        <f t="shared" si="37"/>
        <v>0</v>
      </c>
      <c r="G292" s="53"/>
      <c r="H292" s="52"/>
      <c r="I292" s="49">
        <f t="shared" si="38"/>
        <v>0</v>
      </c>
      <c r="J292" s="53"/>
      <c r="K292" s="52"/>
      <c r="L292" s="49">
        <f t="shared" si="39"/>
        <v>0</v>
      </c>
      <c r="M292" s="51"/>
      <c r="N292" s="50"/>
      <c r="O292" s="49">
        <f t="shared" si="58"/>
        <v>0</v>
      </c>
      <c r="P292" s="48"/>
    </row>
    <row r="293" spans="1:17" ht="24" hidden="1" x14ac:dyDescent="0.25">
      <c r="A293" s="47" t="s">
        <v>15</v>
      </c>
      <c r="B293" s="46" t="s">
        <v>14</v>
      </c>
      <c r="C293" s="87">
        <f t="shared" si="67"/>
        <v>0</v>
      </c>
      <c r="D293" s="43"/>
      <c r="E293" s="40"/>
      <c r="F293" s="44">
        <f t="shared" si="37"/>
        <v>0</v>
      </c>
      <c r="G293" s="43"/>
      <c r="H293" s="42"/>
      <c r="I293" s="39">
        <f t="shared" si="38"/>
        <v>0</v>
      </c>
      <c r="J293" s="43"/>
      <c r="K293" s="42"/>
      <c r="L293" s="39">
        <f t="shared" si="39"/>
        <v>0</v>
      </c>
      <c r="M293" s="41"/>
      <c r="N293" s="40"/>
      <c r="O293" s="39">
        <f t="shared" si="58"/>
        <v>0</v>
      </c>
      <c r="P293" s="38"/>
    </row>
    <row r="294" spans="1:17" hidden="1" x14ac:dyDescent="0.25">
      <c r="A294" s="47" t="s">
        <v>13</v>
      </c>
      <c r="B294" s="46" t="s">
        <v>12</v>
      </c>
      <c r="C294" s="87">
        <f t="shared" si="67"/>
        <v>0</v>
      </c>
      <c r="D294" s="43"/>
      <c r="E294" s="40"/>
      <c r="F294" s="44">
        <f t="shared" si="37"/>
        <v>0</v>
      </c>
      <c r="G294" s="43"/>
      <c r="H294" s="42"/>
      <c r="I294" s="39">
        <f t="shared" si="38"/>
        <v>0</v>
      </c>
      <c r="J294" s="43"/>
      <c r="K294" s="42"/>
      <c r="L294" s="39">
        <f t="shared" si="39"/>
        <v>0</v>
      </c>
      <c r="M294" s="41"/>
      <c r="N294" s="40"/>
      <c r="O294" s="39">
        <f t="shared" si="58"/>
        <v>0</v>
      </c>
      <c r="P294" s="38"/>
    </row>
    <row r="295" spans="1:17" ht="24" hidden="1" x14ac:dyDescent="0.25">
      <c r="A295" s="47" t="s">
        <v>11</v>
      </c>
      <c r="B295" s="46" t="s">
        <v>10</v>
      </c>
      <c r="C295" s="87">
        <f t="shared" si="67"/>
        <v>0</v>
      </c>
      <c r="D295" s="43"/>
      <c r="E295" s="40"/>
      <c r="F295" s="44">
        <f t="shared" si="37"/>
        <v>0</v>
      </c>
      <c r="G295" s="43"/>
      <c r="H295" s="42"/>
      <c r="I295" s="39">
        <f t="shared" si="38"/>
        <v>0</v>
      </c>
      <c r="J295" s="43"/>
      <c r="K295" s="42"/>
      <c r="L295" s="39">
        <f t="shared" si="39"/>
        <v>0</v>
      </c>
      <c r="M295" s="41"/>
      <c r="N295" s="40"/>
      <c r="O295" s="39">
        <f t="shared" si="58"/>
        <v>0</v>
      </c>
      <c r="P295" s="38"/>
    </row>
    <row r="296" spans="1:17" hidden="1" x14ac:dyDescent="0.25">
      <c r="A296" s="47" t="s">
        <v>9</v>
      </c>
      <c r="B296" s="46" t="s">
        <v>8</v>
      </c>
      <c r="C296" s="87">
        <f t="shared" si="67"/>
        <v>0</v>
      </c>
      <c r="D296" s="43"/>
      <c r="E296" s="40"/>
      <c r="F296" s="44">
        <f t="shared" si="37"/>
        <v>0</v>
      </c>
      <c r="G296" s="43"/>
      <c r="H296" s="42"/>
      <c r="I296" s="39">
        <f t="shared" si="38"/>
        <v>0</v>
      </c>
      <c r="J296" s="43"/>
      <c r="K296" s="42"/>
      <c r="L296" s="39">
        <f t="shared" si="39"/>
        <v>0</v>
      </c>
      <c r="M296" s="41"/>
      <c r="N296" s="40"/>
      <c r="O296" s="39">
        <f t="shared" si="58"/>
        <v>0</v>
      </c>
      <c r="P296" s="38"/>
    </row>
    <row r="297" spans="1:17" ht="24" hidden="1" x14ac:dyDescent="0.25">
      <c r="A297" s="37" t="s">
        <v>7</v>
      </c>
      <c r="B297" s="36" t="s">
        <v>6</v>
      </c>
      <c r="C297" s="497">
        <f t="shared" si="67"/>
        <v>0</v>
      </c>
      <c r="D297" s="33"/>
      <c r="E297" s="30"/>
      <c r="F297" s="34">
        <f t="shared" si="37"/>
        <v>0</v>
      </c>
      <c r="G297" s="33"/>
      <c r="H297" s="32"/>
      <c r="I297" s="29">
        <f t="shared" si="38"/>
        <v>0</v>
      </c>
      <c r="J297" s="33"/>
      <c r="K297" s="32"/>
      <c r="L297" s="29">
        <f t="shared" si="39"/>
        <v>0</v>
      </c>
      <c r="M297" s="31"/>
      <c r="N297" s="30"/>
      <c r="O297" s="29">
        <f t="shared" si="58"/>
        <v>0</v>
      </c>
      <c r="P297" s="28"/>
    </row>
    <row r="298" spans="1:17" hidden="1" x14ac:dyDescent="0.25">
      <c r="A298" s="25" t="s">
        <v>5</v>
      </c>
      <c r="B298" s="25" t="s">
        <v>4</v>
      </c>
      <c r="C298" s="503">
        <f t="shared" si="67"/>
        <v>0</v>
      </c>
      <c r="D298" s="19"/>
      <c r="E298" s="16"/>
      <c r="F298" s="26">
        <f t="shared" si="37"/>
        <v>0</v>
      </c>
      <c r="G298" s="19"/>
      <c r="H298" s="18"/>
      <c r="I298" s="15">
        <f t="shared" si="38"/>
        <v>0</v>
      </c>
      <c r="J298" s="19"/>
      <c r="K298" s="18"/>
      <c r="L298" s="15">
        <f t="shared" si="39"/>
        <v>0</v>
      </c>
      <c r="M298" s="17"/>
      <c r="N298" s="16"/>
      <c r="O298" s="15">
        <f t="shared" si="58"/>
        <v>0</v>
      </c>
      <c r="P298" s="14"/>
    </row>
    <row r="299" spans="1:17" s="6" customFormat="1" ht="48" hidden="1" x14ac:dyDescent="0.25">
      <c r="A299" s="25" t="s">
        <v>3</v>
      </c>
      <c r="B299" s="24" t="s">
        <v>2</v>
      </c>
      <c r="C299" s="504">
        <f t="shared" si="67"/>
        <v>0</v>
      </c>
      <c r="D299" s="22"/>
      <c r="E299" s="21"/>
      <c r="F299" s="20">
        <f t="shared" si="37"/>
        <v>0</v>
      </c>
      <c r="G299" s="19"/>
      <c r="H299" s="18"/>
      <c r="I299" s="15">
        <f t="shared" si="38"/>
        <v>0</v>
      </c>
      <c r="J299" s="19"/>
      <c r="K299" s="18"/>
      <c r="L299" s="15">
        <f t="shared" si="39"/>
        <v>0</v>
      </c>
      <c r="M299" s="17"/>
      <c r="N299" s="16"/>
      <c r="O299" s="15">
        <f t="shared" si="58"/>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F4QpoHrb7fTAfoGd5XxdmJUv17loRnyHGIvOKryCpa0anQNIPTe2fl6zLZoyE3VhxrvKbWMAt4KfyvVWmQYzxg==" saltValue="viZ7yhrbJOhc6fnWPRWIXA==" spinCount="100000" sheet="1" objects="1" scenarios="1" formatCells="0" formatColumns="0" formatRows="0"/>
  <autoFilter ref="A22:P300">
    <filterColumn colId="2">
      <filters>
        <filter val="354 274"/>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2016.gada 15.septembra saistošajiem noteikumiem Nr.30
(protokols Nr.13, 11.punkts)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R321"/>
  <sheetViews>
    <sheetView view="pageLayout" zoomScaleNormal="90" workbookViewId="0">
      <selection activeCell="T9" sqref="T9"/>
    </sheetView>
  </sheetViews>
  <sheetFormatPr defaultColWidth="9.140625" defaultRowHeight="12" outlineLevelCol="1" x14ac:dyDescent="0.25"/>
  <cols>
    <col min="1" max="1" width="10.85546875" style="2" customWidth="1"/>
    <col min="2" max="2" width="33.285156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621</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603"/>
      <c r="B5" s="604"/>
      <c r="C5" s="604"/>
      <c r="D5" s="604"/>
      <c r="E5" s="604"/>
      <c r="F5" s="604"/>
      <c r="G5" s="604"/>
      <c r="H5" s="604"/>
      <c r="I5" s="604"/>
      <c r="J5" s="604"/>
      <c r="K5" s="604"/>
      <c r="L5" s="604"/>
      <c r="M5" s="604"/>
      <c r="N5" s="604"/>
      <c r="O5" s="604"/>
      <c r="P5" s="604"/>
      <c r="Q5" s="377"/>
    </row>
    <row r="6" spans="1:17" ht="12.75"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622</v>
      </c>
      <c r="D9" s="861"/>
      <c r="E9" s="861"/>
      <c r="F9" s="861"/>
      <c r="G9" s="861"/>
      <c r="H9" s="861"/>
      <c r="I9" s="861"/>
      <c r="J9" s="861"/>
      <c r="K9" s="861"/>
      <c r="L9" s="861"/>
      <c r="M9" s="861"/>
      <c r="N9" s="861"/>
      <c r="O9" s="861"/>
      <c r="P9" s="861"/>
      <c r="Q9" s="377"/>
    </row>
    <row r="10" spans="1:17" ht="23.25" customHeight="1" x14ac:dyDescent="0.25">
      <c r="A10" s="359" t="s">
        <v>322</v>
      </c>
      <c r="B10" s="358"/>
      <c r="C10" s="864" t="s">
        <v>623</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366</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47994</v>
      </c>
      <c r="D24" s="334">
        <f>SUM(D25,D28,D29,D45,D46)</f>
        <v>47994</v>
      </c>
      <c r="E24" s="508">
        <f>SUM(E25,E28,E29,E45,E46)</f>
        <v>0</v>
      </c>
      <c r="F24" s="462">
        <f t="shared" ref="F24:F29" si="0">D24+E24</f>
        <v>47994</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0">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2">
        <f t="shared" si="0"/>
        <v>0</v>
      </c>
      <c r="G27" s="316"/>
      <c r="H27" s="315"/>
      <c r="I27" s="312">
        <f>G27+H27</f>
        <v>0</v>
      </c>
      <c r="J27" s="316"/>
      <c r="K27" s="315"/>
      <c r="L27" s="312">
        <f>J27+K27</f>
        <v>0</v>
      </c>
      <c r="M27" s="314"/>
      <c r="N27" s="313"/>
      <c r="O27" s="312">
        <f>M27+N27</f>
        <v>0</v>
      </c>
      <c r="P27" s="38"/>
      <c r="R27" s="13"/>
    </row>
    <row r="28" spans="1:18" s="6" customFormat="1" ht="25.5" thickTop="1" thickBot="1" x14ac:dyDescent="0.3">
      <c r="A28" s="311">
        <v>19300</v>
      </c>
      <c r="B28" s="311" t="s">
        <v>286</v>
      </c>
      <c r="C28" s="310">
        <f>SUM(F28,I28)</f>
        <v>47994</v>
      </c>
      <c r="D28" s="307">
        <v>47994</v>
      </c>
      <c r="E28" s="512">
        <f>493-493</f>
        <v>0</v>
      </c>
      <c r="F28" s="469">
        <f t="shared" si="0"/>
        <v>47994</v>
      </c>
      <c r="G28" s="307"/>
      <c r="H28" s="306"/>
      <c r="I28" s="305">
        <f>G28+H28</f>
        <v>0</v>
      </c>
      <c r="J28" s="304" t="s">
        <v>262</v>
      </c>
      <c r="K28" s="303" t="s">
        <v>262</v>
      </c>
      <c r="L28" s="300" t="s">
        <v>262</v>
      </c>
      <c r="M28" s="302" t="s">
        <v>262</v>
      </c>
      <c r="N28" s="301" t="s">
        <v>262</v>
      </c>
      <c r="O28" s="300" t="s">
        <v>262</v>
      </c>
      <c r="P28" s="299"/>
      <c r="R28" s="13"/>
    </row>
    <row r="29" spans="1:18" s="6" customFormat="1" ht="24.75" hidden="1" thickTop="1" x14ac:dyDescent="0.25">
      <c r="A29" s="109"/>
      <c r="B29" s="109" t="s">
        <v>284</v>
      </c>
      <c r="C29" s="124">
        <f>F29</f>
        <v>0</v>
      </c>
      <c r="D29" s="298"/>
      <c r="E29" s="297"/>
      <c r="F29" s="250">
        <f t="shared" si="0"/>
        <v>0</v>
      </c>
      <c r="G29" s="276" t="s">
        <v>262</v>
      </c>
      <c r="H29" s="275" t="s">
        <v>262</v>
      </c>
      <c r="I29" s="266" t="s">
        <v>262</v>
      </c>
      <c r="J29" s="276" t="s">
        <v>262</v>
      </c>
      <c r="K29" s="275" t="s">
        <v>262</v>
      </c>
      <c r="L29" s="266" t="s">
        <v>262</v>
      </c>
      <c r="M29" s="268" t="s">
        <v>262</v>
      </c>
      <c r="N29" s="267" t="s">
        <v>262</v>
      </c>
      <c r="O29" s="266" t="s">
        <v>262</v>
      </c>
      <c r="P29" s="171"/>
      <c r="R29" s="13"/>
    </row>
    <row r="30" spans="1:18" s="6" customFormat="1" ht="24.75" hidden="1" thickTop="1" x14ac:dyDescent="0.25">
      <c r="A30" s="109">
        <v>21300</v>
      </c>
      <c r="B30" s="109" t="s">
        <v>283</v>
      </c>
      <c r="C30" s="124">
        <f t="shared" ref="C30:C44" si="1">L30</f>
        <v>0</v>
      </c>
      <c r="D30" s="276" t="s">
        <v>262</v>
      </c>
      <c r="E30" s="267" t="s">
        <v>262</v>
      </c>
      <c r="F30" s="26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t="12.75" hidden="1" thickTop="1" x14ac:dyDescent="0.25">
      <c r="A31" s="280">
        <v>21350</v>
      </c>
      <c r="B31" s="109" t="s">
        <v>282</v>
      </c>
      <c r="C31" s="124">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t="12.75" hidden="1" thickTop="1" x14ac:dyDescent="0.25">
      <c r="A32" s="200">
        <v>21351</v>
      </c>
      <c r="B32" s="117" t="s">
        <v>281</v>
      </c>
      <c r="C32" s="85">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c r="R32" s="13"/>
    </row>
    <row r="33" spans="1:18" ht="12.75" hidden="1" thickTop="1" x14ac:dyDescent="0.25">
      <c r="A33" s="46">
        <v>21352</v>
      </c>
      <c r="B33" s="110" t="s">
        <v>280</v>
      </c>
      <c r="C33" s="45">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c r="R33" s="13"/>
    </row>
    <row r="34" spans="1:18" ht="24.75" hidden="1" thickTop="1" x14ac:dyDescent="0.25">
      <c r="A34" s="46">
        <v>21359</v>
      </c>
      <c r="B34" s="110" t="s">
        <v>279</v>
      </c>
      <c r="C34" s="45">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c r="R34" s="13"/>
    </row>
    <row r="35" spans="1:18" s="6" customFormat="1" ht="24.75" hidden="1" thickTop="1" x14ac:dyDescent="0.25">
      <c r="A35" s="280">
        <v>21370</v>
      </c>
      <c r="B35" s="109" t="s">
        <v>278</v>
      </c>
      <c r="C35" s="124">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24.75" hidden="1" thickTop="1" x14ac:dyDescent="0.25">
      <c r="A36" s="99">
        <v>21379</v>
      </c>
      <c r="B36" s="98" t="s">
        <v>277</v>
      </c>
      <c r="C36" s="55">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c r="R36" s="13"/>
    </row>
    <row r="37" spans="1:18" s="6" customFormat="1" ht="12.75" hidden="1" thickTop="1" x14ac:dyDescent="0.25">
      <c r="A37" s="280">
        <v>21380</v>
      </c>
      <c r="B37" s="109" t="s">
        <v>276</v>
      </c>
      <c r="C37" s="124">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t="12.75" hidden="1" thickTop="1" x14ac:dyDescent="0.25">
      <c r="A38" s="145">
        <v>21381</v>
      </c>
      <c r="B38" s="117" t="s">
        <v>275</v>
      </c>
      <c r="C38" s="85">
        <f t="shared" si="1"/>
        <v>0</v>
      </c>
      <c r="D38" s="291" t="s">
        <v>262</v>
      </c>
      <c r="E38" s="288" t="s">
        <v>262</v>
      </c>
      <c r="F38" s="287" t="s">
        <v>262</v>
      </c>
      <c r="G38" s="291" t="s">
        <v>262</v>
      </c>
      <c r="H38" s="290" t="s">
        <v>262</v>
      </c>
      <c r="I38" s="287" t="s">
        <v>262</v>
      </c>
      <c r="J38" s="83"/>
      <c r="K38" s="82"/>
      <c r="L38" s="79">
        <f t="shared" si="2"/>
        <v>0</v>
      </c>
      <c r="M38" s="289" t="s">
        <v>262</v>
      </c>
      <c r="N38" s="288" t="s">
        <v>262</v>
      </c>
      <c r="O38" s="287" t="s">
        <v>262</v>
      </c>
      <c r="P38" s="78"/>
      <c r="R38" s="13"/>
    </row>
    <row r="39" spans="1:18" ht="12.75" hidden="1" thickTop="1" x14ac:dyDescent="0.25">
      <c r="A39" s="88">
        <v>21383</v>
      </c>
      <c r="B39" s="110" t="s">
        <v>274</v>
      </c>
      <c r="C39" s="45">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c r="R39" s="13"/>
    </row>
    <row r="40" spans="1:18" s="6" customFormat="1" ht="24.75" hidden="1" thickTop="1" x14ac:dyDescent="0.25">
      <c r="A40" s="280">
        <v>21390</v>
      </c>
      <c r="B40" s="109" t="s">
        <v>273</v>
      </c>
      <c r="C40" s="124">
        <f t="shared" si="1"/>
        <v>0</v>
      </c>
      <c r="D40" s="276" t="s">
        <v>262</v>
      </c>
      <c r="E40" s="267" t="s">
        <v>262</v>
      </c>
      <c r="F40" s="266"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75" hidden="1" thickTop="1" x14ac:dyDescent="0.25">
      <c r="A41" s="145">
        <v>21391</v>
      </c>
      <c r="B41" s="117" t="s">
        <v>272</v>
      </c>
      <c r="C41" s="85">
        <f t="shared" si="1"/>
        <v>0</v>
      </c>
      <c r="D41" s="291" t="s">
        <v>262</v>
      </c>
      <c r="E41" s="288" t="s">
        <v>262</v>
      </c>
      <c r="F41" s="287" t="s">
        <v>262</v>
      </c>
      <c r="G41" s="291" t="s">
        <v>262</v>
      </c>
      <c r="H41" s="290" t="s">
        <v>262</v>
      </c>
      <c r="I41" s="287" t="s">
        <v>262</v>
      </c>
      <c r="J41" s="83"/>
      <c r="K41" s="82"/>
      <c r="L41" s="79">
        <f t="shared" si="2"/>
        <v>0</v>
      </c>
      <c r="M41" s="289" t="s">
        <v>262</v>
      </c>
      <c r="N41" s="288" t="s">
        <v>262</v>
      </c>
      <c r="O41" s="287" t="s">
        <v>262</v>
      </c>
      <c r="P41" s="78"/>
      <c r="R41" s="13"/>
    </row>
    <row r="42" spans="1:18" ht="12.75" hidden="1" thickTop="1" x14ac:dyDescent="0.25">
      <c r="A42" s="88">
        <v>21393</v>
      </c>
      <c r="B42" s="110" t="s">
        <v>271</v>
      </c>
      <c r="C42" s="45">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c r="R42" s="13"/>
    </row>
    <row r="43" spans="1:18" ht="12.75" hidden="1" thickTop="1" x14ac:dyDescent="0.25">
      <c r="A43" s="88">
        <v>21395</v>
      </c>
      <c r="B43" s="110" t="s">
        <v>270</v>
      </c>
      <c r="C43" s="45">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c r="R43" s="13"/>
    </row>
    <row r="44" spans="1:18" ht="12.75" hidden="1" thickTop="1" x14ac:dyDescent="0.25">
      <c r="A44" s="88">
        <v>21399</v>
      </c>
      <c r="B44" s="110" t="s">
        <v>269</v>
      </c>
      <c r="C44" s="45">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c r="R44" s="13"/>
    </row>
    <row r="45" spans="1:18" s="6" customFormat="1" ht="24.75" hidden="1" thickTop="1" x14ac:dyDescent="0.25">
      <c r="A45" s="280">
        <v>21420</v>
      </c>
      <c r="B45" s="109" t="s">
        <v>268</v>
      </c>
      <c r="C45" s="258">
        <f>F45</f>
        <v>0</v>
      </c>
      <c r="D45" s="279"/>
      <c r="E45" s="278"/>
      <c r="F45" s="250">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24.75" hidden="1" thickTop="1" x14ac:dyDescent="0.25">
      <c r="A46" s="274">
        <v>21490</v>
      </c>
      <c r="B46" s="154" t="s">
        <v>267</v>
      </c>
      <c r="C46" s="25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row>
    <row r="47" spans="1:18" s="6" customFormat="1" ht="12.75" hidden="1" thickTop="1" x14ac:dyDescent="0.25">
      <c r="A47" s="88">
        <v>21499</v>
      </c>
      <c r="B47" s="110" t="s">
        <v>266</v>
      </c>
      <c r="C47" s="265">
        <f>F47+I47+L47</f>
        <v>0</v>
      </c>
      <c r="D47" s="194"/>
      <c r="E47" s="191"/>
      <c r="F47" s="190">
        <f>D47+E47</f>
        <v>0</v>
      </c>
      <c r="G47" s="264"/>
      <c r="H47" s="193"/>
      <c r="I47" s="190">
        <f>G47+H47</f>
        <v>0</v>
      </c>
      <c r="J47" s="194"/>
      <c r="K47" s="193"/>
      <c r="L47" s="190">
        <f>J47+K47</f>
        <v>0</v>
      </c>
      <c r="M47" s="263" t="s">
        <v>262</v>
      </c>
      <c r="N47" s="262" t="s">
        <v>262</v>
      </c>
      <c r="O47" s="261" t="s">
        <v>262</v>
      </c>
      <c r="P47" s="48"/>
      <c r="R47" s="13"/>
    </row>
    <row r="48" spans="1:18" ht="12.75" hidden="1" thickTop="1" x14ac:dyDescent="0.25">
      <c r="A48" s="260">
        <v>23000</v>
      </c>
      <c r="B48" s="259" t="s">
        <v>265</v>
      </c>
      <c r="C48" s="25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24.75" hidden="1" thickTop="1" x14ac:dyDescent="0.25">
      <c r="A49" s="187">
        <v>23410</v>
      </c>
      <c r="B49" s="96" t="s">
        <v>264</v>
      </c>
      <c r="C49" s="249">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c r="R49" s="13"/>
    </row>
    <row r="50" spans="1:18" ht="24.75" hidden="1" thickTop="1" x14ac:dyDescent="0.25">
      <c r="A50" s="187">
        <v>23510</v>
      </c>
      <c r="B50" s="96" t="s">
        <v>263</v>
      </c>
      <c r="C50" s="249">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c r="R50" s="13"/>
    </row>
    <row r="51" spans="1:18" ht="12.75" thickTop="1"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4">F53+I53+L53+O53</f>
        <v>47994</v>
      </c>
      <c r="D53" s="220">
        <f>SUM(D54,D284)</f>
        <v>47994</v>
      </c>
      <c r="E53" s="535">
        <f>SUM(E54,E284)</f>
        <v>0</v>
      </c>
      <c r="F53" s="489">
        <f t="shared" ref="F53:F117" si="5">D53+E53</f>
        <v>47994</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c r="R53" s="13"/>
    </row>
    <row r="54" spans="1:18" s="6" customFormat="1" ht="36.75" thickTop="1" x14ac:dyDescent="0.25">
      <c r="A54" s="214"/>
      <c r="B54" s="213" t="s">
        <v>259</v>
      </c>
      <c r="C54" s="212">
        <f t="shared" si="4"/>
        <v>47994</v>
      </c>
      <c r="D54" s="210">
        <f>SUM(D55,D197)</f>
        <v>47994</v>
      </c>
      <c r="E54" s="536">
        <f>SUM(E55,E197)</f>
        <v>0</v>
      </c>
      <c r="F54" s="490">
        <f t="shared" si="5"/>
        <v>47994</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c r="R54" s="13"/>
    </row>
    <row r="55" spans="1:18" s="6" customFormat="1" ht="24" x14ac:dyDescent="0.25">
      <c r="A55" s="204"/>
      <c r="B55" s="203" t="s">
        <v>258</v>
      </c>
      <c r="C55" s="182">
        <f t="shared" si="4"/>
        <v>47994</v>
      </c>
      <c r="D55" s="179">
        <f>SUM(D56,D78,D176,D190)</f>
        <v>47994</v>
      </c>
      <c r="E55" s="537">
        <f>SUM(E56,E78,E176,E190)</f>
        <v>0</v>
      </c>
      <c r="F55" s="491">
        <f t="shared" si="5"/>
        <v>47994</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c r="R55" s="13"/>
    </row>
    <row r="56" spans="1:18" s="6" customFormat="1" hidden="1" x14ac:dyDescent="0.25">
      <c r="A56" s="163">
        <v>1000</v>
      </c>
      <c r="B56" s="163" t="s">
        <v>257</v>
      </c>
      <c r="C56" s="162">
        <f t="shared" si="4"/>
        <v>0</v>
      </c>
      <c r="D56" s="160">
        <f>SUM(D57,D70)</f>
        <v>0</v>
      </c>
      <c r="E56" s="157">
        <f>SUM(E57,E70)</f>
        <v>0</v>
      </c>
      <c r="F56" s="156">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row>
    <row r="57" spans="1:18" hidden="1" x14ac:dyDescent="0.25">
      <c r="A57" s="109">
        <v>1100</v>
      </c>
      <c r="B57" s="108" t="s">
        <v>256</v>
      </c>
      <c r="C57" s="124">
        <f t="shared" si="4"/>
        <v>0</v>
      </c>
      <c r="D57" s="121">
        <f>SUM(D58,D61,D69)</f>
        <v>0</v>
      </c>
      <c r="E57" s="123">
        <f>SUM(E58,E61,E69)</f>
        <v>0</v>
      </c>
      <c r="F57" s="119">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row>
    <row r="58" spans="1:18" hidden="1" x14ac:dyDescent="0.25">
      <c r="A58" s="169">
        <v>1110</v>
      </c>
      <c r="B58" s="96" t="s">
        <v>255</v>
      </c>
      <c r="C58" s="170">
        <f t="shared" si="4"/>
        <v>0</v>
      </c>
      <c r="D58" s="94">
        <f>SUM(D59:D60)</f>
        <v>0</v>
      </c>
      <c r="E58" s="91">
        <f>SUM(E59:E60)</f>
        <v>0</v>
      </c>
      <c r="F58" s="90">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row>
    <row r="59" spans="1:18" hidden="1" x14ac:dyDescent="0.25">
      <c r="A59" s="145">
        <v>1111</v>
      </c>
      <c r="B59" s="117" t="s">
        <v>254</v>
      </c>
      <c r="C59" s="85">
        <f t="shared" si="4"/>
        <v>0</v>
      </c>
      <c r="D59" s="83">
        <v>0</v>
      </c>
      <c r="E59" s="80"/>
      <c r="F59" s="79">
        <f t="shared" si="5"/>
        <v>0</v>
      </c>
      <c r="G59" s="83"/>
      <c r="H59" s="82"/>
      <c r="I59" s="79">
        <f t="shared" si="6"/>
        <v>0</v>
      </c>
      <c r="J59" s="83"/>
      <c r="K59" s="82"/>
      <c r="L59" s="79">
        <f t="shared" si="7"/>
        <v>0</v>
      </c>
      <c r="M59" s="81"/>
      <c r="N59" s="80"/>
      <c r="O59" s="79">
        <f t="shared" si="8"/>
        <v>0</v>
      </c>
      <c r="P59" s="78"/>
      <c r="R59" s="13"/>
    </row>
    <row r="60" spans="1:18" hidden="1" x14ac:dyDescent="0.25">
      <c r="A60" s="88">
        <v>1119</v>
      </c>
      <c r="B60" s="110" t="s">
        <v>253</v>
      </c>
      <c r="C60" s="45">
        <f t="shared" si="4"/>
        <v>0</v>
      </c>
      <c r="D60" s="43">
        <v>0</v>
      </c>
      <c r="E60" s="40"/>
      <c r="F60" s="39">
        <f t="shared" si="5"/>
        <v>0</v>
      </c>
      <c r="G60" s="43"/>
      <c r="H60" s="42"/>
      <c r="I60" s="39">
        <f t="shared" si="6"/>
        <v>0</v>
      </c>
      <c r="J60" s="43"/>
      <c r="K60" s="42"/>
      <c r="L60" s="39">
        <f t="shared" si="7"/>
        <v>0</v>
      </c>
      <c r="M60" s="41"/>
      <c r="N60" s="40"/>
      <c r="O60" s="39">
        <f t="shared" si="8"/>
        <v>0</v>
      </c>
      <c r="P60" s="38"/>
      <c r="R60" s="13"/>
    </row>
    <row r="61" spans="1:18" hidden="1" x14ac:dyDescent="0.25">
      <c r="A61" s="111">
        <v>1140</v>
      </c>
      <c r="B61" s="110" t="s">
        <v>252</v>
      </c>
      <c r="C61" s="45">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row>
    <row r="62" spans="1:18" hidden="1" x14ac:dyDescent="0.25">
      <c r="A62" s="88">
        <v>1141</v>
      </c>
      <c r="B62" s="110" t="s">
        <v>251</v>
      </c>
      <c r="C62" s="45">
        <f t="shared" si="4"/>
        <v>0</v>
      </c>
      <c r="D62" s="43">
        <v>0</v>
      </c>
      <c r="E62" s="40"/>
      <c r="F62" s="39">
        <f t="shared" si="5"/>
        <v>0</v>
      </c>
      <c r="G62" s="43"/>
      <c r="H62" s="42"/>
      <c r="I62" s="39">
        <f t="shared" si="6"/>
        <v>0</v>
      </c>
      <c r="J62" s="43"/>
      <c r="K62" s="42"/>
      <c r="L62" s="39">
        <f t="shared" si="7"/>
        <v>0</v>
      </c>
      <c r="M62" s="41"/>
      <c r="N62" s="40"/>
      <c r="O62" s="39">
        <f t="shared" si="8"/>
        <v>0</v>
      </c>
      <c r="P62" s="38"/>
      <c r="R62" s="13"/>
    </row>
    <row r="63" spans="1:18" ht="24" hidden="1" x14ac:dyDescent="0.25">
      <c r="A63" s="88">
        <v>1142</v>
      </c>
      <c r="B63" s="110" t="s">
        <v>250</v>
      </c>
      <c r="C63" s="45">
        <f t="shared" si="4"/>
        <v>0</v>
      </c>
      <c r="D63" s="43">
        <v>0</v>
      </c>
      <c r="E63" s="40"/>
      <c r="F63" s="39">
        <f t="shared" si="5"/>
        <v>0</v>
      </c>
      <c r="G63" s="43"/>
      <c r="H63" s="42"/>
      <c r="I63" s="39">
        <f t="shared" si="6"/>
        <v>0</v>
      </c>
      <c r="J63" s="43"/>
      <c r="K63" s="42"/>
      <c r="L63" s="39">
        <f t="shared" si="7"/>
        <v>0</v>
      </c>
      <c r="M63" s="41"/>
      <c r="N63" s="40"/>
      <c r="O63" s="39">
        <f t="shared" si="8"/>
        <v>0</v>
      </c>
      <c r="P63" s="38"/>
      <c r="R63" s="13"/>
    </row>
    <row r="64" spans="1:18" ht="24" hidden="1" x14ac:dyDescent="0.25">
      <c r="A64" s="88">
        <v>1145</v>
      </c>
      <c r="B64" s="110" t="s">
        <v>249</v>
      </c>
      <c r="C64" s="45">
        <f t="shared" si="4"/>
        <v>0</v>
      </c>
      <c r="D64" s="43">
        <v>0</v>
      </c>
      <c r="E64" s="40"/>
      <c r="F64" s="39">
        <f t="shared" si="5"/>
        <v>0</v>
      </c>
      <c r="G64" s="43"/>
      <c r="H64" s="42"/>
      <c r="I64" s="39">
        <f t="shared" si="6"/>
        <v>0</v>
      </c>
      <c r="J64" s="43"/>
      <c r="K64" s="42"/>
      <c r="L64" s="39">
        <f t="shared" si="7"/>
        <v>0</v>
      </c>
      <c r="M64" s="41"/>
      <c r="N64" s="40"/>
      <c r="O64" s="39">
        <f t="shared" si="8"/>
        <v>0</v>
      </c>
      <c r="P64" s="38"/>
      <c r="R64" s="13"/>
    </row>
    <row r="65" spans="1:18" ht="24" hidden="1" x14ac:dyDescent="0.25">
      <c r="A65" s="88">
        <v>1146</v>
      </c>
      <c r="B65" s="110" t="s">
        <v>248</v>
      </c>
      <c r="C65" s="45">
        <f t="shared" si="4"/>
        <v>0</v>
      </c>
      <c r="D65" s="43">
        <v>0</v>
      </c>
      <c r="E65" s="40"/>
      <c r="F65" s="39">
        <f t="shared" si="5"/>
        <v>0</v>
      </c>
      <c r="G65" s="43"/>
      <c r="H65" s="42"/>
      <c r="I65" s="39">
        <f t="shared" si="6"/>
        <v>0</v>
      </c>
      <c r="J65" s="43"/>
      <c r="K65" s="42"/>
      <c r="L65" s="39">
        <f t="shared" si="7"/>
        <v>0</v>
      </c>
      <c r="M65" s="41"/>
      <c r="N65" s="40"/>
      <c r="O65" s="39">
        <f t="shared" si="8"/>
        <v>0</v>
      </c>
      <c r="P65" s="38"/>
      <c r="R65" s="13"/>
    </row>
    <row r="66" spans="1:18" hidden="1" x14ac:dyDescent="0.25">
      <c r="A66" s="88">
        <v>1147</v>
      </c>
      <c r="B66" s="110" t="s">
        <v>247</v>
      </c>
      <c r="C66" s="45">
        <f t="shared" si="4"/>
        <v>0</v>
      </c>
      <c r="D66" s="43">
        <v>0</v>
      </c>
      <c r="E66" s="40"/>
      <c r="F66" s="39">
        <f t="shared" si="5"/>
        <v>0</v>
      </c>
      <c r="G66" s="43"/>
      <c r="H66" s="42"/>
      <c r="I66" s="39">
        <f t="shared" si="6"/>
        <v>0</v>
      </c>
      <c r="J66" s="43"/>
      <c r="K66" s="42"/>
      <c r="L66" s="39">
        <f t="shared" si="7"/>
        <v>0</v>
      </c>
      <c r="M66" s="41"/>
      <c r="N66" s="40"/>
      <c r="O66" s="39">
        <f t="shared" si="8"/>
        <v>0</v>
      </c>
      <c r="P66" s="38"/>
      <c r="R66" s="13"/>
    </row>
    <row r="67" spans="1:18" hidden="1" x14ac:dyDescent="0.25">
      <c r="A67" s="88">
        <v>1148</v>
      </c>
      <c r="B67" s="110" t="s">
        <v>246</v>
      </c>
      <c r="C67" s="45">
        <f t="shared" si="4"/>
        <v>0</v>
      </c>
      <c r="D67" s="43">
        <v>0</v>
      </c>
      <c r="E67" s="40"/>
      <c r="F67" s="39">
        <f t="shared" si="5"/>
        <v>0</v>
      </c>
      <c r="G67" s="43"/>
      <c r="H67" s="42"/>
      <c r="I67" s="39">
        <f t="shared" si="6"/>
        <v>0</v>
      </c>
      <c r="J67" s="43"/>
      <c r="K67" s="42"/>
      <c r="L67" s="39">
        <f t="shared" si="7"/>
        <v>0</v>
      </c>
      <c r="M67" s="41"/>
      <c r="N67" s="40"/>
      <c r="O67" s="39">
        <f t="shared" si="8"/>
        <v>0</v>
      </c>
      <c r="P67" s="38"/>
      <c r="R67" s="13"/>
    </row>
    <row r="68" spans="1:18" ht="24" hidden="1" x14ac:dyDescent="0.25">
      <c r="A68" s="88">
        <v>1149</v>
      </c>
      <c r="B68" s="110" t="s">
        <v>245</v>
      </c>
      <c r="C68" s="45">
        <f t="shared" si="4"/>
        <v>0</v>
      </c>
      <c r="D68" s="43">
        <v>0</v>
      </c>
      <c r="E68" s="40"/>
      <c r="F68" s="39">
        <f t="shared" si="5"/>
        <v>0</v>
      </c>
      <c r="G68" s="43"/>
      <c r="H68" s="42"/>
      <c r="I68" s="39">
        <f t="shared" si="6"/>
        <v>0</v>
      </c>
      <c r="J68" s="43"/>
      <c r="K68" s="42"/>
      <c r="L68" s="39">
        <f t="shared" si="7"/>
        <v>0</v>
      </c>
      <c r="M68" s="41"/>
      <c r="N68" s="40"/>
      <c r="O68" s="39">
        <f t="shared" si="8"/>
        <v>0</v>
      </c>
      <c r="P68" s="38"/>
      <c r="R68" s="13"/>
    </row>
    <row r="69" spans="1:18" ht="24" hidden="1" x14ac:dyDescent="0.25">
      <c r="A69" s="169">
        <v>1150</v>
      </c>
      <c r="B69" s="96" t="s">
        <v>244</v>
      </c>
      <c r="C69" s="45">
        <f t="shared" si="4"/>
        <v>0</v>
      </c>
      <c r="D69" s="167"/>
      <c r="E69" s="164"/>
      <c r="F69" s="90">
        <f t="shared" si="5"/>
        <v>0</v>
      </c>
      <c r="G69" s="167"/>
      <c r="H69" s="166"/>
      <c r="I69" s="90">
        <f t="shared" si="6"/>
        <v>0</v>
      </c>
      <c r="J69" s="167"/>
      <c r="K69" s="166"/>
      <c r="L69" s="90">
        <f t="shared" si="7"/>
        <v>0</v>
      </c>
      <c r="M69" s="165"/>
      <c r="N69" s="164"/>
      <c r="O69" s="90">
        <f t="shared" si="8"/>
        <v>0</v>
      </c>
      <c r="P69" s="89"/>
      <c r="R69" s="13"/>
    </row>
    <row r="70" spans="1:18" ht="36" hidden="1" x14ac:dyDescent="0.25">
      <c r="A70" s="109">
        <v>1200</v>
      </c>
      <c r="B70" s="108" t="s">
        <v>243</v>
      </c>
      <c r="C70" s="124">
        <f t="shared" si="4"/>
        <v>0</v>
      </c>
      <c r="D70" s="121">
        <f>SUM(D71:D72)</f>
        <v>0</v>
      </c>
      <c r="E70" s="123">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row>
    <row r="71" spans="1:18" ht="24" hidden="1" x14ac:dyDescent="0.25">
      <c r="A71" s="118">
        <v>1210</v>
      </c>
      <c r="B71" s="117" t="s">
        <v>242</v>
      </c>
      <c r="C71" s="85">
        <f t="shared" si="4"/>
        <v>0</v>
      </c>
      <c r="D71" s="83"/>
      <c r="E71" s="80"/>
      <c r="F71" s="79">
        <f t="shared" si="5"/>
        <v>0</v>
      </c>
      <c r="G71" s="83"/>
      <c r="H71" s="82"/>
      <c r="I71" s="79">
        <f t="shared" si="6"/>
        <v>0</v>
      </c>
      <c r="J71" s="83"/>
      <c r="K71" s="82"/>
      <c r="L71" s="79">
        <f t="shared" si="7"/>
        <v>0</v>
      </c>
      <c r="M71" s="81"/>
      <c r="N71" s="80"/>
      <c r="O71" s="79">
        <f t="shared" si="8"/>
        <v>0</v>
      </c>
      <c r="P71" s="78"/>
      <c r="R71" s="13"/>
    </row>
    <row r="72" spans="1:18" ht="24" hidden="1" x14ac:dyDescent="0.25">
      <c r="A72" s="111">
        <v>1220</v>
      </c>
      <c r="B72" s="110" t="s">
        <v>241</v>
      </c>
      <c r="C72" s="45">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row>
    <row r="73" spans="1:18" ht="48" hidden="1" x14ac:dyDescent="0.25">
      <c r="A73" s="88">
        <v>1221</v>
      </c>
      <c r="B73" s="110" t="s">
        <v>240</v>
      </c>
      <c r="C73" s="45">
        <f t="shared" si="4"/>
        <v>0</v>
      </c>
      <c r="D73" s="43">
        <v>0</v>
      </c>
      <c r="E73" s="40"/>
      <c r="F73" s="39">
        <f t="shared" si="5"/>
        <v>0</v>
      </c>
      <c r="G73" s="43"/>
      <c r="H73" s="42"/>
      <c r="I73" s="39">
        <f t="shared" si="6"/>
        <v>0</v>
      </c>
      <c r="J73" s="43"/>
      <c r="K73" s="42"/>
      <c r="L73" s="39">
        <f t="shared" si="7"/>
        <v>0</v>
      </c>
      <c r="M73" s="41"/>
      <c r="N73" s="40"/>
      <c r="O73" s="39">
        <f t="shared" si="8"/>
        <v>0</v>
      </c>
      <c r="P73" s="38"/>
      <c r="R73" s="13"/>
    </row>
    <row r="74" spans="1:18" hidden="1" x14ac:dyDescent="0.25">
      <c r="A74" s="88">
        <v>1223</v>
      </c>
      <c r="B74" s="110" t="s">
        <v>239</v>
      </c>
      <c r="C74" s="45">
        <f t="shared" si="4"/>
        <v>0</v>
      </c>
      <c r="D74" s="43">
        <v>0</v>
      </c>
      <c r="E74" s="40"/>
      <c r="F74" s="39">
        <f t="shared" si="5"/>
        <v>0</v>
      </c>
      <c r="G74" s="43"/>
      <c r="H74" s="42"/>
      <c r="I74" s="39">
        <f t="shared" si="6"/>
        <v>0</v>
      </c>
      <c r="J74" s="43"/>
      <c r="K74" s="42"/>
      <c r="L74" s="39">
        <f t="shared" si="7"/>
        <v>0</v>
      </c>
      <c r="M74" s="41"/>
      <c r="N74" s="40"/>
      <c r="O74" s="39">
        <f t="shared" si="8"/>
        <v>0</v>
      </c>
      <c r="P74" s="38"/>
      <c r="R74" s="13"/>
    </row>
    <row r="75" spans="1:18" hidden="1" x14ac:dyDescent="0.25">
      <c r="A75" s="88">
        <v>1225</v>
      </c>
      <c r="B75" s="110" t="s">
        <v>238</v>
      </c>
      <c r="C75" s="45">
        <f t="shared" si="4"/>
        <v>0</v>
      </c>
      <c r="D75" s="43">
        <v>0</v>
      </c>
      <c r="E75" s="40"/>
      <c r="F75" s="39">
        <f t="shared" si="5"/>
        <v>0</v>
      </c>
      <c r="G75" s="43"/>
      <c r="H75" s="42"/>
      <c r="I75" s="39">
        <f t="shared" si="6"/>
        <v>0</v>
      </c>
      <c r="J75" s="43"/>
      <c r="K75" s="42"/>
      <c r="L75" s="39">
        <f t="shared" si="7"/>
        <v>0</v>
      </c>
      <c r="M75" s="41"/>
      <c r="N75" s="40"/>
      <c r="O75" s="39">
        <f t="shared" si="8"/>
        <v>0</v>
      </c>
      <c r="P75" s="38"/>
      <c r="R75" s="13"/>
    </row>
    <row r="76" spans="1:18" ht="24" hidden="1" x14ac:dyDescent="0.25">
      <c r="A76" s="88">
        <v>1227</v>
      </c>
      <c r="B76" s="110" t="s">
        <v>237</v>
      </c>
      <c r="C76" s="45">
        <f t="shared" si="4"/>
        <v>0</v>
      </c>
      <c r="D76" s="43">
        <v>0</v>
      </c>
      <c r="E76" s="40"/>
      <c r="F76" s="39">
        <f t="shared" si="5"/>
        <v>0</v>
      </c>
      <c r="G76" s="43"/>
      <c r="H76" s="42"/>
      <c r="I76" s="39">
        <f t="shared" si="6"/>
        <v>0</v>
      </c>
      <c r="J76" s="43"/>
      <c r="K76" s="42"/>
      <c r="L76" s="39">
        <f t="shared" si="7"/>
        <v>0</v>
      </c>
      <c r="M76" s="41"/>
      <c r="N76" s="40"/>
      <c r="O76" s="39">
        <f t="shared" si="8"/>
        <v>0</v>
      </c>
      <c r="P76" s="38"/>
      <c r="R76" s="13"/>
    </row>
    <row r="77" spans="1:18" ht="48" hidden="1" x14ac:dyDescent="0.25">
      <c r="A77" s="88">
        <v>1228</v>
      </c>
      <c r="B77" s="110" t="s">
        <v>236</v>
      </c>
      <c r="C77" s="45">
        <f t="shared" si="4"/>
        <v>0</v>
      </c>
      <c r="D77" s="43">
        <v>0</v>
      </c>
      <c r="E77" s="40"/>
      <c r="F77" s="39">
        <f t="shared" si="5"/>
        <v>0</v>
      </c>
      <c r="G77" s="43"/>
      <c r="H77" s="42"/>
      <c r="I77" s="39">
        <f t="shared" si="6"/>
        <v>0</v>
      </c>
      <c r="J77" s="43"/>
      <c r="K77" s="42"/>
      <c r="L77" s="39">
        <f t="shared" si="7"/>
        <v>0</v>
      </c>
      <c r="M77" s="41"/>
      <c r="N77" s="40"/>
      <c r="O77" s="39">
        <f t="shared" si="8"/>
        <v>0</v>
      </c>
      <c r="P77" s="38"/>
      <c r="R77" s="13"/>
    </row>
    <row r="78" spans="1:18" x14ac:dyDescent="0.25">
      <c r="A78" s="163">
        <v>2000</v>
      </c>
      <c r="B78" s="163" t="s">
        <v>235</v>
      </c>
      <c r="C78" s="162">
        <f t="shared" si="4"/>
        <v>47994</v>
      </c>
      <c r="D78" s="160">
        <f>SUM(D79,D86,D133,D167,D168,D175)</f>
        <v>47994</v>
      </c>
      <c r="E78" s="539">
        <f>SUM(E79,E86,E133,E167,E168,E175)</f>
        <v>0</v>
      </c>
      <c r="F78" s="492">
        <f t="shared" si="5"/>
        <v>47994</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c r="R78" s="13"/>
    </row>
    <row r="79" spans="1:18" ht="24" hidden="1" x14ac:dyDescent="0.25">
      <c r="A79" s="109">
        <v>2100</v>
      </c>
      <c r="B79" s="108" t="s">
        <v>234</v>
      </c>
      <c r="C79" s="124">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row>
    <row r="80" spans="1:18" ht="24" hidden="1" x14ac:dyDescent="0.25">
      <c r="A80" s="118">
        <v>2110</v>
      </c>
      <c r="B80" s="117" t="s">
        <v>233</v>
      </c>
      <c r="C80" s="85">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row>
    <row r="81" spans="1:18" hidden="1" x14ac:dyDescent="0.25">
      <c r="A81" s="88">
        <v>2111</v>
      </c>
      <c r="B81" s="110" t="s">
        <v>231</v>
      </c>
      <c r="C81" s="45">
        <f t="shared" si="4"/>
        <v>0</v>
      </c>
      <c r="D81" s="43">
        <v>0</v>
      </c>
      <c r="E81" s="40"/>
      <c r="F81" s="39">
        <f t="shared" si="5"/>
        <v>0</v>
      </c>
      <c r="G81" s="43"/>
      <c r="H81" s="42"/>
      <c r="I81" s="39">
        <f t="shared" si="6"/>
        <v>0</v>
      </c>
      <c r="J81" s="43"/>
      <c r="K81" s="42"/>
      <c r="L81" s="39">
        <f t="shared" si="7"/>
        <v>0</v>
      </c>
      <c r="M81" s="41"/>
      <c r="N81" s="40"/>
      <c r="O81" s="39">
        <f t="shared" si="8"/>
        <v>0</v>
      </c>
      <c r="P81" s="38"/>
      <c r="R81" s="13"/>
    </row>
    <row r="82" spans="1:18" ht="24" hidden="1" x14ac:dyDescent="0.25">
      <c r="A82" s="88">
        <v>2112</v>
      </c>
      <c r="B82" s="110" t="s">
        <v>230</v>
      </c>
      <c r="C82" s="45">
        <f t="shared" si="4"/>
        <v>0</v>
      </c>
      <c r="D82" s="43">
        <v>0</v>
      </c>
      <c r="E82" s="40"/>
      <c r="F82" s="39">
        <f t="shared" si="5"/>
        <v>0</v>
      </c>
      <c r="G82" s="43"/>
      <c r="H82" s="42"/>
      <c r="I82" s="39">
        <f t="shared" si="6"/>
        <v>0</v>
      </c>
      <c r="J82" s="43"/>
      <c r="K82" s="42"/>
      <c r="L82" s="39">
        <f t="shared" si="7"/>
        <v>0</v>
      </c>
      <c r="M82" s="41"/>
      <c r="N82" s="40"/>
      <c r="O82" s="39">
        <f t="shared" si="8"/>
        <v>0</v>
      </c>
      <c r="P82" s="38"/>
      <c r="R82" s="13"/>
    </row>
    <row r="83" spans="1:18" ht="24" hidden="1" x14ac:dyDescent="0.25">
      <c r="A83" s="111">
        <v>2120</v>
      </c>
      <c r="B83" s="110" t="s">
        <v>232</v>
      </c>
      <c r="C83" s="45">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row>
    <row r="84" spans="1:18" hidden="1" x14ac:dyDescent="0.25">
      <c r="A84" s="88">
        <v>2121</v>
      </c>
      <c r="B84" s="110" t="s">
        <v>231</v>
      </c>
      <c r="C84" s="45">
        <f t="shared" si="4"/>
        <v>0</v>
      </c>
      <c r="D84" s="43">
        <v>0</v>
      </c>
      <c r="E84" s="40"/>
      <c r="F84" s="39">
        <f t="shared" si="5"/>
        <v>0</v>
      </c>
      <c r="G84" s="43"/>
      <c r="H84" s="42"/>
      <c r="I84" s="39">
        <f t="shared" si="6"/>
        <v>0</v>
      </c>
      <c r="J84" s="43"/>
      <c r="K84" s="42"/>
      <c r="L84" s="39">
        <f t="shared" si="7"/>
        <v>0</v>
      </c>
      <c r="M84" s="41"/>
      <c r="N84" s="40"/>
      <c r="O84" s="39">
        <f t="shared" si="8"/>
        <v>0</v>
      </c>
      <c r="P84" s="38"/>
      <c r="R84" s="13"/>
    </row>
    <row r="85" spans="1:18" ht="24" hidden="1" x14ac:dyDescent="0.25">
      <c r="A85" s="88">
        <v>2122</v>
      </c>
      <c r="B85" s="110" t="s">
        <v>230</v>
      </c>
      <c r="C85" s="45">
        <f t="shared" si="4"/>
        <v>0</v>
      </c>
      <c r="D85" s="43">
        <v>0</v>
      </c>
      <c r="E85" s="40"/>
      <c r="F85" s="39">
        <f t="shared" si="5"/>
        <v>0</v>
      </c>
      <c r="G85" s="43"/>
      <c r="H85" s="42"/>
      <c r="I85" s="39">
        <f t="shared" si="6"/>
        <v>0</v>
      </c>
      <c r="J85" s="43"/>
      <c r="K85" s="42"/>
      <c r="L85" s="39">
        <f t="shared" si="7"/>
        <v>0</v>
      </c>
      <c r="M85" s="41"/>
      <c r="N85" s="40"/>
      <c r="O85" s="39">
        <f t="shared" si="8"/>
        <v>0</v>
      </c>
      <c r="P85" s="38"/>
      <c r="R85" s="13"/>
    </row>
    <row r="86" spans="1:18" x14ac:dyDescent="0.25">
      <c r="A86" s="109">
        <v>2200</v>
      </c>
      <c r="B86" s="108" t="s">
        <v>229</v>
      </c>
      <c r="C86" s="168">
        <f t="shared" si="4"/>
        <v>47241</v>
      </c>
      <c r="D86" s="121">
        <f>SUM(D87,D92,D98,D106,D115,D119,D125,D131)</f>
        <v>46987</v>
      </c>
      <c r="E86" s="540">
        <f>SUM(E87,E92,E98,E106,E115,E119,E125,E131)</f>
        <v>254</v>
      </c>
      <c r="F86" s="473">
        <f t="shared" si="5"/>
        <v>47241</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c r="R86" s="13"/>
    </row>
    <row r="87" spans="1:18" hidden="1" x14ac:dyDescent="0.25">
      <c r="A87" s="169">
        <v>2210</v>
      </c>
      <c r="B87" s="96" t="s">
        <v>228</v>
      </c>
      <c r="C87" s="170">
        <f t="shared" si="4"/>
        <v>0</v>
      </c>
      <c r="D87" s="94">
        <f>SUM(D88:D91)</f>
        <v>0</v>
      </c>
      <c r="E87" s="91">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row>
    <row r="88" spans="1:18" ht="24" hidden="1" x14ac:dyDescent="0.25">
      <c r="A88" s="145">
        <v>2211</v>
      </c>
      <c r="B88" s="117" t="s">
        <v>227</v>
      </c>
      <c r="C88" s="45">
        <f t="shared" si="4"/>
        <v>0</v>
      </c>
      <c r="D88" s="83">
        <v>0</v>
      </c>
      <c r="E88" s="80"/>
      <c r="F88" s="79">
        <f t="shared" si="5"/>
        <v>0</v>
      </c>
      <c r="G88" s="83"/>
      <c r="H88" s="82"/>
      <c r="I88" s="79">
        <f t="shared" si="6"/>
        <v>0</v>
      </c>
      <c r="J88" s="83"/>
      <c r="K88" s="82"/>
      <c r="L88" s="79">
        <f t="shared" si="7"/>
        <v>0</v>
      </c>
      <c r="M88" s="81"/>
      <c r="N88" s="80"/>
      <c r="O88" s="79">
        <f t="shared" si="8"/>
        <v>0</v>
      </c>
      <c r="P88" s="78"/>
      <c r="R88" s="13"/>
    </row>
    <row r="89" spans="1:18" ht="36" hidden="1" x14ac:dyDescent="0.25">
      <c r="A89" s="88">
        <v>2212</v>
      </c>
      <c r="B89" s="110" t="s">
        <v>226</v>
      </c>
      <c r="C89" s="45">
        <f t="shared" si="4"/>
        <v>0</v>
      </c>
      <c r="D89" s="43">
        <v>0</v>
      </c>
      <c r="E89" s="40"/>
      <c r="F89" s="39">
        <f t="shared" si="5"/>
        <v>0</v>
      </c>
      <c r="G89" s="43"/>
      <c r="H89" s="42"/>
      <c r="I89" s="39">
        <f t="shared" si="6"/>
        <v>0</v>
      </c>
      <c r="J89" s="43"/>
      <c r="K89" s="42"/>
      <c r="L89" s="39">
        <f t="shared" si="7"/>
        <v>0</v>
      </c>
      <c r="M89" s="41"/>
      <c r="N89" s="40"/>
      <c r="O89" s="39">
        <f t="shared" si="8"/>
        <v>0</v>
      </c>
      <c r="P89" s="38"/>
      <c r="R89" s="13"/>
    </row>
    <row r="90" spans="1:18" ht="24" hidden="1" x14ac:dyDescent="0.25">
      <c r="A90" s="88">
        <v>2214</v>
      </c>
      <c r="B90" s="110" t="s">
        <v>225</v>
      </c>
      <c r="C90" s="45">
        <f t="shared" si="4"/>
        <v>0</v>
      </c>
      <c r="D90" s="43">
        <v>0</v>
      </c>
      <c r="E90" s="40"/>
      <c r="F90" s="39">
        <f t="shared" si="5"/>
        <v>0</v>
      </c>
      <c r="G90" s="43"/>
      <c r="H90" s="42"/>
      <c r="I90" s="39">
        <f t="shared" si="6"/>
        <v>0</v>
      </c>
      <c r="J90" s="43"/>
      <c r="K90" s="42"/>
      <c r="L90" s="39">
        <f t="shared" si="7"/>
        <v>0</v>
      </c>
      <c r="M90" s="41"/>
      <c r="N90" s="40"/>
      <c r="O90" s="39">
        <f t="shared" si="8"/>
        <v>0</v>
      </c>
      <c r="P90" s="38"/>
      <c r="R90" s="13"/>
    </row>
    <row r="91" spans="1:18" hidden="1" x14ac:dyDescent="0.25">
      <c r="A91" s="88">
        <v>2219</v>
      </c>
      <c r="B91" s="110" t="s">
        <v>224</v>
      </c>
      <c r="C91" s="45">
        <f t="shared" si="4"/>
        <v>0</v>
      </c>
      <c r="D91" s="43">
        <v>0</v>
      </c>
      <c r="E91" s="40"/>
      <c r="F91" s="39">
        <f t="shared" si="5"/>
        <v>0</v>
      </c>
      <c r="G91" s="43"/>
      <c r="H91" s="42"/>
      <c r="I91" s="39">
        <f t="shared" si="6"/>
        <v>0</v>
      </c>
      <c r="J91" s="43"/>
      <c r="K91" s="42"/>
      <c r="L91" s="39">
        <f t="shared" si="7"/>
        <v>0</v>
      </c>
      <c r="M91" s="41"/>
      <c r="N91" s="40"/>
      <c r="O91" s="39">
        <f t="shared" si="8"/>
        <v>0</v>
      </c>
      <c r="P91" s="38"/>
      <c r="R91" s="13"/>
    </row>
    <row r="92" spans="1:18" hidden="1" x14ac:dyDescent="0.25">
      <c r="A92" s="111">
        <v>2220</v>
      </c>
      <c r="B92" s="110" t="s">
        <v>223</v>
      </c>
      <c r="C92" s="45">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row>
    <row r="93" spans="1:18" hidden="1" x14ac:dyDescent="0.25">
      <c r="A93" s="88">
        <v>2221</v>
      </c>
      <c r="B93" s="110" t="s">
        <v>222</v>
      </c>
      <c r="C93" s="45">
        <f t="shared" si="4"/>
        <v>0</v>
      </c>
      <c r="D93" s="43">
        <v>0</v>
      </c>
      <c r="E93" s="40"/>
      <c r="F93" s="39">
        <f t="shared" si="5"/>
        <v>0</v>
      </c>
      <c r="G93" s="43"/>
      <c r="H93" s="42"/>
      <c r="I93" s="39">
        <f t="shared" si="6"/>
        <v>0</v>
      </c>
      <c r="J93" s="43"/>
      <c r="K93" s="42"/>
      <c r="L93" s="39">
        <f t="shared" si="7"/>
        <v>0</v>
      </c>
      <c r="M93" s="41"/>
      <c r="N93" s="40"/>
      <c r="O93" s="39">
        <f t="shared" si="8"/>
        <v>0</v>
      </c>
      <c r="P93" s="38"/>
      <c r="R93" s="13"/>
    </row>
    <row r="94" spans="1:18" hidden="1" x14ac:dyDescent="0.25">
      <c r="A94" s="88">
        <v>2222</v>
      </c>
      <c r="B94" s="110" t="s">
        <v>221</v>
      </c>
      <c r="C94" s="45">
        <f t="shared" si="4"/>
        <v>0</v>
      </c>
      <c r="D94" s="43">
        <v>0</v>
      </c>
      <c r="E94" s="40"/>
      <c r="F94" s="39">
        <f t="shared" si="5"/>
        <v>0</v>
      </c>
      <c r="G94" s="43"/>
      <c r="H94" s="42"/>
      <c r="I94" s="39">
        <f t="shared" si="6"/>
        <v>0</v>
      </c>
      <c r="J94" s="43"/>
      <c r="K94" s="42"/>
      <c r="L94" s="39">
        <f t="shared" si="7"/>
        <v>0</v>
      </c>
      <c r="M94" s="41"/>
      <c r="N94" s="40"/>
      <c r="O94" s="39">
        <f t="shared" si="8"/>
        <v>0</v>
      </c>
      <c r="P94" s="38"/>
      <c r="R94" s="13"/>
    </row>
    <row r="95" spans="1:18" hidden="1" x14ac:dyDescent="0.25">
      <c r="A95" s="88">
        <v>2223</v>
      </c>
      <c r="B95" s="110" t="s">
        <v>220</v>
      </c>
      <c r="C95" s="45">
        <f t="shared" si="4"/>
        <v>0</v>
      </c>
      <c r="D95" s="43">
        <v>0</v>
      </c>
      <c r="E95" s="40"/>
      <c r="F95" s="39">
        <f t="shared" si="5"/>
        <v>0</v>
      </c>
      <c r="G95" s="43"/>
      <c r="H95" s="42"/>
      <c r="I95" s="39">
        <f t="shared" si="6"/>
        <v>0</v>
      </c>
      <c r="J95" s="43"/>
      <c r="K95" s="42"/>
      <c r="L95" s="39">
        <f t="shared" si="7"/>
        <v>0</v>
      </c>
      <c r="M95" s="41"/>
      <c r="N95" s="40"/>
      <c r="O95" s="39">
        <f t="shared" si="8"/>
        <v>0</v>
      </c>
      <c r="P95" s="38"/>
      <c r="R95" s="13"/>
    </row>
    <row r="96" spans="1:18" ht="36" hidden="1" x14ac:dyDescent="0.25">
      <c r="A96" s="88">
        <v>2224</v>
      </c>
      <c r="B96" s="110" t="s">
        <v>219</v>
      </c>
      <c r="C96" s="45">
        <f t="shared" si="4"/>
        <v>0</v>
      </c>
      <c r="D96" s="43">
        <v>0</v>
      </c>
      <c r="E96" s="40"/>
      <c r="F96" s="39">
        <f t="shared" si="5"/>
        <v>0</v>
      </c>
      <c r="G96" s="43"/>
      <c r="H96" s="42"/>
      <c r="I96" s="39">
        <f t="shared" si="6"/>
        <v>0</v>
      </c>
      <c r="J96" s="43"/>
      <c r="K96" s="42"/>
      <c r="L96" s="39">
        <f t="shared" si="7"/>
        <v>0</v>
      </c>
      <c r="M96" s="41"/>
      <c r="N96" s="40"/>
      <c r="O96" s="39">
        <f t="shared" si="8"/>
        <v>0</v>
      </c>
      <c r="P96" s="38"/>
      <c r="R96" s="13"/>
    </row>
    <row r="97" spans="1:18" ht="24" hidden="1" x14ac:dyDescent="0.25">
      <c r="A97" s="88">
        <v>2229</v>
      </c>
      <c r="B97" s="110" t="s">
        <v>218</v>
      </c>
      <c r="C97" s="45">
        <f t="shared" si="4"/>
        <v>0</v>
      </c>
      <c r="D97" s="43">
        <v>0</v>
      </c>
      <c r="E97" s="40"/>
      <c r="F97" s="39">
        <f t="shared" si="5"/>
        <v>0</v>
      </c>
      <c r="G97" s="43"/>
      <c r="H97" s="42"/>
      <c r="I97" s="39">
        <f t="shared" si="6"/>
        <v>0</v>
      </c>
      <c r="J97" s="43"/>
      <c r="K97" s="42"/>
      <c r="L97" s="39">
        <f t="shared" si="7"/>
        <v>0</v>
      </c>
      <c r="M97" s="41"/>
      <c r="N97" s="40"/>
      <c r="O97" s="39">
        <f t="shared" si="8"/>
        <v>0</v>
      </c>
      <c r="P97" s="38"/>
      <c r="R97" s="13"/>
    </row>
    <row r="98" spans="1:18" ht="36" hidden="1" x14ac:dyDescent="0.25">
      <c r="A98" s="111">
        <v>2230</v>
      </c>
      <c r="B98" s="110" t="s">
        <v>217</v>
      </c>
      <c r="C98" s="45">
        <f t="shared" si="4"/>
        <v>0</v>
      </c>
      <c r="D98" s="115">
        <f>SUM(D99:D105)</f>
        <v>0</v>
      </c>
      <c r="E98" s="112">
        <f>SUM(E99:E105)</f>
        <v>0</v>
      </c>
      <c r="F98" s="39">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row>
    <row r="99" spans="1:18" ht="24" hidden="1" x14ac:dyDescent="0.25">
      <c r="A99" s="88">
        <v>2231</v>
      </c>
      <c r="B99" s="110" t="s">
        <v>216</v>
      </c>
      <c r="C99" s="45">
        <f t="shared" si="4"/>
        <v>0</v>
      </c>
      <c r="D99" s="43"/>
      <c r="E99" s="40"/>
      <c r="F99" s="39">
        <f t="shared" si="5"/>
        <v>0</v>
      </c>
      <c r="G99" s="43"/>
      <c r="H99" s="42"/>
      <c r="I99" s="39">
        <f t="shared" si="6"/>
        <v>0</v>
      </c>
      <c r="J99" s="43"/>
      <c r="K99" s="42"/>
      <c r="L99" s="39">
        <f t="shared" si="7"/>
        <v>0</v>
      </c>
      <c r="M99" s="41"/>
      <c r="N99" s="40"/>
      <c r="O99" s="39">
        <f t="shared" si="8"/>
        <v>0</v>
      </c>
      <c r="P99" s="38"/>
      <c r="R99" s="13"/>
    </row>
    <row r="100" spans="1:18" ht="24" hidden="1" x14ac:dyDescent="0.25">
      <c r="A100" s="88">
        <v>2232</v>
      </c>
      <c r="B100" s="110" t="s">
        <v>215</v>
      </c>
      <c r="C100" s="45">
        <f t="shared" si="4"/>
        <v>0</v>
      </c>
      <c r="D100" s="43">
        <v>0</v>
      </c>
      <c r="E100" s="40"/>
      <c r="F100" s="39">
        <f t="shared" si="5"/>
        <v>0</v>
      </c>
      <c r="G100" s="43"/>
      <c r="H100" s="42"/>
      <c r="I100" s="39">
        <f t="shared" si="6"/>
        <v>0</v>
      </c>
      <c r="J100" s="43"/>
      <c r="K100" s="42"/>
      <c r="L100" s="39">
        <f t="shared" si="7"/>
        <v>0</v>
      </c>
      <c r="M100" s="41"/>
      <c r="N100" s="40"/>
      <c r="O100" s="39">
        <f t="shared" si="8"/>
        <v>0</v>
      </c>
      <c r="P100" s="38"/>
      <c r="R100" s="13"/>
    </row>
    <row r="101" spans="1:18" hidden="1" x14ac:dyDescent="0.25">
      <c r="A101" s="145">
        <v>2233</v>
      </c>
      <c r="B101" s="117" t="s">
        <v>214</v>
      </c>
      <c r="C101" s="45">
        <f t="shared" si="4"/>
        <v>0</v>
      </c>
      <c r="D101" s="83">
        <v>0</v>
      </c>
      <c r="E101" s="80"/>
      <c r="F101" s="79">
        <f t="shared" si="5"/>
        <v>0</v>
      </c>
      <c r="G101" s="83"/>
      <c r="H101" s="82"/>
      <c r="I101" s="79">
        <f t="shared" si="6"/>
        <v>0</v>
      </c>
      <c r="J101" s="83"/>
      <c r="K101" s="82"/>
      <c r="L101" s="79">
        <f t="shared" si="7"/>
        <v>0</v>
      </c>
      <c r="M101" s="81"/>
      <c r="N101" s="80"/>
      <c r="O101" s="79">
        <f t="shared" si="8"/>
        <v>0</v>
      </c>
      <c r="P101" s="78"/>
      <c r="R101" s="13"/>
    </row>
    <row r="102" spans="1:18" ht="24" hidden="1" x14ac:dyDescent="0.25">
      <c r="A102" s="88">
        <v>2234</v>
      </c>
      <c r="B102" s="110" t="s">
        <v>213</v>
      </c>
      <c r="C102" s="45">
        <f t="shared" si="4"/>
        <v>0</v>
      </c>
      <c r="D102" s="43">
        <v>0</v>
      </c>
      <c r="E102" s="40"/>
      <c r="F102" s="39">
        <f t="shared" si="5"/>
        <v>0</v>
      </c>
      <c r="G102" s="43"/>
      <c r="H102" s="42"/>
      <c r="I102" s="39">
        <f t="shared" si="6"/>
        <v>0</v>
      </c>
      <c r="J102" s="43"/>
      <c r="K102" s="42"/>
      <c r="L102" s="39">
        <f t="shared" si="7"/>
        <v>0</v>
      </c>
      <c r="M102" s="41"/>
      <c r="N102" s="40"/>
      <c r="O102" s="39">
        <f t="shared" si="8"/>
        <v>0</v>
      </c>
      <c r="P102" s="38"/>
      <c r="R102" s="13"/>
    </row>
    <row r="103" spans="1:18" ht="24" hidden="1" x14ac:dyDescent="0.25">
      <c r="A103" s="88">
        <v>2235</v>
      </c>
      <c r="B103" s="110" t="s">
        <v>212</v>
      </c>
      <c r="C103" s="45">
        <f t="shared" si="4"/>
        <v>0</v>
      </c>
      <c r="D103" s="43">
        <v>0</v>
      </c>
      <c r="E103" s="40"/>
      <c r="F103" s="39">
        <f t="shared" si="5"/>
        <v>0</v>
      </c>
      <c r="G103" s="43"/>
      <c r="H103" s="42"/>
      <c r="I103" s="39">
        <f t="shared" si="6"/>
        <v>0</v>
      </c>
      <c r="J103" s="43"/>
      <c r="K103" s="42"/>
      <c r="L103" s="39">
        <f t="shared" si="7"/>
        <v>0</v>
      </c>
      <c r="M103" s="41"/>
      <c r="N103" s="40"/>
      <c r="O103" s="39">
        <f t="shared" si="8"/>
        <v>0</v>
      </c>
      <c r="P103" s="38"/>
      <c r="R103" s="13"/>
    </row>
    <row r="104" spans="1:18" hidden="1" x14ac:dyDescent="0.25">
      <c r="A104" s="88">
        <v>2236</v>
      </c>
      <c r="B104" s="110" t="s">
        <v>211</v>
      </c>
      <c r="C104" s="45">
        <f t="shared" si="4"/>
        <v>0</v>
      </c>
      <c r="D104" s="43">
        <v>0</v>
      </c>
      <c r="E104" s="40"/>
      <c r="F104" s="39">
        <f t="shared" si="5"/>
        <v>0</v>
      </c>
      <c r="G104" s="43"/>
      <c r="H104" s="42"/>
      <c r="I104" s="39">
        <f t="shared" si="6"/>
        <v>0</v>
      </c>
      <c r="J104" s="43"/>
      <c r="K104" s="42"/>
      <c r="L104" s="39">
        <f t="shared" si="7"/>
        <v>0</v>
      </c>
      <c r="M104" s="41"/>
      <c r="N104" s="40"/>
      <c r="O104" s="39">
        <f t="shared" si="8"/>
        <v>0</v>
      </c>
      <c r="P104" s="38"/>
      <c r="R104" s="13"/>
    </row>
    <row r="105" spans="1:18" hidden="1" x14ac:dyDescent="0.25">
      <c r="A105" s="88">
        <v>2239</v>
      </c>
      <c r="B105" s="110" t="s">
        <v>210</v>
      </c>
      <c r="C105" s="45">
        <f t="shared" si="4"/>
        <v>0</v>
      </c>
      <c r="D105" s="43">
        <v>0</v>
      </c>
      <c r="E105" s="40"/>
      <c r="F105" s="39">
        <f t="shared" si="5"/>
        <v>0</v>
      </c>
      <c r="G105" s="43"/>
      <c r="H105" s="42"/>
      <c r="I105" s="39">
        <f t="shared" si="6"/>
        <v>0</v>
      </c>
      <c r="J105" s="43"/>
      <c r="K105" s="42"/>
      <c r="L105" s="39">
        <f t="shared" si="7"/>
        <v>0</v>
      </c>
      <c r="M105" s="41"/>
      <c r="N105" s="40"/>
      <c r="O105" s="39">
        <f t="shared" si="8"/>
        <v>0</v>
      </c>
      <c r="P105" s="38"/>
      <c r="R105" s="13"/>
    </row>
    <row r="106" spans="1:18" ht="24" x14ac:dyDescent="0.25">
      <c r="A106" s="111">
        <v>2240</v>
      </c>
      <c r="B106" s="110" t="s">
        <v>209</v>
      </c>
      <c r="C106" s="45">
        <f t="shared" si="4"/>
        <v>747</v>
      </c>
      <c r="D106" s="115">
        <f>SUM(D107:D114)</f>
        <v>493</v>
      </c>
      <c r="E106" s="136">
        <f>SUM(E107:E114)</f>
        <v>254</v>
      </c>
      <c r="F106" s="87">
        <f t="shared" si="5"/>
        <v>747</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row>
    <row r="107" spans="1:18" hidden="1" x14ac:dyDescent="0.25">
      <c r="A107" s="88">
        <v>2241</v>
      </c>
      <c r="B107" s="110" t="s">
        <v>208</v>
      </c>
      <c r="C107" s="45">
        <f t="shared" si="4"/>
        <v>0</v>
      </c>
      <c r="D107" s="43">
        <v>0</v>
      </c>
      <c r="E107" s="40"/>
      <c r="F107" s="39">
        <f t="shared" si="5"/>
        <v>0</v>
      </c>
      <c r="G107" s="43"/>
      <c r="H107" s="42"/>
      <c r="I107" s="39">
        <f t="shared" si="6"/>
        <v>0</v>
      </c>
      <c r="J107" s="43"/>
      <c r="K107" s="42"/>
      <c r="L107" s="39">
        <f t="shared" si="7"/>
        <v>0</v>
      </c>
      <c r="M107" s="41"/>
      <c r="N107" s="40"/>
      <c r="O107" s="39">
        <f t="shared" si="8"/>
        <v>0</v>
      </c>
      <c r="P107" s="38"/>
      <c r="R107" s="13"/>
    </row>
    <row r="108" spans="1:18" hidden="1" x14ac:dyDescent="0.25">
      <c r="A108" s="88">
        <v>2242</v>
      </c>
      <c r="B108" s="110" t="s">
        <v>207</v>
      </c>
      <c r="C108" s="45">
        <f t="shared" si="4"/>
        <v>0</v>
      </c>
      <c r="D108" s="43">
        <v>0</v>
      </c>
      <c r="E108" s="40"/>
      <c r="F108" s="39">
        <f t="shared" si="5"/>
        <v>0</v>
      </c>
      <c r="G108" s="43"/>
      <c r="H108" s="42"/>
      <c r="I108" s="39">
        <f t="shared" si="6"/>
        <v>0</v>
      </c>
      <c r="J108" s="43"/>
      <c r="K108" s="42"/>
      <c r="L108" s="39">
        <f t="shared" si="7"/>
        <v>0</v>
      </c>
      <c r="M108" s="41"/>
      <c r="N108" s="40"/>
      <c r="O108" s="39">
        <f t="shared" si="8"/>
        <v>0</v>
      </c>
      <c r="P108" s="38"/>
      <c r="R108" s="13"/>
    </row>
    <row r="109" spans="1:18" ht="24" hidden="1" x14ac:dyDescent="0.25">
      <c r="A109" s="88">
        <v>2243</v>
      </c>
      <c r="B109" s="110" t="s">
        <v>206</v>
      </c>
      <c r="C109" s="45">
        <f t="shared" si="4"/>
        <v>0</v>
      </c>
      <c r="D109" s="43"/>
      <c r="E109" s="40"/>
      <c r="F109" s="39">
        <f t="shared" si="5"/>
        <v>0</v>
      </c>
      <c r="G109" s="43"/>
      <c r="H109" s="42"/>
      <c r="I109" s="39">
        <f t="shared" si="6"/>
        <v>0</v>
      </c>
      <c r="J109" s="43"/>
      <c r="K109" s="42"/>
      <c r="L109" s="39">
        <f t="shared" si="7"/>
        <v>0</v>
      </c>
      <c r="M109" s="41"/>
      <c r="N109" s="40"/>
      <c r="O109" s="39">
        <f t="shared" si="8"/>
        <v>0</v>
      </c>
      <c r="P109" s="38"/>
      <c r="R109" s="13"/>
    </row>
    <row r="110" spans="1:18" ht="36" x14ac:dyDescent="0.25">
      <c r="A110" s="88">
        <v>2244</v>
      </c>
      <c r="B110" s="110" t="s">
        <v>205</v>
      </c>
      <c r="C110" s="45">
        <f t="shared" si="4"/>
        <v>747</v>
      </c>
      <c r="D110" s="43">
        <v>493</v>
      </c>
      <c r="E110" s="543">
        <v>254</v>
      </c>
      <c r="F110" s="87">
        <f t="shared" si="5"/>
        <v>747</v>
      </c>
      <c r="G110" s="43"/>
      <c r="H110" s="42"/>
      <c r="I110" s="39">
        <f t="shared" si="6"/>
        <v>0</v>
      </c>
      <c r="J110" s="43"/>
      <c r="K110" s="42"/>
      <c r="L110" s="39">
        <f t="shared" si="7"/>
        <v>0</v>
      </c>
      <c r="M110" s="41"/>
      <c r="N110" s="40"/>
      <c r="O110" s="39">
        <f t="shared" si="8"/>
        <v>0</v>
      </c>
      <c r="P110" s="392" t="s">
        <v>624</v>
      </c>
      <c r="R110" s="13"/>
    </row>
    <row r="111" spans="1:18" hidden="1" x14ac:dyDescent="0.25">
      <c r="A111" s="88">
        <v>2246</v>
      </c>
      <c r="B111" s="110" t="s">
        <v>204</v>
      </c>
      <c r="C111" s="45">
        <f t="shared" si="4"/>
        <v>0</v>
      </c>
      <c r="D111" s="43">
        <v>0</v>
      </c>
      <c r="E111" s="40"/>
      <c r="F111" s="39">
        <f t="shared" si="5"/>
        <v>0</v>
      </c>
      <c r="G111" s="43"/>
      <c r="H111" s="42"/>
      <c r="I111" s="39">
        <f t="shared" si="6"/>
        <v>0</v>
      </c>
      <c r="J111" s="43"/>
      <c r="K111" s="42"/>
      <c r="L111" s="39">
        <f t="shared" si="7"/>
        <v>0</v>
      </c>
      <c r="M111" s="41"/>
      <c r="N111" s="40"/>
      <c r="O111" s="39">
        <f t="shared" si="8"/>
        <v>0</v>
      </c>
      <c r="P111" s="38"/>
      <c r="R111" s="13"/>
    </row>
    <row r="112" spans="1:18" hidden="1" x14ac:dyDescent="0.25">
      <c r="A112" s="88">
        <v>2247</v>
      </c>
      <c r="B112" s="110" t="s">
        <v>203</v>
      </c>
      <c r="C112" s="45">
        <f t="shared" si="4"/>
        <v>0</v>
      </c>
      <c r="D112" s="43">
        <v>0</v>
      </c>
      <c r="E112" s="40"/>
      <c r="F112" s="39">
        <f t="shared" si="5"/>
        <v>0</v>
      </c>
      <c r="G112" s="43"/>
      <c r="H112" s="42"/>
      <c r="I112" s="39">
        <f t="shared" si="6"/>
        <v>0</v>
      </c>
      <c r="J112" s="43"/>
      <c r="K112" s="42"/>
      <c r="L112" s="39">
        <f t="shared" si="7"/>
        <v>0</v>
      </c>
      <c r="M112" s="41"/>
      <c r="N112" s="40"/>
      <c r="O112" s="39">
        <f t="shared" si="8"/>
        <v>0</v>
      </c>
      <c r="P112" s="38"/>
      <c r="R112" s="13"/>
    </row>
    <row r="113" spans="1:18" ht="24" hidden="1" x14ac:dyDescent="0.25">
      <c r="A113" s="88">
        <v>2248</v>
      </c>
      <c r="B113" s="110" t="s">
        <v>202</v>
      </c>
      <c r="C113" s="45">
        <f t="shared" si="4"/>
        <v>0</v>
      </c>
      <c r="D113" s="43">
        <v>0</v>
      </c>
      <c r="E113" s="40"/>
      <c r="F113" s="39">
        <f t="shared" si="5"/>
        <v>0</v>
      </c>
      <c r="G113" s="43"/>
      <c r="H113" s="42"/>
      <c r="I113" s="39">
        <f t="shared" si="6"/>
        <v>0</v>
      </c>
      <c r="J113" s="43"/>
      <c r="K113" s="42"/>
      <c r="L113" s="39">
        <f t="shared" si="7"/>
        <v>0</v>
      </c>
      <c r="M113" s="41"/>
      <c r="N113" s="40"/>
      <c r="O113" s="39">
        <f t="shared" si="8"/>
        <v>0</v>
      </c>
      <c r="P113" s="38"/>
      <c r="R113" s="13"/>
    </row>
    <row r="114" spans="1:18" ht="24" hidden="1" x14ac:dyDescent="0.25">
      <c r="A114" s="88">
        <v>2249</v>
      </c>
      <c r="B114" s="110" t="s">
        <v>201</v>
      </c>
      <c r="C114" s="45">
        <f t="shared" si="4"/>
        <v>0</v>
      </c>
      <c r="D114" s="43">
        <v>0</v>
      </c>
      <c r="E114" s="40"/>
      <c r="F114" s="39">
        <f t="shared" si="5"/>
        <v>0</v>
      </c>
      <c r="G114" s="43"/>
      <c r="H114" s="42"/>
      <c r="I114" s="39">
        <f t="shared" si="6"/>
        <v>0</v>
      </c>
      <c r="J114" s="43"/>
      <c r="K114" s="42"/>
      <c r="L114" s="39">
        <f t="shared" si="7"/>
        <v>0</v>
      </c>
      <c r="M114" s="41"/>
      <c r="N114" s="40"/>
      <c r="O114" s="39">
        <f t="shared" si="8"/>
        <v>0</v>
      </c>
      <c r="P114" s="38"/>
      <c r="R114" s="13"/>
    </row>
    <row r="115" spans="1:18" hidden="1" x14ac:dyDescent="0.25">
      <c r="A115" s="111">
        <v>2250</v>
      </c>
      <c r="B115" s="110" t="s">
        <v>200</v>
      </c>
      <c r="C115" s="45">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row>
    <row r="116" spans="1:18" hidden="1" x14ac:dyDescent="0.25">
      <c r="A116" s="88">
        <v>2251</v>
      </c>
      <c r="B116" s="110" t="s">
        <v>199</v>
      </c>
      <c r="C116" s="45">
        <f t="shared" si="4"/>
        <v>0</v>
      </c>
      <c r="D116" s="43">
        <v>0</v>
      </c>
      <c r="E116" s="40"/>
      <c r="F116" s="39">
        <f t="shared" si="5"/>
        <v>0</v>
      </c>
      <c r="G116" s="43"/>
      <c r="H116" s="42"/>
      <c r="I116" s="39">
        <f t="shared" si="6"/>
        <v>0</v>
      </c>
      <c r="J116" s="43"/>
      <c r="K116" s="42"/>
      <c r="L116" s="39">
        <f t="shared" si="7"/>
        <v>0</v>
      </c>
      <c r="M116" s="41"/>
      <c r="N116" s="40"/>
      <c r="O116" s="39">
        <f t="shared" si="8"/>
        <v>0</v>
      </c>
      <c r="P116" s="38"/>
      <c r="R116" s="13"/>
    </row>
    <row r="117" spans="1:18" hidden="1" x14ac:dyDescent="0.25">
      <c r="A117" s="88">
        <v>2252</v>
      </c>
      <c r="B117" s="110" t="s">
        <v>198</v>
      </c>
      <c r="C117" s="45">
        <f t="shared" ref="C117:C181" si="9">F117+I117+L117+O117</f>
        <v>0</v>
      </c>
      <c r="D117" s="43">
        <v>0</v>
      </c>
      <c r="E117" s="40"/>
      <c r="F117" s="39">
        <f t="shared" si="5"/>
        <v>0</v>
      </c>
      <c r="G117" s="43"/>
      <c r="H117" s="42"/>
      <c r="I117" s="39">
        <f t="shared" si="6"/>
        <v>0</v>
      </c>
      <c r="J117" s="43"/>
      <c r="K117" s="42"/>
      <c r="L117" s="39">
        <f t="shared" si="7"/>
        <v>0</v>
      </c>
      <c r="M117" s="41"/>
      <c r="N117" s="40"/>
      <c r="O117" s="39">
        <f t="shared" si="8"/>
        <v>0</v>
      </c>
      <c r="P117" s="38"/>
      <c r="R117" s="13"/>
    </row>
    <row r="118" spans="1:18" hidden="1" x14ac:dyDescent="0.25">
      <c r="A118" s="88">
        <v>2259</v>
      </c>
      <c r="B118" s="110" t="s">
        <v>197</v>
      </c>
      <c r="C118" s="45">
        <f t="shared" si="9"/>
        <v>0</v>
      </c>
      <c r="D118" s="43">
        <v>0</v>
      </c>
      <c r="E118" s="40"/>
      <c r="F118" s="39">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c r="R118" s="13"/>
    </row>
    <row r="119" spans="1:18" hidden="1" x14ac:dyDescent="0.25">
      <c r="A119" s="111">
        <v>2260</v>
      </c>
      <c r="B119" s="110" t="s">
        <v>196</v>
      </c>
      <c r="C119" s="45">
        <f t="shared" si="9"/>
        <v>0</v>
      </c>
      <c r="D119" s="115">
        <f>SUM(D120:D124)</f>
        <v>0</v>
      </c>
      <c r="E119" s="112">
        <f>SUM(E120:E124)</f>
        <v>0</v>
      </c>
      <c r="F119" s="39">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c r="R119" s="13"/>
    </row>
    <row r="120" spans="1:18" hidden="1" x14ac:dyDescent="0.25">
      <c r="A120" s="88">
        <v>2261</v>
      </c>
      <c r="B120" s="110" t="s">
        <v>195</v>
      </c>
      <c r="C120" s="45">
        <f t="shared" si="9"/>
        <v>0</v>
      </c>
      <c r="D120" s="43">
        <v>0</v>
      </c>
      <c r="E120" s="40"/>
      <c r="F120" s="39">
        <f t="shared" si="10"/>
        <v>0</v>
      </c>
      <c r="G120" s="43"/>
      <c r="H120" s="42"/>
      <c r="I120" s="39">
        <f t="shared" si="11"/>
        <v>0</v>
      </c>
      <c r="J120" s="43"/>
      <c r="K120" s="42"/>
      <c r="L120" s="39">
        <f t="shared" si="12"/>
        <v>0</v>
      </c>
      <c r="M120" s="41"/>
      <c r="N120" s="40"/>
      <c r="O120" s="39">
        <f t="shared" si="13"/>
        <v>0</v>
      </c>
      <c r="P120" s="38"/>
      <c r="R120" s="13"/>
    </row>
    <row r="121" spans="1:18" hidden="1" x14ac:dyDescent="0.25">
      <c r="A121" s="88">
        <v>2262</v>
      </c>
      <c r="B121" s="110" t="s">
        <v>194</v>
      </c>
      <c r="C121" s="45">
        <f t="shared" si="9"/>
        <v>0</v>
      </c>
      <c r="D121" s="43">
        <v>0</v>
      </c>
      <c r="E121" s="40"/>
      <c r="F121" s="39">
        <f t="shared" si="10"/>
        <v>0</v>
      </c>
      <c r="G121" s="43"/>
      <c r="H121" s="42"/>
      <c r="I121" s="39">
        <f t="shared" si="11"/>
        <v>0</v>
      </c>
      <c r="J121" s="43"/>
      <c r="K121" s="42"/>
      <c r="L121" s="39">
        <f t="shared" si="12"/>
        <v>0</v>
      </c>
      <c r="M121" s="41"/>
      <c r="N121" s="40"/>
      <c r="O121" s="39">
        <f t="shared" si="13"/>
        <v>0</v>
      </c>
      <c r="P121" s="38"/>
      <c r="R121" s="13"/>
    </row>
    <row r="122" spans="1:18" hidden="1" x14ac:dyDescent="0.25">
      <c r="A122" s="88">
        <v>2263</v>
      </c>
      <c r="B122" s="110" t="s">
        <v>193</v>
      </c>
      <c r="C122" s="45">
        <f t="shared" si="9"/>
        <v>0</v>
      </c>
      <c r="D122" s="43">
        <v>0</v>
      </c>
      <c r="E122" s="40"/>
      <c r="F122" s="39">
        <f t="shared" si="10"/>
        <v>0</v>
      </c>
      <c r="G122" s="43"/>
      <c r="H122" s="42"/>
      <c r="I122" s="39">
        <f t="shared" si="11"/>
        <v>0</v>
      </c>
      <c r="J122" s="43"/>
      <c r="K122" s="42"/>
      <c r="L122" s="39">
        <f t="shared" si="12"/>
        <v>0</v>
      </c>
      <c r="M122" s="41"/>
      <c r="N122" s="40"/>
      <c r="O122" s="39">
        <f t="shared" si="13"/>
        <v>0</v>
      </c>
      <c r="P122" s="38"/>
      <c r="R122" s="13"/>
    </row>
    <row r="123" spans="1:18" hidden="1" x14ac:dyDescent="0.25">
      <c r="A123" s="88">
        <v>2264</v>
      </c>
      <c r="B123" s="110" t="s">
        <v>192</v>
      </c>
      <c r="C123" s="45">
        <f t="shared" si="9"/>
        <v>0</v>
      </c>
      <c r="D123" s="43">
        <v>0</v>
      </c>
      <c r="E123" s="40"/>
      <c r="F123" s="39">
        <f t="shared" si="10"/>
        <v>0</v>
      </c>
      <c r="G123" s="43"/>
      <c r="H123" s="42"/>
      <c r="I123" s="39">
        <f t="shared" si="11"/>
        <v>0</v>
      </c>
      <c r="J123" s="43"/>
      <c r="K123" s="42"/>
      <c r="L123" s="39">
        <f t="shared" si="12"/>
        <v>0</v>
      </c>
      <c r="M123" s="41"/>
      <c r="N123" s="40"/>
      <c r="O123" s="39">
        <f t="shared" si="13"/>
        <v>0</v>
      </c>
      <c r="P123" s="38"/>
      <c r="R123" s="13"/>
    </row>
    <row r="124" spans="1:18" hidden="1" x14ac:dyDescent="0.25">
      <c r="A124" s="88">
        <v>2269</v>
      </c>
      <c r="B124" s="110" t="s">
        <v>191</v>
      </c>
      <c r="C124" s="45">
        <f t="shared" si="9"/>
        <v>0</v>
      </c>
      <c r="D124" s="43">
        <v>0</v>
      </c>
      <c r="E124" s="40"/>
      <c r="F124" s="39">
        <f t="shared" si="10"/>
        <v>0</v>
      </c>
      <c r="G124" s="43"/>
      <c r="H124" s="42"/>
      <c r="I124" s="39">
        <f t="shared" si="11"/>
        <v>0</v>
      </c>
      <c r="J124" s="43"/>
      <c r="K124" s="42"/>
      <c r="L124" s="39">
        <f t="shared" si="12"/>
        <v>0</v>
      </c>
      <c r="M124" s="41"/>
      <c r="N124" s="40"/>
      <c r="O124" s="39">
        <f t="shared" si="13"/>
        <v>0</v>
      </c>
      <c r="P124" s="38"/>
      <c r="R124" s="13"/>
    </row>
    <row r="125" spans="1:18" x14ac:dyDescent="0.25">
      <c r="A125" s="111">
        <v>2270</v>
      </c>
      <c r="B125" s="110" t="s">
        <v>190</v>
      </c>
      <c r="C125" s="45">
        <f t="shared" si="9"/>
        <v>46494</v>
      </c>
      <c r="D125" s="115">
        <f>SUM(D126:D130)</f>
        <v>46494</v>
      </c>
      <c r="E125" s="136">
        <f>SUM(E126:E130)</f>
        <v>0</v>
      </c>
      <c r="F125" s="87">
        <f t="shared" si="10"/>
        <v>46494</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row>
    <row r="126" spans="1:18" hidden="1" x14ac:dyDescent="0.25">
      <c r="A126" s="88">
        <v>2272</v>
      </c>
      <c r="B126" s="1" t="s">
        <v>189</v>
      </c>
      <c r="C126" s="45">
        <f t="shared" si="9"/>
        <v>0</v>
      </c>
      <c r="D126" s="43">
        <v>0</v>
      </c>
      <c r="E126" s="40"/>
      <c r="F126" s="39">
        <f t="shared" si="10"/>
        <v>0</v>
      </c>
      <c r="G126" s="43"/>
      <c r="H126" s="42"/>
      <c r="I126" s="39">
        <f t="shared" si="11"/>
        <v>0</v>
      </c>
      <c r="J126" s="43"/>
      <c r="K126" s="42"/>
      <c r="L126" s="39">
        <f t="shared" si="12"/>
        <v>0</v>
      </c>
      <c r="M126" s="41"/>
      <c r="N126" s="40"/>
      <c r="O126" s="39">
        <f t="shared" si="13"/>
        <v>0</v>
      </c>
      <c r="P126" s="38"/>
      <c r="R126" s="13"/>
    </row>
    <row r="127" spans="1:18" hidden="1" x14ac:dyDescent="0.25">
      <c r="A127" s="88">
        <v>2275</v>
      </c>
      <c r="B127" s="110" t="s">
        <v>188</v>
      </c>
      <c r="C127" s="45">
        <f t="shared" si="9"/>
        <v>0</v>
      </c>
      <c r="D127" s="43">
        <v>0</v>
      </c>
      <c r="E127" s="40"/>
      <c r="F127" s="39">
        <f t="shared" si="10"/>
        <v>0</v>
      </c>
      <c r="G127" s="43"/>
      <c r="H127" s="42"/>
      <c r="I127" s="39">
        <f t="shared" si="11"/>
        <v>0</v>
      </c>
      <c r="J127" s="43"/>
      <c r="K127" s="42"/>
      <c r="L127" s="39">
        <f t="shared" si="12"/>
        <v>0</v>
      </c>
      <c r="M127" s="41"/>
      <c r="N127" s="40"/>
      <c r="O127" s="39">
        <f t="shared" si="13"/>
        <v>0</v>
      </c>
      <c r="P127" s="38"/>
      <c r="R127" s="13"/>
    </row>
    <row r="128" spans="1:18" ht="24" hidden="1" x14ac:dyDescent="0.25">
      <c r="A128" s="88">
        <v>2276</v>
      </c>
      <c r="B128" s="110" t="s">
        <v>187</v>
      </c>
      <c r="C128" s="45">
        <f t="shared" si="9"/>
        <v>0</v>
      </c>
      <c r="D128" s="43">
        <v>0</v>
      </c>
      <c r="E128" s="40"/>
      <c r="F128" s="39">
        <f t="shared" si="10"/>
        <v>0</v>
      </c>
      <c r="G128" s="43"/>
      <c r="H128" s="42"/>
      <c r="I128" s="39">
        <f t="shared" si="11"/>
        <v>0</v>
      </c>
      <c r="J128" s="43"/>
      <c r="K128" s="42"/>
      <c r="L128" s="39">
        <f t="shared" si="12"/>
        <v>0</v>
      </c>
      <c r="M128" s="41"/>
      <c r="N128" s="40"/>
      <c r="O128" s="39">
        <f t="shared" si="13"/>
        <v>0</v>
      </c>
      <c r="P128" s="38"/>
      <c r="R128" s="13"/>
    </row>
    <row r="129" spans="1:18" ht="24" hidden="1" x14ac:dyDescent="0.25">
      <c r="A129" s="88">
        <v>2278</v>
      </c>
      <c r="B129" s="110" t="s">
        <v>186</v>
      </c>
      <c r="C129" s="45">
        <f t="shared" si="9"/>
        <v>0</v>
      </c>
      <c r="D129" s="43">
        <v>0</v>
      </c>
      <c r="E129" s="40"/>
      <c r="F129" s="39">
        <f t="shared" si="10"/>
        <v>0</v>
      </c>
      <c r="G129" s="43"/>
      <c r="H129" s="42"/>
      <c r="I129" s="39">
        <f t="shared" si="11"/>
        <v>0</v>
      </c>
      <c r="J129" s="43"/>
      <c r="K129" s="42"/>
      <c r="L129" s="39">
        <f t="shared" si="12"/>
        <v>0</v>
      </c>
      <c r="M129" s="41"/>
      <c r="N129" s="40"/>
      <c r="O129" s="39">
        <f t="shared" si="13"/>
        <v>0</v>
      </c>
      <c r="P129" s="38"/>
      <c r="R129" s="13"/>
    </row>
    <row r="130" spans="1:18" ht="24" x14ac:dyDescent="0.25">
      <c r="A130" s="88">
        <v>2279</v>
      </c>
      <c r="B130" s="110" t="s">
        <v>185</v>
      </c>
      <c r="C130" s="45">
        <f t="shared" si="9"/>
        <v>46494</v>
      </c>
      <c r="D130" s="43">
        <f>46987-493</f>
        <v>46494</v>
      </c>
      <c r="E130" s="543"/>
      <c r="F130" s="87">
        <f t="shared" si="10"/>
        <v>46494</v>
      </c>
      <c r="G130" s="43"/>
      <c r="H130" s="42"/>
      <c r="I130" s="39">
        <f t="shared" si="11"/>
        <v>0</v>
      </c>
      <c r="J130" s="43"/>
      <c r="K130" s="42"/>
      <c r="L130" s="39">
        <f t="shared" si="12"/>
        <v>0</v>
      </c>
      <c r="M130" s="41"/>
      <c r="N130" s="40"/>
      <c r="O130" s="39">
        <f t="shared" si="13"/>
        <v>0</v>
      </c>
      <c r="P130" s="38"/>
      <c r="R130" s="13"/>
    </row>
    <row r="131" spans="1:18" ht="24" hidden="1" x14ac:dyDescent="0.25">
      <c r="A131" s="118">
        <v>2280</v>
      </c>
      <c r="B131" s="117" t="s">
        <v>184</v>
      </c>
      <c r="C131" s="45">
        <f t="shared" si="9"/>
        <v>0</v>
      </c>
      <c r="D131" s="140">
        <f t="shared" ref="D131" si="14">SUM(D132)</f>
        <v>0</v>
      </c>
      <c r="E131" s="141">
        <f t="shared" ref="E131:N131" si="15">SUM(E132)</f>
        <v>0</v>
      </c>
      <c r="F131" s="79">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c r="R131" s="13"/>
    </row>
    <row r="132" spans="1:18" ht="24" hidden="1" x14ac:dyDescent="0.25">
      <c r="A132" s="88">
        <v>2283</v>
      </c>
      <c r="B132" s="110" t="s">
        <v>183</v>
      </c>
      <c r="C132" s="45">
        <f t="shared" si="9"/>
        <v>0</v>
      </c>
      <c r="D132" s="43">
        <v>0</v>
      </c>
      <c r="E132" s="40"/>
      <c r="F132" s="39">
        <f t="shared" si="10"/>
        <v>0</v>
      </c>
      <c r="G132" s="43"/>
      <c r="H132" s="42"/>
      <c r="I132" s="39">
        <f t="shared" si="11"/>
        <v>0</v>
      </c>
      <c r="J132" s="43"/>
      <c r="K132" s="42"/>
      <c r="L132" s="39">
        <f t="shared" si="12"/>
        <v>0</v>
      </c>
      <c r="M132" s="41"/>
      <c r="N132" s="40"/>
      <c r="O132" s="39">
        <f t="shared" si="13"/>
        <v>0</v>
      </c>
      <c r="P132" s="38"/>
      <c r="R132" s="13"/>
    </row>
    <row r="133" spans="1:18" ht="36" x14ac:dyDescent="0.25">
      <c r="A133" s="109">
        <v>2300</v>
      </c>
      <c r="B133" s="108" t="s">
        <v>182</v>
      </c>
      <c r="C133" s="124">
        <f t="shared" si="9"/>
        <v>753</v>
      </c>
      <c r="D133" s="121">
        <f>SUM(D134,D139,D143,D144,D147,D154,D162,D163,D166)</f>
        <v>1007</v>
      </c>
      <c r="E133" s="540">
        <f>SUM(E134,E139,E143,E144,E147,E154,E162,E163,E166)</f>
        <v>-254</v>
      </c>
      <c r="F133" s="473">
        <f t="shared" si="10"/>
        <v>753</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row>
    <row r="134" spans="1:18" ht="24" x14ac:dyDescent="0.25">
      <c r="A134" s="118">
        <v>2310</v>
      </c>
      <c r="B134" s="117" t="s">
        <v>181</v>
      </c>
      <c r="C134" s="85">
        <f t="shared" si="9"/>
        <v>753</v>
      </c>
      <c r="D134" s="201">
        <f>SUM(D135:D138)</f>
        <v>1007</v>
      </c>
      <c r="E134" s="148">
        <f>SUM(E135:E138)</f>
        <v>-254</v>
      </c>
      <c r="F134" s="477">
        <f t="shared" si="10"/>
        <v>753</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row>
    <row r="135" spans="1:18" hidden="1" x14ac:dyDescent="0.25">
      <c r="A135" s="88">
        <v>2311</v>
      </c>
      <c r="B135" s="110" t="s">
        <v>180</v>
      </c>
      <c r="C135" s="45">
        <f t="shared" si="9"/>
        <v>0</v>
      </c>
      <c r="D135" s="43">
        <v>0</v>
      </c>
      <c r="E135" s="40"/>
      <c r="F135" s="39">
        <f t="shared" si="10"/>
        <v>0</v>
      </c>
      <c r="G135" s="43"/>
      <c r="H135" s="42"/>
      <c r="I135" s="39">
        <f t="shared" si="11"/>
        <v>0</v>
      </c>
      <c r="J135" s="43"/>
      <c r="K135" s="42"/>
      <c r="L135" s="39">
        <f t="shared" si="12"/>
        <v>0</v>
      </c>
      <c r="M135" s="41"/>
      <c r="N135" s="40"/>
      <c r="O135" s="39">
        <f t="shared" si="13"/>
        <v>0</v>
      </c>
      <c r="P135" s="38"/>
      <c r="R135" s="13"/>
    </row>
    <row r="136" spans="1:18" x14ac:dyDescent="0.25">
      <c r="A136" s="88">
        <v>2312</v>
      </c>
      <c r="B136" s="110" t="s">
        <v>179</v>
      </c>
      <c r="C136" s="45">
        <f t="shared" si="9"/>
        <v>753</v>
      </c>
      <c r="D136" s="43">
        <v>1007</v>
      </c>
      <c r="E136" s="543">
        <v>-254</v>
      </c>
      <c r="F136" s="87">
        <f t="shared" si="10"/>
        <v>753</v>
      </c>
      <c r="G136" s="43"/>
      <c r="H136" s="42"/>
      <c r="I136" s="39">
        <f t="shared" si="11"/>
        <v>0</v>
      </c>
      <c r="J136" s="43"/>
      <c r="K136" s="42"/>
      <c r="L136" s="39">
        <f t="shared" si="12"/>
        <v>0</v>
      </c>
      <c r="M136" s="41"/>
      <c r="N136" s="40"/>
      <c r="O136" s="39">
        <f t="shared" si="13"/>
        <v>0</v>
      </c>
      <c r="P136" s="38"/>
      <c r="R136" s="13"/>
    </row>
    <row r="137" spans="1:18" hidden="1" x14ac:dyDescent="0.25">
      <c r="A137" s="88">
        <v>2313</v>
      </c>
      <c r="B137" s="110" t="s">
        <v>178</v>
      </c>
      <c r="C137" s="45">
        <f t="shared" si="9"/>
        <v>0</v>
      </c>
      <c r="D137" s="43">
        <v>0</v>
      </c>
      <c r="E137" s="40"/>
      <c r="F137" s="39">
        <f t="shared" si="10"/>
        <v>0</v>
      </c>
      <c r="G137" s="43"/>
      <c r="H137" s="42"/>
      <c r="I137" s="39">
        <f t="shared" si="11"/>
        <v>0</v>
      </c>
      <c r="J137" s="43"/>
      <c r="K137" s="42"/>
      <c r="L137" s="39">
        <f t="shared" si="12"/>
        <v>0</v>
      </c>
      <c r="M137" s="41"/>
      <c r="N137" s="40"/>
      <c r="O137" s="39">
        <f t="shared" si="13"/>
        <v>0</v>
      </c>
      <c r="P137" s="38"/>
      <c r="R137" s="13"/>
    </row>
    <row r="138" spans="1:18" ht="24" hidden="1" x14ac:dyDescent="0.25">
      <c r="A138" s="88">
        <v>2314</v>
      </c>
      <c r="B138" s="110" t="s">
        <v>177</v>
      </c>
      <c r="C138" s="45">
        <f t="shared" si="9"/>
        <v>0</v>
      </c>
      <c r="D138" s="43"/>
      <c r="E138" s="40"/>
      <c r="F138" s="39">
        <f t="shared" si="10"/>
        <v>0</v>
      </c>
      <c r="G138" s="43"/>
      <c r="H138" s="42"/>
      <c r="I138" s="39">
        <f t="shared" si="11"/>
        <v>0</v>
      </c>
      <c r="J138" s="43"/>
      <c r="K138" s="42"/>
      <c r="L138" s="39">
        <f t="shared" si="12"/>
        <v>0</v>
      </c>
      <c r="M138" s="41"/>
      <c r="N138" s="40"/>
      <c r="O138" s="39">
        <f t="shared" si="13"/>
        <v>0</v>
      </c>
      <c r="P138" s="38"/>
      <c r="R138" s="13"/>
    </row>
    <row r="139" spans="1:18" hidden="1" x14ac:dyDescent="0.25">
      <c r="A139" s="111">
        <v>2320</v>
      </c>
      <c r="B139" s="110" t="s">
        <v>176</v>
      </c>
      <c r="C139" s="45">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row>
    <row r="140" spans="1:18" hidden="1" x14ac:dyDescent="0.25">
      <c r="A140" s="88">
        <v>2321</v>
      </c>
      <c r="B140" s="110" t="s">
        <v>175</v>
      </c>
      <c r="C140" s="45">
        <f t="shared" si="9"/>
        <v>0</v>
      </c>
      <c r="D140" s="43">
        <v>0</v>
      </c>
      <c r="E140" s="40"/>
      <c r="F140" s="39">
        <f t="shared" si="10"/>
        <v>0</v>
      </c>
      <c r="G140" s="43"/>
      <c r="H140" s="42"/>
      <c r="I140" s="39">
        <f t="shared" si="11"/>
        <v>0</v>
      </c>
      <c r="J140" s="43"/>
      <c r="K140" s="42"/>
      <c r="L140" s="39">
        <f t="shared" si="12"/>
        <v>0</v>
      </c>
      <c r="M140" s="41"/>
      <c r="N140" s="40"/>
      <c r="O140" s="39">
        <f t="shared" si="13"/>
        <v>0</v>
      </c>
      <c r="P140" s="38"/>
      <c r="R140" s="13"/>
    </row>
    <row r="141" spans="1:18" hidden="1" x14ac:dyDescent="0.25">
      <c r="A141" s="88">
        <v>2322</v>
      </c>
      <c r="B141" s="110" t="s">
        <v>174</v>
      </c>
      <c r="C141" s="45">
        <f t="shared" si="9"/>
        <v>0</v>
      </c>
      <c r="D141" s="43">
        <v>0</v>
      </c>
      <c r="E141" s="40"/>
      <c r="F141" s="39">
        <f t="shared" si="10"/>
        <v>0</v>
      </c>
      <c r="G141" s="43"/>
      <c r="H141" s="42"/>
      <c r="I141" s="39">
        <f t="shared" si="11"/>
        <v>0</v>
      </c>
      <c r="J141" s="43"/>
      <c r="K141" s="42"/>
      <c r="L141" s="39">
        <f t="shared" si="12"/>
        <v>0</v>
      </c>
      <c r="M141" s="41"/>
      <c r="N141" s="40"/>
      <c r="O141" s="39">
        <f t="shared" si="13"/>
        <v>0</v>
      </c>
      <c r="P141" s="38"/>
      <c r="R141" s="13"/>
    </row>
    <row r="142" spans="1:18" hidden="1" x14ac:dyDescent="0.25">
      <c r="A142" s="88">
        <v>2329</v>
      </c>
      <c r="B142" s="110" t="s">
        <v>173</v>
      </c>
      <c r="C142" s="45">
        <f t="shared" si="9"/>
        <v>0</v>
      </c>
      <c r="D142" s="43">
        <v>0</v>
      </c>
      <c r="E142" s="40"/>
      <c r="F142" s="39">
        <f t="shared" si="10"/>
        <v>0</v>
      </c>
      <c r="G142" s="43"/>
      <c r="H142" s="42"/>
      <c r="I142" s="39">
        <f t="shared" si="11"/>
        <v>0</v>
      </c>
      <c r="J142" s="43"/>
      <c r="K142" s="42"/>
      <c r="L142" s="39">
        <f t="shared" si="12"/>
        <v>0</v>
      </c>
      <c r="M142" s="41"/>
      <c r="N142" s="40"/>
      <c r="O142" s="39">
        <f t="shared" si="13"/>
        <v>0</v>
      </c>
      <c r="P142" s="38"/>
      <c r="R142" s="13"/>
    </row>
    <row r="143" spans="1:18" hidden="1" x14ac:dyDescent="0.25">
      <c r="A143" s="111">
        <v>2330</v>
      </c>
      <c r="B143" s="110" t="s">
        <v>172</v>
      </c>
      <c r="C143" s="45">
        <f t="shared" si="9"/>
        <v>0</v>
      </c>
      <c r="D143" s="43">
        <v>0</v>
      </c>
      <c r="E143" s="40"/>
      <c r="F143" s="39">
        <f t="shared" si="10"/>
        <v>0</v>
      </c>
      <c r="G143" s="43"/>
      <c r="H143" s="42"/>
      <c r="I143" s="39">
        <f t="shared" si="11"/>
        <v>0</v>
      </c>
      <c r="J143" s="43"/>
      <c r="K143" s="42"/>
      <c r="L143" s="39">
        <f t="shared" si="12"/>
        <v>0</v>
      </c>
      <c r="M143" s="41"/>
      <c r="N143" s="40"/>
      <c r="O143" s="39">
        <f t="shared" si="13"/>
        <v>0</v>
      </c>
      <c r="P143" s="38"/>
      <c r="R143" s="13"/>
    </row>
    <row r="144" spans="1:18" ht="36" hidden="1" x14ac:dyDescent="0.25">
      <c r="A144" s="111">
        <v>2340</v>
      </c>
      <c r="B144" s="110" t="s">
        <v>171</v>
      </c>
      <c r="C144" s="45">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row>
    <row r="145" spans="1:18" hidden="1" x14ac:dyDescent="0.25">
      <c r="A145" s="88">
        <v>2341</v>
      </c>
      <c r="B145" s="110" t="s">
        <v>170</v>
      </c>
      <c r="C145" s="45">
        <f t="shared" si="9"/>
        <v>0</v>
      </c>
      <c r="D145" s="43">
        <v>0</v>
      </c>
      <c r="E145" s="40"/>
      <c r="F145" s="39">
        <f t="shared" si="10"/>
        <v>0</v>
      </c>
      <c r="G145" s="43"/>
      <c r="H145" s="42"/>
      <c r="I145" s="39">
        <f t="shared" si="11"/>
        <v>0</v>
      </c>
      <c r="J145" s="43"/>
      <c r="K145" s="42"/>
      <c r="L145" s="39">
        <f t="shared" si="12"/>
        <v>0</v>
      </c>
      <c r="M145" s="41"/>
      <c r="N145" s="40"/>
      <c r="O145" s="39">
        <f t="shared" si="13"/>
        <v>0</v>
      </c>
      <c r="P145" s="38"/>
      <c r="R145" s="13"/>
    </row>
    <row r="146" spans="1:18" ht="24" hidden="1" x14ac:dyDescent="0.25">
      <c r="A146" s="88">
        <v>2344</v>
      </c>
      <c r="B146" s="110" t="s">
        <v>169</v>
      </c>
      <c r="C146" s="45">
        <f t="shared" si="9"/>
        <v>0</v>
      </c>
      <c r="D146" s="43">
        <v>0</v>
      </c>
      <c r="E146" s="40"/>
      <c r="F146" s="39">
        <f t="shared" si="10"/>
        <v>0</v>
      </c>
      <c r="G146" s="43"/>
      <c r="H146" s="42"/>
      <c r="I146" s="39">
        <f t="shared" si="11"/>
        <v>0</v>
      </c>
      <c r="J146" s="43"/>
      <c r="K146" s="42"/>
      <c r="L146" s="39">
        <f t="shared" si="12"/>
        <v>0</v>
      </c>
      <c r="M146" s="41"/>
      <c r="N146" s="40"/>
      <c r="O146" s="39">
        <f t="shared" si="13"/>
        <v>0</v>
      </c>
      <c r="P146" s="38"/>
      <c r="R146" s="13"/>
    </row>
    <row r="147" spans="1:18" ht="24" hidden="1" x14ac:dyDescent="0.25">
      <c r="A147" s="169">
        <v>2350</v>
      </c>
      <c r="B147" s="96" t="s">
        <v>168</v>
      </c>
      <c r="C147" s="45">
        <f t="shared" si="9"/>
        <v>0</v>
      </c>
      <c r="D147" s="94">
        <f>SUM(D148:D153)</f>
        <v>0</v>
      </c>
      <c r="E147" s="91">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row>
    <row r="148" spans="1:18" hidden="1" x14ac:dyDescent="0.25">
      <c r="A148" s="145">
        <v>2351</v>
      </c>
      <c r="B148" s="117" t="s">
        <v>167</v>
      </c>
      <c r="C148" s="45">
        <f t="shared" si="9"/>
        <v>0</v>
      </c>
      <c r="D148" s="83">
        <v>0</v>
      </c>
      <c r="E148" s="80"/>
      <c r="F148" s="79">
        <f t="shared" si="10"/>
        <v>0</v>
      </c>
      <c r="G148" s="83"/>
      <c r="H148" s="82"/>
      <c r="I148" s="79">
        <f t="shared" si="11"/>
        <v>0</v>
      </c>
      <c r="J148" s="83"/>
      <c r="K148" s="82"/>
      <c r="L148" s="79">
        <f t="shared" si="12"/>
        <v>0</v>
      </c>
      <c r="M148" s="81"/>
      <c r="N148" s="80"/>
      <c r="O148" s="79">
        <f t="shared" si="13"/>
        <v>0</v>
      </c>
      <c r="P148" s="78"/>
      <c r="R148" s="13"/>
    </row>
    <row r="149" spans="1:18" hidden="1" x14ac:dyDescent="0.25">
      <c r="A149" s="88">
        <v>2352</v>
      </c>
      <c r="B149" s="110" t="s">
        <v>166</v>
      </c>
      <c r="C149" s="45">
        <f t="shared" si="9"/>
        <v>0</v>
      </c>
      <c r="D149" s="43">
        <v>0</v>
      </c>
      <c r="E149" s="40"/>
      <c r="F149" s="39">
        <f t="shared" si="10"/>
        <v>0</v>
      </c>
      <c r="G149" s="43"/>
      <c r="H149" s="42"/>
      <c r="I149" s="39">
        <f t="shared" si="11"/>
        <v>0</v>
      </c>
      <c r="J149" s="43"/>
      <c r="K149" s="42"/>
      <c r="L149" s="39">
        <f t="shared" si="12"/>
        <v>0</v>
      </c>
      <c r="M149" s="41"/>
      <c r="N149" s="40"/>
      <c r="O149" s="39">
        <f t="shared" si="13"/>
        <v>0</v>
      </c>
      <c r="P149" s="38"/>
      <c r="R149" s="13"/>
    </row>
    <row r="150" spans="1:18" ht="24" hidden="1" x14ac:dyDescent="0.25">
      <c r="A150" s="88">
        <v>2353</v>
      </c>
      <c r="B150" s="110" t="s">
        <v>165</v>
      </c>
      <c r="C150" s="45">
        <f t="shared" si="9"/>
        <v>0</v>
      </c>
      <c r="D150" s="43">
        <v>0</v>
      </c>
      <c r="E150" s="40"/>
      <c r="F150" s="39">
        <f t="shared" si="10"/>
        <v>0</v>
      </c>
      <c r="G150" s="43"/>
      <c r="H150" s="42"/>
      <c r="I150" s="39">
        <f t="shared" si="11"/>
        <v>0</v>
      </c>
      <c r="J150" s="43"/>
      <c r="K150" s="42"/>
      <c r="L150" s="39">
        <f t="shared" si="12"/>
        <v>0</v>
      </c>
      <c r="M150" s="41"/>
      <c r="N150" s="40"/>
      <c r="O150" s="39">
        <f t="shared" si="13"/>
        <v>0</v>
      </c>
      <c r="P150" s="38"/>
      <c r="R150" s="13"/>
    </row>
    <row r="151" spans="1:18" ht="24" hidden="1" x14ac:dyDescent="0.25">
      <c r="A151" s="88">
        <v>2354</v>
      </c>
      <c r="B151" s="110" t="s">
        <v>164</v>
      </c>
      <c r="C151" s="45">
        <f t="shared" si="9"/>
        <v>0</v>
      </c>
      <c r="D151" s="43">
        <v>0</v>
      </c>
      <c r="E151" s="40"/>
      <c r="F151" s="39">
        <f t="shared" si="10"/>
        <v>0</v>
      </c>
      <c r="G151" s="43"/>
      <c r="H151" s="42"/>
      <c r="I151" s="39">
        <f t="shared" si="11"/>
        <v>0</v>
      </c>
      <c r="J151" s="43"/>
      <c r="K151" s="42"/>
      <c r="L151" s="39">
        <f t="shared" si="12"/>
        <v>0</v>
      </c>
      <c r="M151" s="41"/>
      <c r="N151" s="40"/>
      <c r="O151" s="39">
        <f t="shared" si="13"/>
        <v>0</v>
      </c>
      <c r="P151" s="38"/>
      <c r="R151" s="13"/>
    </row>
    <row r="152" spans="1:18" ht="24" hidden="1" x14ac:dyDescent="0.25">
      <c r="A152" s="88">
        <v>2355</v>
      </c>
      <c r="B152" s="110" t="s">
        <v>163</v>
      </c>
      <c r="C152" s="45">
        <f t="shared" si="9"/>
        <v>0</v>
      </c>
      <c r="D152" s="43">
        <v>0</v>
      </c>
      <c r="E152" s="40"/>
      <c r="F152" s="39">
        <f t="shared" si="10"/>
        <v>0</v>
      </c>
      <c r="G152" s="43"/>
      <c r="H152" s="42"/>
      <c r="I152" s="39">
        <f t="shared" si="11"/>
        <v>0</v>
      </c>
      <c r="J152" s="43"/>
      <c r="K152" s="42"/>
      <c r="L152" s="39">
        <f t="shared" si="12"/>
        <v>0</v>
      </c>
      <c r="M152" s="41"/>
      <c r="N152" s="40"/>
      <c r="O152" s="39">
        <f t="shared" si="13"/>
        <v>0</v>
      </c>
      <c r="P152" s="38"/>
      <c r="R152" s="13"/>
    </row>
    <row r="153" spans="1:18" hidden="1" x14ac:dyDescent="0.25">
      <c r="A153" s="88">
        <v>2359</v>
      </c>
      <c r="B153" s="110" t="s">
        <v>162</v>
      </c>
      <c r="C153" s="45">
        <f t="shared" si="9"/>
        <v>0</v>
      </c>
      <c r="D153" s="43">
        <v>0</v>
      </c>
      <c r="E153" s="40"/>
      <c r="F153" s="39">
        <f t="shared" si="10"/>
        <v>0</v>
      </c>
      <c r="G153" s="43"/>
      <c r="H153" s="42"/>
      <c r="I153" s="39">
        <f t="shared" si="11"/>
        <v>0</v>
      </c>
      <c r="J153" s="43"/>
      <c r="K153" s="42"/>
      <c r="L153" s="39">
        <f t="shared" si="12"/>
        <v>0</v>
      </c>
      <c r="M153" s="41"/>
      <c r="N153" s="40"/>
      <c r="O153" s="39">
        <f t="shared" si="13"/>
        <v>0</v>
      </c>
      <c r="P153" s="38"/>
      <c r="R153" s="13"/>
    </row>
    <row r="154" spans="1:18" ht="24" hidden="1" x14ac:dyDescent="0.25">
      <c r="A154" s="111">
        <v>2360</v>
      </c>
      <c r="B154" s="110" t="s">
        <v>161</v>
      </c>
      <c r="C154" s="45">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row>
    <row r="155" spans="1:18" hidden="1" x14ac:dyDescent="0.25">
      <c r="A155" s="46">
        <v>2361</v>
      </c>
      <c r="B155" s="110" t="s">
        <v>160</v>
      </c>
      <c r="C155" s="45">
        <f t="shared" si="9"/>
        <v>0</v>
      </c>
      <c r="D155" s="43"/>
      <c r="E155" s="40"/>
      <c r="F155" s="39">
        <f t="shared" si="10"/>
        <v>0</v>
      </c>
      <c r="G155" s="43"/>
      <c r="H155" s="42"/>
      <c r="I155" s="39">
        <f t="shared" si="11"/>
        <v>0</v>
      </c>
      <c r="J155" s="43"/>
      <c r="K155" s="42"/>
      <c r="L155" s="39">
        <f t="shared" si="12"/>
        <v>0</v>
      </c>
      <c r="M155" s="41"/>
      <c r="N155" s="40"/>
      <c r="O155" s="39">
        <f t="shared" si="13"/>
        <v>0</v>
      </c>
      <c r="P155" s="38"/>
      <c r="R155" s="13"/>
    </row>
    <row r="156" spans="1:18" hidden="1" x14ac:dyDescent="0.25">
      <c r="A156" s="46">
        <v>2362</v>
      </c>
      <c r="B156" s="110" t="s">
        <v>159</v>
      </c>
      <c r="C156" s="45">
        <f t="shared" si="9"/>
        <v>0</v>
      </c>
      <c r="D156" s="43">
        <v>0</v>
      </c>
      <c r="E156" s="40"/>
      <c r="F156" s="39">
        <f t="shared" si="10"/>
        <v>0</v>
      </c>
      <c r="G156" s="43"/>
      <c r="H156" s="42"/>
      <c r="I156" s="39">
        <f t="shared" si="11"/>
        <v>0</v>
      </c>
      <c r="J156" s="43"/>
      <c r="K156" s="42"/>
      <c r="L156" s="39">
        <f t="shared" si="12"/>
        <v>0</v>
      </c>
      <c r="M156" s="41"/>
      <c r="N156" s="40"/>
      <c r="O156" s="39">
        <f t="shared" si="13"/>
        <v>0</v>
      </c>
      <c r="P156" s="38"/>
      <c r="R156" s="13"/>
    </row>
    <row r="157" spans="1:18" hidden="1" x14ac:dyDescent="0.25">
      <c r="A157" s="46">
        <v>2363</v>
      </c>
      <c r="B157" s="110" t="s">
        <v>158</v>
      </c>
      <c r="C157" s="45">
        <f t="shared" si="9"/>
        <v>0</v>
      </c>
      <c r="D157" s="43">
        <v>0</v>
      </c>
      <c r="E157" s="40"/>
      <c r="F157" s="39">
        <f t="shared" si="10"/>
        <v>0</v>
      </c>
      <c r="G157" s="43"/>
      <c r="H157" s="42"/>
      <c r="I157" s="39">
        <f t="shared" si="11"/>
        <v>0</v>
      </c>
      <c r="J157" s="43"/>
      <c r="K157" s="42"/>
      <c r="L157" s="39">
        <f t="shared" si="12"/>
        <v>0</v>
      </c>
      <c r="M157" s="41"/>
      <c r="N157" s="40"/>
      <c r="O157" s="39">
        <f t="shared" si="13"/>
        <v>0</v>
      </c>
      <c r="P157" s="38"/>
      <c r="R157" s="13"/>
    </row>
    <row r="158" spans="1:18" hidden="1" x14ac:dyDescent="0.25">
      <c r="A158" s="46">
        <v>2364</v>
      </c>
      <c r="B158" s="110" t="s">
        <v>156</v>
      </c>
      <c r="C158" s="45">
        <f t="shared" si="9"/>
        <v>0</v>
      </c>
      <c r="D158" s="43">
        <v>0</v>
      </c>
      <c r="E158" s="40"/>
      <c r="F158" s="39">
        <f t="shared" si="10"/>
        <v>0</v>
      </c>
      <c r="G158" s="43"/>
      <c r="H158" s="42"/>
      <c r="I158" s="39">
        <f t="shared" si="11"/>
        <v>0</v>
      </c>
      <c r="J158" s="43"/>
      <c r="K158" s="42"/>
      <c r="L158" s="39">
        <f t="shared" si="12"/>
        <v>0</v>
      </c>
      <c r="M158" s="41"/>
      <c r="N158" s="40"/>
      <c r="O158" s="39">
        <f t="shared" si="13"/>
        <v>0</v>
      </c>
      <c r="P158" s="38"/>
      <c r="R158" s="13"/>
    </row>
    <row r="159" spans="1:18" hidden="1" x14ac:dyDescent="0.25">
      <c r="A159" s="46">
        <v>2365</v>
      </c>
      <c r="B159" s="110" t="s">
        <v>155</v>
      </c>
      <c r="C159" s="45">
        <f t="shared" si="9"/>
        <v>0</v>
      </c>
      <c r="D159" s="43">
        <v>0</v>
      </c>
      <c r="E159" s="40"/>
      <c r="F159" s="39">
        <f t="shared" si="10"/>
        <v>0</v>
      </c>
      <c r="G159" s="43"/>
      <c r="H159" s="42"/>
      <c r="I159" s="39">
        <f t="shared" si="11"/>
        <v>0</v>
      </c>
      <c r="J159" s="43"/>
      <c r="K159" s="42"/>
      <c r="L159" s="39">
        <f t="shared" si="12"/>
        <v>0</v>
      </c>
      <c r="M159" s="41"/>
      <c r="N159" s="40"/>
      <c r="O159" s="39">
        <f t="shared" si="13"/>
        <v>0</v>
      </c>
      <c r="P159" s="38"/>
      <c r="R159" s="13"/>
    </row>
    <row r="160" spans="1:18" ht="24" hidden="1" x14ac:dyDescent="0.25">
      <c r="A160" s="46">
        <v>2366</v>
      </c>
      <c r="B160" s="110" t="s">
        <v>153</v>
      </c>
      <c r="C160" s="45">
        <f t="shared" si="9"/>
        <v>0</v>
      </c>
      <c r="D160" s="43">
        <v>0</v>
      </c>
      <c r="E160" s="40"/>
      <c r="F160" s="39">
        <f t="shared" si="10"/>
        <v>0</v>
      </c>
      <c r="G160" s="43"/>
      <c r="H160" s="42"/>
      <c r="I160" s="39">
        <f t="shared" si="11"/>
        <v>0</v>
      </c>
      <c r="J160" s="43"/>
      <c r="K160" s="42"/>
      <c r="L160" s="39">
        <f t="shared" si="12"/>
        <v>0</v>
      </c>
      <c r="M160" s="41"/>
      <c r="N160" s="40"/>
      <c r="O160" s="39">
        <f t="shared" si="13"/>
        <v>0</v>
      </c>
      <c r="P160" s="38"/>
      <c r="R160" s="13"/>
    </row>
    <row r="161" spans="1:18" ht="36" hidden="1" x14ac:dyDescent="0.25">
      <c r="A161" s="46">
        <v>2369</v>
      </c>
      <c r="B161" s="110" t="s">
        <v>152</v>
      </c>
      <c r="C161" s="45">
        <f t="shared" si="9"/>
        <v>0</v>
      </c>
      <c r="D161" s="43">
        <v>0</v>
      </c>
      <c r="E161" s="40"/>
      <c r="F161" s="39">
        <f t="shared" si="10"/>
        <v>0</v>
      </c>
      <c r="G161" s="43"/>
      <c r="H161" s="42"/>
      <c r="I161" s="39">
        <f t="shared" si="11"/>
        <v>0</v>
      </c>
      <c r="J161" s="43"/>
      <c r="K161" s="42"/>
      <c r="L161" s="39">
        <f t="shared" si="12"/>
        <v>0</v>
      </c>
      <c r="M161" s="41"/>
      <c r="N161" s="40"/>
      <c r="O161" s="39">
        <f t="shared" si="13"/>
        <v>0</v>
      </c>
      <c r="P161" s="38"/>
      <c r="R161" s="13"/>
    </row>
    <row r="162" spans="1:18" hidden="1" x14ac:dyDescent="0.25">
      <c r="A162" s="169">
        <v>2370</v>
      </c>
      <c r="B162" s="96" t="s">
        <v>151</v>
      </c>
      <c r="C162" s="45">
        <f t="shared" si="9"/>
        <v>0</v>
      </c>
      <c r="D162" s="167">
        <v>0</v>
      </c>
      <c r="E162" s="164"/>
      <c r="F162" s="90">
        <f t="shared" si="10"/>
        <v>0</v>
      </c>
      <c r="G162" s="167"/>
      <c r="H162" s="166"/>
      <c r="I162" s="90">
        <f t="shared" si="11"/>
        <v>0</v>
      </c>
      <c r="J162" s="167"/>
      <c r="K162" s="166"/>
      <c r="L162" s="90">
        <f t="shared" si="12"/>
        <v>0</v>
      </c>
      <c r="M162" s="165"/>
      <c r="N162" s="164"/>
      <c r="O162" s="90">
        <f t="shared" si="13"/>
        <v>0</v>
      </c>
      <c r="P162" s="89"/>
      <c r="R162" s="13"/>
    </row>
    <row r="163" spans="1:18" hidden="1" x14ac:dyDescent="0.25">
      <c r="A163" s="169">
        <v>2380</v>
      </c>
      <c r="B163" s="96" t="s">
        <v>150</v>
      </c>
      <c r="C163" s="45">
        <f t="shared" si="9"/>
        <v>0</v>
      </c>
      <c r="D163" s="94">
        <f>SUM(D164:D165)</f>
        <v>0</v>
      </c>
      <c r="E163" s="91">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row>
    <row r="164" spans="1:18" hidden="1" x14ac:dyDescent="0.25">
      <c r="A164" s="200">
        <v>2381</v>
      </c>
      <c r="B164" s="117" t="s">
        <v>149</v>
      </c>
      <c r="C164" s="45">
        <f t="shared" si="9"/>
        <v>0</v>
      </c>
      <c r="D164" s="83">
        <v>0</v>
      </c>
      <c r="E164" s="80"/>
      <c r="F164" s="79">
        <f t="shared" si="10"/>
        <v>0</v>
      </c>
      <c r="G164" s="83"/>
      <c r="H164" s="82"/>
      <c r="I164" s="79">
        <f t="shared" si="11"/>
        <v>0</v>
      </c>
      <c r="J164" s="83"/>
      <c r="K164" s="82"/>
      <c r="L164" s="79">
        <f t="shared" si="12"/>
        <v>0</v>
      </c>
      <c r="M164" s="81"/>
      <c r="N164" s="80"/>
      <c r="O164" s="79">
        <f t="shared" si="13"/>
        <v>0</v>
      </c>
      <c r="P164" s="78"/>
      <c r="R164" s="13"/>
    </row>
    <row r="165" spans="1:18" ht="24" hidden="1" x14ac:dyDescent="0.25">
      <c r="A165" s="46">
        <v>2389</v>
      </c>
      <c r="B165" s="110" t="s">
        <v>148</v>
      </c>
      <c r="C165" s="45">
        <f t="shared" si="9"/>
        <v>0</v>
      </c>
      <c r="D165" s="43">
        <v>0</v>
      </c>
      <c r="E165" s="40"/>
      <c r="F165" s="39">
        <f t="shared" si="10"/>
        <v>0</v>
      </c>
      <c r="G165" s="43"/>
      <c r="H165" s="42"/>
      <c r="I165" s="39">
        <f t="shared" si="11"/>
        <v>0</v>
      </c>
      <c r="J165" s="43"/>
      <c r="K165" s="42"/>
      <c r="L165" s="39">
        <f t="shared" si="12"/>
        <v>0</v>
      </c>
      <c r="M165" s="41"/>
      <c r="N165" s="40"/>
      <c r="O165" s="39">
        <f t="shared" si="13"/>
        <v>0</v>
      </c>
      <c r="P165" s="38"/>
      <c r="R165" s="13"/>
    </row>
    <row r="166" spans="1:18" hidden="1" x14ac:dyDescent="0.25">
      <c r="A166" s="169">
        <v>2390</v>
      </c>
      <c r="B166" s="96" t="s">
        <v>147</v>
      </c>
      <c r="C166" s="45">
        <f t="shared" si="9"/>
        <v>0</v>
      </c>
      <c r="D166" s="167">
        <v>0</v>
      </c>
      <c r="E166" s="164"/>
      <c r="F166" s="39">
        <f t="shared" si="10"/>
        <v>0</v>
      </c>
      <c r="G166" s="167"/>
      <c r="H166" s="166"/>
      <c r="I166" s="90">
        <f t="shared" si="11"/>
        <v>0</v>
      </c>
      <c r="J166" s="167"/>
      <c r="K166" s="166"/>
      <c r="L166" s="90">
        <f t="shared" si="12"/>
        <v>0</v>
      </c>
      <c r="M166" s="165"/>
      <c r="N166" s="164"/>
      <c r="O166" s="90">
        <f t="shared" si="13"/>
        <v>0</v>
      </c>
      <c r="P166" s="89"/>
      <c r="R166" s="13"/>
    </row>
    <row r="167" spans="1:18" hidden="1" x14ac:dyDescent="0.25">
      <c r="A167" s="109">
        <v>2400</v>
      </c>
      <c r="B167" s="108" t="s">
        <v>146</v>
      </c>
      <c r="C167" s="124">
        <f t="shared" si="9"/>
        <v>0</v>
      </c>
      <c r="D167" s="199">
        <v>0</v>
      </c>
      <c r="E167" s="196"/>
      <c r="F167" s="119">
        <f t="shared" si="10"/>
        <v>0</v>
      </c>
      <c r="G167" s="199"/>
      <c r="H167" s="198"/>
      <c r="I167" s="119">
        <f t="shared" si="11"/>
        <v>0</v>
      </c>
      <c r="J167" s="199"/>
      <c r="K167" s="198"/>
      <c r="L167" s="119">
        <f t="shared" si="12"/>
        <v>0</v>
      </c>
      <c r="M167" s="197"/>
      <c r="N167" s="196"/>
      <c r="O167" s="119">
        <f t="shared" si="13"/>
        <v>0</v>
      </c>
      <c r="P167" s="171"/>
      <c r="R167" s="13"/>
    </row>
    <row r="168" spans="1:18" ht="24" hidden="1" x14ac:dyDescent="0.25">
      <c r="A168" s="109">
        <v>2500</v>
      </c>
      <c r="B168" s="108" t="s">
        <v>145</v>
      </c>
      <c r="C168" s="124">
        <f t="shared" si="9"/>
        <v>0</v>
      </c>
      <c r="D168" s="121">
        <f>SUM(D169,D174)</f>
        <v>0</v>
      </c>
      <c r="E168" s="123">
        <f>SUM(E169,E174)</f>
        <v>0</v>
      </c>
      <c r="F168" s="119">
        <f t="shared" si="10"/>
        <v>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67">
        <f t="shared" si="13"/>
        <v>0</v>
      </c>
      <c r="P168" s="66"/>
      <c r="R168" s="13"/>
    </row>
    <row r="169" spans="1:18" hidden="1" x14ac:dyDescent="0.25">
      <c r="A169" s="118">
        <v>2510</v>
      </c>
      <c r="B169" s="117" t="s">
        <v>144</v>
      </c>
      <c r="C169" s="85">
        <f t="shared" si="9"/>
        <v>0</v>
      </c>
      <c r="D169" s="140">
        <f>SUM(D170:D173)</f>
        <v>0</v>
      </c>
      <c r="E169" s="141">
        <f>SUM(E170:E173)</f>
        <v>0</v>
      </c>
      <c r="F169" s="79">
        <f t="shared" si="10"/>
        <v>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c r="R169" s="13"/>
    </row>
    <row r="170" spans="1:18" ht="24" hidden="1" x14ac:dyDescent="0.25">
      <c r="A170" s="88">
        <v>2512</v>
      </c>
      <c r="B170" s="110" t="s">
        <v>143</v>
      </c>
      <c r="C170" s="45">
        <f t="shared" si="9"/>
        <v>0</v>
      </c>
      <c r="D170" s="43">
        <v>0</v>
      </c>
      <c r="E170" s="40"/>
      <c r="F170" s="39">
        <f t="shared" si="10"/>
        <v>0</v>
      </c>
      <c r="G170" s="43"/>
      <c r="H170" s="42"/>
      <c r="I170" s="39">
        <f t="shared" si="11"/>
        <v>0</v>
      </c>
      <c r="J170" s="43"/>
      <c r="K170" s="42"/>
      <c r="L170" s="39">
        <f t="shared" si="12"/>
        <v>0</v>
      </c>
      <c r="M170" s="41"/>
      <c r="N170" s="40"/>
      <c r="O170" s="39">
        <f t="shared" si="13"/>
        <v>0</v>
      </c>
      <c r="P170" s="38"/>
      <c r="R170" s="13"/>
    </row>
    <row r="171" spans="1:18" ht="36" hidden="1" x14ac:dyDescent="0.25">
      <c r="A171" s="88">
        <v>2513</v>
      </c>
      <c r="B171" s="110" t="s">
        <v>142</v>
      </c>
      <c r="C171" s="45">
        <f t="shared" si="9"/>
        <v>0</v>
      </c>
      <c r="D171" s="43">
        <v>0</v>
      </c>
      <c r="E171" s="40"/>
      <c r="F171" s="39">
        <f t="shared" si="10"/>
        <v>0</v>
      </c>
      <c r="G171" s="43"/>
      <c r="H171" s="42"/>
      <c r="I171" s="39">
        <f t="shared" si="11"/>
        <v>0</v>
      </c>
      <c r="J171" s="43"/>
      <c r="K171" s="42"/>
      <c r="L171" s="39">
        <f t="shared" si="12"/>
        <v>0</v>
      </c>
      <c r="M171" s="41"/>
      <c r="N171" s="40"/>
      <c r="O171" s="39">
        <f t="shared" si="13"/>
        <v>0</v>
      </c>
      <c r="P171" s="38"/>
      <c r="R171" s="13"/>
    </row>
    <row r="172" spans="1:18" ht="24" hidden="1" x14ac:dyDescent="0.25">
      <c r="A172" s="88">
        <v>2515</v>
      </c>
      <c r="B172" s="110" t="s">
        <v>141</v>
      </c>
      <c r="C172" s="45">
        <f t="shared" si="9"/>
        <v>0</v>
      </c>
      <c r="D172" s="43">
        <v>0</v>
      </c>
      <c r="E172" s="40"/>
      <c r="F172" s="39">
        <f t="shared" si="10"/>
        <v>0</v>
      </c>
      <c r="G172" s="43"/>
      <c r="H172" s="42"/>
      <c r="I172" s="39">
        <f t="shared" si="11"/>
        <v>0</v>
      </c>
      <c r="J172" s="43"/>
      <c r="K172" s="42"/>
      <c r="L172" s="39">
        <f t="shared" si="12"/>
        <v>0</v>
      </c>
      <c r="M172" s="41"/>
      <c r="N172" s="40"/>
      <c r="O172" s="39">
        <f t="shared" si="13"/>
        <v>0</v>
      </c>
      <c r="P172" s="38"/>
      <c r="R172" s="13"/>
    </row>
    <row r="173" spans="1:18" ht="24" hidden="1" x14ac:dyDescent="0.25">
      <c r="A173" s="88">
        <v>2519</v>
      </c>
      <c r="B173" s="110" t="s">
        <v>140</v>
      </c>
      <c r="C173" s="45">
        <f t="shared" si="9"/>
        <v>0</v>
      </c>
      <c r="D173" s="43">
        <v>0</v>
      </c>
      <c r="E173" s="40"/>
      <c r="F173" s="39">
        <f t="shared" si="10"/>
        <v>0</v>
      </c>
      <c r="G173" s="43"/>
      <c r="H173" s="42"/>
      <c r="I173" s="39">
        <f t="shared" si="11"/>
        <v>0</v>
      </c>
      <c r="J173" s="43"/>
      <c r="K173" s="42"/>
      <c r="L173" s="39">
        <f t="shared" si="12"/>
        <v>0</v>
      </c>
      <c r="M173" s="41"/>
      <c r="N173" s="40"/>
      <c r="O173" s="39">
        <f t="shared" si="13"/>
        <v>0</v>
      </c>
      <c r="P173" s="38"/>
      <c r="R173" s="13"/>
    </row>
    <row r="174" spans="1:18" hidden="1" x14ac:dyDescent="0.25">
      <c r="A174" s="111">
        <v>2520</v>
      </c>
      <c r="B174" s="110" t="s">
        <v>139</v>
      </c>
      <c r="C174" s="45">
        <f t="shared" si="9"/>
        <v>0</v>
      </c>
      <c r="D174" s="43">
        <v>0</v>
      </c>
      <c r="E174" s="40"/>
      <c r="F174" s="39">
        <f t="shared" si="10"/>
        <v>0</v>
      </c>
      <c r="G174" s="43"/>
      <c r="H174" s="42"/>
      <c r="I174" s="39">
        <f t="shared" si="11"/>
        <v>0</v>
      </c>
      <c r="J174" s="43"/>
      <c r="K174" s="42"/>
      <c r="L174" s="39">
        <f t="shared" si="12"/>
        <v>0</v>
      </c>
      <c r="M174" s="41"/>
      <c r="N174" s="40"/>
      <c r="O174" s="39">
        <f t="shared" si="13"/>
        <v>0</v>
      </c>
      <c r="P174" s="38"/>
      <c r="R174" s="13"/>
    </row>
    <row r="175" spans="1:18" s="189" customFormat="1" ht="36" hidden="1" x14ac:dyDescent="0.25">
      <c r="A175" s="183">
        <v>2800</v>
      </c>
      <c r="B175" s="117" t="s">
        <v>138</v>
      </c>
      <c r="C175" s="85">
        <f t="shared" si="9"/>
        <v>0</v>
      </c>
      <c r="D175" s="194">
        <v>0</v>
      </c>
      <c r="E175" s="191"/>
      <c r="F175" s="190">
        <f t="shared" si="10"/>
        <v>0</v>
      </c>
      <c r="G175" s="194"/>
      <c r="H175" s="193"/>
      <c r="I175" s="190">
        <f t="shared" si="11"/>
        <v>0</v>
      </c>
      <c r="J175" s="194"/>
      <c r="K175" s="193"/>
      <c r="L175" s="190">
        <f t="shared" si="12"/>
        <v>0</v>
      </c>
      <c r="M175" s="192"/>
      <c r="N175" s="191"/>
      <c r="O175" s="190">
        <f t="shared" si="13"/>
        <v>0</v>
      </c>
      <c r="P175" s="78"/>
      <c r="R175" s="13"/>
    </row>
    <row r="176" spans="1:18" hidden="1" x14ac:dyDescent="0.25">
      <c r="A176" s="163">
        <v>3000</v>
      </c>
      <c r="B176" s="163" t="s">
        <v>137</v>
      </c>
      <c r="C176" s="162">
        <f t="shared" si="9"/>
        <v>0</v>
      </c>
      <c r="D176" s="160">
        <f>SUM(D177,D187)</f>
        <v>0</v>
      </c>
      <c r="E176" s="157">
        <f>SUM(E177,E187)</f>
        <v>0</v>
      </c>
      <c r="F176" s="156">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row>
    <row r="177" spans="1:18" ht="24" hidden="1" x14ac:dyDescent="0.25">
      <c r="A177" s="109">
        <v>3200</v>
      </c>
      <c r="B177" s="153" t="s">
        <v>136</v>
      </c>
      <c r="C177" s="124">
        <f t="shared" si="9"/>
        <v>0</v>
      </c>
      <c r="D177" s="121">
        <f>SUM(D178,D182)</f>
        <v>0</v>
      </c>
      <c r="E177" s="123">
        <f>SUM(E178,E182)</f>
        <v>0</v>
      </c>
      <c r="F177" s="119">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c r="R177" s="13"/>
    </row>
    <row r="178" spans="1:18" ht="36" hidden="1" x14ac:dyDescent="0.25">
      <c r="A178" s="118">
        <v>3260</v>
      </c>
      <c r="B178" s="117" t="s">
        <v>135</v>
      </c>
      <c r="C178" s="85">
        <f t="shared" si="9"/>
        <v>0</v>
      </c>
      <c r="D178" s="140">
        <f>SUM(D179:D181)</f>
        <v>0</v>
      </c>
      <c r="E178" s="141">
        <f>SUM(E179:E181)</f>
        <v>0</v>
      </c>
      <c r="F178" s="79">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row>
    <row r="179" spans="1:18" ht="24" hidden="1" x14ac:dyDescent="0.25">
      <c r="A179" s="88">
        <v>3261</v>
      </c>
      <c r="B179" s="110" t="s">
        <v>134</v>
      </c>
      <c r="C179" s="45">
        <f t="shared" si="9"/>
        <v>0</v>
      </c>
      <c r="D179" s="43">
        <v>0</v>
      </c>
      <c r="E179" s="40"/>
      <c r="F179" s="39">
        <f t="shared" si="10"/>
        <v>0</v>
      </c>
      <c r="G179" s="43"/>
      <c r="H179" s="42"/>
      <c r="I179" s="39">
        <f t="shared" si="11"/>
        <v>0</v>
      </c>
      <c r="J179" s="43"/>
      <c r="K179" s="42"/>
      <c r="L179" s="39">
        <f t="shared" si="12"/>
        <v>0</v>
      </c>
      <c r="M179" s="41"/>
      <c r="N179" s="40"/>
      <c r="O179" s="39">
        <f t="shared" si="13"/>
        <v>0</v>
      </c>
      <c r="P179" s="38"/>
      <c r="R179" s="13"/>
    </row>
    <row r="180" spans="1:18" ht="36" hidden="1" x14ac:dyDescent="0.25">
      <c r="A180" s="88">
        <v>3262</v>
      </c>
      <c r="B180" s="110" t="s">
        <v>133</v>
      </c>
      <c r="C180" s="45">
        <f t="shared" si="9"/>
        <v>0</v>
      </c>
      <c r="D180" s="43">
        <v>0</v>
      </c>
      <c r="E180" s="40"/>
      <c r="F180" s="39">
        <f t="shared" si="10"/>
        <v>0</v>
      </c>
      <c r="G180" s="43"/>
      <c r="H180" s="42"/>
      <c r="I180" s="39">
        <f t="shared" si="11"/>
        <v>0</v>
      </c>
      <c r="J180" s="43"/>
      <c r="K180" s="42"/>
      <c r="L180" s="39">
        <f t="shared" si="12"/>
        <v>0</v>
      </c>
      <c r="M180" s="41"/>
      <c r="N180" s="40"/>
      <c r="O180" s="39">
        <f t="shared" si="13"/>
        <v>0</v>
      </c>
      <c r="P180" s="38"/>
      <c r="R180" s="13"/>
    </row>
    <row r="181" spans="1:18" ht="24" hidden="1" x14ac:dyDescent="0.25">
      <c r="A181" s="88">
        <v>3263</v>
      </c>
      <c r="B181" s="110" t="s">
        <v>132</v>
      </c>
      <c r="C181" s="45">
        <f t="shared" si="9"/>
        <v>0</v>
      </c>
      <c r="D181" s="43">
        <v>0</v>
      </c>
      <c r="E181" s="40"/>
      <c r="F181" s="39">
        <f t="shared" si="10"/>
        <v>0</v>
      </c>
      <c r="G181" s="43"/>
      <c r="H181" s="42"/>
      <c r="I181" s="39">
        <f t="shared" si="11"/>
        <v>0</v>
      </c>
      <c r="J181" s="43"/>
      <c r="K181" s="42"/>
      <c r="L181" s="39">
        <f t="shared" si="12"/>
        <v>0</v>
      </c>
      <c r="M181" s="41"/>
      <c r="N181" s="40"/>
      <c r="O181" s="39">
        <f t="shared" si="13"/>
        <v>0</v>
      </c>
      <c r="P181" s="38"/>
      <c r="R181" s="13"/>
    </row>
    <row r="182" spans="1:18" ht="72" hidden="1" x14ac:dyDescent="0.25">
      <c r="A182" s="118">
        <v>3290</v>
      </c>
      <c r="B182" s="117" t="s">
        <v>131</v>
      </c>
      <c r="C182" s="45">
        <f t="shared" ref="C182:C258" si="27">F182+I182+L182+O182</f>
        <v>0</v>
      </c>
      <c r="D182" s="140">
        <f>SUM(D183:D186)</f>
        <v>0</v>
      </c>
      <c r="E182" s="141">
        <f>SUM(E183:E186)</f>
        <v>0</v>
      </c>
      <c r="F182" s="79">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c r="R182" s="13"/>
    </row>
    <row r="183" spans="1:18" ht="60" hidden="1" x14ac:dyDescent="0.25">
      <c r="A183" s="88">
        <v>3291</v>
      </c>
      <c r="B183" s="110" t="s">
        <v>130</v>
      </c>
      <c r="C183" s="45">
        <f t="shared" si="27"/>
        <v>0</v>
      </c>
      <c r="D183" s="43">
        <v>0</v>
      </c>
      <c r="E183" s="40"/>
      <c r="F183" s="39">
        <f t="shared" ref="F183:F246" si="31">D183+E183</f>
        <v>0</v>
      </c>
      <c r="G183" s="43"/>
      <c r="H183" s="42"/>
      <c r="I183" s="39">
        <f t="shared" ref="I183:I246" si="32">G183+H183</f>
        <v>0</v>
      </c>
      <c r="J183" s="43"/>
      <c r="K183" s="42"/>
      <c r="L183" s="39">
        <f t="shared" ref="L183:L246" si="33">J183+K183</f>
        <v>0</v>
      </c>
      <c r="M183" s="41"/>
      <c r="N183" s="40"/>
      <c r="O183" s="39">
        <f t="shared" ref="O183:O246" si="34">M183+N183</f>
        <v>0</v>
      </c>
      <c r="P183" s="38"/>
      <c r="R183" s="13"/>
    </row>
    <row r="184" spans="1:18" ht="60" hidden="1" x14ac:dyDescent="0.25">
      <c r="A184" s="88">
        <v>3292</v>
      </c>
      <c r="B184" s="110" t="s">
        <v>129</v>
      </c>
      <c r="C184" s="45">
        <f t="shared" si="27"/>
        <v>0</v>
      </c>
      <c r="D184" s="43">
        <v>0</v>
      </c>
      <c r="E184" s="40"/>
      <c r="F184" s="39">
        <f t="shared" si="31"/>
        <v>0</v>
      </c>
      <c r="G184" s="43"/>
      <c r="H184" s="42"/>
      <c r="I184" s="39">
        <f t="shared" si="32"/>
        <v>0</v>
      </c>
      <c r="J184" s="43"/>
      <c r="K184" s="42"/>
      <c r="L184" s="39">
        <f t="shared" si="33"/>
        <v>0</v>
      </c>
      <c r="M184" s="41"/>
      <c r="N184" s="40"/>
      <c r="O184" s="39">
        <f t="shared" si="34"/>
        <v>0</v>
      </c>
      <c r="P184" s="38"/>
      <c r="R184" s="13"/>
    </row>
    <row r="185" spans="1:18" ht="60" hidden="1" x14ac:dyDescent="0.25">
      <c r="A185" s="88">
        <v>3293</v>
      </c>
      <c r="B185" s="110" t="s">
        <v>128</v>
      </c>
      <c r="C185" s="45">
        <f t="shared" si="27"/>
        <v>0</v>
      </c>
      <c r="D185" s="43">
        <v>0</v>
      </c>
      <c r="E185" s="40"/>
      <c r="F185" s="39">
        <f t="shared" si="31"/>
        <v>0</v>
      </c>
      <c r="G185" s="43"/>
      <c r="H185" s="42"/>
      <c r="I185" s="39">
        <f t="shared" si="32"/>
        <v>0</v>
      </c>
      <c r="J185" s="43"/>
      <c r="K185" s="42"/>
      <c r="L185" s="39">
        <f t="shared" si="33"/>
        <v>0</v>
      </c>
      <c r="M185" s="41"/>
      <c r="N185" s="40"/>
      <c r="O185" s="39">
        <f t="shared" si="34"/>
        <v>0</v>
      </c>
      <c r="P185" s="38"/>
      <c r="R185" s="13"/>
    </row>
    <row r="186" spans="1:18" ht="48" hidden="1" x14ac:dyDescent="0.25">
      <c r="A186" s="188">
        <v>3294</v>
      </c>
      <c r="B186" s="110" t="s">
        <v>127</v>
      </c>
      <c r="C186" s="35">
        <f t="shared" si="27"/>
        <v>0</v>
      </c>
      <c r="D186" s="33">
        <v>0</v>
      </c>
      <c r="E186" s="30"/>
      <c r="F186" s="29">
        <f t="shared" si="31"/>
        <v>0</v>
      </c>
      <c r="G186" s="33"/>
      <c r="H186" s="32"/>
      <c r="I186" s="29">
        <f t="shared" si="32"/>
        <v>0</v>
      </c>
      <c r="J186" s="33"/>
      <c r="K186" s="32"/>
      <c r="L186" s="29">
        <f t="shared" si="33"/>
        <v>0</v>
      </c>
      <c r="M186" s="31"/>
      <c r="N186" s="30"/>
      <c r="O186" s="29">
        <f t="shared" si="34"/>
        <v>0</v>
      </c>
      <c r="P186" s="28"/>
      <c r="R186" s="13"/>
    </row>
    <row r="187" spans="1:18" ht="36" hidden="1" x14ac:dyDescent="0.25">
      <c r="A187" s="154">
        <v>3300</v>
      </c>
      <c r="B187" s="153" t="s">
        <v>126</v>
      </c>
      <c r="C187" s="152">
        <f t="shared" si="27"/>
        <v>0</v>
      </c>
      <c r="D187" s="150">
        <f>SUM(D188:D189)</f>
        <v>0</v>
      </c>
      <c r="E187" s="68">
        <f>SUM(E188:E189)</f>
        <v>0</v>
      </c>
      <c r="F187" s="67">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c r="R187" s="13"/>
    </row>
    <row r="188" spans="1:18" ht="48" hidden="1" x14ac:dyDescent="0.25">
      <c r="A188" s="187">
        <v>3310</v>
      </c>
      <c r="B188" s="96" t="s">
        <v>125</v>
      </c>
      <c r="C188" s="170">
        <f t="shared" si="27"/>
        <v>0</v>
      </c>
      <c r="D188" s="167">
        <v>0</v>
      </c>
      <c r="E188" s="164"/>
      <c r="F188" s="90">
        <f t="shared" si="31"/>
        <v>0</v>
      </c>
      <c r="G188" s="167"/>
      <c r="H188" s="166"/>
      <c r="I188" s="90">
        <f t="shared" si="32"/>
        <v>0</v>
      </c>
      <c r="J188" s="167"/>
      <c r="K188" s="166"/>
      <c r="L188" s="90">
        <f t="shared" si="33"/>
        <v>0</v>
      </c>
      <c r="M188" s="165"/>
      <c r="N188" s="164"/>
      <c r="O188" s="90">
        <f t="shared" si="34"/>
        <v>0</v>
      </c>
      <c r="P188" s="89"/>
      <c r="R188" s="13"/>
    </row>
    <row r="189" spans="1:18" ht="48" hidden="1" x14ac:dyDescent="0.25">
      <c r="A189" s="145">
        <v>3320</v>
      </c>
      <c r="B189" s="117" t="s">
        <v>124</v>
      </c>
      <c r="C189" s="85">
        <f t="shared" si="27"/>
        <v>0</v>
      </c>
      <c r="D189" s="83">
        <v>0</v>
      </c>
      <c r="E189" s="80"/>
      <c r="F189" s="79">
        <f t="shared" si="31"/>
        <v>0</v>
      </c>
      <c r="G189" s="83"/>
      <c r="H189" s="82"/>
      <c r="I189" s="79">
        <f t="shared" si="32"/>
        <v>0</v>
      </c>
      <c r="J189" s="83"/>
      <c r="K189" s="82"/>
      <c r="L189" s="79">
        <f t="shared" si="33"/>
        <v>0</v>
      </c>
      <c r="M189" s="81"/>
      <c r="N189" s="80"/>
      <c r="O189" s="79">
        <f t="shared" si="34"/>
        <v>0</v>
      </c>
      <c r="P189" s="78"/>
      <c r="R189" s="13"/>
    </row>
    <row r="190" spans="1:18" hidden="1" x14ac:dyDescent="0.25">
      <c r="A190" s="186">
        <v>4000</v>
      </c>
      <c r="B190" s="163" t="s">
        <v>123</v>
      </c>
      <c r="C190" s="162">
        <f t="shared" si="27"/>
        <v>0</v>
      </c>
      <c r="D190" s="160">
        <f>SUM(D191,D194)</f>
        <v>0</v>
      </c>
      <c r="E190" s="157">
        <f>SUM(E191,E194)</f>
        <v>0</v>
      </c>
      <c r="F190" s="156">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c r="R190" s="13"/>
    </row>
    <row r="191" spans="1:18" ht="24" hidden="1" x14ac:dyDescent="0.25">
      <c r="A191" s="185">
        <v>4200</v>
      </c>
      <c r="B191" s="108" t="s">
        <v>122</v>
      </c>
      <c r="C191" s="124">
        <f t="shared" si="27"/>
        <v>0</v>
      </c>
      <c r="D191" s="121">
        <f>SUM(D192,D193)</f>
        <v>0</v>
      </c>
      <c r="E191" s="123">
        <f>SUM(E192,E193)</f>
        <v>0</v>
      </c>
      <c r="F191" s="119">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c r="R191" s="13"/>
    </row>
    <row r="192" spans="1:18" ht="36" hidden="1" x14ac:dyDescent="0.25">
      <c r="A192" s="118">
        <v>4240</v>
      </c>
      <c r="B192" s="117" t="s">
        <v>121</v>
      </c>
      <c r="C192" s="85">
        <f t="shared" si="27"/>
        <v>0</v>
      </c>
      <c r="D192" s="83">
        <v>0</v>
      </c>
      <c r="E192" s="80"/>
      <c r="F192" s="79">
        <f t="shared" si="31"/>
        <v>0</v>
      </c>
      <c r="G192" s="83"/>
      <c r="H192" s="82"/>
      <c r="I192" s="79">
        <f t="shared" si="32"/>
        <v>0</v>
      </c>
      <c r="J192" s="83"/>
      <c r="K192" s="82"/>
      <c r="L192" s="79">
        <f t="shared" si="33"/>
        <v>0</v>
      </c>
      <c r="M192" s="81"/>
      <c r="N192" s="80"/>
      <c r="O192" s="79">
        <f t="shared" si="34"/>
        <v>0</v>
      </c>
      <c r="P192" s="78"/>
      <c r="R192" s="13"/>
    </row>
    <row r="193" spans="1:18" hidden="1" x14ac:dyDescent="0.25">
      <c r="A193" s="111">
        <v>4250</v>
      </c>
      <c r="B193" s="110" t="s">
        <v>120</v>
      </c>
      <c r="C193" s="45">
        <f t="shared" si="27"/>
        <v>0</v>
      </c>
      <c r="D193" s="43">
        <v>0</v>
      </c>
      <c r="E193" s="40"/>
      <c r="F193" s="39">
        <f t="shared" si="31"/>
        <v>0</v>
      </c>
      <c r="G193" s="43"/>
      <c r="H193" s="42"/>
      <c r="I193" s="39">
        <f t="shared" si="32"/>
        <v>0</v>
      </c>
      <c r="J193" s="43"/>
      <c r="K193" s="42"/>
      <c r="L193" s="39">
        <f t="shared" si="33"/>
        <v>0</v>
      </c>
      <c r="M193" s="41"/>
      <c r="N193" s="40"/>
      <c r="O193" s="39">
        <f t="shared" si="34"/>
        <v>0</v>
      </c>
      <c r="P193" s="38"/>
      <c r="R193" s="13"/>
    </row>
    <row r="194" spans="1:18" hidden="1" x14ac:dyDescent="0.25">
      <c r="A194" s="109">
        <v>4300</v>
      </c>
      <c r="B194" s="108" t="s">
        <v>119</v>
      </c>
      <c r="C194" s="124">
        <f t="shared" si="27"/>
        <v>0</v>
      </c>
      <c r="D194" s="121">
        <f>SUM(D195)</f>
        <v>0</v>
      </c>
      <c r="E194" s="123">
        <f>SUM(E195)</f>
        <v>0</v>
      </c>
      <c r="F194" s="119">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c r="R194" s="13"/>
    </row>
    <row r="195" spans="1:18" ht="24" hidden="1" x14ac:dyDescent="0.25">
      <c r="A195" s="118">
        <v>4310</v>
      </c>
      <c r="B195" s="117" t="s">
        <v>118</v>
      </c>
      <c r="C195" s="85">
        <f t="shared" si="27"/>
        <v>0</v>
      </c>
      <c r="D195" s="140">
        <f>SUM(D196:D196)</f>
        <v>0</v>
      </c>
      <c r="E195" s="141">
        <f>SUM(E196:E196)</f>
        <v>0</v>
      </c>
      <c r="F195" s="79">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c r="R195" s="13"/>
    </row>
    <row r="196" spans="1:18" ht="36" hidden="1" x14ac:dyDescent="0.25">
      <c r="A196" s="88">
        <v>4311</v>
      </c>
      <c r="B196" s="110" t="s">
        <v>117</v>
      </c>
      <c r="C196" s="45">
        <f t="shared" si="27"/>
        <v>0</v>
      </c>
      <c r="D196" s="43">
        <v>0</v>
      </c>
      <c r="E196" s="40"/>
      <c r="F196" s="39">
        <f t="shared" si="31"/>
        <v>0</v>
      </c>
      <c r="G196" s="43"/>
      <c r="H196" s="42"/>
      <c r="I196" s="39">
        <f t="shared" si="32"/>
        <v>0</v>
      </c>
      <c r="J196" s="43"/>
      <c r="K196" s="42"/>
      <c r="L196" s="39">
        <f t="shared" si="33"/>
        <v>0</v>
      </c>
      <c r="M196" s="41"/>
      <c r="N196" s="40"/>
      <c r="O196" s="39">
        <f t="shared" si="34"/>
        <v>0</v>
      </c>
      <c r="P196" s="38"/>
      <c r="R196" s="13"/>
    </row>
    <row r="197" spans="1:18" s="6" customFormat="1" hidden="1" x14ac:dyDescent="0.25">
      <c r="A197" s="184"/>
      <c r="B197" s="183" t="s">
        <v>116</v>
      </c>
      <c r="C197" s="182">
        <f t="shared" si="27"/>
        <v>0</v>
      </c>
      <c r="D197" s="179">
        <f>SUM(D198,D233,D271)</f>
        <v>0</v>
      </c>
      <c r="E197" s="181">
        <f>SUM(E198,E233,E271)</f>
        <v>0</v>
      </c>
      <c r="F197" s="391">
        <f t="shared" si="31"/>
        <v>0</v>
      </c>
      <c r="G197" s="179">
        <f>SUM(G198,G233,G271)</f>
        <v>0</v>
      </c>
      <c r="H197" s="178">
        <f>SUM(H198,H233,H271)</f>
        <v>0</v>
      </c>
      <c r="I197" s="177">
        <f t="shared" si="32"/>
        <v>0</v>
      </c>
      <c r="J197" s="179">
        <f>SUM(J198,J233,J271)</f>
        <v>0</v>
      </c>
      <c r="K197" s="178">
        <f>SUM(K198,K233,K271)</f>
        <v>0</v>
      </c>
      <c r="L197" s="177">
        <f t="shared" si="33"/>
        <v>0</v>
      </c>
      <c r="M197" s="176">
        <f>SUM(M198,M233,M271)</f>
        <v>0</v>
      </c>
      <c r="N197" s="175">
        <f>SUM(N198,N233,N271)</f>
        <v>0</v>
      </c>
      <c r="O197" s="174">
        <f t="shared" si="34"/>
        <v>0</v>
      </c>
      <c r="P197" s="173"/>
      <c r="R197" s="13"/>
    </row>
    <row r="198" spans="1:18" hidden="1" x14ac:dyDescent="0.25">
      <c r="A198" s="163">
        <v>5000</v>
      </c>
      <c r="B198" s="163" t="s">
        <v>115</v>
      </c>
      <c r="C198" s="162">
        <f>F198+I198+L198+O198</f>
        <v>0</v>
      </c>
      <c r="D198" s="160">
        <f>D199+D207</f>
        <v>0</v>
      </c>
      <c r="E198" s="157">
        <f>E199+E207</f>
        <v>0</v>
      </c>
      <c r="F198" s="156">
        <f t="shared" si="31"/>
        <v>0</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c r="R198" s="13"/>
    </row>
    <row r="199" spans="1:18" hidden="1" x14ac:dyDescent="0.25">
      <c r="A199" s="109">
        <v>5100</v>
      </c>
      <c r="B199" s="108" t="s">
        <v>114</v>
      </c>
      <c r="C199" s="124">
        <f t="shared" si="27"/>
        <v>0</v>
      </c>
      <c r="D199" s="121">
        <f>D200+D201+D204+D205+D206</f>
        <v>0</v>
      </c>
      <c r="E199" s="123">
        <f>E200+E201+E204+E205+E206</f>
        <v>0</v>
      </c>
      <c r="F199" s="119">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c r="R199" s="13"/>
    </row>
    <row r="200" spans="1:18" hidden="1" x14ac:dyDescent="0.25">
      <c r="A200" s="118">
        <v>5110</v>
      </c>
      <c r="B200" s="117" t="s">
        <v>113</v>
      </c>
      <c r="C200" s="85">
        <f t="shared" si="27"/>
        <v>0</v>
      </c>
      <c r="D200" s="83">
        <v>0</v>
      </c>
      <c r="E200" s="80"/>
      <c r="F200" s="79">
        <f t="shared" si="31"/>
        <v>0</v>
      </c>
      <c r="G200" s="83"/>
      <c r="H200" s="82"/>
      <c r="I200" s="79">
        <f t="shared" si="32"/>
        <v>0</v>
      </c>
      <c r="J200" s="83"/>
      <c r="K200" s="82"/>
      <c r="L200" s="79">
        <f t="shared" si="33"/>
        <v>0</v>
      </c>
      <c r="M200" s="81"/>
      <c r="N200" s="80"/>
      <c r="O200" s="79">
        <f t="shared" si="34"/>
        <v>0</v>
      </c>
      <c r="P200" s="78"/>
      <c r="R200" s="13"/>
    </row>
    <row r="201" spans="1:18" ht="24" hidden="1" x14ac:dyDescent="0.25">
      <c r="A201" s="111">
        <v>5120</v>
      </c>
      <c r="B201" s="110" t="s">
        <v>112</v>
      </c>
      <c r="C201" s="45">
        <f t="shared" si="27"/>
        <v>0</v>
      </c>
      <c r="D201" s="115">
        <f>D202+D203</f>
        <v>0</v>
      </c>
      <c r="E201" s="112">
        <f>E202+E203</f>
        <v>0</v>
      </c>
      <c r="F201" s="39">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c r="R201" s="13"/>
    </row>
    <row r="202" spans="1:18" hidden="1" x14ac:dyDescent="0.25">
      <c r="A202" s="88">
        <v>5121</v>
      </c>
      <c r="B202" s="110" t="s">
        <v>111</v>
      </c>
      <c r="C202" s="45">
        <f t="shared" si="27"/>
        <v>0</v>
      </c>
      <c r="D202" s="43">
        <v>0</v>
      </c>
      <c r="E202" s="40"/>
      <c r="F202" s="39">
        <f t="shared" si="31"/>
        <v>0</v>
      </c>
      <c r="G202" s="43"/>
      <c r="H202" s="42"/>
      <c r="I202" s="39">
        <f t="shared" si="32"/>
        <v>0</v>
      </c>
      <c r="J202" s="43"/>
      <c r="K202" s="42"/>
      <c r="L202" s="39">
        <f t="shared" si="33"/>
        <v>0</v>
      </c>
      <c r="M202" s="41"/>
      <c r="N202" s="40"/>
      <c r="O202" s="39">
        <f t="shared" si="34"/>
        <v>0</v>
      </c>
      <c r="P202" s="38"/>
      <c r="R202" s="13"/>
    </row>
    <row r="203" spans="1:18" ht="24" hidden="1" x14ac:dyDescent="0.25">
      <c r="A203" s="88">
        <v>5129</v>
      </c>
      <c r="B203" s="110" t="s">
        <v>110</v>
      </c>
      <c r="C203" s="45">
        <f t="shared" si="27"/>
        <v>0</v>
      </c>
      <c r="D203" s="43">
        <v>0</v>
      </c>
      <c r="E203" s="40"/>
      <c r="F203" s="39">
        <f t="shared" si="31"/>
        <v>0</v>
      </c>
      <c r="G203" s="43"/>
      <c r="H203" s="42"/>
      <c r="I203" s="39">
        <f t="shared" si="32"/>
        <v>0</v>
      </c>
      <c r="J203" s="43"/>
      <c r="K203" s="42"/>
      <c r="L203" s="39">
        <f t="shared" si="33"/>
        <v>0</v>
      </c>
      <c r="M203" s="41"/>
      <c r="N203" s="40"/>
      <c r="O203" s="39">
        <f t="shared" si="34"/>
        <v>0</v>
      </c>
      <c r="P203" s="38"/>
      <c r="R203" s="13"/>
    </row>
    <row r="204" spans="1:18" hidden="1" x14ac:dyDescent="0.25">
      <c r="A204" s="111">
        <v>5130</v>
      </c>
      <c r="B204" s="110" t="s">
        <v>109</v>
      </c>
      <c r="C204" s="45">
        <f t="shared" si="27"/>
        <v>0</v>
      </c>
      <c r="D204" s="43">
        <v>0</v>
      </c>
      <c r="E204" s="40"/>
      <c r="F204" s="39">
        <f t="shared" si="31"/>
        <v>0</v>
      </c>
      <c r="G204" s="43"/>
      <c r="H204" s="42"/>
      <c r="I204" s="39">
        <f t="shared" si="32"/>
        <v>0</v>
      </c>
      <c r="J204" s="43"/>
      <c r="K204" s="42"/>
      <c r="L204" s="39">
        <f t="shared" si="33"/>
        <v>0</v>
      </c>
      <c r="M204" s="41"/>
      <c r="N204" s="40"/>
      <c r="O204" s="39">
        <f t="shared" si="34"/>
        <v>0</v>
      </c>
      <c r="P204" s="38"/>
      <c r="R204" s="13"/>
    </row>
    <row r="205" spans="1:18" hidden="1" x14ac:dyDescent="0.25">
      <c r="A205" s="111">
        <v>5140</v>
      </c>
      <c r="B205" s="110" t="s">
        <v>108</v>
      </c>
      <c r="C205" s="45">
        <f t="shared" si="27"/>
        <v>0</v>
      </c>
      <c r="D205" s="43">
        <v>0</v>
      </c>
      <c r="E205" s="40"/>
      <c r="F205" s="39">
        <f t="shared" si="31"/>
        <v>0</v>
      </c>
      <c r="G205" s="43"/>
      <c r="H205" s="42"/>
      <c r="I205" s="39">
        <f t="shared" si="32"/>
        <v>0</v>
      </c>
      <c r="J205" s="43"/>
      <c r="K205" s="42"/>
      <c r="L205" s="39">
        <f t="shared" si="33"/>
        <v>0</v>
      </c>
      <c r="M205" s="41"/>
      <c r="N205" s="40"/>
      <c r="O205" s="39">
        <f t="shared" si="34"/>
        <v>0</v>
      </c>
      <c r="P205" s="38"/>
      <c r="R205" s="13"/>
    </row>
    <row r="206" spans="1:18" ht="24" hidden="1" x14ac:dyDescent="0.25">
      <c r="A206" s="111">
        <v>5170</v>
      </c>
      <c r="B206" s="110" t="s">
        <v>107</v>
      </c>
      <c r="C206" s="45">
        <f t="shared" si="27"/>
        <v>0</v>
      </c>
      <c r="D206" s="43">
        <v>0</v>
      </c>
      <c r="E206" s="40"/>
      <c r="F206" s="39">
        <f t="shared" si="31"/>
        <v>0</v>
      </c>
      <c r="G206" s="43"/>
      <c r="H206" s="42"/>
      <c r="I206" s="39">
        <f t="shared" si="32"/>
        <v>0</v>
      </c>
      <c r="J206" s="43"/>
      <c r="K206" s="42"/>
      <c r="L206" s="39">
        <f t="shared" si="33"/>
        <v>0</v>
      </c>
      <c r="M206" s="41"/>
      <c r="N206" s="40"/>
      <c r="O206" s="39">
        <f t="shared" si="34"/>
        <v>0</v>
      </c>
      <c r="P206" s="38"/>
      <c r="R206" s="13"/>
    </row>
    <row r="207" spans="1:18" hidden="1" x14ac:dyDescent="0.25">
      <c r="A207" s="109">
        <v>5200</v>
      </c>
      <c r="B207" s="108" t="s">
        <v>106</v>
      </c>
      <c r="C207" s="124">
        <f t="shared" si="27"/>
        <v>0</v>
      </c>
      <c r="D207" s="121">
        <f>D208+D218+D219+D228+D229+D230+D232</f>
        <v>0</v>
      </c>
      <c r="E207" s="123">
        <f>E208+E218+E219+E228+E229+E230+E232</f>
        <v>0</v>
      </c>
      <c r="F207" s="101">
        <f t="shared" si="31"/>
        <v>0</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c r="R207" s="13"/>
    </row>
    <row r="208" spans="1:18" hidden="1" x14ac:dyDescent="0.25">
      <c r="A208" s="169">
        <v>5210</v>
      </c>
      <c r="B208" s="96" t="s">
        <v>105</v>
      </c>
      <c r="C208" s="170">
        <f t="shared" si="27"/>
        <v>0</v>
      </c>
      <c r="D208" s="94">
        <f>SUM(D209:D217)</f>
        <v>0</v>
      </c>
      <c r="E208" s="91">
        <f>SUM(E209:E217)</f>
        <v>0</v>
      </c>
      <c r="F208" s="90">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c r="R208" s="13"/>
    </row>
    <row r="209" spans="1:18" hidden="1" x14ac:dyDescent="0.25">
      <c r="A209" s="145">
        <v>5211</v>
      </c>
      <c r="B209" s="117" t="s">
        <v>104</v>
      </c>
      <c r="C209" s="87">
        <f t="shared" si="27"/>
        <v>0</v>
      </c>
      <c r="D209" s="83">
        <v>0</v>
      </c>
      <c r="E209" s="80"/>
      <c r="F209" s="79">
        <f t="shared" si="31"/>
        <v>0</v>
      </c>
      <c r="G209" s="83"/>
      <c r="H209" s="82"/>
      <c r="I209" s="79">
        <f t="shared" si="32"/>
        <v>0</v>
      </c>
      <c r="J209" s="83"/>
      <c r="K209" s="82"/>
      <c r="L209" s="79">
        <f t="shared" si="33"/>
        <v>0</v>
      </c>
      <c r="M209" s="81"/>
      <c r="N209" s="80"/>
      <c r="O209" s="79">
        <f t="shared" si="34"/>
        <v>0</v>
      </c>
      <c r="P209" s="78"/>
      <c r="R209" s="13"/>
    </row>
    <row r="210" spans="1:18" hidden="1" x14ac:dyDescent="0.25">
      <c r="A210" s="88">
        <v>5212</v>
      </c>
      <c r="B210" s="110" t="s">
        <v>103</v>
      </c>
      <c r="C210" s="87">
        <f t="shared" si="27"/>
        <v>0</v>
      </c>
      <c r="D210" s="43">
        <v>0</v>
      </c>
      <c r="E210" s="40"/>
      <c r="F210" s="39">
        <f t="shared" si="31"/>
        <v>0</v>
      </c>
      <c r="G210" s="43"/>
      <c r="H210" s="42"/>
      <c r="I210" s="39">
        <f t="shared" si="32"/>
        <v>0</v>
      </c>
      <c r="J210" s="43"/>
      <c r="K210" s="42"/>
      <c r="L210" s="39">
        <f t="shared" si="33"/>
        <v>0</v>
      </c>
      <c r="M210" s="41"/>
      <c r="N210" s="40"/>
      <c r="O210" s="39">
        <f t="shared" si="34"/>
        <v>0</v>
      </c>
      <c r="P210" s="38"/>
      <c r="R210" s="13"/>
    </row>
    <row r="211" spans="1:18" hidden="1" x14ac:dyDescent="0.25">
      <c r="A211" s="88">
        <v>5213</v>
      </c>
      <c r="B211" s="110" t="s">
        <v>102</v>
      </c>
      <c r="C211" s="87">
        <f t="shared" si="27"/>
        <v>0</v>
      </c>
      <c r="D211" s="43">
        <v>0</v>
      </c>
      <c r="E211" s="40"/>
      <c r="F211" s="39">
        <f t="shared" si="31"/>
        <v>0</v>
      </c>
      <c r="G211" s="43"/>
      <c r="H211" s="42"/>
      <c r="I211" s="39">
        <f t="shared" si="32"/>
        <v>0</v>
      </c>
      <c r="J211" s="43"/>
      <c r="K211" s="42"/>
      <c r="L211" s="39">
        <f t="shared" si="33"/>
        <v>0</v>
      </c>
      <c r="M211" s="41"/>
      <c r="N211" s="40"/>
      <c r="O211" s="39">
        <f t="shared" si="34"/>
        <v>0</v>
      </c>
      <c r="P211" s="38"/>
      <c r="R211" s="13"/>
    </row>
    <row r="212" spans="1:18" hidden="1" x14ac:dyDescent="0.25">
      <c r="A212" s="88">
        <v>5214</v>
      </c>
      <c r="B212" s="110" t="s">
        <v>101</v>
      </c>
      <c r="C212" s="87">
        <f t="shared" si="27"/>
        <v>0</v>
      </c>
      <c r="D212" s="43">
        <v>0</v>
      </c>
      <c r="E212" s="40"/>
      <c r="F212" s="39">
        <f t="shared" si="31"/>
        <v>0</v>
      </c>
      <c r="G212" s="43"/>
      <c r="H212" s="42"/>
      <c r="I212" s="39">
        <f t="shared" si="32"/>
        <v>0</v>
      </c>
      <c r="J212" s="43"/>
      <c r="K212" s="42"/>
      <c r="L212" s="39">
        <f t="shared" si="33"/>
        <v>0</v>
      </c>
      <c r="M212" s="41"/>
      <c r="N212" s="40"/>
      <c r="O212" s="39">
        <f t="shared" si="34"/>
        <v>0</v>
      </c>
      <c r="P212" s="38"/>
      <c r="R212" s="13"/>
    </row>
    <row r="213" spans="1:18" hidden="1" x14ac:dyDescent="0.25">
      <c r="A213" s="88">
        <v>5215</v>
      </c>
      <c r="B213" s="110" t="s">
        <v>100</v>
      </c>
      <c r="C213" s="87">
        <f t="shared" si="27"/>
        <v>0</v>
      </c>
      <c r="D213" s="43">
        <v>0</v>
      </c>
      <c r="E213" s="40"/>
      <c r="F213" s="39">
        <f t="shared" si="31"/>
        <v>0</v>
      </c>
      <c r="G213" s="43"/>
      <c r="H213" s="42"/>
      <c r="I213" s="39">
        <f t="shared" si="32"/>
        <v>0</v>
      </c>
      <c r="J213" s="43"/>
      <c r="K213" s="42"/>
      <c r="L213" s="39">
        <f t="shared" si="33"/>
        <v>0</v>
      </c>
      <c r="M213" s="41"/>
      <c r="N213" s="40"/>
      <c r="O213" s="39">
        <f t="shared" si="34"/>
        <v>0</v>
      </c>
      <c r="P213" s="38"/>
      <c r="R213" s="13"/>
    </row>
    <row r="214" spans="1:18" hidden="1" x14ac:dyDescent="0.25">
      <c r="A214" s="88">
        <v>5216</v>
      </c>
      <c r="B214" s="110" t="s">
        <v>99</v>
      </c>
      <c r="C214" s="87">
        <f t="shared" si="27"/>
        <v>0</v>
      </c>
      <c r="D214" s="43">
        <v>0</v>
      </c>
      <c r="E214" s="40"/>
      <c r="F214" s="39">
        <f t="shared" si="31"/>
        <v>0</v>
      </c>
      <c r="G214" s="43"/>
      <c r="H214" s="42"/>
      <c r="I214" s="39">
        <f t="shared" si="32"/>
        <v>0</v>
      </c>
      <c r="J214" s="43"/>
      <c r="K214" s="42"/>
      <c r="L214" s="39">
        <f t="shared" si="33"/>
        <v>0</v>
      </c>
      <c r="M214" s="41"/>
      <c r="N214" s="40"/>
      <c r="O214" s="39">
        <f t="shared" si="34"/>
        <v>0</v>
      </c>
      <c r="P214" s="38"/>
      <c r="R214" s="13"/>
    </row>
    <row r="215" spans="1:18" hidden="1" x14ac:dyDescent="0.25">
      <c r="A215" s="88">
        <v>5217</v>
      </c>
      <c r="B215" s="110" t="s">
        <v>98</v>
      </c>
      <c r="C215" s="87">
        <f t="shared" si="27"/>
        <v>0</v>
      </c>
      <c r="D215" s="43">
        <v>0</v>
      </c>
      <c r="E215" s="40"/>
      <c r="F215" s="39">
        <f t="shared" si="31"/>
        <v>0</v>
      </c>
      <c r="G215" s="43"/>
      <c r="H215" s="42"/>
      <c r="I215" s="39">
        <f t="shared" si="32"/>
        <v>0</v>
      </c>
      <c r="J215" s="43"/>
      <c r="K215" s="42"/>
      <c r="L215" s="39">
        <f t="shared" si="33"/>
        <v>0</v>
      </c>
      <c r="M215" s="41"/>
      <c r="N215" s="40"/>
      <c r="O215" s="39">
        <f t="shared" si="34"/>
        <v>0</v>
      </c>
      <c r="P215" s="38"/>
      <c r="R215" s="13"/>
    </row>
    <row r="216" spans="1:18" hidden="1" x14ac:dyDescent="0.25">
      <c r="A216" s="88">
        <v>5218</v>
      </c>
      <c r="B216" s="110" t="s">
        <v>97</v>
      </c>
      <c r="C216" s="87">
        <f t="shared" si="27"/>
        <v>0</v>
      </c>
      <c r="D216" s="43">
        <v>0</v>
      </c>
      <c r="E216" s="40"/>
      <c r="F216" s="39">
        <f t="shared" si="31"/>
        <v>0</v>
      </c>
      <c r="G216" s="43"/>
      <c r="H216" s="42"/>
      <c r="I216" s="39">
        <f t="shared" si="32"/>
        <v>0</v>
      </c>
      <c r="J216" s="43"/>
      <c r="K216" s="42"/>
      <c r="L216" s="39">
        <f t="shared" si="33"/>
        <v>0</v>
      </c>
      <c r="M216" s="41"/>
      <c r="N216" s="40"/>
      <c r="O216" s="39">
        <f t="shared" si="34"/>
        <v>0</v>
      </c>
      <c r="P216" s="38"/>
      <c r="R216" s="13"/>
    </row>
    <row r="217" spans="1:18" hidden="1" x14ac:dyDescent="0.25">
      <c r="A217" s="88">
        <v>5219</v>
      </c>
      <c r="B217" s="110" t="s">
        <v>96</v>
      </c>
      <c r="C217" s="87">
        <f t="shared" si="27"/>
        <v>0</v>
      </c>
      <c r="D217" s="43">
        <v>0</v>
      </c>
      <c r="E217" s="40"/>
      <c r="F217" s="39">
        <f t="shared" si="31"/>
        <v>0</v>
      </c>
      <c r="G217" s="43"/>
      <c r="H217" s="42"/>
      <c r="I217" s="39">
        <f t="shared" si="32"/>
        <v>0</v>
      </c>
      <c r="J217" s="43"/>
      <c r="K217" s="42"/>
      <c r="L217" s="39">
        <f t="shared" si="33"/>
        <v>0</v>
      </c>
      <c r="M217" s="41"/>
      <c r="N217" s="40"/>
      <c r="O217" s="39">
        <f t="shared" si="34"/>
        <v>0</v>
      </c>
      <c r="P217" s="38"/>
      <c r="R217" s="13"/>
    </row>
    <row r="218" spans="1:18" hidden="1" x14ac:dyDescent="0.25">
      <c r="A218" s="111">
        <v>5220</v>
      </c>
      <c r="B218" s="110" t="s">
        <v>95</v>
      </c>
      <c r="C218" s="87">
        <f t="shared" si="27"/>
        <v>0</v>
      </c>
      <c r="D218" s="43">
        <v>0</v>
      </c>
      <c r="E218" s="40"/>
      <c r="F218" s="39">
        <f t="shared" si="31"/>
        <v>0</v>
      </c>
      <c r="G218" s="43"/>
      <c r="H218" s="42"/>
      <c r="I218" s="39">
        <f t="shared" si="32"/>
        <v>0</v>
      </c>
      <c r="J218" s="43"/>
      <c r="K218" s="42"/>
      <c r="L218" s="39">
        <f t="shared" si="33"/>
        <v>0</v>
      </c>
      <c r="M218" s="41"/>
      <c r="N218" s="40"/>
      <c r="O218" s="39">
        <f t="shared" si="34"/>
        <v>0</v>
      </c>
      <c r="P218" s="38"/>
      <c r="R218" s="13"/>
    </row>
    <row r="219" spans="1:18" hidden="1" x14ac:dyDescent="0.25">
      <c r="A219" s="111">
        <v>5230</v>
      </c>
      <c r="B219" s="110" t="s">
        <v>94</v>
      </c>
      <c r="C219" s="87">
        <f t="shared" si="27"/>
        <v>0</v>
      </c>
      <c r="D219" s="115">
        <f>SUM(D220:D227)</f>
        <v>0</v>
      </c>
      <c r="E219" s="112">
        <f>SUM(E220:E227)</f>
        <v>0</v>
      </c>
      <c r="F219" s="39">
        <f t="shared" si="31"/>
        <v>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c r="R219" s="13"/>
    </row>
    <row r="220" spans="1:18" hidden="1" x14ac:dyDescent="0.25">
      <c r="A220" s="88">
        <v>5231</v>
      </c>
      <c r="B220" s="110" t="s">
        <v>93</v>
      </c>
      <c r="C220" s="87">
        <f t="shared" si="27"/>
        <v>0</v>
      </c>
      <c r="D220" s="43">
        <v>0</v>
      </c>
      <c r="E220" s="40"/>
      <c r="F220" s="39">
        <f t="shared" si="31"/>
        <v>0</v>
      </c>
      <c r="G220" s="43"/>
      <c r="H220" s="42"/>
      <c r="I220" s="39">
        <f t="shared" si="32"/>
        <v>0</v>
      </c>
      <c r="J220" s="43"/>
      <c r="K220" s="42"/>
      <c r="L220" s="39">
        <f t="shared" si="33"/>
        <v>0</v>
      </c>
      <c r="M220" s="41"/>
      <c r="N220" s="40"/>
      <c r="O220" s="39">
        <f t="shared" si="34"/>
        <v>0</v>
      </c>
      <c r="P220" s="38"/>
      <c r="R220" s="13"/>
    </row>
    <row r="221" spans="1:18" hidden="1" x14ac:dyDescent="0.25">
      <c r="A221" s="88">
        <v>5232</v>
      </c>
      <c r="B221" s="110" t="s">
        <v>92</v>
      </c>
      <c r="C221" s="87">
        <f t="shared" si="27"/>
        <v>0</v>
      </c>
      <c r="D221" s="43">
        <v>0</v>
      </c>
      <c r="E221" s="40"/>
      <c r="F221" s="39">
        <f t="shared" si="31"/>
        <v>0</v>
      </c>
      <c r="G221" s="43"/>
      <c r="H221" s="42"/>
      <c r="I221" s="39">
        <f t="shared" si="32"/>
        <v>0</v>
      </c>
      <c r="J221" s="43"/>
      <c r="K221" s="42"/>
      <c r="L221" s="39">
        <f t="shared" si="33"/>
        <v>0</v>
      </c>
      <c r="M221" s="41"/>
      <c r="N221" s="40"/>
      <c r="O221" s="39">
        <f t="shared" si="34"/>
        <v>0</v>
      </c>
      <c r="P221" s="38"/>
      <c r="R221" s="13"/>
    </row>
    <row r="222" spans="1:18" hidden="1" x14ac:dyDescent="0.25">
      <c r="A222" s="88">
        <v>5233</v>
      </c>
      <c r="B222" s="110" t="s">
        <v>91</v>
      </c>
      <c r="C222" s="87">
        <f t="shared" si="27"/>
        <v>0</v>
      </c>
      <c r="D222" s="43">
        <v>0</v>
      </c>
      <c r="E222" s="40"/>
      <c r="F222" s="39">
        <f t="shared" si="31"/>
        <v>0</v>
      </c>
      <c r="G222" s="43"/>
      <c r="H222" s="42"/>
      <c r="I222" s="39">
        <f t="shared" si="32"/>
        <v>0</v>
      </c>
      <c r="J222" s="43"/>
      <c r="K222" s="42"/>
      <c r="L222" s="39">
        <f t="shared" si="33"/>
        <v>0</v>
      </c>
      <c r="M222" s="41"/>
      <c r="N222" s="40"/>
      <c r="O222" s="39">
        <f t="shared" si="34"/>
        <v>0</v>
      </c>
      <c r="P222" s="38"/>
      <c r="R222" s="13"/>
    </row>
    <row r="223" spans="1:18" hidden="1" x14ac:dyDescent="0.25">
      <c r="A223" s="88">
        <v>5234</v>
      </c>
      <c r="B223" s="110" t="s">
        <v>90</v>
      </c>
      <c r="C223" s="87">
        <f t="shared" si="27"/>
        <v>0</v>
      </c>
      <c r="D223" s="43">
        <v>0</v>
      </c>
      <c r="E223" s="40"/>
      <c r="F223" s="39">
        <f t="shared" si="31"/>
        <v>0</v>
      </c>
      <c r="G223" s="43"/>
      <c r="H223" s="42"/>
      <c r="I223" s="39">
        <f t="shared" si="32"/>
        <v>0</v>
      </c>
      <c r="J223" s="43"/>
      <c r="K223" s="42"/>
      <c r="L223" s="39">
        <f t="shared" si="33"/>
        <v>0</v>
      </c>
      <c r="M223" s="41"/>
      <c r="N223" s="40"/>
      <c r="O223" s="39">
        <f t="shared" si="34"/>
        <v>0</v>
      </c>
      <c r="P223" s="38"/>
      <c r="R223" s="13"/>
    </row>
    <row r="224" spans="1:18" hidden="1" x14ac:dyDescent="0.25">
      <c r="A224" s="88">
        <v>5236</v>
      </c>
      <c r="B224" s="110" t="s">
        <v>89</v>
      </c>
      <c r="C224" s="87">
        <f t="shared" si="27"/>
        <v>0</v>
      </c>
      <c r="D224" s="43">
        <v>0</v>
      </c>
      <c r="E224" s="40"/>
      <c r="F224" s="39">
        <f t="shared" si="31"/>
        <v>0</v>
      </c>
      <c r="G224" s="43"/>
      <c r="H224" s="42"/>
      <c r="I224" s="39">
        <f t="shared" si="32"/>
        <v>0</v>
      </c>
      <c r="J224" s="43"/>
      <c r="K224" s="42"/>
      <c r="L224" s="39">
        <f t="shared" si="33"/>
        <v>0</v>
      </c>
      <c r="M224" s="41"/>
      <c r="N224" s="40"/>
      <c r="O224" s="39">
        <f t="shared" si="34"/>
        <v>0</v>
      </c>
      <c r="P224" s="38"/>
      <c r="R224" s="13"/>
    </row>
    <row r="225" spans="1:18" hidden="1" x14ac:dyDescent="0.25">
      <c r="A225" s="88">
        <v>5237</v>
      </c>
      <c r="B225" s="110" t="s">
        <v>88</v>
      </c>
      <c r="C225" s="87">
        <f t="shared" si="27"/>
        <v>0</v>
      </c>
      <c r="D225" s="43">
        <v>0</v>
      </c>
      <c r="E225" s="40"/>
      <c r="F225" s="39">
        <f t="shared" si="31"/>
        <v>0</v>
      </c>
      <c r="G225" s="43"/>
      <c r="H225" s="42"/>
      <c r="I225" s="39">
        <f t="shared" si="32"/>
        <v>0</v>
      </c>
      <c r="J225" s="43"/>
      <c r="K225" s="42"/>
      <c r="L225" s="39">
        <f t="shared" si="33"/>
        <v>0</v>
      </c>
      <c r="M225" s="41"/>
      <c r="N225" s="40"/>
      <c r="O225" s="39">
        <f t="shared" si="34"/>
        <v>0</v>
      </c>
      <c r="P225" s="38"/>
      <c r="R225" s="13"/>
    </row>
    <row r="226" spans="1:18" hidden="1" x14ac:dyDescent="0.25">
      <c r="A226" s="88">
        <v>5238</v>
      </c>
      <c r="B226" s="110" t="s">
        <v>87</v>
      </c>
      <c r="C226" s="87">
        <f t="shared" si="27"/>
        <v>0</v>
      </c>
      <c r="D226" s="43">
        <v>0</v>
      </c>
      <c r="E226" s="40"/>
      <c r="F226" s="39">
        <f t="shared" si="31"/>
        <v>0</v>
      </c>
      <c r="G226" s="43"/>
      <c r="H226" s="42"/>
      <c r="I226" s="39">
        <f t="shared" si="32"/>
        <v>0</v>
      </c>
      <c r="J226" s="43"/>
      <c r="K226" s="42"/>
      <c r="L226" s="39">
        <f t="shared" si="33"/>
        <v>0</v>
      </c>
      <c r="M226" s="41"/>
      <c r="N226" s="40"/>
      <c r="O226" s="39">
        <f t="shared" si="34"/>
        <v>0</v>
      </c>
      <c r="P226" s="38"/>
      <c r="R226" s="13"/>
    </row>
    <row r="227" spans="1:18" hidden="1" x14ac:dyDescent="0.25">
      <c r="A227" s="88">
        <v>5239</v>
      </c>
      <c r="B227" s="110" t="s">
        <v>86</v>
      </c>
      <c r="C227" s="87">
        <f t="shared" si="27"/>
        <v>0</v>
      </c>
      <c r="D227" s="43">
        <v>0</v>
      </c>
      <c r="E227" s="40"/>
      <c r="F227" s="39">
        <f t="shared" si="31"/>
        <v>0</v>
      </c>
      <c r="G227" s="43"/>
      <c r="H227" s="42"/>
      <c r="I227" s="39">
        <f t="shared" si="32"/>
        <v>0</v>
      </c>
      <c r="J227" s="43"/>
      <c r="K227" s="42"/>
      <c r="L227" s="39">
        <f t="shared" si="33"/>
        <v>0</v>
      </c>
      <c r="M227" s="41"/>
      <c r="N227" s="40"/>
      <c r="O227" s="39">
        <f t="shared" si="34"/>
        <v>0</v>
      </c>
      <c r="P227" s="38"/>
      <c r="R227" s="13"/>
    </row>
    <row r="228" spans="1:18" ht="24" hidden="1" x14ac:dyDescent="0.25">
      <c r="A228" s="111">
        <v>5240</v>
      </c>
      <c r="B228" s="110" t="s">
        <v>85</v>
      </c>
      <c r="C228" s="87">
        <f t="shared" si="27"/>
        <v>0</v>
      </c>
      <c r="D228" s="43">
        <v>0</v>
      </c>
      <c r="E228" s="40"/>
      <c r="F228" s="39">
        <f t="shared" si="31"/>
        <v>0</v>
      </c>
      <c r="G228" s="43"/>
      <c r="H228" s="42"/>
      <c r="I228" s="39">
        <f t="shared" si="32"/>
        <v>0</v>
      </c>
      <c r="J228" s="43"/>
      <c r="K228" s="42"/>
      <c r="L228" s="39">
        <f t="shared" si="33"/>
        <v>0</v>
      </c>
      <c r="M228" s="41"/>
      <c r="N228" s="40"/>
      <c r="O228" s="39">
        <f t="shared" si="34"/>
        <v>0</v>
      </c>
      <c r="P228" s="38"/>
      <c r="R228" s="13"/>
    </row>
    <row r="229" spans="1:18" hidden="1" x14ac:dyDescent="0.25">
      <c r="A229" s="111">
        <v>5250</v>
      </c>
      <c r="B229" s="110" t="s">
        <v>84</v>
      </c>
      <c r="C229" s="87">
        <f t="shared" si="27"/>
        <v>0</v>
      </c>
      <c r="D229" s="43">
        <v>0</v>
      </c>
      <c r="E229" s="40"/>
      <c r="F229" s="39">
        <f t="shared" si="31"/>
        <v>0</v>
      </c>
      <c r="G229" s="43"/>
      <c r="H229" s="42"/>
      <c r="I229" s="39">
        <f t="shared" si="32"/>
        <v>0</v>
      </c>
      <c r="J229" s="43"/>
      <c r="K229" s="42"/>
      <c r="L229" s="39">
        <f t="shared" si="33"/>
        <v>0</v>
      </c>
      <c r="M229" s="41"/>
      <c r="N229" s="40"/>
      <c r="O229" s="39">
        <f t="shared" si="34"/>
        <v>0</v>
      </c>
      <c r="P229" s="38"/>
      <c r="R229" s="13"/>
    </row>
    <row r="230" spans="1:18" hidden="1" x14ac:dyDescent="0.25">
      <c r="A230" s="111">
        <v>5260</v>
      </c>
      <c r="B230" s="110" t="s">
        <v>83</v>
      </c>
      <c r="C230" s="87">
        <f t="shared" si="27"/>
        <v>0</v>
      </c>
      <c r="D230" s="115">
        <f>SUM(D231)</f>
        <v>0</v>
      </c>
      <c r="E230" s="112">
        <f>SUM(E231)</f>
        <v>0</v>
      </c>
      <c r="F230" s="39">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c r="R230" s="13"/>
    </row>
    <row r="231" spans="1:18" hidden="1" x14ac:dyDescent="0.25">
      <c r="A231" s="88">
        <v>5269</v>
      </c>
      <c r="B231" s="110" t="s">
        <v>82</v>
      </c>
      <c r="C231" s="87">
        <f t="shared" si="27"/>
        <v>0</v>
      </c>
      <c r="D231" s="43">
        <v>0</v>
      </c>
      <c r="E231" s="40"/>
      <c r="F231" s="39">
        <f t="shared" si="31"/>
        <v>0</v>
      </c>
      <c r="G231" s="43"/>
      <c r="H231" s="42"/>
      <c r="I231" s="39">
        <f t="shared" si="32"/>
        <v>0</v>
      </c>
      <c r="J231" s="43"/>
      <c r="K231" s="42"/>
      <c r="L231" s="39">
        <f t="shared" si="33"/>
        <v>0</v>
      </c>
      <c r="M231" s="41"/>
      <c r="N231" s="40"/>
      <c r="O231" s="39">
        <f t="shared" si="34"/>
        <v>0</v>
      </c>
      <c r="P231" s="38"/>
      <c r="R231" s="13"/>
    </row>
    <row r="232" spans="1:18" ht="24" hidden="1" x14ac:dyDescent="0.25">
      <c r="A232" s="169">
        <v>5270</v>
      </c>
      <c r="B232" s="96" t="s">
        <v>81</v>
      </c>
      <c r="C232" s="168">
        <f t="shared" si="27"/>
        <v>0</v>
      </c>
      <c r="D232" s="167">
        <v>0</v>
      </c>
      <c r="E232" s="164"/>
      <c r="F232" s="90">
        <f t="shared" si="31"/>
        <v>0</v>
      </c>
      <c r="G232" s="167"/>
      <c r="H232" s="166"/>
      <c r="I232" s="90">
        <f t="shared" si="32"/>
        <v>0</v>
      </c>
      <c r="J232" s="167"/>
      <c r="K232" s="166"/>
      <c r="L232" s="90">
        <f t="shared" si="33"/>
        <v>0</v>
      </c>
      <c r="M232" s="165"/>
      <c r="N232" s="164"/>
      <c r="O232" s="90">
        <f t="shared" si="34"/>
        <v>0</v>
      </c>
      <c r="P232" s="89"/>
      <c r="R232" s="13"/>
    </row>
    <row r="233" spans="1:18" hidden="1" x14ac:dyDescent="0.25">
      <c r="A233" s="163">
        <v>6000</v>
      </c>
      <c r="B233" s="163" t="s">
        <v>80</v>
      </c>
      <c r="C233" s="162">
        <f t="shared" si="27"/>
        <v>0</v>
      </c>
      <c r="D233" s="160">
        <f>D234+D254+D261</f>
        <v>0</v>
      </c>
      <c r="E233" s="157">
        <f>E234+E254+E261</f>
        <v>0</v>
      </c>
      <c r="F233" s="156">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c r="R233" s="13"/>
    </row>
    <row r="234" spans="1:18" hidden="1" x14ac:dyDescent="0.25">
      <c r="A234" s="154">
        <v>6200</v>
      </c>
      <c r="B234" s="153" t="s">
        <v>79</v>
      </c>
      <c r="C234" s="152">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c r="R234" s="13"/>
    </row>
    <row r="235" spans="1:18" hidden="1" x14ac:dyDescent="0.25">
      <c r="A235" s="118">
        <v>6220</v>
      </c>
      <c r="B235" s="117" t="s">
        <v>78</v>
      </c>
      <c r="C235" s="148">
        <f t="shared" si="27"/>
        <v>0</v>
      </c>
      <c r="D235" s="83">
        <v>0</v>
      </c>
      <c r="E235" s="80"/>
      <c r="F235" s="79">
        <f t="shared" si="31"/>
        <v>0</v>
      </c>
      <c r="G235" s="83"/>
      <c r="H235" s="82"/>
      <c r="I235" s="79">
        <f t="shared" si="32"/>
        <v>0</v>
      </c>
      <c r="J235" s="83"/>
      <c r="K235" s="82"/>
      <c r="L235" s="79">
        <f t="shared" si="33"/>
        <v>0</v>
      </c>
      <c r="M235" s="81"/>
      <c r="N235" s="80"/>
      <c r="O235" s="79">
        <f t="shared" si="34"/>
        <v>0</v>
      </c>
      <c r="P235" s="78"/>
      <c r="R235" s="13"/>
    </row>
    <row r="236" spans="1:18" hidden="1" x14ac:dyDescent="0.25">
      <c r="A236" s="111">
        <v>6230</v>
      </c>
      <c r="B236" s="110" t="s">
        <v>77</v>
      </c>
      <c r="C236" s="136">
        <f t="shared" si="27"/>
        <v>0</v>
      </c>
      <c r="D236" s="115">
        <f>SUM(D237)</f>
        <v>0</v>
      </c>
      <c r="E236" s="112">
        <f>SUM(E237)</f>
        <v>0</v>
      </c>
      <c r="F236" s="39">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c r="R236" s="13"/>
    </row>
    <row r="237" spans="1:18" hidden="1" x14ac:dyDescent="0.25">
      <c r="A237" s="88">
        <v>6239</v>
      </c>
      <c r="B237" s="117" t="s">
        <v>76</v>
      </c>
      <c r="C237" s="136">
        <f t="shared" si="27"/>
        <v>0</v>
      </c>
      <c r="D237" s="43">
        <v>0</v>
      </c>
      <c r="E237" s="40"/>
      <c r="F237" s="39">
        <f t="shared" si="31"/>
        <v>0</v>
      </c>
      <c r="G237" s="43"/>
      <c r="H237" s="42"/>
      <c r="I237" s="39">
        <f t="shared" si="32"/>
        <v>0</v>
      </c>
      <c r="J237" s="43"/>
      <c r="K237" s="42"/>
      <c r="L237" s="39">
        <f t="shared" si="33"/>
        <v>0</v>
      </c>
      <c r="M237" s="41"/>
      <c r="N237" s="40"/>
      <c r="O237" s="39">
        <f t="shared" si="34"/>
        <v>0</v>
      </c>
      <c r="P237" s="38"/>
      <c r="R237" s="13"/>
    </row>
    <row r="238" spans="1:18" ht="24" hidden="1" x14ac:dyDescent="0.25">
      <c r="A238" s="111">
        <v>6240</v>
      </c>
      <c r="B238" s="110" t="s">
        <v>75</v>
      </c>
      <c r="C238" s="136">
        <f t="shared" si="27"/>
        <v>0</v>
      </c>
      <c r="D238" s="115">
        <f>SUM(D239:D240)</f>
        <v>0</v>
      </c>
      <c r="E238" s="112">
        <f>SUM(E239:E240)</f>
        <v>0</v>
      </c>
      <c r="F238" s="39">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c r="R238" s="13"/>
    </row>
    <row r="239" spans="1:18" hidden="1" x14ac:dyDescent="0.25">
      <c r="A239" s="88">
        <v>6241</v>
      </c>
      <c r="B239" s="110" t="s">
        <v>74</v>
      </c>
      <c r="C239" s="136">
        <f t="shared" si="27"/>
        <v>0</v>
      </c>
      <c r="D239" s="43">
        <v>0</v>
      </c>
      <c r="E239" s="40"/>
      <c r="F239" s="39">
        <f t="shared" si="31"/>
        <v>0</v>
      </c>
      <c r="G239" s="43"/>
      <c r="H239" s="42"/>
      <c r="I239" s="39">
        <f t="shared" si="32"/>
        <v>0</v>
      </c>
      <c r="J239" s="43"/>
      <c r="K239" s="42"/>
      <c r="L239" s="39">
        <f t="shared" si="33"/>
        <v>0</v>
      </c>
      <c r="M239" s="41"/>
      <c r="N239" s="40"/>
      <c r="O239" s="39">
        <f t="shared" si="34"/>
        <v>0</v>
      </c>
      <c r="P239" s="38"/>
      <c r="R239" s="13"/>
    </row>
    <row r="240" spans="1:18" hidden="1" x14ac:dyDescent="0.25">
      <c r="A240" s="88">
        <v>6242</v>
      </c>
      <c r="B240" s="110" t="s">
        <v>73</v>
      </c>
      <c r="C240" s="136">
        <f t="shared" si="27"/>
        <v>0</v>
      </c>
      <c r="D240" s="43">
        <v>0</v>
      </c>
      <c r="E240" s="40"/>
      <c r="F240" s="39">
        <f t="shared" si="31"/>
        <v>0</v>
      </c>
      <c r="G240" s="43"/>
      <c r="H240" s="42"/>
      <c r="I240" s="39">
        <f t="shared" si="32"/>
        <v>0</v>
      </c>
      <c r="J240" s="43"/>
      <c r="K240" s="42"/>
      <c r="L240" s="39">
        <f t="shared" si="33"/>
        <v>0</v>
      </c>
      <c r="M240" s="41"/>
      <c r="N240" s="40"/>
      <c r="O240" s="39">
        <f t="shared" si="34"/>
        <v>0</v>
      </c>
      <c r="P240" s="38"/>
      <c r="R240" s="13"/>
    </row>
    <row r="241" spans="1:18" ht="24" hidden="1" x14ac:dyDescent="0.25">
      <c r="A241" s="111">
        <v>6250</v>
      </c>
      <c r="B241" s="110" t="s">
        <v>72</v>
      </c>
      <c r="C241" s="136">
        <f t="shared" si="27"/>
        <v>0</v>
      </c>
      <c r="D241" s="115">
        <f>SUM(D242:D246)</f>
        <v>0</v>
      </c>
      <c r="E241" s="112">
        <f>SUM(E242:E246)</f>
        <v>0</v>
      </c>
      <c r="F241" s="39">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c r="R241" s="13"/>
    </row>
    <row r="242" spans="1:18" hidden="1" x14ac:dyDescent="0.25">
      <c r="A242" s="88">
        <v>6252</v>
      </c>
      <c r="B242" s="110" t="s">
        <v>71</v>
      </c>
      <c r="C242" s="136">
        <f t="shared" si="27"/>
        <v>0</v>
      </c>
      <c r="D242" s="43">
        <v>0</v>
      </c>
      <c r="E242" s="40"/>
      <c r="F242" s="39">
        <f t="shared" si="31"/>
        <v>0</v>
      </c>
      <c r="G242" s="43"/>
      <c r="H242" s="42"/>
      <c r="I242" s="39">
        <f t="shared" si="32"/>
        <v>0</v>
      </c>
      <c r="J242" s="43"/>
      <c r="K242" s="42"/>
      <c r="L242" s="39">
        <f t="shared" si="33"/>
        <v>0</v>
      </c>
      <c r="M242" s="41"/>
      <c r="N242" s="40"/>
      <c r="O242" s="39">
        <f t="shared" si="34"/>
        <v>0</v>
      </c>
      <c r="P242" s="38"/>
      <c r="R242" s="13"/>
    </row>
    <row r="243" spans="1:18" hidden="1" x14ac:dyDescent="0.25">
      <c r="A243" s="88">
        <v>6253</v>
      </c>
      <c r="B243" s="110" t="s">
        <v>70</v>
      </c>
      <c r="C243" s="136">
        <f t="shared" si="27"/>
        <v>0</v>
      </c>
      <c r="D243" s="43">
        <v>0</v>
      </c>
      <c r="E243" s="40"/>
      <c r="F243" s="39">
        <f t="shared" si="31"/>
        <v>0</v>
      </c>
      <c r="G243" s="43"/>
      <c r="H243" s="42"/>
      <c r="I243" s="39">
        <f t="shared" si="32"/>
        <v>0</v>
      </c>
      <c r="J243" s="43"/>
      <c r="K243" s="42"/>
      <c r="L243" s="39">
        <f t="shared" si="33"/>
        <v>0</v>
      </c>
      <c r="M243" s="41"/>
      <c r="N243" s="40"/>
      <c r="O243" s="39">
        <f t="shared" si="34"/>
        <v>0</v>
      </c>
      <c r="P243" s="38"/>
      <c r="R243" s="13"/>
    </row>
    <row r="244" spans="1:18" ht="24" hidden="1" x14ac:dyDescent="0.25">
      <c r="A244" s="88">
        <v>6254</v>
      </c>
      <c r="B244" s="110" t="s">
        <v>69</v>
      </c>
      <c r="C244" s="136">
        <f t="shared" si="27"/>
        <v>0</v>
      </c>
      <c r="D244" s="43">
        <v>0</v>
      </c>
      <c r="E244" s="40"/>
      <c r="F244" s="39">
        <f t="shared" si="31"/>
        <v>0</v>
      </c>
      <c r="G244" s="43"/>
      <c r="H244" s="42"/>
      <c r="I244" s="39">
        <f t="shared" si="32"/>
        <v>0</v>
      </c>
      <c r="J244" s="43"/>
      <c r="K244" s="42"/>
      <c r="L244" s="39">
        <f t="shared" si="33"/>
        <v>0</v>
      </c>
      <c r="M244" s="41"/>
      <c r="N244" s="40"/>
      <c r="O244" s="39">
        <f t="shared" si="34"/>
        <v>0</v>
      </c>
      <c r="P244" s="38"/>
      <c r="R244" s="13"/>
    </row>
    <row r="245" spans="1:18" ht="24" hidden="1" x14ac:dyDescent="0.25">
      <c r="A245" s="88">
        <v>6255</v>
      </c>
      <c r="B245" s="110" t="s">
        <v>68</v>
      </c>
      <c r="C245" s="136">
        <f t="shared" si="27"/>
        <v>0</v>
      </c>
      <c r="D245" s="43">
        <v>0</v>
      </c>
      <c r="E245" s="40"/>
      <c r="F245" s="39">
        <f t="shared" si="31"/>
        <v>0</v>
      </c>
      <c r="G245" s="43"/>
      <c r="H245" s="42"/>
      <c r="I245" s="39">
        <f t="shared" si="32"/>
        <v>0</v>
      </c>
      <c r="J245" s="43"/>
      <c r="K245" s="42"/>
      <c r="L245" s="39">
        <f t="shared" si="33"/>
        <v>0</v>
      </c>
      <c r="M245" s="41"/>
      <c r="N245" s="40"/>
      <c r="O245" s="39">
        <f t="shared" si="34"/>
        <v>0</v>
      </c>
      <c r="P245" s="38"/>
      <c r="R245" s="13"/>
    </row>
    <row r="246" spans="1:18" hidden="1" x14ac:dyDescent="0.25">
      <c r="A246" s="88">
        <v>6259</v>
      </c>
      <c r="B246" s="110" t="s">
        <v>67</v>
      </c>
      <c r="C246" s="136">
        <f t="shared" si="27"/>
        <v>0</v>
      </c>
      <c r="D246" s="43">
        <v>0</v>
      </c>
      <c r="E246" s="40"/>
      <c r="F246" s="39">
        <f t="shared" si="31"/>
        <v>0</v>
      </c>
      <c r="G246" s="43"/>
      <c r="H246" s="42"/>
      <c r="I246" s="39">
        <f t="shared" si="32"/>
        <v>0</v>
      </c>
      <c r="J246" s="43"/>
      <c r="K246" s="42"/>
      <c r="L246" s="39">
        <f t="shared" si="33"/>
        <v>0</v>
      </c>
      <c r="M246" s="41"/>
      <c r="N246" s="40"/>
      <c r="O246" s="39">
        <f t="shared" si="34"/>
        <v>0</v>
      </c>
      <c r="P246" s="38"/>
      <c r="R246" s="13"/>
    </row>
    <row r="247" spans="1:18" ht="24" hidden="1" x14ac:dyDescent="0.25">
      <c r="A247" s="111">
        <v>6260</v>
      </c>
      <c r="B247" s="110" t="s">
        <v>66</v>
      </c>
      <c r="C247" s="136">
        <f t="shared" si="27"/>
        <v>0</v>
      </c>
      <c r="D247" s="43">
        <v>0</v>
      </c>
      <c r="E247" s="40"/>
      <c r="F247" s="39">
        <f t="shared" ref="F247:F299" si="38">D247+E247</f>
        <v>0</v>
      </c>
      <c r="G247" s="43"/>
      <c r="H247" s="42"/>
      <c r="I247" s="39">
        <f t="shared" ref="I247:I299" si="39">G247+H247</f>
        <v>0</v>
      </c>
      <c r="J247" s="43"/>
      <c r="K247" s="42"/>
      <c r="L247" s="39">
        <f t="shared" ref="L247:L299" si="40">J247+K247</f>
        <v>0</v>
      </c>
      <c r="M247" s="41"/>
      <c r="N247" s="40"/>
      <c r="O247" s="39">
        <f t="shared" ref="O247:O276" si="41">M247+N247</f>
        <v>0</v>
      </c>
      <c r="P247" s="38"/>
      <c r="R247" s="13"/>
    </row>
    <row r="248" spans="1:18" hidden="1" x14ac:dyDescent="0.25">
      <c r="A248" s="111">
        <v>6270</v>
      </c>
      <c r="B248" s="110" t="s">
        <v>65</v>
      </c>
      <c r="C248" s="136">
        <f t="shared" si="27"/>
        <v>0</v>
      </c>
      <c r="D248" s="43">
        <v>0</v>
      </c>
      <c r="E248" s="40"/>
      <c r="F248" s="39">
        <f t="shared" si="38"/>
        <v>0</v>
      </c>
      <c r="G248" s="43"/>
      <c r="H248" s="42"/>
      <c r="I248" s="39">
        <f t="shared" si="39"/>
        <v>0</v>
      </c>
      <c r="J248" s="43"/>
      <c r="K248" s="42"/>
      <c r="L248" s="39">
        <f t="shared" si="40"/>
        <v>0</v>
      </c>
      <c r="M248" s="41"/>
      <c r="N248" s="40"/>
      <c r="O248" s="39">
        <f t="shared" si="41"/>
        <v>0</v>
      </c>
      <c r="P248" s="38"/>
      <c r="R248" s="13"/>
    </row>
    <row r="249" spans="1:18" hidden="1" x14ac:dyDescent="0.25">
      <c r="A249" s="118">
        <v>6290</v>
      </c>
      <c r="B249" s="117" t="s">
        <v>64</v>
      </c>
      <c r="C249" s="136">
        <f t="shared" si="27"/>
        <v>0</v>
      </c>
      <c r="D249" s="140">
        <f>SUM(D250:D253)</f>
        <v>0</v>
      </c>
      <c r="E249" s="141">
        <f>SUM(E250:E253)</f>
        <v>0</v>
      </c>
      <c r="F249" s="79">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c r="R249" s="13"/>
    </row>
    <row r="250" spans="1:18" hidden="1" x14ac:dyDescent="0.25">
      <c r="A250" s="88">
        <v>6291</v>
      </c>
      <c r="B250" s="110" t="s">
        <v>63</v>
      </c>
      <c r="C250" s="136">
        <f t="shared" si="27"/>
        <v>0</v>
      </c>
      <c r="D250" s="43">
        <v>0</v>
      </c>
      <c r="E250" s="40"/>
      <c r="F250" s="39">
        <f t="shared" si="38"/>
        <v>0</v>
      </c>
      <c r="G250" s="43"/>
      <c r="H250" s="42"/>
      <c r="I250" s="39">
        <f t="shared" si="39"/>
        <v>0</v>
      </c>
      <c r="J250" s="43"/>
      <c r="K250" s="42"/>
      <c r="L250" s="39">
        <f t="shared" si="40"/>
        <v>0</v>
      </c>
      <c r="M250" s="41"/>
      <c r="N250" s="40"/>
      <c r="O250" s="39">
        <f t="shared" si="41"/>
        <v>0</v>
      </c>
      <c r="P250" s="38"/>
      <c r="R250" s="13"/>
    </row>
    <row r="251" spans="1:18" hidden="1" x14ac:dyDescent="0.25">
      <c r="A251" s="88">
        <v>6292</v>
      </c>
      <c r="B251" s="110" t="s">
        <v>62</v>
      </c>
      <c r="C251" s="136">
        <f t="shared" si="27"/>
        <v>0</v>
      </c>
      <c r="D251" s="43">
        <v>0</v>
      </c>
      <c r="E251" s="40"/>
      <c r="F251" s="39">
        <f t="shared" si="38"/>
        <v>0</v>
      </c>
      <c r="G251" s="43"/>
      <c r="H251" s="42"/>
      <c r="I251" s="39">
        <f t="shared" si="39"/>
        <v>0</v>
      </c>
      <c r="J251" s="43"/>
      <c r="K251" s="42"/>
      <c r="L251" s="39">
        <f t="shared" si="40"/>
        <v>0</v>
      </c>
      <c r="M251" s="41"/>
      <c r="N251" s="40"/>
      <c r="O251" s="39">
        <f t="shared" si="41"/>
        <v>0</v>
      </c>
      <c r="P251" s="38"/>
      <c r="R251" s="13"/>
    </row>
    <row r="252" spans="1:18" ht="72" hidden="1" x14ac:dyDescent="0.25">
      <c r="A252" s="88">
        <v>6296</v>
      </c>
      <c r="B252" s="110" t="s">
        <v>61</v>
      </c>
      <c r="C252" s="136">
        <f t="shared" si="27"/>
        <v>0</v>
      </c>
      <c r="D252" s="43">
        <v>0</v>
      </c>
      <c r="E252" s="40"/>
      <c r="F252" s="39">
        <f t="shared" si="38"/>
        <v>0</v>
      </c>
      <c r="G252" s="43"/>
      <c r="H252" s="42"/>
      <c r="I252" s="39">
        <f t="shared" si="39"/>
        <v>0</v>
      </c>
      <c r="J252" s="43"/>
      <c r="K252" s="42"/>
      <c r="L252" s="39">
        <f t="shared" si="40"/>
        <v>0</v>
      </c>
      <c r="M252" s="41"/>
      <c r="N252" s="40"/>
      <c r="O252" s="39">
        <f t="shared" si="41"/>
        <v>0</v>
      </c>
      <c r="P252" s="38"/>
      <c r="R252" s="13"/>
    </row>
    <row r="253" spans="1:18" ht="36" hidden="1" x14ac:dyDescent="0.25">
      <c r="A253" s="88">
        <v>6299</v>
      </c>
      <c r="B253" s="110" t="s">
        <v>60</v>
      </c>
      <c r="C253" s="136">
        <f t="shared" si="27"/>
        <v>0</v>
      </c>
      <c r="D253" s="43">
        <v>0</v>
      </c>
      <c r="E253" s="40"/>
      <c r="F253" s="39">
        <f t="shared" si="38"/>
        <v>0</v>
      </c>
      <c r="G253" s="43"/>
      <c r="H253" s="42"/>
      <c r="I253" s="39">
        <f t="shared" si="39"/>
        <v>0</v>
      </c>
      <c r="J253" s="43"/>
      <c r="K253" s="42"/>
      <c r="L253" s="39">
        <f t="shared" si="40"/>
        <v>0</v>
      </c>
      <c r="M253" s="41"/>
      <c r="N253" s="40"/>
      <c r="O253" s="39">
        <f t="shared" si="41"/>
        <v>0</v>
      </c>
      <c r="P253" s="38"/>
      <c r="R253" s="13"/>
    </row>
    <row r="254" spans="1:18" hidden="1" x14ac:dyDescent="0.25">
      <c r="A254" s="109">
        <v>6300</v>
      </c>
      <c r="B254" s="108" t="s">
        <v>59</v>
      </c>
      <c r="C254" s="124">
        <f t="shared" si="27"/>
        <v>0</v>
      </c>
      <c r="D254" s="121">
        <f>SUM(D255,D259,D260)</f>
        <v>0</v>
      </c>
      <c r="E254" s="123">
        <f>SUM(E255,E259,E260)</f>
        <v>0</v>
      </c>
      <c r="F254" s="119">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c r="R254" s="13"/>
    </row>
    <row r="255" spans="1:18" ht="24" hidden="1" x14ac:dyDescent="0.25">
      <c r="A255" s="118">
        <v>6320</v>
      </c>
      <c r="B255" s="117" t="s">
        <v>58</v>
      </c>
      <c r="C255" s="146">
        <f t="shared" si="27"/>
        <v>0</v>
      </c>
      <c r="D255" s="140">
        <f>SUM(D256:D258)</f>
        <v>0</v>
      </c>
      <c r="E255" s="141">
        <f>SUM(E256:E258)</f>
        <v>0</v>
      </c>
      <c r="F255" s="79">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c r="R255" s="13"/>
    </row>
    <row r="256" spans="1:18" hidden="1" x14ac:dyDescent="0.25">
      <c r="A256" s="88">
        <v>6322</v>
      </c>
      <c r="B256" s="110" t="s">
        <v>57</v>
      </c>
      <c r="C256" s="113">
        <f t="shared" si="27"/>
        <v>0</v>
      </c>
      <c r="D256" s="43">
        <v>0</v>
      </c>
      <c r="E256" s="40"/>
      <c r="F256" s="39">
        <f t="shared" si="38"/>
        <v>0</v>
      </c>
      <c r="G256" s="43"/>
      <c r="H256" s="42"/>
      <c r="I256" s="39">
        <f t="shared" si="39"/>
        <v>0</v>
      </c>
      <c r="J256" s="43"/>
      <c r="K256" s="42"/>
      <c r="L256" s="39">
        <f t="shared" si="40"/>
        <v>0</v>
      </c>
      <c r="M256" s="41"/>
      <c r="N256" s="40"/>
      <c r="O256" s="39">
        <f t="shared" si="41"/>
        <v>0</v>
      </c>
      <c r="P256" s="38"/>
      <c r="R256" s="13"/>
    </row>
    <row r="257" spans="1:18" ht="24" hidden="1" x14ac:dyDescent="0.25">
      <c r="A257" s="88">
        <v>6323</v>
      </c>
      <c r="B257" s="110" t="s">
        <v>56</v>
      </c>
      <c r="C257" s="113">
        <f t="shared" si="27"/>
        <v>0</v>
      </c>
      <c r="D257" s="43">
        <v>0</v>
      </c>
      <c r="E257" s="40"/>
      <c r="F257" s="39">
        <f t="shared" si="38"/>
        <v>0</v>
      </c>
      <c r="G257" s="43"/>
      <c r="H257" s="42"/>
      <c r="I257" s="39">
        <f t="shared" si="39"/>
        <v>0</v>
      </c>
      <c r="J257" s="43"/>
      <c r="K257" s="42"/>
      <c r="L257" s="39">
        <f t="shared" si="40"/>
        <v>0</v>
      </c>
      <c r="M257" s="41"/>
      <c r="N257" s="40"/>
      <c r="O257" s="39">
        <f t="shared" si="41"/>
        <v>0</v>
      </c>
      <c r="P257" s="38"/>
      <c r="R257" s="13"/>
    </row>
    <row r="258" spans="1:18" ht="24" hidden="1" x14ac:dyDescent="0.25">
      <c r="A258" s="145">
        <v>6324</v>
      </c>
      <c r="B258" s="117" t="s">
        <v>55</v>
      </c>
      <c r="C258" s="113">
        <f t="shared" si="27"/>
        <v>0</v>
      </c>
      <c r="D258" s="83">
        <v>0</v>
      </c>
      <c r="E258" s="80"/>
      <c r="F258" s="79">
        <f t="shared" si="38"/>
        <v>0</v>
      </c>
      <c r="G258" s="83"/>
      <c r="H258" s="82"/>
      <c r="I258" s="79">
        <f t="shared" si="39"/>
        <v>0</v>
      </c>
      <c r="J258" s="83"/>
      <c r="K258" s="82"/>
      <c r="L258" s="79">
        <f t="shared" si="40"/>
        <v>0</v>
      </c>
      <c r="M258" s="81"/>
      <c r="N258" s="80"/>
      <c r="O258" s="79">
        <f t="shared" si="41"/>
        <v>0</v>
      </c>
      <c r="P258" s="78"/>
      <c r="R258" s="13"/>
    </row>
    <row r="259" spans="1:18" hidden="1" x14ac:dyDescent="0.25">
      <c r="A259" s="144">
        <v>6330</v>
      </c>
      <c r="B259" s="143" t="s">
        <v>54</v>
      </c>
      <c r="C259" s="113">
        <f t="shared" ref="C259:C286" si="51">F259+I259+L259+O259</f>
        <v>0</v>
      </c>
      <c r="D259" s="33">
        <v>0</v>
      </c>
      <c r="E259" s="30"/>
      <c r="F259" s="29">
        <f t="shared" si="38"/>
        <v>0</v>
      </c>
      <c r="G259" s="33"/>
      <c r="H259" s="32"/>
      <c r="I259" s="29">
        <f t="shared" si="39"/>
        <v>0</v>
      </c>
      <c r="J259" s="33"/>
      <c r="K259" s="32"/>
      <c r="L259" s="29">
        <f t="shared" si="40"/>
        <v>0</v>
      </c>
      <c r="M259" s="31"/>
      <c r="N259" s="30"/>
      <c r="O259" s="29">
        <f t="shared" si="41"/>
        <v>0</v>
      </c>
      <c r="P259" s="28"/>
      <c r="R259" s="13"/>
    </row>
    <row r="260" spans="1:18" hidden="1" x14ac:dyDescent="0.25">
      <c r="A260" s="111">
        <v>6360</v>
      </c>
      <c r="B260" s="110" t="s">
        <v>53</v>
      </c>
      <c r="C260" s="113">
        <f t="shared" si="51"/>
        <v>0</v>
      </c>
      <c r="D260" s="43">
        <v>0</v>
      </c>
      <c r="E260" s="40"/>
      <c r="F260" s="39">
        <f t="shared" si="38"/>
        <v>0</v>
      </c>
      <c r="G260" s="43"/>
      <c r="H260" s="42"/>
      <c r="I260" s="39">
        <f t="shared" si="39"/>
        <v>0</v>
      </c>
      <c r="J260" s="43"/>
      <c r="K260" s="42"/>
      <c r="L260" s="39">
        <f t="shared" si="40"/>
        <v>0</v>
      </c>
      <c r="M260" s="41"/>
      <c r="N260" s="40"/>
      <c r="O260" s="39">
        <f t="shared" si="41"/>
        <v>0</v>
      </c>
      <c r="P260" s="38"/>
      <c r="R260" s="13"/>
    </row>
    <row r="261" spans="1:18" ht="24" hidden="1" x14ac:dyDescent="0.25">
      <c r="A261" s="109">
        <v>6400</v>
      </c>
      <c r="B261" s="108" t="s">
        <v>52</v>
      </c>
      <c r="C261" s="124">
        <f t="shared" si="51"/>
        <v>0</v>
      </c>
      <c r="D261" s="121">
        <f>SUM(D262,D266)</f>
        <v>0</v>
      </c>
      <c r="E261" s="123">
        <f>SUM(E262,E266)</f>
        <v>0</v>
      </c>
      <c r="F261" s="119">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c r="R261" s="13"/>
    </row>
    <row r="262" spans="1:18" ht="24" hidden="1" x14ac:dyDescent="0.25">
      <c r="A262" s="118">
        <v>6410</v>
      </c>
      <c r="B262" s="117" t="s">
        <v>51</v>
      </c>
      <c r="C262" s="142">
        <f t="shared" si="51"/>
        <v>0</v>
      </c>
      <c r="D262" s="140">
        <f>SUM(D263:D265)</f>
        <v>0</v>
      </c>
      <c r="E262" s="141">
        <f>SUM(E263:E265)</f>
        <v>0</v>
      </c>
      <c r="F262" s="79">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c r="R262" s="13"/>
    </row>
    <row r="263" spans="1:18" hidden="1" x14ac:dyDescent="0.25">
      <c r="A263" s="88">
        <v>6411</v>
      </c>
      <c r="B263" s="47" t="s">
        <v>50</v>
      </c>
      <c r="C263" s="136">
        <f t="shared" si="51"/>
        <v>0</v>
      </c>
      <c r="D263" s="43">
        <v>0</v>
      </c>
      <c r="E263" s="40"/>
      <c r="F263" s="39">
        <f t="shared" si="38"/>
        <v>0</v>
      </c>
      <c r="G263" s="43"/>
      <c r="H263" s="42"/>
      <c r="I263" s="39">
        <f t="shared" si="39"/>
        <v>0</v>
      </c>
      <c r="J263" s="43"/>
      <c r="K263" s="42"/>
      <c r="L263" s="39">
        <f t="shared" si="40"/>
        <v>0</v>
      </c>
      <c r="M263" s="41"/>
      <c r="N263" s="40"/>
      <c r="O263" s="39">
        <f t="shared" si="41"/>
        <v>0</v>
      </c>
      <c r="P263" s="38"/>
      <c r="R263" s="13"/>
    </row>
    <row r="264" spans="1:18" ht="36" hidden="1" x14ac:dyDescent="0.25">
      <c r="A264" s="88">
        <v>6412</v>
      </c>
      <c r="B264" s="110" t="s">
        <v>49</v>
      </c>
      <c r="C264" s="136">
        <f t="shared" si="51"/>
        <v>0</v>
      </c>
      <c r="D264" s="43">
        <v>0</v>
      </c>
      <c r="E264" s="40"/>
      <c r="F264" s="39">
        <f t="shared" si="38"/>
        <v>0</v>
      </c>
      <c r="G264" s="43"/>
      <c r="H264" s="42"/>
      <c r="I264" s="39">
        <f t="shared" si="39"/>
        <v>0</v>
      </c>
      <c r="J264" s="43"/>
      <c r="K264" s="42"/>
      <c r="L264" s="39">
        <f t="shared" si="40"/>
        <v>0</v>
      </c>
      <c r="M264" s="41"/>
      <c r="N264" s="40"/>
      <c r="O264" s="39">
        <f t="shared" si="41"/>
        <v>0</v>
      </c>
      <c r="P264" s="38"/>
      <c r="R264" s="13"/>
    </row>
    <row r="265" spans="1:18" ht="36" hidden="1" x14ac:dyDescent="0.25">
      <c r="A265" s="88">
        <v>6419</v>
      </c>
      <c r="B265" s="110" t="s">
        <v>48</v>
      </c>
      <c r="C265" s="136">
        <f t="shared" si="51"/>
        <v>0</v>
      </c>
      <c r="D265" s="43">
        <v>0</v>
      </c>
      <c r="E265" s="40"/>
      <c r="F265" s="39">
        <f t="shared" si="38"/>
        <v>0</v>
      </c>
      <c r="G265" s="43"/>
      <c r="H265" s="42"/>
      <c r="I265" s="39">
        <f t="shared" si="39"/>
        <v>0</v>
      </c>
      <c r="J265" s="43"/>
      <c r="K265" s="42"/>
      <c r="L265" s="39">
        <f t="shared" si="40"/>
        <v>0</v>
      </c>
      <c r="M265" s="41"/>
      <c r="N265" s="40"/>
      <c r="O265" s="39">
        <f t="shared" si="41"/>
        <v>0</v>
      </c>
      <c r="P265" s="38"/>
      <c r="R265" s="13"/>
    </row>
    <row r="266" spans="1:18" ht="36" hidden="1" x14ac:dyDescent="0.25">
      <c r="A266" s="111">
        <v>6420</v>
      </c>
      <c r="B266" s="110" t="s">
        <v>47</v>
      </c>
      <c r="C266" s="136">
        <f t="shared" si="51"/>
        <v>0</v>
      </c>
      <c r="D266" s="115">
        <f>SUM(D267:D270)</f>
        <v>0</v>
      </c>
      <c r="E266" s="112">
        <f>SUM(E267:E270)</f>
        <v>0</v>
      </c>
      <c r="F266" s="39">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c r="R266" s="13"/>
    </row>
    <row r="267" spans="1:18" hidden="1" x14ac:dyDescent="0.25">
      <c r="A267" s="88">
        <v>6421</v>
      </c>
      <c r="B267" s="110" t="s">
        <v>46</v>
      </c>
      <c r="C267" s="136">
        <f t="shared" si="51"/>
        <v>0</v>
      </c>
      <c r="D267" s="43">
        <v>0</v>
      </c>
      <c r="E267" s="40"/>
      <c r="F267" s="39">
        <f t="shared" si="38"/>
        <v>0</v>
      </c>
      <c r="G267" s="43"/>
      <c r="H267" s="42"/>
      <c r="I267" s="39">
        <f t="shared" si="39"/>
        <v>0</v>
      </c>
      <c r="J267" s="43"/>
      <c r="K267" s="42"/>
      <c r="L267" s="39">
        <f t="shared" si="40"/>
        <v>0</v>
      </c>
      <c r="M267" s="41"/>
      <c r="N267" s="40"/>
      <c r="O267" s="39">
        <f t="shared" si="41"/>
        <v>0</v>
      </c>
      <c r="P267" s="38"/>
      <c r="R267" s="13"/>
    </row>
    <row r="268" spans="1:18" hidden="1" x14ac:dyDescent="0.25">
      <c r="A268" s="88">
        <v>6422</v>
      </c>
      <c r="B268" s="110" t="s">
        <v>45</v>
      </c>
      <c r="C268" s="136">
        <f t="shared" si="51"/>
        <v>0</v>
      </c>
      <c r="D268" s="43">
        <v>0</v>
      </c>
      <c r="E268" s="40"/>
      <c r="F268" s="39">
        <f t="shared" si="38"/>
        <v>0</v>
      </c>
      <c r="G268" s="43"/>
      <c r="H268" s="42"/>
      <c r="I268" s="39">
        <f t="shared" si="39"/>
        <v>0</v>
      </c>
      <c r="J268" s="43"/>
      <c r="K268" s="42"/>
      <c r="L268" s="39">
        <f t="shared" si="40"/>
        <v>0</v>
      </c>
      <c r="M268" s="41"/>
      <c r="N268" s="40"/>
      <c r="O268" s="39">
        <f t="shared" si="41"/>
        <v>0</v>
      </c>
      <c r="P268" s="38"/>
      <c r="R268" s="13"/>
    </row>
    <row r="269" spans="1:18" hidden="1" x14ac:dyDescent="0.25">
      <c r="A269" s="88">
        <v>6423</v>
      </c>
      <c r="B269" s="110" t="s">
        <v>44</v>
      </c>
      <c r="C269" s="136">
        <f t="shared" si="51"/>
        <v>0</v>
      </c>
      <c r="D269" s="43">
        <v>0</v>
      </c>
      <c r="E269" s="40"/>
      <c r="F269" s="39">
        <f t="shared" si="38"/>
        <v>0</v>
      </c>
      <c r="G269" s="43"/>
      <c r="H269" s="42"/>
      <c r="I269" s="39">
        <f t="shared" si="39"/>
        <v>0</v>
      </c>
      <c r="J269" s="43"/>
      <c r="K269" s="42"/>
      <c r="L269" s="39">
        <f t="shared" si="40"/>
        <v>0</v>
      </c>
      <c r="M269" s="41"/>
      <c r="N269" s="40"/>
      <c r="O269" s="39">
        <f t="shared" si="41"/>
        <v>0</v>
      </c>
      <c r="P269" s="38"/>
      <c r="R269" s="13"/>
    </row>
    <row r="270" spans="1:18" ht="24" hidden="1" x14ac:dyDescent="0.25">
      <c r="A270" s="88">
        <v>6424</v>
      </c>
      <c r="B270" s="110" t="s">
        <v>43</v>
      </c>
      <c r="C270" s="136">
        <f t="shared" si="51"/>
        <v>0</v>
      </c>
      <c r="D270" s="43">
        <v>0</v>
      </c>
      <c r="E270" s="40"/>
      <c r="F270" s="39">
        <f t="shared" si="38"/>
        <v>0</v>
      </c>
      <c r="G270" s="43"/>
      <c r="H270" s="42"/>
      <c r="I270" s="39">
        <f t="shared" si="39"/>
        <v>0</v>
      </c>
      <c r="J270" s="43"/>
      <c r="K270" s="42"/>
      <c r="L270" s="39">
        <f t="shared" si="40"/>
        <v>0</v>
      </c>
      <c r="M270" s="41"/>
      <c r="N270" s="40"/>
      <c r="O270" s="39">
        <f t="shared" si="41"/>
        <v>0</v>
      </c>
      <c r="P270" s="38"/>
      <c r="R270" s="13"/>
    </row>
    <row r="271" spans="1:18" ht="36" hidden="1" x14ac:dyDescent="0.25">
      <c r="A271" s="135">
        <v>7000</v>
      </c>
      <c r="B271" s="135" t="s">
        <v>42</v>
      </c>
      <c r="C271" s="134">
        <f t="shared" si="51"/>
        <v>0</v>
      </c>
      <c r="D271" s="131">
        <f>SUM(D272,D282)</f>
        <v>0</v>
      </c>
      <c r="E271" s="133">
        <f>SUM(E272,E282)</f>
        <v>0</v>
      </c>
      <c r="F271" s="129">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c r="R271" s="13"/>
    </row>
    <row r="272" spans="1:18" hidden="1" x14ac:dyDescent="0.25">
      <c r="A272" s="109">
        <v>7200</v>
      </c>
      <c r="B272" s="108" t="s">
        <v>41</v>
      </c>
      <c r="C272" s="124">
        <f t="shared" si="51"/>
        <v>0</v>
      </c>
      <c r="D272" s="121">
        <f>SUM(D273,D274,D277,D278,D281)</f>
        <v>0</v>
      </c>
      <c r="E272" s="123">
        <f>SUM(E273,E274,E277,E278,E281)</f>
        <v>0</v>
      </c>
      <c r="F272" s="119">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c r="R272" s="13"/>
    </row>
    <row r="273" spans="1:18" ht="24" hidden="1" x14ac:dyDescent="0.25">
      <c r="A273" s="118">
        <v>7210</v>
      </c>
      <c r="B273" s="117" t="s">
        <v>40</v>
      </c>
      <c r="C273" s="85">
        <f t="shared" si="51"/>
        <v>0</v>
      </c>
      <c r="D273" s="83">
        <v>0</v>
      </c>
      <c r="E273" s="80"/>
      <c r="F273" s="79">
        <f t="shared" si="38"/>
        <v>0</v>
      </c>
      <c r="G273" s="83"/>
      <c r="H273" s="82"/>
      <c r="I273" s="79">
        <f t="shared" si="39"/>
        <v>0</v>
      </c>
      <c r="J273" s="83"/>
      <c r="K273" s="82"/>
      <c r="L273" s="79">
        <f t="shared" si="40"/>
        <v>0</v>
      </c>
      <c r="M273" s="81"/>
      <c r="N273" s="80"/>
      <c r="O273" s="79">
        <f t="shared" si="41"/>
        <v>0</v>
      </c>
      <c r="P273" s="78"/>
      <c r="R273" s="13"/>
    </row>
    <row r="274" spans="1:18" s="116" customFormat="1" ht="24" hidden="1" x14ac:dyDescent="0.25">
      <c r="A274" s="111">
        <v>7220</v>
      </c>
      <c r="B274" s="110" t="s">
        <v>39</v>
      </c>
      <c r="C274" s="45">
        <f t="shared" si="51"/>
        <v>0</v>
      </c>
      <c r="D274" s="115">
        <f>SUM(D275:D276)</f>
        <v>0</v>
      </c>
      <c r="E274" s="112">
        <f>SUM(E275:E276)</f>
        <v>0</v>
      </c>
      <c r="F274" s="39">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c r="R274" s="13"/>
    </row>
    <row r="275" spans="1:18" s="116" customFormat="1" ht="36" hidden="1" x14ac:dyDescent="0.25">
      <c r="A275" s="88">
        <v>7221</v>
      </c>
      <c r="B275" s="110" t="s">
        <v>38</v>
      </c>
      <c r="C275" s="45">
        <f t="shared" si="51"/>
        <v>0</v>
      </c>
      <c r="D275" s="43">
        <v>0</v>
      </c>
      <c r="E275" s="40"/>
      <c r="F275" s="39">
        <f t="shared" si="38"/>
        <v>0</v>
      </c>
      <c r="G275" s="43"/>
      <c r="H275" s="42"/>
      <c r="I275" s="39">
        <f t="shared" si="39"/>
        <v>0</v>
      </c>
      <c r="J275" s="43"/>
      <c r="K275" s="42"/>
      <c r="L275" s="39">
        <f t="shared" si="40"/>
        <v>0</v>
      </c>
      <c r="M275" s="41"/>
      <c r="N275" s="40"/>
      <c r="O275" s="39">
        <f t="shared" si="41"/>
        <v>0</v>
      </c>
      <c r="P275" s="38"/>
      <c r="R275" s="13"/>
    </row>
    <row r="276" spans="1:18" s="116" customFormat="1" ht="36" hidden="1" x14ac:dyDescent="0.25">
      <c r="A276" s="88">
        <v>7222</v>
      </c>
      <c r="B276" s="110" t="s">
        <v>37</v>
      </c>
      <c r="C276" s="45">
        <f t="shared" si="51"/>
        <v>0</v>
      </c>
      <c r="D276" s="43">
        <v>0</v>
      </c>
      <c r="E276" s="40"/>
      <c r="F276" s="39">
        <f t="shared" si="38"/>
        <v>0</v>
      </c>
      <c r="G276" s="43"/>
      <c r="H276" s="42"/>
      <c r="I276" s="39">
        <f t="shared" si="39"/>
        <v>0</v>
      </c>
      <c r="J276" s="43"/>
      <c r="K276" s="42"/>
      <c r="L276" s="39">
        <f t="shared" si="40"/>
        <v>0</v>
      </c>
      <c r="M276" s="41"/>
      <c r="N276" s="40"/>
      <c r="O276" s="39">
        <f t="shared" si="41"/>
        <v>0</v>
      </c>
      <c r="P276" s="38"/>
      <c r="R276" s="13"/>
    </row>
    <row r="277" spans="1:18" s="116" customFormat="1" ht="24" hidden="1" x14ac:dyDescent="0.25">
      <c r="A277" s="111">
        <v>7230</v>
      </c>
      <c r="B277" s="110" t="s">
        <v>36</v>
      </c>
      <c r="C277" s="45">
        <f t="shared" si="51"/>
        <v>0</v>
      </c>
      <c r="D277" s="43">
        <v>0</v>
      </c>
      <c r="E277" s="40"/>
      <c r="F277" s="39">
        <f t="shared" si="38"/>
        <v>0</v>
      </c>
      <c r="G277" s="43"/>
      <c r="H277" s="42"/>
      <c r="I277" s="39">
        <f t="shared" si="39"/>
        <v>0</v>
      </c>
      <c r="J277" s="43"/>
      <c r="K277" s="42"/>
      <c r="L277" s="39">
        <f t="shared" si="40"/>
        <v>0</v>
      </c>
      <c r="M277" s="41"/>
      <c r="N277" s="40"/>
      <c r="O277" s="39">
        <f>M277+N277</f>
        <v>0</v>
      </c>
      <c r="P277" s="38"/>
      <c r="R277" s="13"/>
    </row>
    <row r="278" spans="1:18" ht="24" hidden="1" x14ac:dyDescent="0.25">
      <c r="A278" s="111">
        <v>7240</v>
      </c>
      <c r="B278" s="110" t="s">
        <v>35</v>
      </c>
      <c r="C278" s="45">
        <f t="shared" si="51"/>
        <v>0</v>
      </c>
      <c r="D278" s="115">
        <f>SUM(D279:D280)</f>
        <v>0</v>
      </c>
      <c r="E278" s="112">
        <f>SUM(E279:E280)</f>
        <v>0</v>
      </c>
      <c r="F278" s="39">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c r="R278" s="13"/>
    </row>
    <row r="279" spans="1:18" ht="48" hidden="1" x14ac:dyDescent="0.25">
      <c r="A279" s="88">
        <v>7245</v>
      </c>
      <c r="B279" s="110" t="s">
        <v>34</v>
      </c>
      <c r="C279" s="45">
        <f t="shared" si="51"/>
        <v>0</v>
      </c>
      <c r="D279" s="43">
        <v>0</v>
      </c>
      <c r="E279" s="40"/>
      <c r="F279" s="39">
        <f t="shared" si="38"/>
        <v>0</v>
      </c>
      <c r="G279" s="43"/>
      <c r="H279" s="42"/>
      <c r="I279" s="39">
        <f t="shared" si="39"/>
        <v>0</v>
      </c>
      <c r="J279" s="43"/>
      <c r="K279" s="42"/>
      <c r="L279" s="39">
        <f t="shared" si="40"/>
        <v>0</v>
      </c>
      <c r="M279" s="41"/>
      <c r="N279" s="40"/>
      <c r="O279" s="39">
        <f t="shared" ref="O279:O282" si="58">M279+N279</f>
        <v>0</v>
      </c>
      <c r="P279" s="38"/>
      <c r="R279" s="13"/>
    </row>
    <row r="280" spans="1:18" ht="72" hidden="1" x14ac:dyDescent="0.25">
      <c r="A280" s="88">
        <v>7246</v>
      </c>
      <c r="B280" s="110" t="s">
        <v>33</v>
      </c>
      <c r="C280" s="45">
        <f t="shared" si="51"/>
        <v>0</v>
      </c>
      <c r="D280" s="43">
        <v>0</v>
      </c>
      <c r="E280" s="40"/>
      <c r="F280" s="39">
        <f t="shared" si="38"/>
        <v>0</v>
      </c>
      <c r="G280" s="43"/>
      <c r="H280" s="42"/>
      <c r="I280" s="39">
        <f t="shared" si="39"/>
        <v>0</v>
      </c>
      <c r="J280" s="43"/>
      <c r="K280" s="42"/>
      <c r="L280" s="39">
        <f t="shared" si="40"/>
        <v>0</v>
      </c>
      <c r="M280" s="41"/>
      <c r="N280" s="40"/>
      <c r="O280" s="39">
        <f t="shared" si="58"/>
        <v>0</v>
      </c>
      <c r="P280" s="38"/>
      <c r="R280" s="13"/>
    </row>
    <row r="281" spans="1:18" ht="24" hidden="1" x14ac:dyDescent="0.25">
      <c r="A281" s="111">
        <v>7260</v>
      </c>
      <c r="B281" s="110" t="s">
        <v>32</v>
      </c>
      <c r="C281" s="45">
        <f t="shared" si="51"/>
        <v>0</v>
      </c>
      <c r="D281" s="83">
        <v>0</v>
      </c>
      <c r="E281" s="80"/>
      <c r="F281" s="79">
        <f t="shared" si="38"/>
        <v>0</v>
      </c>
      <c r="G281" s="83"/>
      <c r="H281" s="82"/>
      <c r="I281" s="79">
        <f t="shared" si="39"/>
        <v>0</v>
      </c>
      <c r="J281" s="83"/>
      <c r="K281" s="82"/>
      <c r="L281" s="79">
        <f t="shared" si="40"/>
        <v>0</v>
      </c>
      <c r="M281" s="81"/>
      <c r="N281" s="80"/>
      <c r="O281" s="79">
        <f t="shared" si="58"/>
        <v>0</v>
      </c>
      <c r="P281" s="78"/>
      <c r="R281" s="13"/>
    </row>
    <row r="282" spans="1:18" hidden="1" x14ac:dyDescent="0.25">
      <c r="A282" s="109">
        <v>7700</v>
      </c>
      <c r="B282" s="108" t="s">
        <v>31</v>
      </c>
      <c r="C282" s="107">
        <f t="shared" si="51"/>
        <v>0</v>
      </c>
      <c r="D282" s="105">
        <f>D283</f>
        <v>0</v>
      </c>
      <c r="E282" s="102">
        <f>SUM(E283)</f>
        <v>0</v>
      </c>
      <c r="F282" s="101">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c r="R282" s="13"/>
    </row>
    <row r="283" spans="1:18" hidden="1" x14ac:dyDescent="0.25">
      <c r="A283" s="99">
        <v>7720</v>
      </c>
      <c r="B283" s="98" t="s">
        <v>30</v>
      </c>
      <c r="C283" s="97">
        <f t="shared" si="51"/>
        <v>0</v>
      </c>
      <c r="D283" s="53">
        <v>0</v>
      </c>
      <c r="E283" s="50"/>
      <c r="F283" s="49">
        <f t="shared" si="38"/>
        <v>0</v>
      </c>
      <c r="G283" s="53"/>
      <c r="H283" s="52"/>
      <c r="I283" s="49">
        <f t="shared" si="39"/>
        <v>0</v>
      </c>
      <c r="J283" s="53"/>
      <c r="K283" s="52"/>
      <c r="L283" s="49">
        <f t="shared" si="40"/>
        <v>0</v>
      </c>
      <c r="M283" s="51"/>
      <c r="N283" s="50"/>
      <c r="O283" s="49">
        <f>M283+N283</f>
        <v>0</v>
      </c>
      <c r="P283" s="48"/>
      <c r="R283" s="13"/>
    </row>
    <row r="284" spans="1:18" hidden="1" x14ac:dyDescent="0.25">
      <c r="A284" s="57"/>
      <c r="B284" s="96" t="s">
        <v>29</v>
      </c>
      <c r="C284" s="85">
        <f t="shared" si="51"/>
        <v>0</v>
      </c>
      <c r="D284" s="94">
        <f>SUM(D285:D286)</f>
        <v>0</v>
      </c>
      <c r="E284" s="91">
        <f>SUM(E285:E286)</f>
        <v>0</v>
      </c>
      <c r="F284" s="90">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c r="R284" s="13"/>
    </row>
    <row r="285" spans="1:18" hidden="1" x14ac:dyDescent="0.25">
      <c r="A285" s="47" t="s">
        <v>28</v>
      </c>
      <c r="B285" s="88" t="s">
        <v>27</v>
      </c>
      <c r="C285" s="87">
        <f t="shared" si="51"/>
        <v>0</v>
      </c>
      <c r="D285" s="43"/>
      <c r="E285" s="40"/>
      <c r="F285" s="39">
        <f t="shared" si="38"/>
        <v>0</v>
      </c>
      <c r="G285" s="43"/>
      <c r="H285" s="42"/>
      <c r="I285" s="39">
        <f t="shared" si="39"/>
        <v>0</v>
      </c>
      <c r="J285" s="43"/>
      <c r="K285" s="42"/>
      <c r="L285" s="39">
        <f t="shared" si="40"/>
        <v>0</v>
      </c>
      <c r="M285" s="41"/>
      <c r="N285" s="40"/>
      <c r="O285" s="39">
        <f t="shared" si="59"/>
        <v>0</v>
      </c>
      <c r="P285" s="38"/>
      <c r="R285" s="13"/>
    </row>
    <row r="286" spans="1:18" hidden="1" x14ac:dyDescent="0.25">
      <c r="A286" s="47" t="s">
        <v>26</v>
      </c>
      <c r="B286" s="86" t="s">
        <v>25</v>
      </c>
      <c r="C286" s="85">
        <f t="shared" si="51"/>
        <v>0</v>
      </c>
      <c r="D286" s="83"/>
      <c r="E286" s="80"/>
      <c r="F286" s="79">
        <f t="shared" si="38"/>
        <v>0</v>
      </c>
      <c r="G286" s="83"/>
      <c r="H286" s="82"/>
      <c r="I286" s="79">
        <f t="shared" si="39"/>
        <v>0</v>
      </c>
      <c r="J286" s="83"/>
      <c r="K286" s="82"/>
      <c r="L286" s="79">
        <f t="shared" si="40"/>
        <v>0</v>
      </c>
      <c r="M286" s="81"/>
      <c r="N286" s="80"/>
      <c r="O286" s="79">
        <f t="shared" si="59"/>
        <v>0</v>
      </c>
      <c r="P286" s="78"/>
      <c r="R286" s="13"/>
    </row>
    <row r="287" spans="1:18" x14ac:dyDescent="0.25">
      <c r="A287" s="77"/>
      <c r="B287" s="76" t="s">
        <v>24</v>
      </c>
      <c r="C287" s="75">
        <f>SUM(C284,C271,C233,C198,C190,C176,C78,C56)</f>
        <v>47994</v>
      </c>
      <c r="D287" s="72">
        <f t="shared" ref="D287" si="60">SUM(D284,D271,D233,D198,D190,D176,D78,D56)</f>
        <v>47994</v>
      </c>
      <c r="E287" s="600">
        <f>SUM(E284,E271,E233,E198,E190,E176,E78,E56)</f>
        <v>0</v>
      </c>
      <c r="F287" s="505">
        <f t="shared" si="38"/>
        <v>47994</v>
      </c>
      <c r="G287" s="72">
        <f>SUM(G284,G271,G233,G198,G190,G176,G78,G56)</f>
        <v>0</v>
      </c>
      <c r="H287" s="71">
        <f>SUM(H284,H271,H233,H198,H190,H176,H78,H56)</f>
        <v>0</v>
      </c>
      <c r="I287" s="70">
        <f t="shared" si="39"/>
        <v>0</v>
      </c>
      <c r="J287" s="72">
        <f>SUM(J284,J271,J233,J198,J190,J176,J78,J56)</f>
        <v>0</v>
      </c>
      <c r="K287" s="71">
        <f>SUM(K284,K271,K233,K198,K190,K176,K78,K56)</f>
        <v>0</v>
      </c>
      <c r="L287" s="70">
        <f t="shared" si="40"/>
        <v>0</v>
      </c>
      <c r="M287" s="69">
        <f>SUM(M284,M271,M233,M198,M190,M176,M78,M56)</f>
        <v>0</v>
      </c>
      <c r="N287" s="68">
        <f>SUM(N284,N271,N233,N198,N190,N176,N78,N56)</f>
        <v>0</v>
      </c>
      <c r="O287" s="67">
        <f t="shared" si="59"/>
        <v>0</v>
      </c>
      <c r="P287" s="66"/>
      <c r="R287" s="13"/>
    </row>
    <row r="288" spans="1:18" hidden="1" x14ac:dyDescent="0.25">
      <c r="A288" s="65" t="s">
        <v>23</v>
      </c>
      <c r="B288" s="64"/>
      <c r="C288" s="59">
        <f t="shared" ref="C288" si="61">F288+I288+L288+O288</f>
        <v>0</v>
      </c>
      <c r="D288" s="61">
        <f>SUM(D28,D29,D45)-D54</f>
        <v>0</v>
      </c>
      <c r="E288" s="58">
        <f>SUM(E28,E29,E45)-E54</f>
        <v>0</v>
      </c>
      <c r="F288" s="15">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c r="R288" s="13"/>
    </row>
    <row r="289" spans="1:18" s="6" customFormat="1" hidden="1" x14ac:dyDescent="0.25">
      <c r="A289" s="65" t="s">
        <v>22</v>
      </c>
      <c r="B289" s="64"/>
      <c r="C289" s="62">
        <f>SUM(C290,C291)-C298+C299</f>
        <v>0</v>
      </c>
      <c r="D289" s="61">
        <f t="shared" ref="D289" si="62">SUM(D290,D291)-D298+D299</f>
        <v>0</v>
      </c>
      <c r="E289" s="58">
        <f>SUM(E290,E291)-E298+E299</f>
        <v>0</v>
      </c>
      <c r="F289" s="15">
        <f t="shared" si="38"/>
        <v>0</v>
      </c>
      <c r="G289" s="61">
        <f>SUM(G290,G291)-G298+G299</f>
        <v>0</v>
      </c>
      <c r="H289" s="60">
        <f>SUM(H290,H291)-H298+H299</f>
        <v>0</v>
      </c>
      <c r="I289" s="15">
        <f t="shared" si="39"/>
        <v>0</v>
      </c>
      <c r="J289" s="61">
        <f>SUM(J290,J291)-J298+J299</f>
        <v>0</v>
      </c>
      <c r="K289" s="60">
        <f>SUM(K290,K291)-K298+K299</f>
        <v>0</v>
      </c>
      <c r="L289" s="15">
        <f t="shared" si="40"/>
        <v>0</v>
      </c>
      <c r="M289" s="59">
        <f>SUM(M290,M291)-M298+M299</f>
        <v>0</v>
      </c>
      <c r="N289" s="58">
        <f>SUM(N290,N291)-N298+N299</f>
        <v>0</v>
      </c>
      <c r="O289" s="15">
        <f t="shared" si="59"/>
        <v>0</v>
      </c>
      <c r="P289" s="14"/>
      <c r="R289" s="13"/>
    </row>
    <row r="290" spans="1:18" s="6" customFormat="1" hidden="1" x14ac:dyDescent="0.25">
      <c r="A290" s="63" t="s">
        <v>21</v>
      </c>
      <c r="B290" s="63" t="s">
        <v>20</v>
      </c>
      <c r="C290" s="62">
        <f>C25-C284</f>
        <v>0</v>
      </c>
      <c r="D290" s="61">
        <f t="shared" ref="D290" si="63">D25-D284</f>
        <v>0</v>
      </c>
      <c r="E290" s="58">
        <f>E25-E284</f>
        <v>0</v>
      </c>
      <c r="F290" s="15">
        <f t="shared" si="38"/>
        <v>0</v>
      </c>
      <c r="G290" s="61">
        <f>G25-G284</f>
        <v>0</v>
      </c>
      <c r="H290" s="60">
        <f>H25-H284</f>
        <v>0</v>
      </c>
      <c r="I290" s="15">
        <f t="shared" si="39"/>
        <v>0</v>
      </c>
      <c r="J290" s="61">
        <f>J25-J284</f>
        <v>0</v>
      </c>
      <c r="K290" s="60">
        <f>K25-K284</f>
        <v>0</v>
      </c>
      <c r="L290" s="15">
        <f t="shared" si="40"/>
        <v>0</v>
      </c>
      <c r="M290" s="59">
        <f>M25-M284</f>
        <v>0</v>
      </c>
      <c r="N290" s="58">
        <f>N25-N284</f>
        <v>0</v>
      </c>
      <c r="O290" s="15">
        <f t="shared" si="59"/>
        <v>0</v>
      </c>
      <c r="P290" s="14"/>
      <c r="R290" s="13"/>
    </row>
    <row r="291" spans="1:18" s="6" customFormat="1" hidden="1" x14ac:dyDescent="0.25">
      <c r="A291" s="25" t="s">
        <v>19</v>
      </c>
      <c r="B291" s="25" t="s">
        <v>18</v>
      </c>
      <c r="C291" s="62">
        <f>SUM(C292,C294,C296)-SUM(C293,C295,C297)</f>
        <v>0</v>
      </c>
      <c r="D291" s="61">
        <f t="shared" ref="D291:E291" si="64">SUM(D292,D294,D296)-SUM(D293,D295,D297)</f>
        <v>0</v>
      </c>
      <c r="E291" s="58">
        <f t="shared" si="64"/>
        <v>0</v>
      </c>
      <c r="F291" s="15">
        <f t="shared" si="38"/>
        <v>0</v>
      </c>
      <c r="G291" s="61">
        <f t="shared" ref="G291:H291" si="65">SUM(G292,G294,G296)-SUM(G293,G295,G297)</f>
        <v>0</v>
      </c>
      <c r="H291" s="60">
        <f t="shared" si="65"/>
        <v>0</v>
      </c>
      <c r="I291" s="15">
        <f t="shared" si="39"/>
        <v>0</v>
      </c>
      <c r="J291" s="61">
        <f t="shared" ref="J291:K291" si="66">SUM(J292,J294,J296)-SUM(J293,J295,J297)</f>
        <v>0</v>
      </c>
      <c r="K291" s="60">
        <f t="shared" si="66"/>
        <v>0</v>
      </c>
      <c r="L291" s="15">
        <f t="shared" si="40"/>
        <v>0</v>
      </c>
      <c r="M291" s="59">
        <f t="shared" ref="M291:N291" si="67">SUM(M292,M294,M296)-SUM(M293,M295,M297)</f>
        <v>0</v>
      </c>
      <c r="N291" s="58">
        <f t="shared" si="67"/>
        <v>0</v>
      </c>
      <c r="O291" s="15">
        <f t="shared" si="59"/>
        <v>0</v>
      </c>
      <c r="P291" s="14"/>
      <c r="R291" s="13"/>
    </row>
    <row r="292" spans="1:18" s="6" customFormat="1" hidden="1" x14ac:dyDescent="0.25">
      <c r="A292" s="57" t="s">
        <v>17</v>
      </c>
      <c r="B292" s="56" t="s">
        <v>16</v>
      </c>
      <c r="C292" s="55">
        <f t="shared" ref="C292:C299" si="68">F292+I292+L292+O292</f>
        <v>0</v>
      </c>
      <c r="D292" s="53"/>
      <c r="E292" s="50"/>
      <c r="F292" s="49">
        <f t="shared" si="38"/>
        <v>0</v>
      </c>
      <c r="G292" s="53"/>
      <c r="H292" s="52"/>
      <c r="I292" s="49">
        <f t="shared" si="39"/>
        <v>0</v>
      </c>
      <c r="J292" s="53"/>
      <c r="K292" s="52"/>
      <c r="L292" s="49">
        <f t="shared" si="40"/>
        <v>0</v>
      </c>
      <c r="M292" s="51"/>
      <c r="N292" s="50"/>
      <c r="O292" s="49">
        <f t="shared" si="59"/>
        <v>0</v>
      </c>
      <c r="P292" s="48"/>
      <c r="R292" s="13"/>
    </row>
    <row r="293" spans="1:18" hidden="1" x14ac:dyDescent="0.25">
      <c r="A293" s="47" t="s">
        <v>15</v>
      </c>
      <c r="B293" s="46" t="s">
        <v>14</v>
      </c>
      <c r="C293" s="45">
        <f t="shared" si="68"/>
        <v>0</v>
      </c>
      <c r="D293" s="43"/>
      <c r="E293" s="40"/>
      <c r="F293" s="39">
        <f t="shared" si="38"/>
        <v>0</v>
      </c>
      <c r="G293" s="43"/>
      <c r="H293" s="42"/>
      <c r="I293" s="39">
        <f t="shared" si="39"/>
        <v>0</v>
      </c>
      <c r="J293" s="43"/>
      <c r="K293" s="42"/>
      <c r="L293" s="39">
        <f t="shared" si="40"/>
        <v>0</v>
      </c>
      <c r="M293" s="41"/>
      <c r="N293" s="40"/>
      <c r="O293" s="39">
        <f t="shared" si="59"/>
        <v>0</v>
      </c>
      <c r="P293" s="38"/>
      <c r="R293" s="13"/>
    </row>
    <row r="294" spans="1:18" hidden="1" x14ac:dyDescent="0.25">
      <c r="A294" s="47" t="s">
        <v>13</v>
      </c>
      <c r="B294" s="46" t="s">
        <v>12</v>
      </c>
      <c r="C294" s="45">
        <f t="shared" si="68"/>
        <v>0</v>
      </c>
      <c r="D294" s="43"/>
      <c r="E294" s="40"/>
      <c r="F294" s="39">
        <f t="shared" si="38"/>
        <v>0</v>
      </c>
      <c r="G294" s="43"/>
      <c r="H294" s="42"/>
      <c r="I294" s="39">
        <f t="shared" si="39"/>
        <v>0</v>
      </c>
      <c r="J294" s="43"/>
      <c r="K294" s="42"/>
      <c r="L294" s="39">
        <f t="shared" si="40"/>
        <v>0</v>
      </c>
      <c r="M294" s="41"/>
      <c r="N294" s="40"/>
      <c r="O294" s="39">
        <f t="shared" si="59"/>
        <v>0</v>
      </c>
      <c r="P294" s="38"/>
      <c r="R294" s="13"/>
    </row>
    <row r="295" spans="1:18" hidden="1" x14ac:dyDescent="0.25">
      <c r="A295" s="47" t="s">
        <v>11</v>
      </c>
      <c r="B295" s="46" t="s">
        <v>10</v>
      </c>
      <c r="C295" s="45">
        <f t="shared" si="68"/>
        <v>0</v>
      </c>
      <c r="D295" s="43"/>
      <c r="E295" s="40"/>
      <c r="F295" s="39">
        <f t="shared" si="38"/>
        <v>0</v>
      </c>
      <c r="G295" s="43"/>
      <c r="H295" s="42"/>
      <c r="I295" s="39">
        <f t="shared" si="39"/>
        <v>0</v>
      </c>
      <c r="J295" s="43"/>
      <c r="K295" s="42"/>
      <c r="L295" s="39">
        <f t="shared" si="40"/>
        <v>0</v>
      </c>
      <c r="M295" s="41"/>
      <c r="N295" s="40"/>
      <c r="O295" s="39">
        <f t="shared" si="59"/>
        <v>0</v>
      </c>
      <c r="P295" s="38"/>
      <c r="R295" s="13"/>
    </row>
    <row r="296" spans="1:18" hidden="1" x14ac:dyDescent="0.25">
      <c r="A296" s="47" t="s">
        <v>9</v>
      </c>
      <c r="B296" s="46" t="s">
        <v>8</v>
      </c>
      <c r="C296" s="45">
        <f t="shared" si="68"/>
        <v>0</v>
      </c>
      <c r="D296" s="43"/>
      <c r="E296" s="40"/>
      <c r="F296" s="39">
        <f t="shared" si="38"/>
        <v>0</v>
      </c>
      <c r="G296" s="43"/>
      <c r="H296" s="42"/>
      <c r="I296" s="39">
        <f t="shared" si="39"/>
        <v>0</v>
      </c>
      <c r="J296" s="43"/>
      <c r="K296" s="42"/>
      <c r="L296" s="39">
        <f t="shared" si="40"/>
        <v>0</v>
      </c>
      <c r="M296" s="41"/>
      <c r="N296" s="40"/>
      <c r="O296" s="39">
        <f t="shared" si="59"/>
        <v>0</v>
      </c>
      <c r="P296" s="38"/>
      <c r="R296" s="13"/>
    </row>
    <row r="297" spans="1:18" hidden="1" x14ac:dyDescent="0.25">
      <c r="A297" s="37" t="s">
        <v>7</v>
      </c>
      <c r="B297" s="36" t="s">
        <v>6</v>
      </c>
      <c r="C297" s="35">
        <f t="shared" si="68"/>
        <v>0</v>
      </c>
      <c r="D297" s="33"/>
      <c r="E297" s="30"/>
      <c r="F297" s="29">
        <f t="shared" si="38"/>
        <v>0</v>
      </c>
      <c r="G297" s="33"/>
      <c r="H297" s="32"/>
      <c r="I297" s="29">
        <f t="shared" si="39"/>
        <v>0</v>
      </c>
      <c r="J297" s="33"/>
      <c r="K297" s="32"/>
      <c r="L297" s="29">
        <f t="shared" si="40"/>
        <v>0</v>
      </c>
      <c r="M297" s="31"/>
      <c r="N297" s="30"/>
      <c r="O297" s="29">
        <f t="shared" si="59"/>
        <v>0</v>
      </c>
      <c r="P297" s="28"/>
      <c r="R297" s="13"/>
    </row>
    <row r="298" spans="1:18" hidden="1" x14ac:dyDescent="0.25">
      <c r="A298" s="25" t="s">
        <v>5</v>
      </c>
      <c r="B298" s="25" t="s">
        <v>4</v>
      </c>
      <c r="C298" s="27">
        <f t="shared" si="68"/>
        <v>0</v>
      </c>
      <c r="D298" s="19"/>
      <c r="E298" s="16"/>
      <c r="F298" s="15">
        <f t="shared" si="38"/>
        <v>0</v>
      </c>
      <c r="G298" s="19"/>
      <c r="H298" s="18"/>
      <c r="I298" s="15">
        <f t="shared" si="39"/>
        <v>0</v>
      </c>
      <c r="J298" s="19"/>
      <c r="K298" s="18"/>
      <c r="L298" s="15">
        <f t="shared" si="40"/>
        <v>0</v>
      </c>
      <c r="M298" s="17"/>
      <c r="N298" s="16"/>
      <c r="O298" s="15">
        <f t="shared" si="59"/>
        <v>0</v>
      </c>
      <c r="P298" s="14"/>
      <c r="R298" s="13"/>
    </row>
    <row r="299" spans="1:18" s="6" customFormat="1" ht="36" hidden="1" x14ac:dyDescent="0.25">
      <c r="A299" s="25" t="s">
        <v>3</v>
      </c>
      <c r="B299" s="24" t="s">
        <v>2</v>
      </c>
      <c r="C299" s="23">
        <f t="shared" si="68"/>
        <v>0</v>
      </c>
      <c r="D299" s="22"/>
      <c r="E299" s="21"/>
      <c r="F299" s="393">
        <f t="shared" si="38"/>
        <v>0</v>
      </c>
      <c r="G299" s="19"/>
      <c r="H299" s="18"/>
      <c r="I299" s="15">
        <f t="shared" si="39"/>
        <v>0</v>
      </c>
      <c r="J299" s="19"/>
      <c r="K299" s="18"/>
      <c r="L299" s="15">
        <f t="shared" si="40"/>
        <v>0</v>
      </c>
      <c r="M299" s="17"/>
      <c r="N299" s="16"/>
      <c r="O299" s="15">
        <f t="shared" si="59"/>
        <v>0</v>
      </c>
      <c r="P299" s="14"/>
      <c r="R299" s="13"/>
    </row>
    <row r="300" spans="1:18" s="6" customFormat="1" x14ac:dyDescent="0.25">
      <c r="A300" s="12" t="s">
        <v>1</v>
      </c>
      <c r="B300" s="11"/>
      <c r="C300" s="11"/>
      <c r="D300" s="11"/>
      <c r="E300" s="11"/>
      <c r="F300" s="11"/>
      <c r="G300" s="11"/>
      <c r="H300" s="11"/>
      <c r="I300" s="11"/>
      <c r="J300" s="11"/>
      <c r="K300" s="11"/>
      <c r="L300" s="11"/>
      <c r="M300" s="11"/>
      <c r="N300" s="11"/>
      <c r="O300" s="11"/>
      <c r="P300" s="10"/>
      <c r="Q300" s="345"/>
    </row>
    <row r="301" spans="1:18" ht="12.75" thickBot="1" x14ac:dyDescent="0.3">
      <c r="A301" s="5"/>
      <c r="B301" s="4"/>
      <c r="C301" s="4"/>
      <c r="D301" s="4"/>
      <c r="E301" s="4"/>
      <c r="F301" s="4"/>
      <c r="G301" s="4"/>
      <c r="H301" s="4"/>
      <c r="I301" s="4"/>
      <c r="J301" s="4"/>
      <c r="K301" s="4"/>
      <c r="L301" s="4"/>
      <c r="M301" s="4"/>
      <c r="N301" s="4"/>
      <c r="O301" s="4"/>
      <c r="P301" s="3"/>
      <c r="Q301" s="377"/>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pMkUytlQo0LTZFkRvNxsZ+LVbsX/KrPAlxEz2ALEQVAEe6KA/XCPIns8zkPJLFKQRx87YRmktZscUD7GUcCWOA==" saltValue="5P4pCz8ahjvkwnmhZYuveg==" spinCount="100000" sheet="1" objects="1" scenarios="1" formatCells="0" formatColumns="0" formatRows="0"/>
  <autoFilter ref="A22:P300">
    <filterColumn colId="2">
      <filters blank="1">
        <filter val="46 494"/>
        <filter val="47 241"/>
        <filter val="47 994"/>
        <filter val="747"/>
        <filter val="753"/>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36.pielikums Jūrmalas pilsētas domes 
2016.gada 15.septembra saistošajiem noteikumiem Nr.30
(protokols Nr.13, 11.punkts)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321"/>
  <sheetViews>
    <sheetView view="pageLayout" zoomScaleNormal="90" workbookViewId="0">
      <selection activeCell="T5" sqref="T5"/>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625</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371</v>
      </c>
      <c r="D9" s="861"/>
      <c r="E9" s="861"/>
      <c r="F9" s="861"/>
      <c r="G9" s="861"/>
      <c r="H9" s="861"/>
      <c r="I9" s="861"/>
      <c r="J9" s="861"/>
      <c r="K9" s="861"/>
      <c r="L9" s="861"/>
      <c r="M9" s="861"/>
      <c r="N9" s="861"/>
      <c r="O9" s="861"/>
      <c r="P9" s="882"/>
      <c r="Q9" s="377"/>
    </row>
    <row r="10" spans="1:17" x14ac:dyDescent="0.25">
      <c r="A10" s="359" t="s">
        <v>322</v>
      </c>
      <c r="B10" s="358"/>
      <c r="C10" s="864" t="s">
        <v>626</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627</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t="s">
        <v>628</v>
      </c>
      <c r="D16" s="861"/>
      <c r="E16" s="861"/>
      <c r="F16" s="861"/>
      <c r="G16" s="861"/>
      <c r="H16" s="861"/>
      <c r="I16" s="861"/>
      <c r="J16" s="861"/>
      <c r="K16" s="861"/>
      <c r="L16" s="861"/>
      <c r="M16" s="861"/>
      <c r="N16" s="861"/>
      <c r="O16" s="861"/>
      <c r="P16" s="882"/>
      <c r="Q16" s="377"/>
    </row>
    <row r="17" spans="1:19" x14ac:dyDescent="0.25">
      <c r="A17" s="359"/>
      <c r="B17" s="358" t="s">
        <v>311</v>
      </c>
      <c r="C17" s="861"/>
      <c r="D17" s="861"/>
      <c r="E17" s="861"/>
      <c r="F17" s="861"/>
      <c r="G17" s="861"/>
      <c r="H17" s="861"/>
      <c r="I17" s="861"/>
      <c r="J17" s="861"/>
      <c r="K17" s="861"/>
      <c r="L17" s="861"/>
      <c r="M17" s="861"/>
      <c r="N17" s="861"/>
      <c r="O17" s="861"/>
      <c r="P17" s="882"/>
      <c r="Q17" s="377"/>
    </row>
    <row r="18" spans="1:19" x14ac:dyDescent="0.25">
      <c r="A18" s="357"/>
      <c r="B18" s="356"/>
      <c r="C18" s="865"/>
      <c r="D18" s="865"/>
      <c r="E18" s="865"/>
      <c r="F18" s="865"/>
      <c r="G18" s="865"/>
      <c r="H18" s="865"/>
      <c r="I18" s="865"/>
      <c r="J18" s="865"/>
      <c r="K18" s="865"/>
      <c r="L18" s="865"/>
      <c r="M18" s="865"/>
      <c r="N18" s="865"/>
      <c r="O18" s="865"/>
      <c r="P18" s="888"/>
      <c r="Q18" s="377"/>
    </row>
    <row r="19" spans="1:19"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9"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9" s="346" customFormat="1" ht="57" customHeight="1" thickBot="1" x14ac:dyDescent="0.3">
      <c r="A21" s="868"/>
      <c r="B21" s="871"/>
      <c r="C21" s="876"/>
      <c r="D21" s="860"/>
      <c r="E21" s="878"/>
      <c r="F21" s="858"/>
      <c r="G21" s="860"/>
      <c r="H21" s="878"/>
      <c r="I21" s="858"/>
      <c r="J21" s="860"/>
      <c r="K21" s="878"/>
      <c r="L21" s="858"/>
      <c r="M21" s="860"/>
      <c r="N21" s="878"/>
      <c r="O21" s="858"/>
      <c r="P21" s="871"/>
    </row>
    <row r="22" spans="1:19"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9" s="6" customFormat="1" x14ac:dyDescent="0.25">
      <c r="A23" s="203"/>
      <c r="B23" s="183" t="s">
        <v>291</v>
      </c>
      <c r="C23" s="345"/>
      <c r="D23" s="342"/>
      <c r="E23" s="507"/>
      <c r="F23" s="204"/>
      <c r="G23" s="342"/>
      <c r="H23" s="343"/>
      <c r="I23" s="339"/>
      <c r="J23" s="342"/>
      <c r="K23" s="341"/>
      <c r="L23" s="339"/>
      <c r="M23" s="341"/>
      <c r="N23" s="340"/>
      <c r="O23" s="339"/>
      <c r="P23" s="338"/>
    </row>
    <row r="24" spans="1:19" s="6" customFormat="1" ht="12.75" thickBot="1" x14ac:dyDescent="0.3">
      <c r="A24" s="223"/>
      <c r="B24" s="337" t="s">
        <v>290</v>
      </c>
      <c r="C24" s="336">
        <f>F24+I24+L24+O24</f>
        <v>2677413</v>
      </c>
      <c r="D24" s="334">
        <f>SUM(D25,D28,D29,D45,D46)</f>
        <v>2407417</v>
      </c>
      <c r="E24" s="508">
        <f>SUM(E25,E28,E29,E45,E46)</f>
        <v>0</v>
      </c>
      <c r="F24" s="462">
        <f t="shared" ref="F24:F29" si="0">D24+E24</f>
        <v>2407417</v>
      </c>
      <c r="G24" s="334">
        <f>SUM(G25,G28,G46)</f>
        <v>0</v>
      </c>
      <c r="H24" s="333">
        <f>SUM(H25,H28,H46)</f>
        <v>0</v>
      </c>
      <c r="I24" s="330">
        <f>G24+H24</f>
        <v>0</v>
      </c>
      <c r="J24" s="334">
        <f>SUM(J25,J30,J46)</f>
        <v>269996</v>
      </c>
      <c r="K24" s="333">
        <f>SUM(K25,K30,K46)</f>
        <v>0</v>
      </c>
      <c r="L24" s="330">
        <f>J24+K24</f>
        <v>269996</v>
      </c>
      <c r="M24" s="332">
        <f>SUM(M25,M48)</f>
        <v>0</v>
      </c>
      <c r="N24" s="331">
        <f>SUM(N25,N48)</f>
        <v>0</v>
      </c>
      <c r="O24" s="330">
        <f>M24+N24</f>
        <v>0</v>
      </c>
      <c r="P24" s="215"/>
      <c r="R24" s="13"/>
      <c r="S24" s="13"/>
    </row>
    <row r="25" spans="1:19" ht="12.75" thickTop="1" x14ac:dyDescent="0.25">
      <c r="A25" s="329"/>
      <c r="B25" s="328" t="s">
        <v>289</v>
      </c>
      <c r="C25" s="327">
        <f>F25+I25+L25+O25</f>
        <v>57370</v>
      </c>
      <c r="D25" s="325">
        <f>SUM(D26:D27)</f>
        <v>0</v>
      </c>
      <c r="E25" s="509">
        <f>SUM(E26:E27)</f>
        <v>0</v>
      </c>
      <c r="F25" s="463">
        <f t="shared" si="0"/>
        <v>0</v>
      </c>
      <c r="G25" s="325">
        <f>SUM(G26:G27)</f>
        <v>0</v>
      </c>
      <c r="H25" s="324">
        <f>SUM(H26:H27)</f>
        <v>0</v>
      </c>
      <c r="I25" s="321">
        <f>G25+H25</f>
        <v>0</v>
      </c>
      <c r="J25" s="325">
        <f>SUM(J26:J27)</f>
        <v>57370</v>
      </c>
      <c r="K25" s="324">
        <f>SUM(K26:K27)</f>
        <v>0</v>
      </c>
      <c r="L25" s="321">
        <f>J25+K25</f>
        <v>57370</v>
      </c>
      <c r="M25" s="323">
        <f>SUM(M26:M27)</f>
        <v>0</v>
      </c>
      <c r="N25" s="322">
        <f>SUM(N26:N27)</f>
        <v>0</v>
      </c>
      <c r="O25" s="321">
        <f>M25+N25</f>
        <v>0</v>
      </c>
      <c r="P25" s="320"/>
      <c r="R25" s="13"/>
      <c r="S25" s="13"/>
    </row>
    <row r="26" spans="1:19" hidden="1" x14ac:dyDescent="0.25">
      <c r="A26" s="200"/>
      <c r="B26" s="145" t="s">
        <v>288</v>
      </c>
      <c r="C26" s="319">
        <f>F26+I26+L26+O26</f>
        <v>0</v>
      </c>
      <c r="D26" s="194"/>
      <c r="E26" s="510"/>
      <c r="F26" s="195">
        <f t="shared" si="0"/>
        <v>0</v>
      </c>
      <c r="G26" s="194"/>
      <c r="H26" s="193"/>
      <c r="I26" s="190">
        <f>G26+H26</f>
        <v>0</v>
      </c>
      <c r="J26" s="194"/>
      <c r="K26" s="193"/>
      <c r="L26" s="190">
        <f>J26+K26</f>
        <v>0</v>
      </c>
      <c r="M26" s="192"/>
      <c r="N26" s="191"/>
      <c r="O26" s="190">
        <f>M26+N26</f>
        <v>0</v>
      </c>
      <c r="P26" s="78"/>
      <c r="R26" s="13"/>
      <c r="S26" s="13"/>
    </row>
    <row r="27" spans="1:19" x14ac:dyDescent="0.25">
      <c r="A27" s="46"/>
      <c r="B27" s="88" t="s">
        <v>287</v>
      </c>
      <c r="C27" s="318">
        <f>F27+I27+L27+O27</f>
        <v>57370</v>
      </c>
      <c r="D27" s="316"/>
      <c r="E27" s="511"/>
      <c r="F27" s="468">
        <f t="shared" si="0"/>
        <v>0</v>
      </c>
      <c r="G27" s="316"/>
      <c r="H27" s="315"/>
      <c r="I27" s="312">
        <f>G27+H27</f>
        <v>0</v>
      </c>
      <c r="J27" s="316">
        <f>56141+1229</f>
        <v>57370</v>
      </c>
      <c r="K27" s="315"/>
      <c r="L27" s="312">
        <f>J27+K27</f>
        <v>57370</v>
      </c>
      <c r="M27" s="314"/>
      <c r="N27" s="313"/>
      <c r="O27" s="312">
        <f>M27+N27</f>
        <v>0</v>
      </c>
      <c r="P27" s="38"/>
      <c r="R27" s="13"/>
      <c r="S27" s="13"/>
    </row>
    <row r="28" spans="1:19" s="6" customFormat="1" ht="24.75" thickBot="1" x14ac:dyDescent="0.3">
      <c r="A28" s="311">
        <v>19300</v>
      </c>
      <c r="B28" s="311" t="s">
        <v>286</v>
      </c>
      <c r="C28" s="310">
        <f>SUM(F28,I28)</f>
        <v>2407417</v>
      </c>
      <c r="D28" s="307">
        <f>D54</f>
        <v>2407417</v>
      </c>
      <c r="E28" s="512"/>
      <c r="F28" s="469">
        <f t="shared" si="0"/>
        <v>2407417</v>
      </c>
      <c r="G28" s="307"/>
      <c r="H28" s="306"/>
      <c r="I28" s="305">
        <f>G28+H28</f>
        <v>0</v>
      </c>
      <c r="J28" s="304" t="s">
        <v>262</v>
      </c>
      <c r="K28" s="303" t="s">
        <v>262</v>
      </c>
      <c r="L28" s="300" t="s">
        <v>262</v>
      </c>
      <c r="M28" s="302" t="s">
        <v>262</v>
      </c>
      <c r="N28" s="301" t="s">
        <v>262</v>
      </c>
      <c r="O28" s="300" t="s">
        <v>262</v>
      </c>
      <c r="P28" s="299"/>
      <c r="R28" s="13"/>
      <c r="S28" s="13"/>
    </row>
    <row r="29" spans="1:19" s="6" customFormat="1" ht="32.25" hidden="1" customHeight="1" thickTop="1" x14ac:dyDescent="0.25">
      <c r="A29" s="109"/>
      <c r="B29" s="109" t="s">
        <v>284</v>
      </c>
      <c r="C29" s="124">
        <f>F29</f>
        <v>0</v>
      </c>
      <c r="D29" s="298"/>
      <c r="E29" s="514"/>
      <c r="F29" s="277">
        <f t="shared" si="0"/>
        <v>0</v>
      </c>
      <c r="G29" s="276" t="s">
        <v>262</v>
      </c>
      <c r="H29" s="275" t="s">
        <v>262</v>
      </c>
      <c r="I29" s="266" t="s">
        <v>262</v>
      </c>
      <c r="J29" s="276" t="s">
        <v>262</v>
      </c>
      <c r="K29" s="275" t="s">
        <v>262</v>
      </c>
      <c r="L29" s="266" t="s">
        <v>262</v>
      </c>
      <c r="M29" s="268" t="s">
        <v>262</v>
      </c>
      <c r="N29" s="267" t="s">
        <v>262</v>
      </c>
      <c r="O29" s="266" t="s">
        <v>262</v>
      </c>
      <c r="P29" s="171"/>
      <c r="R29" s="13"/>
      <c r="S29" s="13"/>
    </row>
    <row r="30" spans="1:19" s="6" customFormat="1" ht="36.75" thickTop="1" x14ac:dyDescent="0.25">
      <c r="A30" s="109">
        <v>21300</v>
      </c>
      <c r="B30" s="109" t="s">
        <v>283</v>
      </c>
      <c r="C30" s="124">
        <f t="shared" ref="C30:C44" si="1">L30</f>
        <v>211914</v>
      </c>
      <c r="D30" s="276" t="s">
        <v>262</v>
      </c>
      <c r="E30" s="515" t="s">
        <v>262</v>
      </c>
      <c r="F30" s="516" t="s">
        <v>262</v>
      </c>
      <c r="G30" s="276" t="s">
        <v>262</v>
      </c>
      <c r="H30" s="275" t="s">
        <v>262</v>
      </c>
      <c r="I30" s="266" t="s">
        <v>262</v>
      </c>
      <c r="J30" s="121">
        <f>SUM(J31,J35,J37,J40)</f>
        <v>211914</v>
      </c>
      <c r="K30" s="120">
        <f>SUM(K31,K35,K37,K40)</f>
        <v>0</v>
      </c>
      <c r="L30" s="119">
        <f t="shared" ref="L30:L44" si="2">J30+K30</f>
        <v>211914</v>
      </c>
      <c r="M30" s="268" t="s">
        <v>262</v>
      </c>
      <c r="N30" s="267" t="s">
        <v>262</v>
      </c>
      <c r="O30" s="266" t="s">
        <v>262</v>
      </c>
      <c r="P30" s="171"/>
      <c r="R30" s="13"/>
      <c r="S30" s="13"/>
    </row>
    <row r="31" spans="1:19" s="6" customFormat="1" ht="24" hidden="1" x14ac:dyDescent="0.25">
      <c r="A31" s="280">
        <v>21350</v>
      </c>
      <c r="B31" s="109" t="s">
        <v>282</v>
      </c>
      <c r="C31" s="124">
        <f t="shared" si="1"/>
        <v>0</v>
      </c>
      <c r="D31" s="276" t="s">
        <v>262</v>
      </c>
      <c r="E31" s="515" t="s">
        <v>262</v>
      </c>
      <c r="F31" s="293" t="s">
        <v>262</v>
      </c>
      <c r="G31" s="276" t="s">
        <v>262</v>
      </c>
      <c r="H31" s="275" t="s">
        <v>262</v>
      </c>
      <c r="I31" s="266" t="s">
        <v>262</v>
      </c>
      <c r="J31" s="121">
        <f>SUM(J32:J34)</f>
        <v>0</v>
      </c>
      <c r="K31" s="120">
        <f>SUM(K32:K34)</f>
        <v>0</v>
      </c>
      <c r="L31" s="119">
        <f t="shared" si="2"/>
        <v>0</v>
      </c>
      <c r="M31" s="268" t="s">
        <v>262</v>
      </c>
      <c r="N31" s="267" t="s">
        <v>262</v>
      </c>
      <c r="O31" s="266" t="s">
        <v>262</v>
      </c>
      <c r="P31" s="171"/>
      <c r="R31" s="13"/>
      <c r="S31" s="13"/>
    </row>
    <row r="32" spans="1:19" hidden="1" x14ac:dyDescent="0.25">
      <c r="A32" s="200">
        <v>21351</v>
      </c>
      <c r="B32" s="117" t="s">
        <v>281</v>
      </c>
      <c r="C32" s="85">
        <f t="shared" si="1"/>
        <v>0</v>
      </c>
      <c r="D32" s="291" t="s">
        <v>262</v>
      </c>
      <c r="E32" s="517" t="s">
        <v>262</v>
      </c>
      <c r="F32" s="292" t="s">
        <v>262</v>
      </c>
      <c r="G32" s="291" t="s">
        <v>262</v>
      </c>
      <c r="H32" s="290" t="s">
        <v>262</v>
      </c>
      <c r="I32" s="287" t="s">
        <v>262</v>
      </c>
      <c r="J32" s="83"/>
      <c r="K32" s="82"/>
      <c r="L32" s="79">
        <f t="shared" si="2"/>
        <v>0</v>
      </c>
      <c r="M32" s="289" t="s">
        <v>262</v>
      </c>
      <c r="N32" s="288" t="s">
        <v>262</v>
      </c>
      <c r="O32" s="287" t="s">
        <v>262</v>
      </c>
      <c r="P32" s="78"/>
      <c r="R32" s="13"/>
      <c r="S32" s="13"/>
    </row>
    <row r="33" spans="1:19" hidden="1" x14ac:dyDescent="0.25">
      <c r="A33" s="46">
        <v>21352</v>
      </c>
      <c r="B33" s="110" t="s">
        <v>280</v>
      </c>
      <c r="C33" s="45">
        <f t="shared" si="1"/>
        <v>0</v>
      </c>
      <c r="D33" s="285" t="s">
        <v>262</v>
      </c>
      <c r="E33" s="519" t="s">
        <v>262</v>
      </c>
      <c r="F33" s="286" t="s">
        <v>262</v>
      </c>
      <c r="G33" s="285" t="s">
        <v>262</v>
      </c>
      <c r="H33" s="284" t="s">
        <v>262</v>
      </c>
      <c r="I33" s="281" t="s">
        <v>262</v>
      </c>
      <c r="J33" s="43"/>
      <c r="K33" s="42"/>
      <c r="L33" s="39">
        <f t="shared" si="2"/>
        <v>0</v>
      </c>
      <c r="M33" s="283" t="s">
        <v>262</v>
      </c>
      <c r="N33" s="282" t="s">
        <v>262</v>
      </c>
      <c r="O33" s="281" t="s">
        <v>262</v>
      </c>
      <c r="P33" s="38"/>
      <c r="R33" s="13"/>
      <c r="S33" s="13"/>
    </row>
    <row r="34" spans="1:19" ht="24" hidden="1" x14ac:dyDescent="0.25">
      <c r="A34" s="46">
        <v>21359</v>
      </c>
      <c r="B34" s="110" t="s">
        <v>279</v>
      </c>
      <c r="C34" s="45">
        <f t="shared" si="1"/>
        <v>0</v>
      </c>
      <c r="D34" s="285" t="s">
        <v>262</v>
      </c>
      <c r="E34" s="519" t="s">
        <v>262</v>
      </c>
      <c r="F34" s="286" t="s">
        <v>262</v>
      </c>
      <c r="G34" s="285" t="s">
        <v>262</v>
      </c>
      <c r="H34" s="284" t="s">
        <v>262</v>
      </c>
      <c r="I34" s="281" t="s">
        <v>262</v>
      </c>
      <c r="J34" s="43"/>
      <c r="K34" s="42"/>
      <c r="L34" s="39">
        <f t="shared" si="2"/>
        <v>0</v>
      </c>
      <c r="M34" s="283" t="s">
        <v>262</v>
      </c>
      <c r="N34" s="282" t="s">
        <v>262</v>
      </c>
      <c r="O34" s="281" t="s">
        <v>262</v>
      </c>
      <c r="P34" s="38"/>
      <c r="R34" s="13"/>
      <c r="S34" s="13"/>
    </row>
    <row r="35" spans="1:19" s="6" customFormat="1" ht="36" x14ac:dyDescent="0.25">
      <c r="A35" s="280">
        <v>21370</v>
      </c>
      <c r="B35" s="109" t="s">
        <v>278</v>
      </c>
      <c r="C35" s="124">
        <f t="shared" si="1"/>
        <v>65901</v>
      </c>
      <c r="D35" s="276" t="s">
        <v>262</v>
      </c>
      <c r="E35" s="515" t="s">
        <v>262</v>
      </c>
      <c r="F35" s="516" t="s">
        <v>262</v>
      </c>
      <c r="G35" s="276" t="s">
        <v>262</v>
      </c>
      <c r="H35" s="275" t="s">
        <v>262</v>
      </c>
      <c r="I35" s="266" t="s">
        <v>262</v>
      </c>
      <c r="J35" s="121">
        <f>SUM(J36)</f>
        <v>65901</v>
      </c>
      <c r="K35" s="120">
        <f>SUM(K36)</f>
        <v>0</v>
      </c>
      <c r="L35" s="119">
        <f t="shared" si="2"/>
        <v>65901</v>
      </c>
      <c r="M35" s="268" t="s">
        <v>262</v>
      </c>
      <c r="N35" s="267" t="s">
        <v>262</v>
      </c>
      <c r="O35" s="266" t="s">
        <v>262</v>
      </c>
      <c r="P35" s="171"/>
      <c r="R35" s="13"/>
      <c r="S35" s="13"/>
    </row>
    <row r="36" spans="1:19" ht="36" x14ac:dyDescent="0.25">
      <c r="A36" s="99">
        <v>21379</v>
      </c>
      <c r="B36" s="98" t="s">
        <v>277</v>
      </c>
      <c r="C36" s="55">
        <f t="shared" si="1"/>
        <v>65901</v>
      </c>
      <c r="D36" s="295" t="s">
        <v>262</v>
      </c>
      <c r="E36" s="521" t="s">
        <v>262</v>
      </c>
      <c r="F36" s="522" t="s">
        <v>262</v>
      </c>
      <c r="G36" s="295" t="s">
        <v>262</v>
      </c>
      <c r="H36" s="294" t="s">
        <v>262</v>
      </c>
      <c r="I36" s="261" t="s">
        <v>262</v>
      </c>
      <c r="J36" s="53">
        <v>65901</v>
      </c>
      <c r="K36" s="52"/>
      <c r="L36" s="49">
        <f t="shared" si="2"/>
        <v>65901</v>
      </c>
      <c r="M36" s="263" t="s">
        <v>262</v>
      </c>
      <c r="N36" s="262" t="s">
        <v>262</v>
      </c>
      <c r="O36" s="261" t="s">
        <v>262</v>
      </c>
      <c r="P36" s="48"/>
      <c r="R36" s="13"/>
      <c r="S36" s="13"/>
    </row>
    <row r="37" spans="1:19" s="6" customFormat="1" hidden="1" x14ac:dyDescent="0.25">
      <c r="A37" s="280">
        <v>21380</v>
      </c>
      <c r="B37" s="109" t="s">
        <v>276</v>
      </c>
      <c r="C37" s="124">
        <f t="shared" si="1"/>
        <v>0</v>
      </c>
      <c r="D37" s="276" t="s">
        <v>262</v>
      </c>
      <c r="E37" s="515" t="s">
        <v>262</v>
      </c>
      <c r="F37" s="293" t="s">
        <v>262</v>
      </c>
      <c r="G37" s="276" t="s">
        <v>262</v>
      </c>
      <c r="H37" s="275" t="s">
        <v>262</v>
      </c>
      <c r="I37" s="266" t="s">
        <v>262</v>
      </c>
      <c r="J37" s="121">
        <f>SUM(J38:J39)</f>
        <v>0</v>
      </c>
      <c r="K37" s="120">
        <f>SUM(K38:K39)</f>
        <v>0</v>
      </c>
      <c r="L37" s="119">
        <f t="shared" si="2"/>
        <v>0</v>
      </c>
      <c r="M37" s="268" t="s">
        <v>262</v>
      </c>
      <c r="N37" s="267" t="s">
        <v>262</v>
      </c>
      <c r="O37" s="266" t="s">
        <v>262</v>
      </c>
      <c r="P37" s="171"/>
      <c r="R37" s="13"/>
      <c r="S37" s="13"/>
    </row>
    <row r="38" spans="1:19" hidden="1" x14ac:dyDescent="0.25">
      <c r="A38" s="145">
        <v>21381</v>
      </c>
      <c r="B38" s="117" t="s">
        <v>275</v>
      </c>
      <c r="C38" s="85">
        <f t="shared" si="1"/>
        <v>0</v>
      </c>
      <c r="D38" s="291" t="s">
        <v>262</v>
      </c>
      <c r="E38" s="517" t="s">
        <v>262</v>
      </c>
      <c r="F38" s="292" t="s">
        <v>262</v>
      </c>
      <c r="G38" s="291" t="s">
        <v>262</v>
      </c>
      <c r="H38" s="290" t="s">
        <v>262</v>
      </c>
      <c r="I38" s="287" t="s">
        <v>262</v>
      </c>
      <c r="J38" s="83"/>
      <c r="K38" s="82"/>
      <c r="L38" s="79">
        <f t="shared" si="2"/>
        <v>0</v>
      </c>
      <c r="M38" s="289" t="s">
        <v>262</v>
      </c>
      <c r="N38" s="288" t="s">
        <v>262</v>
      </c>
      <c r="O38" s="287" t="s">
        <v>262</v>
      </c>
      <c r="P38" s="78"/>
      <c r="R38" s="13"/>
      <c r="S38" s="13"/>
    </row>
    <row r="39" spans="1:19" ht="24" hidden="1" x14ac:dyDescent="0.25">
      <c r="A39" s="88">
        <v>21383</v>
      </c>
      <c r="B39" s="110" t="s">
        <v>274</v>
      </c>
      <c r="C39" s="45">
        <f t="shared" si="1"/>
        <v>0</v>
      </c>
      <c r="D39" s="285" t="s">
        <v>262</v>
      </c>
      <c r="E39" s="519" t="s">
        <v>262</v>
      </c>
      <c r="F39" s="286" t="s">
        <v>262</v>
      </c>
      <c r="G39" s="285" t="s">
        <v>262</v>
      </c>
      <c r="H39" s="284" t="s">
        <v>262</v>
      </c>
      <c r="I39" s="281" t="s">
        <v>262</v>
      </c>
      <c r="J39" s="43"/>
      <c r="K39" s="42"/>
      <c r="L39" s="39">
        <f t="shared" si="2"/>
        <v>0</v>
      </c>
      <c r="M39" s="283" t="s">
        <v>262</v>
      </c>
      <c r="N39" s="282" t="s">
        <v>262</v>
      </c>
      <c r="O39" s="281" t="s">
        <v>262</v>
      </c>
      <c r="P39" s="38"/>
      <c r="R39" s="13"/>
      <c r="S39" s="13"/>
    </row>
    <row r="40" spans="1:19" s="6" customFormat="1" ht="24" x14ac:dyDescent="0.25">
      <c r="A40" s="280">
        <v>21390</v>
      </c>
      <c r="B40" s="109" t="s">
        <v>273</v>
      </c>
      <c r="C40" s="124">
        <f t="shared" si="1"/>
        <v>146013</v>
      </c>
      <c r="D40" s="276" t="s">
        <v>262</v>
      </c>
      <c r="E40" s="515" t="s">
        <v>262</v>
      </c>
      <c r="F40" s="516" t="s">
        <v>262</v>
      </c>
      <c r="G40" s="276" t="s">
        <v>262</v>
      </c>
      <c r="H40" s="275" t="s">
        <v>262</v>
      </c>
      <c r="I40" s="266" t="s">
        <v>262</v>
      </c>
      <c r="J40" s="121">
        <f>SUM(J41:J44)</f>
        <v>146013</v>
      </c>
      <c r="K40" s="120">
        <f>SUM(K41:K44)</f>
        <v>0</v>
      </c>
      <c r="L40" s="119">
        <f t="shared" si="2"/>
        <v>146013</v>
      </c>
      <c r="M40" s="268" t="s">
        <v>262</v>
      </c>
      <c r="N40" s="267" t="s">
        <v>262</v>
      </c>
      <c r="O40" s="266" t="s">
        <v>262</v>
      </c>
      <c r="P40" s="171"/>
      <c r="R40" s="13"/>
      <c r="S40" s="13"/>
    </row>
    <row r="41" spans="1:19" ht="24" hidden="1" x14ac:dyDescent="0.25">
      <c r="A41" s="145">
        <v>21391</v>
      </c>
      <c r="B41" s="117" t="s">
        <v>272</v>
      </c>
      <c r="C41" s="85">
        <f t="shared" si="1"/>
        <v>0</v>
      </c>
      <c r="D41" s="291" t="s">
        <v>262</v>
      </c>
      <c r="E41" s="517" t="s">
        <v>262</v>
      </c>
      <c r="F41" s="292" t="s">
        <v>262</v>
      </c>
      <c r="G41" s="291" t="s">
        <v>262</v>
      </c>
      <c r="H41" s="290" t="s">
        <v>262</v>
      </c>
      <c r="I41" s="287" t="s">
        <v>262</v>
      </c>
      <c r="J41" s="83"/>
      <c r="K41" s="82"/>
      <c r="L41" s="79">
        <f t="shared" si="2"/>
        <v>0</v>
      </c>
      <c r="M41" s="289" t="s">
        <v>262</v>
      </c>
      <c r="N41" s="288" t="s">
        <v>262</v>
      </c>
      <c r="O41" s="287" t="s">
        <v>262</v>
      </c>
      <c r="P41" s="78"/>
      <c r="R41" s="13"/>
      <c r="S41" s="13"/>
    </row>
    <row r="42" spans="1:19" hidden="1" x14ac:dyDescent="0.25">
      <c r="A42" s="88">
        <v>21393</v>
      </c>
      <c r="B42" s="110" t="s">
        <v>271</v>
      </c>
      <c r="C42" s="45">
        <f t="shared" si="1"/>
        <v>0</v>
      </c>
      <c r="D42" s="285" t="s">
        <v>262</v>
      </c>
      <c r="E42" s="519" t="s">
        <v>262</v>
      </c>
      <c r="F42" s="286" t="s">
        <v>262</v>
      </c>
      <c r="G42" s="285" t="s">
        <v>262</v>
      </c>
      <c r="H42" s="284" t="s">
        <v>262</v>
      </c>
      <c r="I42" s="281" t="s">
        <v>262</v>
      </c>
      <c r="J42" s="43"/>
      <c r="K42" s="42"/>
      <c r="L42" s="39">
        <f t="shared" si="2"/>
        <v>0</v>
      </c>
      <c r="M42" s="283" t="s">
        <v>262</v>
      </c>
      <c r="N42" s="282" t="s">
        <v>262</v>
      </c>
      <c r="O42" s="281" t="s">
        <v>262</v>
      </c>
      <c r="P42" s="38"/>
      <c r="R42" s="13"/>
      <c r="S42" s="13"/>
    </row>
    <row r="43" spans="1:19" hidden="1" x14ac:dyDescent="0.25">
      <c r="A43" s="88">
        <v>21395</v>
      </c>
      <c r="B43" s="110" t="s">
        <v>270</v>
      </c>
      <c r="C43" s="45">
        <f t="shared" si="1"/>
        <v>0</v>
      </c>
      <c r="D43" s="285" t="s">
        <v>262</v>
      </c>
      <c r="E43" s="519" t="s">
        <v>262</v>
      </c>
      <c r="F43" s="286" t="s">
        <v>262</v>
      </c>
      <c r="G43" s="285" t="s">
        <v>262</v>
      </c>
      <c r="H43" s="284" t="s">
        <v>262</v>
      </c>
      <c r="I43" s="281" t="s">
        <v>262</v>
      </c>
      <c r="J43" s="43"/>
      <c r="K43" s="42"/>
      <c r="L43" s="39">
        <f t="shared" si="2"/>
        <v>0</v>
      </c>
      <c r="M43" s="283" t="s">
        <v>262</v>
      </c>
      <c r="N43" s="282" t="s">
        <v>262</v>
      </c>
      <c r="O43" s="281" t="s">
        <v>262</v>
      </c>
      <c r="P43" s="38"/>
      <c r="R43" s="13"/>
      <c r="S43" s="13"/>
    </row>
    <row r="44" spans="1:19" ht="24" x14ac:dyDescent="0.25">
      <c r="A44" s="88">
        <v>21399</v>
      </c>
      <c r="B44" s="110" t="s">
        <v>269</v>
      </c>
      <c r="C44" s="87">
        <f t="shared" si="1"/>
        <v>146013</v>
      </c>
      <c r="D44" s="285" t="s">
        <v>262</v>
      </c>
      <c r="E44" s="519" t="s">
        <v>262</v>
      </c>
      <c r="F44" s="520" t="s">
        <v>262</v>
      </c>
      <c r="G44" s="285" t="s">
        <v>262</v>
      </c>
      <c r="H44" s="284" t="s">
        <v>262</v>
      </c>
      <c r="I44" s="281" t="s">
        <v>262</v>
      </c>
      <c r="J44" s="43">
        <f>129957+15000+1056</f>
        <v>146013</v>
      </c>
      <c r="K44" s="42"/>
      <c r="L44" s="39">
        <f t="shared" si="2"/>
        <v>146013</v>
      </c>
      <c r="M44" s="283" t="s">
        <v>262</v>
      </c>
      <c r="N44" s="282" t="s">
        <v>262</v>
      </c>
      <c r="O44" s="281" t="s">
        <v>262</v>
      </c>
      <c r="P44" s="38"/>
      <c r="R44" s="13"/>
      <c r="S44" s="13"/>
    </row>
    <row r="45" spans="1:19" s="6" customFormat="1" ht="32.25" hidden="1" customHeight="1" x14ac:dyDescent="0.25">
      <c r="A45" s="280">
        <v>21420</v>
      </c>
      <c r="B45" s="109" t="s">
        <v>268</v>
      </c>
      <c r="C45" s="258">
        <f>F45</f>
        <v>0</v>
      </c>
      <c r="D45" s="279"/>
      <c r="E45" s="524"/>
      <c r="F45" s="277">
        <f>D45+E45</f>
        <v>0</v>
      </c>
      <c r="G45" s="276" t="s">
        <v>262</v>
      </c>
      <c r="H45" s="275" t="s">
        <v>262</v>
      </c>
      <c r="I45" s="266" t="s">
        <v>262</v>
      </c>
      <c r="J45" s="276" t="s">
        <v>262</v>
      </c>
      <c r="K45" s="275" t="s">
        <v>262</v>
      </c>
      <c r="L45" s="266" t="s">
        <v>262</v>
      </c>
      <c r="M45" s="268" t="s">
        <v>262</v>
      </c>
      <c r="N45" s="267" t="s">
        <v>262</v>
      </c>
      <c r="O45" s="266" t="s">
        <v>262</v>
      </c>
      <c r="P45" s="171"/>
      <c r="R45" s="13"/>
      <c r="S45" s="13"/>
    </row>
    <row r="46" spans="1:19" s="6" customFormat="1" ht="24" x14ac:dyDescent="0.25">
      <c r="A46" s="274">
        <v>21490</v>
      </c>
      <c r="B46" s="154" t="s">
        <v>267</v>
      </c>
      <c r="C46" s="526">
        <f>F46+I46+L46</f>
        <v>712</v>
      </c>
      <c r="D46" s="271">
        <f>D47</f>
        <v>0</v>
      </c>
      <c r="E46" s="525">
        <f>E47</f>
        <v>0</v>
      </c>
      <c r="F46" s="526">
        <f>D46+E46</f>
        <v>0</v>
      </c>
      <c r="G46" s="271">
        <f>G47</f>
        <v>0</v>
      </c>
      <c r="H46" s="270">
        <f t="shared" ref="H46:K46" si="3">H47</f>
        <v>0</v>
      </c>
      <c r="I46" s="269">
        <f>G46+H46</f>
        <v>0</v>
      </c>
      <c r="J46" s="271">
        <f>J47</f>
        <v>712</v>
      </c>
      <c r="K46" s="270">
        <f t="shared" si="3"/>
        <v>0</v>
      </c>
      <c r="L46" s="269">
        <f>J46+K46</f>
        <v>712</v>
      </c>
      <c r="M46" s="268" t="s">
        <v>262</v>
      </c>
      <c r="N46" s="267" t="s">
        <v>262</v>
      </c>
      <c r="O46" s="626" t="s">
        <v>262</v>
      </c>
      <c r="P46" s="171"/>
      <c r="R46" s="13"/>
      <c r="S46" s="13"/>
    </row>
    <row r="47" spans="1:19" s="6" customFormat="1" ht="24" x14ac:dyDescent="0.25">
      <c r="A47" s="88">
        <v>21499</v>
      </c>
      <c r="B47" s="110" t="s">
        <v>266</v>
      </c>
      <c r="C47" s="265">
        <f>F47+I47+L47</f>
        <v>712</v>
      </c>
      <c r="D47" s="194"/>
      <c r="E47" s="510"/>
      <c r="F47" s="464">
        <f>D47+E47</f>
        <v>0</v>
      </c>
      <c r="G47" s="264"/>
      <c r="H47" s="193"/>
      <c r="I47" s="190">
        <f>G47+H47</f>
        <v>0</v>
      </c>
      <c r="J47" s="194">
        <v>712</v>
      </c>
      <c r="K47" s="193"/>
      <c r="L47" s="190">
        <f>J47+K47</f>
        <v>712</v>
      </c>
      <c r="M47" s="263" t="s">
        <v>262</v>
      </c>
      <c r="N47" s="262" t="s">
        <v>262</v>
      </c>
      <c r="O47" s="261" t="s">
        <v>262</v>
      </c>
      <c r="P47" s="48"/>
      <c r="R47" s="13"/>
      <c r="S47" s="13"/>
    </row>
    <row r="48" spans="1:19" ht="24" hidden="1" x14ac:dyDescent="0.25">
      <c r="A48" s="260">
        <v>23000</v>
      </c>
      <c r="B48" s="259" t="s">
        <v>265</v>
      </c>
      <c r="C48" s="258">
        <f>O48</f>
        <v>0</v>
      </c>
      <c r="D48" s="255" t="s">
        <v>262</v>
      </c>
      <c r="E48" s="527" t="s">
        <v>262</v>
      </c>
      <c r="F48" s="256" t="s">
        <v>262</v>
      </c>
      <c r="G48" s="255" t="s">
        <v>262</v>
      </c>
      <c r="H48" s="254" t="s">
        <v>262</v>
      </c>
      <c r="I48" s="253" t="s">
        <v>262</v>
      </c>
      <c r="J48" s="255" t="s">
        <v>262</v>
      </c>
      <c r="K48" s="254" t="s">
        <v>262</v>
      </c>
      <c r="L48" s="253" t="s">
        <v>262</v>
      </c>
      <c r="M48" s="252">
        <f>SUM(M49:M50)</f>
        <v>0</v>
      </c>
      <c r="N48" s="251">
        <f>SUM(N49:N50)</f>
        <v>0</v>
      </c>
      <c r="O48" s="250">
        <f>M48+N48</f>
        <v>0</v>
      </c>
      <c r="P48" s="171"/>
      <c r="R48" s="13"/>
      <c r="S48" s="13"/>
    </row>
    <row r="49" spans="1:19" ht="24" hidden="1" x14ac:dyDescent="0.25">
      <c r="A49" s="187">
        <v>23410</v>
      </c>
      <c r="B49" s="96" t="s">
        <v>264</v>
      </c>
      <c r="C49" s="249">
        <f>O49</f>
        <v>0</v>
      </c>
      <c r="D49" s="246" t="s">
        <v>262</v>
      </c>
      <c r="E49" s="529" t="s">
        <v>262</v>
      </c>
      <c r="F49" s="247" t="s">
        <v>262</v>
      </c>
      <c r="G49" s="246" t="s">
        <v>262</v>
      </c>
      <c r="H49" s="245" t="s">
        <v>262</v>
      </c>
      <c r="I49" s="240" t="s">
        <v>262</v>
      </c>
      <c r="J49" s="246" t="s">
        <v>262</v>
      </c>
      <c r="K49" s="245" t="s">
        <v>262</v>
      </c>
      <c r="L49" s="240" t="s">
        <v>262</v>
      </c>
      <c r="M49" s="237"/>
      <c r="N49" s="236"/>
      <c r="O49" s="235">
        <f>M49+N49</f>
        <v>0</v>
      </c>
      <c r="P49" s="89"/>
      <c r="R49" s="13"/>
      <c r="S49" s="13"/>
    </row>
    <row r="50" spans="1:19" ht="24" hidden="1" x14ac:dyDescent="0.25">
      <c r="A50" s="187">
        <v>23510</v>
      </c>
      <c r="B50" s="96" t="s">
        <v>263</v>
      </c>
      <c r="C50" s="249">
        <f>O50</f>
        <v>0</v>
      </c>
      <c r="D50" s="246" t="s">
        <v>262</v>
      </c>
      <c r="E50" s="529" t="s">
        <v>262</v>
      </c>
      <c r="F50" s="247" t="s">
        <v>262</v>
      </c>
      <c r="G50" s="246" t="s">
        <v>262</v>
      </c>
      <c r="H50" s="245" t="s">
        <v>262</v>
      </c>
      <c r="I50" s="240" t="s">
        <v>262</v>
      </c>
      <c r="J50" s="246" t="s">
        <v>262</v>
      </c>
      <c r="K50" s="245" t="s">
        <v>262</v>
      </c>
      <c r="L50" s="240" t="s">
        <v>262</v>
      </c>
      <c r="M50" s="237"/>
      <c r="N50" s="236"/>
      <c r="O50" s="235">
        <f>M50+N50</f>
        <v>0</v>
      </c>
      <c r="P50" s="89"/>
      <c r="R50" s="13"/>
      <c r="S50" s="13"/>
    </row>
    <row r="51" spans="1:19" x14ac:dyDescent="0.25">
      <c r="A51" s="56"/>
      <c r="B51" s="96"/>
      <c r="C51" s="170"/>
      <c r="D51" s="242"/>
      <c r="E51" s="531"/>
      <c r="F51" s="483"/>
      <c r="G51" s="242"/>
      <c r="H51" s="241"/>
      <c r="I51" s="240"/>
      <c r="J51" s="239"/>
      <c r="K51" s="238"/>
      <c r="L51" s="235"/>
      <c r="M51" s="237"/>
      <c r="N51" s="236"/>
      <c r="O51" s="235"/>
      <c r="P51" s="89"/>
      <c r="R51" s="13"/>
      <c r="S51" s="13"/>
    </row>
    <row r="52" spans="1:19" s="6" customFormat="1" x14ac:dyDescent="0.25">
      <c r="A52" s="234"/>
      <c r="B52" s="233" t="s">
        <v>261</v>
      </c>
      <c r="C52" s="232"/>
      <c r="D52" s="230"/>
      <c r="E52" s="533"/>
      <c r="F52" s="534"/>
      <c r="G52" s="230"/>
      <c r="H52" s="229"/>
      <c r="I52" s="226"/>
      <c r="J52" s="230"/>
      <c r="K52" s="229"/>
      <c r="L52" s="226"/>
      <c r="M52" s="228"/>
      <c r="N52" s="227"/>
      <c r="O52" s="226"/>
      <c r="P52" s="225"/>
      <c r="R52" s="13"/>
      <c r="S52" s="13"/>
    </row>
    <row r="53" spans="1:19" s="6" customFormat="1" ht="12.75" thickBot="1" x14ac:dyDescent="0.3">
      <c r="A53" s="224"/>
      <c r="B53" s="223" t="s">
        <v>260</v>
      </c>
      <c r="C53" s="222">
        <f t="shared" ref="C53:C116" si="4">F53+I53+L53+O53</f>
        <v>2677413</v>
      </c>
      <c r="D53" s="220">
        <f>SUM(D54,D284)</f>
        <v>2407417</v>
      </c>
      <c r="E53" s="535">
        <f>SUM(E54,E284)</f>
        <v>0</v>
      </c>
      <c r="F53" s="489">
        <f t="shared" ref="F53:F117" si="5">D53+E53</f>
        <v>2407417</v>
      </c>
      <c r="G53" s="220">
        <f>SUM(G54,G284)</f>
        <v>0</v>
      </c>
      <c r="H53" s="219">
        <f>SUM(H54,H284)</f>
        <v>0</v>
      </c>
      <c r="I53" s="216">
        <f t="shared" ref="I53:I117" si="6">G53+H53</f>
        <v>0</v>
      </c>
      <c r="J53" s="220">
        <f>SUM(J54,J284)</f>
        <v>269996</v>
      </c>
      <c r="K53" s="219">
        <f>SUM(K54,K284)</f>
        <v>0</v>
      </c>
      <c r="L53" s="216">
        <f t="shared" ref="L53:L117" si="7">J53+K53</f>
        <v>269996</v>
      </c>
      <c r="M53" s="218">
        <f>SUM(M54,M284)</f>
        <v>0</v>
      </c>
      <c r="N53" s="217">
        <f>SUM(N54,N284)</f>
        <v>0</v>
      </c>
      <c r="O53" s="216">
        <f t="shared" ref="O53:O117" si="8">M53+N53</f>
        <v>0</v>
      </c>
      <c r="P53" s="215"/>
      <c r="R53" s="13"/>
      <c r="S53" s="13"/>
    </row>
    <row r="54" spans="1:19" s="6" customFormat="1" ht="36.75" thickTop="1" x14ac:dyDescent="0.25">
      <c r="A54" s="214"/>
      <c r="B54" s="213" t="s">
        <v>259</v>
      </c>
      <c r="C54" s="212">
        <f t="shared" si="4"/>
        <v>2675333</v>
      </c>
      <c r="D54" s="210">
        <f>SUM(D55,D197)</f>
        <v>2407417</v>
      </c>
      <c r="E54" s="536">
        <f>SUM(E55,E197)</f>
        <v>0</v>
      </c>
      <c r="F54" s="490">
        <f t="shared" si="5"/>
        <v>2407417</v>
      </c>
      <c r="G54" s="210">
        <f>SUM(G55,G197)</f>
        <v>0</v>
      </c>
      <c r="H54" s="209">
        <f>SUM(H55,H197)</f>
        <v>0</v>
      </c>
      <c r="I54" s="206">
        <f t="shared" si="6"/>
        <v>0</v>
      </c>
      <c r="J54" s="210">
        <f>SUM(J55,J197)</f>
        <v>267916</v>
      </c>
      <c r="K54" s="209">
        <f>SUM(K55,K197)</f>
        <v>0</v>
      </c>
      <c r="L54" s="206">
        <f t="shared" si="7"/>
        <v>267916</v>
      </c>
      <c r="M54" s="208">
        <f>SUM(M55,M197)</f>
        <v>0</v>
      </c>
      <c r="N54" s="207">
        <f>SUM(N55,N197)</f>
        <v>0</v>
      </c>
      <c r="O54" s="206">
        <f t="shared" si="8"/>
        <v>0</v>
      </c>
      <c r="P54" s="205"/>
      <c r="R54" s="13"/>
      <c r="S54" s="13"/>
    </row>
    <row r="55" spans="1:19" s="6" customFormat="1" ht="24" x14ac:dyDescent="0.25">
      <c r="A55" s="204"/>
      <c r="B55" s="203" t="s">
        <v>258</v>
      </c>
      <c r="C55" s="182">
        <f t="shared" si="4"/>
        <v>2616011</v>
      </c>
      <c r="D55" s="179">
        <f>SUM(D56,D78,D176,D190)</f>
        <v>2361402</v>
      </c>
      <c r="E55" s="537">
        <f>SUM(E56,E78,E176,E190)</f>
        <v>2405</v>
      </c>
      <c r="F55" s="491">
        <f t="shared" si="5"/>
        <v>2363807</v>
      </c>
      <c r="G55" s="179">
        <f>SUM(G56,G78,G176,G190)</f>
        <v>0</v>
      </c>
      <c r="H55" s="178">
        <f>SUM(H56,H78,H176,H190)</f>
        <v>0</v>
      </c>
      <c r="I55" s="177">
        <f t="shared" si="6"/>
        <v>0</v>
      </c>
      <c r="J55" s="179">
        <f>SUM(J56,J78,J176,J190)</f>
        <v>252204</v>
      </c>
      <c r="K55" s="178">
        <f>SUM(K56,K78,K176,K190)</f>
        <v>0</v>
      </c>
      <c r="L55" s="177">
        <f t="shared" si="7"/>
        <v>252204</v>
      </c>
      <c r="M55" s="13">
        <f>SUM(M56,M78,M176,M190)</f>
        <v>0</v>
      </c>
      <c r="N55" s="181">
        <f>SUM(N56,N78,N176,N190)</f>
        <v>0</v>
      </c>
      <c r="O55" s="177">
        <f t="shared" si="8"/>
        <v>0</v>
      </c>
      <c r="P55" s="202"/>
      <c r="R55" s="13"/>
      <c r="S55" s="13"/>
    </row>
    <row r="56" spans="1:19" s="6" customFormat="1" x14ac:dyDescent="0.25">
      <c r="A56" s="163">
        <v>1000</v>
      </c>
      <c r="B56" s="163" t="s">
        <v>257</v>
      </c>
      <c r="C56" s="162">
        <f t="shared" si="4"/>
        <v>2211814</v>
      </c>
      <c r="D56" s="160">
        <f>SUM(D57,D70)</f>
        <v>2211814</v>
      </c>
      <c r="E56" s="539">
        <f>SUM(E57,E70)</f>
        <v>0</v>
      </c>
      <c r="F56" s="492">
        <f t="shared" si="5"/>
        <v>2211814</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c r="S56" s="13"/>
    </row>
    <row r="57" spans="1:19" x14ac:dyDescent="0.25">
      <c r="A57" s="109">
        <v>1100</v>
      </c>
      <c r="B57" s="108" t="s">
        <v>256</v>
      </c>
      <c r="C57" s="124">
        <f t="shared" si="4"/>
        <v>1710039</v>
      </c>
      <c r="D57" s="121">
        <f>SUM(D58,D61,D69)</f>
        <v>1710039</v>
      </c>
      <c r="E57" s="540">
        <f>SUM(E58,E61,E69)</f>
        <v>0</v>
      </c>
      <c r="F57" s="473">
        <f t="shared" si="5"/>
        <v>1710039</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c r="S57" s="13"/>
    </row>
    <row r="58" spans="1:19" x14ac:dyDescent="0.25">
      <c r="A58" s="169">
        <v>1110</v>
      </c>
      <c r="B58" s="96" t="s">
        <v>255</v>
      </c>
      <c r="C58" s="170">
        <f t="shared" si="4"/>
        <v>1220032</v>
      </c>
      <c r="D58" s="94">
        <f>SUM(D59:D60)</f>
        <v>1220032</v>
      </c>
      <c r="E58" s="541">
        <f>SUM(E59:E60)</f>
        <v>0</v>
      </c>
      <c r="F58" s="484">
        <f t="shared" si="5"/>
        <v>1220032</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c r="S58" s="13"/>
    </row>
    <row r="59" spans="1:19" hidden="1" x14ac:dyDescent="0.25">
      <c r="A59" s="145">
        <v>1111</v>
      </c>
      <c r="B59" s="117" t="s">
        <v>254</v>
      </c>
      <c r="C59" s="85">
        <f t="shared" si="4"/>
        <v>0</v>
      </c>
      <c r="D59" s="83">
        <v>0</v>
      </c>
      <c r="E59" s="542"/>
      <c r="F59" s="84">
        <f t="shared" si="5"/>
        <v>0</v>
      </c>
      <c r="G59" s="83"/>
      <c r="H59" s="82"/>
      <c r="I59" s="79">
        <f t="shared" si="6"/>
        <v>0</v>
      </c>
      <c r="J59" s="83">
        <v>0</v>
      </c>
      <c r="K59" s="82"/>
      <c r="L59" s="79">
        <f t="shared" si="7"/>
        <v>0</v>
      </c>
      <c r="M59" s="81"/>
      <c r="N59" s="80"/>
      <c r="O59" s="79">
        <f t="shared" si="8"/>
        <v>0</v>
      </c>
      <c r="P59" s="78"/>
      <c r="R59" s="13"/>
      <c r="S59" s="13"/>
    </row>
    <row r="60" spans="1:19" ht="24" x14ac:dyDescent="0.25">
      <c r="A60" s="88">
        <v>1119</v>
      </c>
      <c r="B60" s="110" t="s">
        <v>253</v>
      </c>
      <c r="C60" s="45">
        <f t="shared" si="4"/>
        <v>1220032</v>
      </c>
      <c r="D60" s="43">
        <f>1168032+52000</f>
        <v>1220032</v>
      </c>
      <c r="E60" s="543"/>
      <c r="F60" s="87">
        <f t="shared" si="5"/>
        <v>1220032</v>
      </c>
      <c r="G60" s="43"/>
      <c r="H60" s="42"/>
      <c r="I60" s="39">
        <f t="shared" si="6"/>
        <v>0</v>
      </c>
      <c r="J60" s="43">
        <v>0</v>
      </c>
      <c r="K60" s="42"/>
      <c r="L60" s="39">
        <f t="shared" si="7"/>
        <v>0</v>
      </c>
      <c r="M60" s="41"/>
      <c r="N60" s="40"/>
      <c r="O60" s="39">
        <f t="shared" si="8"/>
        <v>0</v>
      </c>
      <c r="P60" s="38"/>
      <c r="R60" s="13"/>
      <c r="S60" s="13"/>
    </row>
    <row r="61" spans="1:19" ht="24" x14ac:dyDescent="0.25">
      <c r="A61" s="111">
        <v>1140</v>
      </c>
      <c r="B61" s="110" t="s">
        <v>252</v>
      </c>
      <c r="C61" s="45">
        <f t="shared" si="4"/>
        <v>370079</v>
      </c>
      <c r="D61" s="115">
        <f>SUM(D62:D68)</f>
        <v>370079</v>
      </c>
      <c r="E61" s="136">
        <f>SUM(E62:E68)</f>
        <v>0</v>
      </c>
      <c r="F61" s="87">
        <f>D61+E61</f>
        <v>370079</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c r="S61" s="13"/>
    </row>
    <row r="62" spans="1:19" x14ac:dyDescent="0.25">
      <c r="A62" s="88">
        <v>1141</v>
      </c>
      <c r="B62" s="110" t="s">
        <v>251</v>
      </c>
      <c r="C62" s="45">
        <f t="shared" si="4"/>
        <v>4827</v>
      </c>
      <c r="D62" s="43">
        <v>4827</v>
      </c>
      <c r="E62" s="543"/>
      <c r="F62" s="87">
        <f t="shared" si="5"/>
        <v>4827</v>
      </c>
      <c r="G62" s="43"/>
      <c r="H62" s="42"/>
      <c r="I62" s="39">
        <f t="shared" si="6"/>
        <v>0</v>
      </c>
      <c r="J62" s="43">
        <v>0</v>
      </c>
      <c r="K62" s="42"/>
      <c r="L62" s="39">
        <f t="shared" si="7"/>
        <v>0</v>
      </c>
      <c r="M62" s="41"/>
      <c r="N62" s="40"/>
      <c r="O62" s="39">
        <f t="shared" si="8"/>
        <v>0</v>
      </c>
      <c r="P62" s="38"/>
      <c r="R62" s="13"/>
      <c r="S62" s="13"/>
    </row>
    <row r="63" spans="1:19" ht="24" x14ac:dyDescent="0.25">
      <c r="A63" s="88">
        <v>1142</v>
      </c>
      <c r="B63" s="110" t="s">
        <v>250</v>
      </c>
      <c r="C63" s="45">
        <f t="shared" si="4"/>
        <v>26007</v>
      </c>
      <c r="D63" s="43">
        <f>22007+4000</f>
        <v>26007</v>
      </c>
      <c r="E63" s="543"/>
      <c r="F63" s="87">
        <f t="shared" si="5"/>
        <v>26007</v>
      </c>
      <c r="G63" s="43"/>
      <c r="H63" s="42"/>
      <c r="I63" s="39">
        <f t="shared" si="6"/>
        <v>0</v>
      </c>
      <c r="J63" s="43">
        <v>0</v>
      </c>
      <c r="K63" s="42"/>
      <c r="L63" s="39">
        <f t="shared" si="7"/>
        <v>0</v>
      </c>
      <c r="M63" s="41"/>
      <c r="N63" s="40"/>
      <c r="O63" s="39">
        <f t="shared" si="8"/>
        <v>0</v>
      </c>
      <c r="P63" s="38"/>
      <c r="R63" s="13"/>
      <c r="S63" s="13"/>
    </row>
    <row r="64" spans="1:19" ht="24" hidden="1" x14ac:dyDescent="0.25">
      <c r="A64" s="88">
        <v>1145</v>
      </c>
      <c r="B64" s="110" t="s">
        <v>249</v>
      </c>
      <c r="C64" s="45">
        <f t="shared" si="4"/>
        <v>0</v>
      </c>
      <c r="D64" s="43">
        <v>0</v>
      </c>
      <c r="E64" s="543"/>
      <c r="F64" s="44">
        <f t="shared" si="5"/>
        <v>0</v>
      </c>
      <c r="G64" s="43"/>
      <c r="H64" s="42"/>
      <c r="I64" s="39">
        <f t="shared" si="6"/>
        <v>0</v>
      </c>
      <c r="J64" s="43">
        <v>0</v>
      </c>
      <c r="K64" s="42"/>
      <c r="L64" s="39">
        <f t="shared" si="7"/>
        <v>0</v>
      </c>
      <c r="M64" s="41"/>
      <c r="N64" s="40"/>
      <c r="O64" s="39">
        <f t="shared" si="8"/>
        <v>0</v>
      </c>
      <c r="P64" s="38"/>
      <c r="R64" s="13"/>
      <c r="S64" s="13"/>
    </row>
    <row r="65" spans="1:19" ht="24" x14ac:dyDescent="0.25">
      <c r="A65" s="88">
        <v>1146</v>
      </c>
      <c r="B65" s="110" t="s">
        <v>248</v>
      </c>
      <c r="C65" s="45">
        <f t="shared" si="4"/>
        <v>204866</v>
      </c>
      <c r="D65" s="43">
        <v>204866</v>
      </c>
      <c r="E65" s="543"/>
      <c r="F65" s="87">
        <f t="shared" si="5"/>
        <v>204866</v>
      </c>
      <c r="G65" s="43"/>
      <c r="H65" s="42"/>
      <c r="I65" s="39">
        <f t="shared" si="6"/>
        <v>0</v>
      </c>
      <c r="J65" s="43">
        <v>0</v>
      </c>
      <c r="K65" s="42"/>
      <c r="L65" s="39">
        <f t="shared" si="7"/>
        <v>0</v>
      </c>
      <c r="M65" s="41"/>
      <c r="N65" s="40"/>
      <c r="O65" s="39">
        <f t="shared" si="8"/>
        <v>0</v>
      </c>
      <c r="P65" s="38"/>
      <c r="R65" s="13"/>
      <c r="S65" s="13"/>
    </row>
    <row r="66" spans="1:19" x14ac:dyDescent="0.25">
      <c r="A66" s="88">
        <v>1147</v>
      </c>
      <c r="B66" s="110" t="s">
        <v>247</v>
      </c>
      <c r="C66" s="45">
        <f t="shared" si="4"/>
        <v>50763</v>
      </c>
      <c r="D66" s="43">
        <f>54763-4000</f>
        <v>50763</v>
      </c>
      <c r="E66" s="543"/>
      <c r="F66" s="87">
        <f t="shared" si="5"/>
        <v>50763</v>
      </c>
      <c r="G66" s="43"/>
      <c r="H66" s="42"/>
      <c r="I66" s="39">
        <f t="shared" si="6"/>
        <v>0</v>
      </c>
      <c r="J66" s="43">
        <v>0</v>
      </c>
      <c r="K66" s="42"/>
      <c r="L66" s="39">
        <f t="shared" si="7"/>
        <v>0</v>
      </c>
      <c r="M66" s="41"/>
      <c r="N66" s="40"/>
      <c r="O66" s="39">
        <f t="shared" si="8"/>
        <v>0</v>
      </c>
      <c r="P66" s="38"/>
      <c r="R66" s="13"/>
      <c r="S66" s="13"/>
    </row>
    <row r="67" spans="1:19" x14ac:dyDescent="0.25">
      <c r="A67" s="88">
        <v>1148</v>
      </c>
      <c r="B67" s="110" t="s">
        <v>246</v>
      </c>
      <c r="C67" s="45">
        <f t="shared" si="4"/>
        <v>83616</v>
      </c>
      <c r="D67" s="43">
        <v>83616</v>
      </c>
      <c r="E67" s="543"/>
      <c r="F67" s="87">
        <f t="shared" si="5"/>
        <v>83616</v>
      </c>
      <c r="G67" s="43"/>
      <c r="H67" s="42"/>
      <c r="I67" s="39">
        <f t="shared" si="6"/>
        <v>0</v>
      </c>
      <c r="J67" s="43">
        <v>0</v>
      </c>
      <c r="K67" s="42"/>
      <c r="L67" s="39">
        <f t="shared" si="7"/>
        <v>0</v>
      </c>
      <c r="M67" s="41"/>
      <c r="N67" s="40"/>
      <c r="O67" s="39">
        <f t="shared" si="8"/>
        <v>0</v>
      </c>
      <c r="P67" s="38"/>
      <c r="R67" s="13"/>
      <c r="S67" s="13"/>
    </row>
    <row r="68" spans="1:19" ht="36" hidden="1" x14ac:dyDescent="0.25">
      <c r="A68" s="88">
        <v>1149</v>
      </c>
      <c r="B68" s="110" t="s">
        <v>245</v>
      </c>
      <c r="C68" s="45">
        <f t="shared" si="4"/>
        <v>0</v>
      </c>
      <c r="D68" s="43">
        <v>0</v>
      </c>
      <c r="E68" s="543"/>
      <c r="F68" s="44">
        <f t="shared" si="5"/>
        <v>0</v>
      </c>
      <c r="G68" s="43"/>
      <c r="H68" s="42"/>
      <c r="I68" s="39">
        <f t="shared" si="6"/>
        <v>0</v>
      </c>
      <c r="J68" s="43">
        <v>0</v>
      </c>
      <c r="K68" s="42"/>
      <c r="L68" s="39">
        <f t="shared" si="7"/>
        <v>0</v>
      </c>
      <c r="M68" s="41"/>
      <c r="N68" s="40"/>
      <c r="O68" s="39">
        <f t="shared" si="8"/>
        <v>0</v>
      </c>
      <c r="P68" s="38"/>
      <c r="R68" s="13"/>
      <c r="S68" s="13"/>
    </row>
    <row r="69" spans="1:19" ht="36" x14ac:dyDescent="0.25">
      <c r="A69" s="169">
        <v>1150</v>
      </c>
      <c r="B69" s="96" t="s">
        <v>244</v>
      </c>
      <c r="C69" s="45">
        <f t="shared" si="4"/>
        <v>119928</v>
      </c>
      <c r="D69" s="167">
        <f>122928-3000</f>
        <v>119928</v>
      </c>
      <c r="E69" s="544"/>
      <c r="F69" s="484">
        <f t="shared" si="5"/>
        <v>119928</v>
      </c>
      <c r="G69" s="167"/>
      <c r="H69" s="166"/>
      <c r="I69" s="90">
        <f t="shared" si="6"/>
        <v>0</v>
      </c>
      <c r="J69" s="167">
        <v>0</v>
      </c>
      <c r="K69" s="166"/>
      <c r="L69" s="90">
        <f t="shared" si="7"/>
        <v>0</v>
      </c>
      <c r="M69" s="165"/>
      <c r="N69" s="164"/>
      <c r="O69" s="90">
        <f t="shared" si="8"/>
        <v>0</v>
      </c>
      <c r="P69" s="89"/>
      <c r="R69" s="13"/>
      <c r="S69" s="13"/>
    </row>
    <row r="70" spans="1:19" ht="36" x14ac:dyDescent="0.25">
      <c r="A70" s="109">
        <v>1200</v>
      </c>
      <c r="B70" s="108" t="s">
        <v>243</v>
      </c>
      <c r="C70" s="124">
        <f t="shared" si="4"/>
        <v>501775</v>
      </c>
      <c r="D70" s="121">
        <f>SUM(D71:D72)</f>
        <v>501775</v>
      </c>
      <c r="E70" s="540">
        <f>SUM(E71:E72)</f>
        <v>0</v>
      </c>
      <c r="F70" s="473">
        <f>D70+E70</f>
        <v>501775</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c r="S70" s="13"/>
    </row>
    <row r="71" spans="1:19" ht="24" x14ac:dyDescent="0.25">
      <c r="A71" s="118">
        <v>1210</v>
      </c>
      <c r="B71" s="117" t="s">
        <v>242</v>
      </c>
      <c r="C71" s="85">
        <f t="shared" si="4"/>
        <v>400148</v>
      </c>
      <c r="D71" s="83">
        <f>407048-6900</f>
        <v>400148</v>
      </c>
      <c r="E71" s="542"/>
      <c r="F71" s="477">
        <f t="shared" si="5"/>
        <v>400148</v>
      </c>
      <c r="G71" s="83"/>
      <c r="H71" s="82"/>
      <c r="I71" s="79">
        <f t="shared" si="6"/>
        <v>0</v>
      </c>
      <c r="J71" s="83">
        <v>0</v>
      </c>
      <c r="K71" s="82"/>
      <c r="L71" s="79">
        <f t="shared" si="7"/>
        <v>0</v>
      </c>
      <c r="M71" s="81"/>
      <c r="N71" s="80"/>
      <c r="O71" s="79">
        <f t="shared" si="8"/>
        <v>0</v>
      </c>
      <c r="P71" s="78"/>
      <c r="R71" s="13"/>
      <c r="S71" s="13"/>
    </row>
    <row r="72" spans="1:19" ht="24" x14ac:dyDescent="0.25">
      <c r="A72" s="111">
        <v>1220</v>
      </c>
      <c r="B72" s="110" t="s">
        <v>241</v>
      </c>
      <c r="C72" s="45">
        <f t="shared" si="4"/>
        <v>101627</v>
      </c>
      <c r="D72" s="115">
        <f>SUM(D73:D77)</f>
        <v>101627</v>
      </c>
      <c r="E72" s="136">
        <f>SUM(E73:E77)</f>
        <v>0</v>
      </c>
      <c r="F72" s="87">
        <f t="shared" si="5"/>
        <v>101627</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c r="S72" s="13"/>
    </row>
    <row r="73" spans="1:19" ht="60" x14ac:dyDescent="0.25">
      <c r="A73" s="88">
        <v>1221</v>
      </c>
      <c r="B73" s="110" t="s">
        <v>240</v>
      </c>
      <c r="C73" s="45">
        <f t="shared" si="4"/>
        <v>74970</v>
      </c>
      <c r="D73" s="43">
        <f>62970+12000</f>
        <v>74970</v>
      </c>
      <c r="E73" s="543"/>
      <c r="F73" s="87">
        <f t="shared" si="5"/>
        <v>74970</v>
      </c>
      <c r="G73" s="43"/>
      <c r="H73" s="42"/>
      <c r="I73" s="39">
        <f t="shared" si="6"/>
        <v>0</v>
      </c>
      <c r="J73" s="43">
        <v>0</v>
      </c>
      <c r="K73" s="42"/>
      <c r="L73" s="39">
        <f t="shared" si="7"/>
        <v>0</v>
      </c>
      <c r="M73" s="41"/>
      <c r="N73" s="40"/>
      <c r="O73" s="39">
        <f t="shared" si="8"/>
        <v>0</v>
      </c>
      <c r="P73" s="38"/>
      <c r="R73" s="13"/>
      <c r="S73" s="13"/>
    </row>
    <row r="74" spans="1:19" x14ac:dyDescent="0.25">
      <c r="A74" s="88">
        <v>1223</v>
      </c>
      <c r="B74" s="110" t="s">
        <v>239</v>
      </c>
      <c r="C74" s="45">
        <f t="shared" si="4"/>
        <v>1500</v>
      </c>
      <c r="D74" s="43">
        <v>1500</v>
      </c>
      <c r="E74" s="543"/>
      <c r="F74" s="87">
        <f t="shared" si="5"/>
        <v>1500</v>
      </c>
      <c r="G74" s="43"/>
      <c r="H74" s="42"/>
      <c r="I74" s="39">
        <f t="shared" si="6"/>
        <v>0</v>
      </c>
      <c r="J74" s="43">
        <v>0</v>
      </c>
      <c r="K74" s="42"/>
      <c r="L74" s="39">
        <f t="shared" si="7"/>
        <v>0</v>
      </c>
      <c r="M74" s="41"/>
      <c r="N74" s="40"/>
      <c r="O74" s="39">
        <f t="shared" si="8"/>
        <v>0</v>
      </c>
      <c r="P74" s="38"/>
      <c r="R74" s="13"/>
      <c r="S74" s="13"/>
    </row>
    <row r="75" spans="1:19" hidden="1" x14ac:dyDescent="0.25">
      <c r="A75" s="88">
        <v>1225</v>
      </c>
      <c r="B75" s="110" t="s">
        <v>238</v>
      </c>
      <c r="C75" s="45">
        <f t="shared" si="4"/>
        <v>0</v>
      </c>
      <c r="D75" s="43">
        <v>0</v>
      </c>
      <c r="E75" s="543"/>
      <c r="F75" s="44">
        <f t="shared" si="5"/>
        <v>0</v>
      </c>
      <c r="G75" s="43"/>
      <c r="H75" s="42"/>
      <c r="I75" s="39">
        <f t="shared" si="6"/>
        <v>0</v>
      </c>
      <c r="J75" s="43">
        <v>0</v>
      </c>
      <c r="K75" s="42"/>
      <c r="L75" s="39">
        <f t="shared" si="7"/>
        <v>0</v>
      </c>
      <c r="M75" s="41"/>
      <c r="N75" s="40"/>
      <c r="O75" s="39">
        <f t="shared" si="8"/>
        <v>0</v>
      </c>
      <c r="P75" s="38"/>
      <c r="R75" s="13"/>
      <c r="S75" s="13"/>
    </row>
    <row r="76" spans="1:19" ht="36" x14ac:dyDescent="0.25">
      <c r="A76" s="88">
        <v>1227</v>
      </c>
      <c r="B76" s="110" t="s">
        <v>237</v>
      </c>
      <c r="C76" s="45">
        <f t="shared" si="4"/>
        <v>18369</v>
      </c>
      <c r="D76" s="43">
        <f>18569-200</f>
        <v>18369</v>
      </c>
      <c r="E76" s="543"/>
      <c r="F76" s="87">
        <f t="shared" si="5"/>
        <v>18369</v>
      </c>
      <c r="G76" s="43"/>
      <c r="H76" s="42"/>
      <c r="I76" s="39">
        <f t="shared" si="6"/>
        <v>0</v>
      </c>
      <c r="J76" s="43">
        <v>0</v>
      </c>
      <c r="K76" s="42"/>
      <c r="L76" s="39">
        <f t="shared" si="7"/>
        <v>0</v>
      </c>
      <c r="M76" s="41"/>
      <c r="N76" s="40"/>
      <c r="O76" s="39">
        <f t="shared" si="8"/>
        <v>0</v>
      </c>
      <c r="P76" s="38"/>
      <c r="R76" s="13"/>
      <c r="S76" s="13"/>
    </row>
    <row r="77" spans="1:19" ht="60" x14ac:dyDescent="0.25">
      <c r="A77" s="88">
        <v>1228</v>
      </c>
      <c r="B77" s="110" t="s">
        <v>236</v>
      </c>
      <c r="C77" s="45">
        <f t="shared" si="4"/>
        <v>6788</v>
      </c>
      <c r="D77" s="43">
        <f>6900-112</f>
        <v>6788</v>
      </c>
      <c r="E77" s="543"/>
      <c r="F77" s="87">
        <f t="shared" si="5"/>
        <v>6788</v>
      </c>
      <c r="G77" s="43"/>
      <c r="H77" s="42"/>
      <c r="I77" s="39">
        <f t="shared" si="6"/>
        <v>0</v>
      </c>
      <c r="J77" s="43">
        <v>0</v>
      </c>
      <c r="K77" s="42"/>
      <c r="L77" s="39">
        <f t="shared" si="7"/>
        <v>0</v>
      </c>
      <c r="M77" s="41"/>
      <c r="N77" s="40"/>
      <c r="O77" s="39">
        <f t="shared" si="8"/>
        <v>0</v>
      </c>
      <c r="P77" s="627"/>
      <c r="R77" s="13"/>
      <c r="S77" s="13"/>
    </row>
    <row r="78" spans="1:19" x14ac:dyDescent="0.25">
      <c r="A78" s="163">
        <v>2000</v>
      </c>
      <c r="B78" s="163" t="s">
        <v>235</v>
      </c>
      <c r="C78" s="162">
        <f t="shared" si="4"/>
        <v>404197</v>
      </c>
      <c r="D78" s="160">
        <f>SUM(D79,D86,D133,D167,D168,D175)</f>
        <v>149588</v>
      </c>
      <c r="E78" s="539">
        <f>SUM(E79,E86,E133,E167,E168,E175)</f>
        <v>2405</v>
      </c>
      <c r="F78" s="492">
        <f t="shared" si="5"/>
        <v>151993</v>
      </c>
      <c r="G78" s="160">
        <f>SUM(G79,G86,G133,G167,G168,G175)</f>
        <v>0</v>
      </c>
      <c r="H78" s="159">
        <f>SUM(H79,H86,H133,H167,H168,H175)</f>
        <v>0</v>
      </c>
      <c r="I78" s="156">
        <f t="shared" si="6"/>
        <v>0</v>
      </c>
      <c r="J78" s="160">
        <f>SUM(J79,J86,J133,J167,J168,J175)</f>
        <v>252204</v>
      </c>
      <c r="K78" s="159">
        <f>SUM(K79,K86,K133,K167,K168,K175)</f>
        <v>0</v>
      </c>
      <c r="L78" s="156">
        <f t="shared" si="7"/>
        <v>252204</v>
      </c>
      <c r="M78" s="158">
        <f>SUM(M79,M86,M133,M167,M168,M175)</f>
        <v>0</v>
      </c>
      <c r="N78" s="157">
        <f>SUM(N79,N86,N133,N167,N168,N175)</f>
        <v>0</v>
      </c>
      <c r="O78" s="156">
        <f t="shared" si="8"/>
        <v>0</v>
      </c>
      <c r="P78" s="155"/>
      <c r="R78" s="13"/>
      <c r="S78" s="13"/>
    </row>
    <row r="79" spans="1:19" ht="24" hidden="1" x14ac:dyDescent="0.25">
      <c r="A79" s="109">
        <v>2100</v>
      </c>
      <c r="B79" s="108" t="s">
        <v>234</v>
      </c>
      <c r="C79" s="124">
        <f t="shared" si="4"/>
        <v>0</v>
      </c>
      <c r="D79" s="121">
        <f>SUM(D80,D83)</f>
        <v>0</v>
      </c>
      <c r="E79" s="540">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c r="S79" s="13"/>
    </row>
    <row r="80" spans="1:19" ht="24" hidden="1" x14ac:dyDescent="0.25">
      <c r="A80" s="118">
        <v>2110</v>
      </c>
      <c r="B80" s="117" t="s">
        <v>233</v>
      </c>
      <c r="C80" s="85">
        <f t="shared" si="4"/>
        <v>0</v>
      </c>
      <c r="D80" s="140">
        <f>SUM(D81:D82)</f>
        <v>0</v>
      </c>
      <c r="E80" s="148">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c r="S80" s="13"/>
    </row>
    <row r="81" spans="1:19" hidden="1" x14ac:dyDescent="0.25">
      <c r="A81" s="88">
        <v>2111</v>
      </c>
      <c r="B81" s="110" t="s">
        <v>231</v>
      </c>
      <c r="C81" s="45">
        <f t="shared" si="4"/>
        <v>0</v>
      </c>
      <c r="D81" s="43">
        <v>0</v>
      </c>
      <c r="E81" s="543"/>
      <c r="F81" s="44">
        <f t="shared" si="5"/>
        <v>0</v>
      </c>
      <c r="G81" s="43"/>
      <c r="H81" s="42"/>
      <c r="I81" s="39">
        <f t="shared" si="6"/>
        <v>0</v>
      </c>
      <c r="J81" s="43">
        <v>0</v>
      </c>
      <c r="K81" s="42"/>
      <c r="L81" s="39">
        <f t="shared" si="7"/>
        <v>0</v>
      </c>
      <c r="M81" s="41"/>
      <c r="N81" s="40"/>
      <c r="O81" s="39">
        <f t="shared" si="8"/>
        <v>0</v>
      </c>
      <c r="P81" s="38"/>
      <c r="R81" s="13"/>
      <c r="S81" s="13"/>
    </row>
    <row r="82" spans="1:19" ht="24" hidden="1" x14ac:dyDescent="0.25">
      <c r="A82" s="88">
        <v>2112</v>
      </c>
      <c r="B82" s="110" t="s">
        <v>230</v>
      </c>
      <c r="C82" s="45">
        <f t="shared" si="4"/>
        <v>0</v>
      </c>
      <c r="D82" s="43">
        <v>0</v>
      </c>
      <c r="E82" s="543"/>
      <c r="F82" s="44">
        <f t="shared" si="5"/>
        <v>0</v>
      </c>
      <c r="G82" s="43"/>
      <c r="H82" s="42"/>
      <c r="I82" s="39">
        <f t="shared" si="6"/>
        <v>0</v>
      </c>
      <c r="J82" s="43">
        <v>0</v>
      </c>
      <c r="K82" s="42"/>
      <c r="L82" s="39">
        <f t="shared" si="7"/>
        <v>0</v>
      </c>
      <c r="M82" s="41"/>
      <c r="N82" s="40"/>
      <c r="O82" s="39">
        <f t="shared" si="8"/>
        <v>0</v>
      </c>
      <c r="P82" s="38"/>
      <c r="R82" s="13"/>
      <c r="S82" s="13"/>
    </row>
    <row r="83" spans="1:19" ht="24" hidden="1" x14ac:dyDescent="0.25">
      <c r="A83" s="111">
        <v>2120</v>
      </c>
      <c r="B83" s="110" t="s">
        <v>232</v>
      </c>
      <c r="C83" s="45">
        <f t="shared" si="4"/>
        <v>0</v>
      </c>
      <c r="D83" s="115">
        <f>SUM(D84:D85)</f>
        <v>0</v>
      </c>
      <c r="E83" s="136">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c r="S83" s="13"/>
    </row>
    <row r="84" spans="1:19" hidden="1" x14ac:dyDescent="0.25">
      <c r="A84" s="88">
        <v>2121</v>
      </c>
      <c r="B84" s="110" t="s">
        <v>231</v>
      </c>
      <c r="C84" s="45">
        <f t="shared" si="4"/>
        <v>0</v>
      </c>
      <c r="D84" s="43">
        <v>0</v>
      </c>
      <c r="E84" s="543"/>
      <c r="F84" s="44">
        <f t="shared" si="5"/>
        <v>0</v>
      </c>
      <c r="G84" s="43"/>
      <c r="H84" s="42"/>
      <c r="I84" s="39">
        <f t="shared" si="6"/>
        <v>0</v>
      </c>
      <c r="J84" s="43">
        <v>0</v>
      </c>
      <c r="K84" s="42"/>
      <c r="L84" s="39">
        <f t="shared" si="7"/>
        <v>0</v>
      </c>
      <c r="M84" s="41"/>
      <c r="N84" s="40"/>
      <c r="O84" s="39">
        <f t="shared" si="8"/>
        <v>0</v>
      </c>
      <c r="P84" s="38"/>
      <c r="R84" s="13"/>
      <c r="S84" s="13"/>
    </row>
    <row r="85" spans="1:19" ht="24" hidden="1" x14ac:dyDescent="0.25">
      <c r="A85" s="88">
        <v>2122</v>
      </c>
      <c r="B85" s="110" t="s">
        <v>230</v>
      </c>
      <c r="C85" s="45">
        <f t="shared" si="4"/>
        <v>0</v>
      </c>
      <c r="D85" s="43">
        <v>0</v>
      </c>
      <c r="E85" s="543"/>
      <c r="F85" s="44">
        <f t="shared" si="5"/>
        <v>0</v>
      </c>
      <c r="G85" s="43"/>
      <c r="H85" s="42"/>
      <c r="I85" s="39">
        <f t="shared" si="6"/>
        <v>0</v>
      </c>
      <c r="J85" s="43">
        <v>0</v>
      </c>
      <c r="K85" s="42"/>
      <c r="L85" s="39">
        <f t="shared" si="7"/>
        <v>0</v>
      </c>
      <c r="M85" s="41"/>
      <c r="N85" s="40"/>
      <c r="O85" s="39">
        <f t="shared" si="8"/>
        <v>0</v>
      </c>
      <c r="P85" s="38"/>
      <c r="R85" s="13"/>
      <c r="S85" s="13"/>
    </row>
    <row r="86" spans="1:19" x14ac:dyDescent="0.25">
      <c r="A86" s="109">
        <v>2200</v>
      </c>
      <c r="B86" s="108" t="s">
        <v>229</v>
      </c>
      <c r="C86" s="168">
        <f t="shared" si="4"/>
        <v>246193</v>
      </c>
      <c r="D86" s="121">
        <f>SUM(D87,D92,D98,D106,D115,D119,D125,D131)</f>
        <v>84222</v>
      </c>
      <c r="E86" s="540">
        <f>SUM(E87,E92,E98,E106,E115,E119,E125,E131)</f>
        <v>2405</v>
      </c>
      <c r="F86" s="473">
        <f t="shared" si="5"/>
        <v>86627</v>
      </c>
      <c r="G86" s="121">
        <f>SUM(G87,G92,G98,G106,G115,G119,G125,G131)</f>
        <v>0</v>
      </c>
      <c r="H86" s="120">
        <f>SUM(H87,H92,H98,H106,H115,H119,H125,H131)</f>
        <v>0</v>
      </c>
      <c r="I86" s="119">
        <f t="shared" si="6"/>
        <v>0</v>
      </c>
      <c r="J86" s="121">
        <f>SUM(J87,J92,J98,J106,J115,J119,J125,J131)</f>
        <v>159566</v>
      </c>
      <c r="K86" s="120">
        <f>SUM(K87,K92,K98,K106,K115,K119,K125,K131)</f>
        <v>0</v>
      </c>
      <c r="L86" s="119">
        <f t="shared" si="7"/>
        <v>159566</v>
      </c>
      <c r="M86" s="103">
        <f>SUM(M87,M92,M98,M106,M115,M119,M125,M131)</f>
        <v>0</v>
      </c>
      <c r="N86" s="102">
        <f>SUM(N87,N92,N98,N106,N115,N119,N125,N131)</f>
        <v>0</v>
      </c>
      <c r="O86" s="101">
        <f t="shared" si="8"/>
        <v>0</v>
      </c>
      <c r="P86" s="100"/>
      <c r="R86" s="13"/>
      <c r="S86" s="13"/>
    </row>
    <row r="87" spans="1:19" ht="24" x14ac:dyDescent="0.25">
      <c r="A87" s="169">
        <v>2210</v>
      </c>
      <c r="B87" s="96" t="s">
        <v>228</v>
      </c>
      <c r="C87" s="170">
        <f t="shared" si="4"/>
        <v>47288</v>
      </c>
      <c r="D87" s="94">
        <f>SUM(D88:D91)</f>
        <v>15740</v>
      </c>
      <c r="E87" s="541">
        <f>SUM(E88:E91)</f>
        <v>0</v>
      </c>
      <c r="F87" s="484">
        <f t="shared" si="5"/>
        <v>15740</v>
      </c>
      <c r="G87" s="94">
        <f>SUM(G88:G91)</f>
        <v>0</v>
      </c>
      <c r="H87" s="93">
        <f>SUM(H88:H91)</f>
        <v>0</v>
      </c>
      <c r="I87" s="90">
        <f t="shared" si="6"/>
        <v>0</v>
      </c>
      <c r="J87" s="94">
        <f>SUM(J88:J91)</f>
        <v>31548</v>
      </c>
      <c r="K87" s="93">
        <f>SUM(K88:K91)</f>
        <v>0</v>
      </c>
      <c r="L87" s="90">
        <f t="shared" si="7"/>
        <v>31548</v>
      </c>
      <c r="M87" s="92">
        <f>SUM(M88:M91)</f>
        <v>0</v>
      </c>
      <c r="N87" s="91">
        <f>SUM(N88:N91)</f>
        <v>0</v>
      </c>
      <c r="O87" s="90">
        <f t="shared" si="8"/>
        <v>0</v>
      </c>
      <c r="P87" s="89"/>
      <c r="R87" s="13"/>
      <c r="S87" s="13"/>
    </row>
    <row r="88" spans="1:19" ht="24" hidden="1" x14ac:dyDescent="0.25">
      <c r="A88" s="145">
        <v>2211</v>
      </c>
      <c r="B88" s="117" t="s">
        <v>227</v>
      </c>
      <c r="C88" s="45">
        <f t="shared" si="4"/>
        <v>0</v>
      </c>
      <c r="D88" s="83">
        <v>0</v>
      </c>
      <c r="E88" s="542"/>
      <c r="F88" s="84">
        <f t="shared" si="5"/>
        <v>0</v>
      </c>
      <c r="G88" s="83"/>
      <c r="H88" s="82"/>
      <c r="I88" s="79">
        <f t="shared" si="6"/>
        <v>0</v>
      </c>
      <c r="J88" s="83">
        <v>0</v>
      </c>
      <c r="K88" s="82"/>
      <c r="L88" s="79">
        <f t="shared" si="7"/>
        <v>0</v>
      </c>
      <c r="M88" s="81"/>
      <c r="N88" s="80"/>
      <c r="O88" s="79">
        <f t="shared" si="8"/>
        <v>0</v>
      </c>
      <c r="P88" s="78"/>
      <c r="R88" s="13"/>
      <c r="S88" s="13"/>
    </row>
    <row r="89" spans="1:19" ht="36" x14ac:dyDescent="0.25">
      <c r="A89" s="88">
        <v>2212</v>
      </c>
      <c r="B89" s="110" t="s">
        <v>226</v>
      </c>
      <c r="C89" s="45">
        <f t="shared" si="4"/>
        <v>15905</v>
      </c>
      <c r="D89" s="43">
        <v>4403</v>
      </c>
      <c r="E89" s="543"/>
      <c r="F89" s="87">
        <f t="shared" si="5"/>
        <v>4403</v>
      </c>
      <c r="G89" s="43"/>
      <c r="H89" s="42"/>
      <c r="I89" s="39">
        <f t="shared" si="6"/>
        <v>0</v>
      </c>
      <c r="J89" s="43">
        <f>11497+5</f>
        <v>11502</v>
      </c>
      <c r="K89" s="42"/>
      <c r="L89" s="39">
        <f t="shared" si="7"/>
        <v>11502</v>
      </c>
      <c r="M89" s="41"/>
      <c r="N89" s="40"/>
      <c r="O89" s="39">
        <f t="shared" si="8"/>
        <v>0</v>
      </c>
      <c r="P89" s="38"/>
      <c r="R89" s="13"/>
      <c r="S89" s="13"/>
    </row>
    <row r="90" spans="1:19" ht="24" x14ac:dyDescent="0.25">
      <c r="A90" s="88">
        <v>2214</v>
      </c>
      <c r="B90" s="110" t="s">
        <v>225</v>
      </c>
      <c r="C90" s="45">
        <f t="shared" si="4"/>
        <v>31383</v>
      </c>
      <c r="D90" s="43">
        <f>11597-260</f>
        <v>11337</v>
      </c>
      <c r="E90" s="543"/>
      <c r="F90" s="87">
        <f t="shared" si="5"/>
        <v>11337</v>
      </c>
      <c r="G90" s="43"/>
      <c r="H90" s="42"/>
      <c r="I90" s="39">
        <f t="shared" si="6"/>
        <v>0</v>
      </c>
      <c r="J90" s="43">
        <f>19403+643</f>
        <v>20046</v>
      </c>
      <c r="K90" s="42"/>
      <c r="L90" s="39">
        <f t="shared" si="7"/>
        <v>20046</v>
      </c>
      <c r="M90" s="41"/>
      <c r="N90" s="40"/>
      <c r="O90" s="39">
        <f t="shared" si="8"/>
        <v>0</v>
      </c>
      <c r="P90" s="627"/>
      <c r="R90" s="13"/>
      <c r="S90" s="13"/>
    </row>
    <row r="91" spans="1:19" hidden="1" x14ac:dyDescent="0.25">
      <c r="A91" s="88">
        <v>2219</v>
      </c>
      <c r="B91" s="110" t="s">
        <v>224</v>
      </c>
      <c r="C91" s="45">
        <f t="shared" si="4"/>
        <v>0</v>
      </c>
      <c r="D91" s="43">
        <v>0</v>
      </c>
      <c r="E91" s="543"/>
      <c r="F91" s="44">
        <f t="shared" si="5"/>
        <v>0</v>
      </c>
      <c r="G91" s="43"/>
      <c r="H91" s="42"/>
      <c r="I91" s="39">
        <f t="shared" si="6"/>
        <v>0</v>
      </c>
      <c r="J91" s="43">
        <v>0</v>
      </c>
      <c r="K91" s="42"/>
      <c r="L91" s="39">
        <f t="shared" si="7"/>
        <v>0</v>
      </c>
      <c r="M91" s="41"/>
      <c r="N91" s="40"/>
      <c r="O91" s="39">
        <f t="shared" si="8"/>
        <v>0</v>
      </c>
      <c r="P91" s="38"/>
      <c r="R91" s="13"/>
      <c r="S91" s="13"/>
    </row>
    <row r="92" spans="1:19" ht="24" x14ac:dyDescent="0.25">
      <c r="A92" s="111">
        <v>2220</v>
      </c>
      <c r="B92" s="110" t="s">
        <v>223</v>
      </c>
      <c r="C92" s="45">
        <f t="shared" si="4"/>
        <v>160562</v>
      </c>
      <c r="D92" s="115">
        <f>SUM(D93:D97)</f>
        <v>41371</v>
      </c>
      <c r="E92" s="136">
        <f>SUM(E93:E97)</f>
        <v>0</v>
      </c>
      <c r="F92" s="87">
        <f t="shared" si="5"/>
        <v>41371</v>
      </c>
      <c r="G92" s="115">
        <f>SUM(G93:G97)</f>
        <v>0</v>
      </c>
      <c r="H92" s="114">
        <f>SUM(H93:H97)</f>
        <v>0</v>
      </c>
      <c r="I92" s="39">
        <f t="shared" si="6"/>
        <v>0</v>
      </c>
      <c r="J92" s="115">
        <f>SUM(J93:J97)</f>
        <v>119191</v>
      </c>
      <c r="K92" s="114">
        <f>SUM(K93:K97)</f>
        <v>0</v>
      </c>
      <c r="L92" s="39">
        <f t="shared" si="7"/>
        <v>119191</v>
      </c>
      <c r="M92" s="113">
        <f>SUM(M93:M97)</f>
        <v>0</v>
      </c>
      <c r="N92" s="112">
        <f>SUM(N93:N97)</f>
        <v>0</v>
      </c>
      <c r="O92" s="39">
        <f t="shared" si="8"/>
        <v>0</v>
      </c>
      <c r="P92" s="38"/>
      <c r="R92" s="13"/>
      <c r="S92" s="13"/>
    </row>
    <row r="93" spans="1:19" x14ac:dyDescent="0.25">
      <c r="A93" s="88">
        <v>2221</v>
      </c>
      <c r="B93" s="110" t="s">
        <v>222</v>
      </c>
      <c r="C93" s="45">
        <f t="shared" si="4"/>
        <v>69040</v>
      </c>
      <c r="D93" s="43">
        <v>21215</v>
      </c>
      <c r="E93" s="543"/>
      <c r="F93" s="87">
        <f t="shared" si="5"/>
        <v>21215</v>
      </c>
      <c r="G93" s="43"/>
      <c r="H93" s="42"/>
      <c r="I93" s="39">
        <f t="shared" si="6"/>
        <v>0</v>
      </c>
      <c r="J93" s="43">
        <v>47825</v>
      </c>
      <c r="K93" s="42"/>
      <c r="L93" s="39">
        <f t="shared" si="7"/>
        <v>47825</v>
      </c>
      <c r="M93" s="41"/>
      <c r="N93" s="40"/>
      <c r="O93" s="39">
        <f t="shared" si="8"/>
        <v>0</v>
      </c>
      <c r="P93" s="38"/>
      <c r="R93" s="13"/>
      <c r="S93" s="13"/>
    </row>
    <row r="94" spans="1:19" x14ac:dyDescent="0.25">
      <c r="A94" s="88">
        <v>2222</v>
      </c>
      <c r="B94" s="110" t="s">
        <v>221</v>
      </c>
      <c r="C94" s="45">
        <f t="shared" si="4"/>
        <v>7000</v>
      </c>
      <c r="D94" s="43">
        <v>1593</v>
      </c>
      <c r="E94" s="543"/>
      <c r="F94" s="87">
        <f t="shared" si="5"/>
        <v>1593</v>
      </c>
      <c r="G94" s="43"/>
      <c r="H94" s="42"/>
      <c r="I94" s="39">
        <f t="shared" si="6"/>
        <v>0</v>
      </c>
      <c r="J94" s="43">
        <v>5407</v>
      </c>
      <c r="K94" s="42"/>
      <c r="L94" s="39">
        <f t="shared" si="7"/>
        <v>5407</v>
      </c>
      <c r="M94" s="41"/>
      <c r="N94" s="40"/>
      <c r="O94" s="39">
        <f t="shared" si="8"/>
        <v>0</v>
      </c>
      <c r="P94" s="38"/>
      <c r="R94" s="13"/>
      <c r="S94" s="13"/>
    </row>
    <row r="95" spans="1:19" x14ac:dyDescent="0.25">
      <c r="A95" s="88">
        <v>2223</v>
      </c>
      <c r="B95" s="110" t="s">
        <v>220</v>
      </c>
      <c r="C95" s="45">
        <f t="shared" si="4"/>
        <v>79890</v>
      </c>
      <c r="D95" s="43">
        <v>17065</v>
      </c>
      <c r="E95" s="543"/>
      <c r="F95" s="87">
        <f t="shared" si="5"/>
        <v>17065</v>
      </c>
      <c r="G95" s="43"/>
      <c r="H95" s="42"/>
      <c r="I95" s="39">
        <f t="shared" si="6"/>
        <v>0</v>
      </c>
      <c r="J95" s="43">
        <f>47825+15000</f>
        <v>62825</v>
      </c>
      <c r="K95" s="42"/>
      <c r="L95" s="39">
        <f t="shared" si="7"/>
        <v>62825</v>
      </c>
      <c r="M95" s="41"/>
      <c r="N95" s="40"/>
      <c r="O95" s="39">
        <f t="shared" si="8"/>
        <v>0</v>
      </c>
      <c r="P95" s="627"/>
      <c r="R95" s="13"/>
      <c r="S95" s="13"/>
    </row>
    <row r="96" spans="1:19" ht="48" x14ac:dyDescent="0.25">
      <c r="A96" s="88">
        <v>2224</v>
      </c>
      <c r="B96" s="110" t="s">
        <v>219</v>
      </c>
      <c r="C96" s="45">
        <f t="shared" si="4"/>
        <v>4632</v>
      </c>
      <c r="D96" s="43">
        <v>1498</v>
      </c>
      <c r="E96" s="543"/>
      <c r="F96" s="87">
        <f t="shared" si="5"/>
        <v>1498</v>
      </c>
      <c r="G96" s="43"/>
      <c r="H96" s="42"/>
      <c r="I96" s="39">
        <f t="shared" si="6"/>
        <v>0</v>
      </c>
      <c r="J96" s="43">
        <v>3134</v>
      </c>
      <c r="K96" s="42"/>
      <c r="L96" s="39">
        <f t="shared" si="7"/>
        <v>3134</v>
      </c>
      <c r="M96" s="41"/>
      <c r="N96" s="40"/>
      <c r="O96" s="39">
        <f t="shared" si="8"/>
        <v>0</v>
      </c>
      <c r="P96" s="38"/>
      <c r="R96" s="13"/>
      <c r="S96" s="13"/>
    </row>
    <row r="97" spans="1:19" ht="24" hidden="1" x14ac:dyDescent="0.25">
      <c r="A97" s="88">
        <v>2229</v>
      </c>
      <c r="B97" s="110" t="s">
        <v>218</v>
      </c>
      <c r="C97" s="45">
        <f t="shared" si="4"/>
        <v>0</v>
      </c>
      <c r="D97" s="43">
        <v>0</v>
      </c>
      <c r="E97" s="543"/>
      <c r="F97" s="44">
        <f t="shared" si="5"/>
        <v>0</v>
      </c>
      <c r="G97" s="43"/>
      <c r="H97" s="42"/>
      <c r="I97" s="39">
        <f t="shared" si="6"/>
        <v>0</v>
      </c>
      <c r="J97" s="43">
        <v>0</v>
      </c>
      <c r="K97" s="42"/>
      <c r="L97" s="39">
        <f t="shared" si="7"/>
        <v>0</v>
      </c>
      <c r="M97" s="41"/>
      <c r="N97" s="40"/>
      <c r="O97" s="39">
        <f t="shared" si="8"/>
        <v>0</v>
      </c>
      <c r="P97" s="38"/>
      <c r="R97" s="13"/>
      <c r="S97" s="13"/>
    </row>
    <row r="98" spans="1:19" ht="36" x14ac:dyDescent="0.25">
      <c r="A98" s="111">
        <v>2230</v>
      </c>
      <c r="B98" s="110" t="s">
        <v>217</v>
      </c>
      <c r="C98" s="45">
        <f t="shared" si="4"/>
        <v>420</v>
      </c>
      <c r="D98" s="115">
        <f>SUM(D99:D105)</f>
        <v>420</v>
      </c>
      <c r="E98" s="136">
        <f>SUM(E99:E105)</f>
        <v>0</v>
      </c>
      <c r="F98" s="87">
        <f t="shared" si="5"/>
        <v>420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c r="S98" s="13"/>
    </row>
    <row r="99" spans="1:19" ht="24" hidden="1" x14ac:dyDescent="0.25">
      <c r="A99" s="88">
        <v>2231</v>
      </c>
      <c r="B99" s="110" t="s">
        <v>216</v>
      </c>
      <c r="C99" s="45">
        <f t="shared" si="4"/>
        <v>0</v>
      </c>
      <c r="D99" s="43">
        <v>0</v>
      </c>
      <c r="E99" s="543"/>
      <c r="F99" s="44">
        <f t="shared" si="5"/>
        <v>0</v>
      </c>
      <c r="G99" s="43"/>
      <c r="H99" s="42"/>
      <c r="I99" s="39">
        <f t="shared" si="6"/>
        <v>0</v>
      </c>
      <c r="J99" s="43">
        <v>0</v>
      </c>
      <c r="K99" s="42"/>
      <c r="L99" s="39">
        <f t="shared" si="7"/>
        <v>0</v>
      </c>
      <c r="M99" s="41"/>
      <c r="N99" s="40"/>
      <c r="O99" s="39">
        <f t="shared" si="8"/>
        <v>0</v>
      </c>
      <c r="P99" s="38"/>
      <c r="R99" s="13"/>
      <c r="S99" s="13"/>
    </row>
    <row r="100" spans="1:19" ht="36" hidden="1" x14ac:dyDescent="0.25">
      <c r="A100" s="88">
        <v>2232</v>
      </c>
      <c r="B100" s="110" t="s">
        <v>215</v>
      </c>
      <c r="C100" s="45">
        <f t="shared" si="4"/>
        <v>0</v>
      </c>
      <c r="D100" s="43">
        <v>0</v>
      </c>
      <c r="E100" s="543"/>
      <c r="F100" s="44">
        <f t="shared" si="5"/>
        <v>0</v>
      </c>
      <c r="G100" s="43"/>
      <c r="H100" s="42"/>
      <c r="I100" s="39">
        <f t="shared" si="6"/>
        <v>0</v>
      </c>
      <c r="J100" s="43">
        <v>0</v>
      </c>
      <c r="K100" s="42"/>
      <c r="L100" s="39">
        <f t="shared" si="7"/>
        <v>0</v>
      </c>
      <c r="M100" s="41"/>
      <c r="N100" s="40"/>
      <c r="O100" s="39">
        <f t="shared" si="8"/>
        <v>0</v>
      </c>
      <c r="P100" s="38"/>
      <c r="R100" s="13"/>
      <c r="S100" s="13"/>
    </row>
    <row r="101" spans="1:19" ht="24" hidden="1" x14ac:dyDescent="0.25">
      <c r="A101" s="145">
        <v>2233</v>
      </c>
      <c r="B101" s="117" t="s">
        <v>214</v>
      </c>
      <c r="C101" s="45">
        <f t="shared" si="4"/>
        <v>0</v>
      </c>
      <c r="D101" s="83">
        <v>0</v>
      </c>
      <c r="E101" s="542"/>
      <c r="F101" s="84">
        <f t="shared" si="5"/>
        <v>0</v>
      </c>
      <c r="G101" s="83"/>
      <c r="H101" s="82"/>
      <c r="I101" s="79">
        <f t="shared" si="6"/>
        <v>0</v>
      </c>
      <c r="J101" s="83">
        <v>0</v>
      </c>
      <c r="K101" s="82"/>
      <c r="L101" s="79">
        <f t="shared" si="7"/>
        <v>0</v>
      </c>
      <c r="M101" s="81"/>
      <c r="N101" s="80"/>
      <c r="O101" s="79">
        <f t="shared" si="8"/>
        <v>0</v>
      </c>
      <c r="P101" s="78"/>
      <c r="R101" s="13"/>
      <c r="S101" s="13"/>
    </row>
    <row r="102" spans="1:19" ht="36" x14ac:dyDescent="0.25">
      <c r="A102" s="88">
        <v>2234</v>
      </c>
      <c r="B102" s="110" t="s">
        <v>213</v>
      </c>
      <c r="C102" s="45">
        <f t="shared" si="4"/>
        <v>50</v>
      </c>
      <c r="D102" s="43">
        <v>50</v>
      </c>
      <c r="E102" s="543"/>
      <c r="F102" s="87">
        <f t="shared" si="5"/>
        <v>50</v>
      </c>
      <c r="G102" s="43"/>
      <c r="H102" s="42"/>
      <c r="I102" s="39">
        <f t="shared" si="6"/>
        <v>0</v>
      </c>
      <c r="J102" s="43">
        <v>0</v>
      </c>
      <c r="K102" s="42"/>
      <c r="L102" s="39">
        <f t="shared" si="7"/>
        <v>0</v>
      </c>
      <c r="M102" s="41"/>
      <c r="N102" s="40"/>
      <c r="O102" s="39">
        <f t="shared" si="8"/>
        <v>0</v>
      </c>
      <c r="P102" s="38"/>
      <c r="R102" s="13"/>
      <c r="S102" s="13"/>
    </row>
    <row r="103" spans="1:19" ht="24" x14ac:dyDescent="0.25">
      <c r="A103" s="88">
        <v>2235</v>
      </c>
      <c r="B103" s="110" t="s">
        <v>212</v>
      </c>
      <c r="C103" s="45">
        <f t="shared" si="4"/>
        <v>70</v>
      </c>
      <c r="D103" s="43">
        <v>70</v>
      </c>
      <c r="E103" s="543"/>
      <c r="F103" s="87">
        <f t="shared" si="5"/>
        <v>70</v>
      </c>
      <c r="G103" s="43"/>
      <c r="H103" s="42"/>
      <c r="I103" s="39">
        <f t="shared" si="6"/>
        <v>0</v>
      </c>
      <c r="J103" s="43">
        <v>0</v>
      </c>
      <c r="K103" s="42"/>
      <c r="L103" s="39">
        <f t="shared" si="7"/>
        <v>0</v>
      </c>
      <c r="M103" s="41"/>
      <c r="N103" s="40"/>
      <c r="O103" s="39">
        <f t="shared" si="8"/>
        <v>0</v>
      </c>
      <c r="P103" s="38"/>
      <c r="R103" s="13"/>
      <c r="S103" s="13"/>
    </row>
    <row r="104" spans="1:19" hidden="1" x14ac:dyDescent="0.25">
      <c r="A104" s="88">
        <v>2236</v>
      </c>
      <c r="B104" s="110" t="s">
        <v>211</v>
      </c>
      <c r="C104" s="45">
        <f t="shared" si="4"/>
        <v>0</v>
      </c>
      <c r="D104" s="43">
        <v>0</v>
      </c>
      <c r="E104" s="543"/>
      <c r="F104" s="44">
        <f t="shared" si="5"/>
        <v>0</v>
      </c>
      <c r="G104" s="43"/>
      <c r="H104" s="42"/>
      <c r="I104" s="39">
        <f t="shared" si="6"/>
        <v>0</v>
      </c>
      <c r="J104" s="43">
        <v>0</v>
      </c>
      <c r="K104" s="42"/>
      <c r="L104" s="39">
        <f t="shared" si="7"/>
        <v>0</v>
      </c>
      <c r="M104" s="41"/>
      <c r="N104" s="40"/>
      <c r="O104" s="39">
        <f t="shared" si="8"/>
        <v>0</v>
      </c>
      <c r="P104" s="38"/>
      <c r="R104" s="13"/>
      <c r="S104" s="13"/>
    </row>
    <row r="105" spans="1:19" ht="24" x14ac:dyDescent="0.25">
      <c r="A105" s="88">
        <v>2239</v>
      </c>
      <c r="B105" s="110" t="s">
        <v>210</v>
      </c>
      <c r="C105" s="45">
        <f t="shared" si="4"/>
        <v>300</v>
      </c>
      <c r="D105" s="43">
        <v>300</v>
      </c>
      <c r="E105" s="543"/>
      <c r="F105" s="87">
        <f t="shared" si="5"/>
        <v>300</v>
      </c>
      <c r="G105" s="43"/>
      <c r="H105" s="42"/>
      <c r="I105" s="39">
        <f t="shared" si="6"/>
        <v>0</v>
      </c>
      <c r="J105" s="43">
        <v>0</v>
      </c>
      <c r="K105" s="42"/>
      <c r="L105" s="39">
        <f t="shared" si="7"/>
        <v>0</v>
      </c>
      <c r="M105" s="41"/>
      <c r="N105" s="40"/>
      <c r="O105" s="39">
        <f t="shared" si="8"/>
        <v>0</v>
      </c>
      <c r="P105" s="38"/>
      <c r="R105" s="13"/>
      <c r="S105" s="13"/>
    </row>
    <row r="106" spans="1:19" ht="36" x14ac:dyDescent="0.25">
      <c r="A106" s="111">
        <v>2240</v>
      </c>
      <c r="B106" s="110" t="s">
        <v>209</v>
      </c>
      <c r="C106" s="45">
        <f t="shared" si="4"/>
        <v>34323</v>
      </c>
      <c r="D106" s="115">
        <f>SUM(D107:D114)</f>
        <v>23191</v>
      </c>
      <c r="E106" s="136">
        <f>SUM(E107:E114)</f>
        <v>2405</v>
      </c>
      <c r="F106" s="87">
        <f t="shared" si="5"/>
        <v>25596</v>
      </c>
      <c r="G106" s="115">
        <f>SUM(G107:G114)</f>
        <v>0</v>
      </c>
      <c r="H106" s="114">
        <f>SUM(H107:H114)</f>
        <v>0</v>
      </c>
      <c r="I106" s="39">
        <f t="shared" si="6"/>
        <v>0</v>
      </c>
      <c r="J106" s="115">
        <f>SUM(J107:J114)</f>
        <v>8727</v>
      </c>
      <c r="K106" s="114">
        <f>SUM(K107:K114)</f>
        <v>0</v>
      </c>
      <c r="L106" s="39">
        <f t="shared" si="7"/>
        <v>8727</v>
      </c>
      <c r="M106" s="113">
        <f>SUM(M107:M114)</f>
        <v>0</v>
      </c>
      <c r="N106" s="112">
        <f>SUM(N107:N114)</f>
        <v>0</v>
      </c>
      <c r="O106" s="39">
        <f t="shared" si="8"/>
        <v>0</v>
      </c>
      <c r="P106" s="38"/>
      <c r="R106" s="13"/>
      <c r="S106" s="13"/>
    </row>
    <row r="107" spans="1:19" hidden="1" x14ac:dyDescent="0.25">
      <c r="A107" s="88">
        <v>2241</v>
      </c>
      <c r="B107" s="110" t="s">
        <v>208</v>
      </c>
      <c r="C107" s="45">
        <f t="shared" si="4"/>
        <v>0</v>
      </c>
      <c r="D107" s="43">
        <v>0</v>
      </c>
      <c r="E107" s="543"/>
      <c r="F107" s="44">
        <f t="shared" si="5"/>
        <v>0</v>
      </c>
      <c r="G107" s="43"/>
      <c r="H107" s="42"/>
      <c r="I107" s="39">
        <f t="shared" si="6"/>
        <v>0</v>
      </c>
      <c r="J107" s="43">
        <v>0</v>
      </c>
      <c r="K107" s="42"/>
      <c r="L107" s="39">
        <f t="shared" si="7"/>
        <v>0</v>
      </c>
      <c r="M107" s="41"/>
      <c r="N107" s="40"/>
      <c r="O107" s="39">
        <f t="shared" si="8"/>
        <v>0</v>
      </c>
      <c r="P107" s="38"/>
      <c r="R107" s="13"/>
      <c r="S107" s="13"/>
    </row>
    <row r="108" spans="1:19" ht="24" x14ac:dyDescent="0.25">
      <c r="A108" s="88">
        <v>2242</v>
      </c>
      <c r="B108" s="110" t="s">
        <v>207</v>
      </c>
      <c r="C108" s="45">
        <f t="shared" si="4"/>
        <v>10345</v>
      </c>
      <c r="D108" s="43">
        <v>7940</v>
      </c>
      <c r="E108" s="543">
        <v>2405</v>
      </c>
      <c r="F108" s="87">
        <f t="shared" si="5"/>
        <v>10345</v>
      </c>
      <c r="G108" s="43"/>
      <c r="H108" s="42"/>
      <c r="I108" s="39">
        <f t="shared" si="6"/>
        <v>0</v>
      </c>
      <c r="J108" s="43">
        <v>0</v>
      </c>
      <c r="K108" s="42"/>
      <c r="L108" s="39">
        <f t="shared" si="7"/>
        <v>0</v>
      </c>
      <c r="M108" s="41"/>
      <c r="N108" s="40"/>
      <c r="O108" s="39">
        <f t="shared" si="8"/>
        <v>0</v>
      </c>
      <c r="P108" s="38"/>
      <c r="R108" s="13"/>
      <c r="S108" s="13"/>
    </row>
    <row r="109" spans="1:19" ht="24" x14ac:dyDescent="0.25">
      <c r="A109" s="88">
        <v>2243</v>
      </c>
      <c r="B109" s="110" t="s">
        <v>206</v>
      </c>
      <c r="C109" s="45">
        <f t="shared" si="4"/>
        <v>6265</v>
      </c>
      <c r="D109" s="43">
        <f>6000-735</f>
        <v>5265</v>
      </c>
      <c r="E109" s="543"/>
      <c r="F109" s="87">
        <f t="shared" si="5"/>
        <v>5265</v>
      </c>
      <c r="G109" s="43"/>
      <c r="H109" s="42"/>
      <c r="I109" s="39">
        <f t="shared" si="6"/>
        <v>0</v>
      </c>
      <c r="J109" s="43">
        <v>1000</v>
      </c>
      <c r="K109" s="42"/>
      <c r="L109" s="39">
        <f t="shared" si="7"/>
        <v>1000</v>
      </c>
      <c r="M109" s="41"/>
      <c r="N109" s="40"/>
      <c r="O109" s="39">
        <f t="shared" si="8"/>
        <v>0</v>
      </c>
      <c r="P109" s="38"/>
      <c r="R109" s="13"/>
      <c r="S109" s="13"/>
    </row>
    <row r="110" spans="1:19" x14ac:dyDescent="0.25">
      <c r="A110" s="88">
        <v>2244</v>
      </c>
      <c r="B110" s="110" t="s">
        <v>205</v>
      </c>
      <c r="C110" s="45">
        <f t="shared" si="4"/>
        <v>13363</v>
      </c>
      <c r="D110" s="43">
        <f>5936-300</f>
        <v>5636</v>
      </c>
      <c r="E110" s="543"/>
      <c r="F110" s="87">
        <f t="shared" si="5"/>
        <v>5636</v>
      </c>
      <c r="G110" s="43"/>
      <c r="H110" s="42"/>
      <c r="I110" s="39">
        <f t="shared" si="6"/>
        <v>0</v>
      </c>
      <c r="J110" s="43">
        <v>7727</v>
      </c>
      <c r="K110" s="42"/>
      <c r="L110" s="39">
        <f t="shared" si="7"/>
        <v>7727</v>
      </c>
      <c r="M110" s="41"/>
      <c r="N110" s="40"/>
      <c r="O110" s="39">
        <f t="shared" si="8"/>
        <v>0</v>
      </c>
      <c r="P110" s="38"/>
      <c r="R110" s="13"/>
      <c r="S110" s="13"/>
    </row>
    <row r="111" spans="1:19" ht="24" hidden="1" x14ac:dyDescent="0.25">
      <c r="A111" s="88">
        <v>2246</v>
      </c>
      <c r="B111" s="110" t="s">
        <v>204</v>
      </c>
      <c r="C111" s="45">
        <f t="shared" si="4"/>
        <v>0</v>
      </c>
      <c r="D111" s="43">
        <v>0</v>
      </c>
      <c r="E111" s="543"/>
      <c r="F111" s="44">
        <f t="shared" si="5"/>
        <v>0</v>
      </c>
      <c r="G111" s="43"/>
      <c r="H111" s="42"/>
      <c r="I111" s="39">
        <f t="shared" si="6"/>
        <v>0</v>
      </c>
      <c r="J111" s="43">
        <v>0</v>
      </c>
      <c r="K111" s="42"/>
      <c r="L111" s="39">
        <f t="shared" si="7"/>
        <v>0</v>
      </c>
      <c r="M111" s="41"/>
      <c r="N111" s="40"/>
      <c r="O111" s="39">
        <f t="shared" si="8"/>
        <v>0</v>
      </c>
      <c r="P111" s="38"/>
      <c r="R111" s="13"/>
      <c r="S111" s="13"/>
    </row>
    <row r="112" spans="1:19" ht="12" customHeight="1" x14ac:dyDescent="0.25">
      <c r="A112" s="88">
        <v>2247</v>
      </c>
      <c r="B112" s="110" t="s">
        <v>203</v>
      </c>
      <c r="C112" s="45">
        <f t="shared" si="4"/>
        <v>4300</v>
      </c>
      <c r="D112" s="43">
        <f>4000+300</f>
        <v>4300</v>
      </c>
      <c r="E112" s="543"/>
      <c r="F112" s="87">
        <f t="shared" si="5"/>
        <v>4300</v>
      </c>
      <c r="G112" s="43"/>
      <c r="H112" s="42"/>
      <c r="I112" s="39">
        <f t="shared" si="6"/>
        <v>0</v>
      </c>
      <c r="J112" s="43">
        <v>0</v>
      </c>
      <c r="K112" s="42"/>
      <c r="L112" s="39">
        <f t="shared" si="7"/>
        <v>0</v>
      </c>
      <c r="M112" s="41"/>
      <c r="N112" s="40"/>
      <c r="O112" s="39">
        <f t="shared" si="8"/>
        <v>0</v>
      </c>
      <c r="P112" s="628"/>
      <c r="R112" s="13"/>
      <c r="S112" s="13"/>
    </row>
    <row r="113" spans="1:19" ht="24" hidden="1" x14ac:dyDescent="0.25">
      <c r="A113" s="88">
        <v>2248</v>
      </c>
      <c r="B113" s="110" t="s">
        <v>202</v>
      </c>
      <c r="C113" s="45">
        <f t="shared" si="4"/>
        <v>0</v>
      </c>
      <c r="D113" s="43">
        <v>0</v>
      </c>
      <c r="E113" s="543"/>
      <c r="F113" s="44">
        <f t="shared" si="5"/>
        <v>0</v>
      </c>
      <c r="G113" s="43"/>
      <c r="H113" s="42"/>
      <c r="I113" s="39">
        <f t="shared" si="6"/>
        <v>0</v>
      </c>
      <c r="J113" s="43">
        <v>0</v>
      </c>
      <c r="K113" s="42"/>
      <c r="L113" s="39">
        <f t="shared" si="7"/>
        <v>0</v>
      </c>
      <c r="M113" s="41"/>
      <c r="N113" s="40"/>
      <c r="O113" s="39">
        <f t="shared" si="8"/>
        <v>0</v>
      </c>
      <c r="P113" s="38"/>
      <c r="R113" s="13"/>
      <c r="S113" s="13"/>
    </row>
    <row r="114" spans="1:19" ht="24" x14ac:dyDescent="0.25">
      <c r="A114" s="88">
        <v>2249</v>
      </c>
      <c r="B114" s="110" t="s">
        <v>201</v>
      </c>
      <c r="C114" s="45">
        <f t="shared" si="4"/>
        <v>50</v>
      </c>
      <c r="D114" s="43">
        <v>50</v>
      </c>
      <c r="E114" s="543"/>
      <c r="F114" s="87">
        <f t="shared" si="5"/>
        <v>50</v>
      </c>
      <c r="G114" s="43"/>
      <c r="H114" s="42"/>
      <c r="I114" s="39">
        <f t="shared" si="6"/>
        <v>0</v>
      </c>
      <c r="J114" s="43">
        <v>0</v>
      </c>
      <c r="K114" s="42"/>
      <c r="L114" s="39">
        <f t="shared" si="7"/>
        <v>0</v>
      </c>
      <c r="M114" s="41"/>
      <c r="N114" s="40"/>
      <c r="O114" s="39">
        <f t="shared" si="8"/>
        <v>0</v>
      </c>
      <c r="P114" s="38"/>
      <c r="R114" s="13"/>
      <c r="S114" s="13"/>
    </row>
    <row r="115" spans="1:19" hidden="1" x14ac:dyDescent="0.25">
      <c r="A115" s="111">
        <v>2250</v>
      </c>
      <c r="B115" s="110" t="s">
        <v>200</v>
      </c>
      <c r="C115" s="45">
        <f t="shared" si="4"/>
        <v>0</v>
      </c>
      <c r="D115" s="115">
        <f>SUM(D116:D118)</f>
        <v>0</v>
      </c>
      <c r="E115" s="136">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c r="S115" s="13"/>
    </row>
    <row r="116" spans="1:19" hidden="1" x14ac:dyDescent="0.25">
      <c r="A116" s="88">
        <v>2251</v>
      </c>
      <c r="B116" s="110" t="s">
        <v>199</v>
      </c>
      <c r="C116" s="45">
        <f t="shared" si="4"/>
        <v>0</v>
      </c>
      <c r="D116" s="43">
        <v>0</v>
      </c>
      <c r="E116" s="543"/>
      <c r="F116" s="44">
        <f t="shared" si="5"/>
        <v>0</v>
      </c>
      <c r="G116" s="43"/>
      <c r="H116" s="42"/>
      <c r="I116" s="39">
        <f t="shared" si="6"/>
        <v>0</v>
      </c>
      <c r="J116" s="43">
        <v>0</v>
      </c>
      <c r="K116" s="42"/>
      <c r="L116" s="39">
        <f t="shared" si="7"/>
        <v>0</v>
      </c>
      <c r="M116" s="41"/>
      <c r="N116" s="40"/>
      <c r="O116" s="39">
        <f t="shared" si="8"/>
        <v>0</v>
      </c>
      <c r="P116" s="38"/>
      <c r="R116" s="13"/>
      <c r="S116" s="13"/>
    </row>
    <row r="117" spans="1:19" ht="24" hidden="1" x14ac:dyDescent="0.25">
      <c r="A117" s="88">
        <v>2252</v>
      </c>
      <c r="B117" s="110" t="s">
        <v>198</v>
      </c>
      <c r="C117" s="45">
        <f t="shared" ref="C117:C181" si="9">F117+I117+L117+O117</f>
        <v>0</v>
      </c>
      <c r="D117" s="43">
        <v>0</v>
      </c>
      <c r="E117" s="543"/>
      <c r="F117" s="44">
        <f t="shared" si="5"/>
        <v>0</v>
      </c>
      <c r="G117" s="43"/>
      <c r="H117" s="42"/>
      <c r="I117" s="39">
        <f t="shared" si="6"/>
        <v>0</v>
      </c>
      <c r="J117" s="43">
        <v>0</v>
      </c>
      <c r="K117" s="42"/>
      <c r="L117" s="39">
        <f t="shared" si="7"/>
        <v>0</v>
      </c>
      <c r="M117" s="41"/>
      <c r="N117" s="40"/>
      <c r="O117" s="39">
        <f t="shared" si="8"/>
        <v>0</v>
      </c>
      <c r="P117" s="38"/>
      <c r="R117" s="13"/>
      <c r="S117" s="13"/>
    </row>
    <row r="118" spans="1:19" ht="24" hidden="1" x14ac:dyDescent="0.25">
      <c r="A118" s="88">
        <v>2259</v>
      </c>
      <c r="B118" s="110" t="s">
        <v>197</v>
      </c>
      <c r="C118" s="45">
        <f t="shared" si="9"/>
        <v>0</v>
      </c>
      <c r="D118" s="43">
        <v>0</v>
      </c>
      <c r="E118" s="543"/>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c r="R118" s="13"/>
      <c r="S118" s="13"/>
    </row>
    <row r="119" spans="1:19" x14ac:dyDescent="0.25">
      <c r="A119" s="111">
        <v>2260</v>
      </c>
      <c r="B119" s="110" t="s">
        <v>196</v>
      </c>
      <c r="C119" s="45">
        <f t="shared" si="9"/>
        <v>100</v>
      </c>
      <c r="D119" s="115">
        <f>SUM(D120:D124)</f>
        <v>0</v>
      </c>
      <c r="E119" s="136">
        <f>SUM(E120:E124)</f>
        <v>0</v>
      </c>
      <c r="F119" s="87">
        <f t="shared" si="10"/>
        <v>0</v>
      </c>
      <c r="G119" s="115">
        <f>SUM(G120:G124)</f>
        <v>0</v>
      </c>
      <c r="H119" s="114">
        <f>SUM(H120:H124)</f>
        <v>0</v>
      </c>
      <c r="I119" s="39">
        <f t="shared" si="11"/>
        <v>0</v>
      </c>
      <c r="J119" s="115">
        <f>SUM(J120:J124)</f>
        <v>100</v>
      </c>
      <c r="K119" s="114">
        <f>SUM(K120:K124)</f>
        <v>0</v>
      </c>
      <c r="L119" s="39">
        <f t="shared" si="12"/>
        <v>100</v>
      </c>
      <c r="M119" s="113">
        <f>SUM(M120:M124)</f>
        <v>0</v>
      </c>
      <c r="N119" s="112">
        <f>SUM(N120:N124)</f>
        <v>0</v>
      </c>
      <c r="O119" s="39">
        <f t="shared" si="13"/>
        <v>0</v>
      </c>
      <c r="P119" s="38"/>
      <c r="R119" s="13"/>
      <c r="S119" s="13"/>
    </row>
    <row r="120" spans="1:19" hidden="1" x14ac:dyDescent="0.25">
      <c r="A120" s="88">
        <v>2261</v>
      </c>
      <c r="B120" s="110" t="s">
        <v>195</v>
      </c>
      <c r="C120" s="45">
        <f t="shared" si="9"/>
        <v>0</v>
      </c>
      <c r="D120" s="43">
        <v>0</v>
      </c>
      <c r="E120" s="543"/>
      <c r="F120" s="44">
        <f t="shared" si="10"/>
        <v>0</v>
      </c>
      <c r="G120" s="43"/>
      <c r="H120" s="42"/>
      <c r="I120" s="39">
        <f t="shared" si="11"/>
        <v>0</v>
      </c>
      <c r="J120" s="43">
        <v>0</v>
      </c>
      <c r="K120" s="42"/>
      <c r="L120" s="39">
        <f t="shared" si="12"/>
        <v>0</v>
      </c>
      <c r="M120" s="41"/>
      <c r="N120" s="40"/>
      <c r="O120" s="39">
        <f t="shared" si="13"/>
        <v>0</v>
      </c>
      <c r="P120" s="38"/>
      <c r="R120" s="13"/>
      <c r="S120" s="13"/>
    </row>
    <row r="121" spans="1:19" hidden="1" x14ac:dyDescent="0.25">
      <c r="A121" s="88">
        <v>2262</v>
      </c>
      <c r="B121" s="110" t="s">
        <v>194</v>
      </c>
      <c r="C121" s="45">
        <f t="shared" si="9"/>
        <v>0</v>
      </c>
      <c r="D121" s="43">
        <v>0</v>
      </c>
      <c r="E121" s="543"/>
      <c r="F121" s="44">
        <f t="shared" si="10"/>
        <v>0</v>
      </c>
      <c r="G121" s="43"/>
      <c r="H121" s="42"/>
      <c r="I121" s="39">
        <f t="shared" si="11"/>
        <v>0</v>
      </c>
      <c r="J121" s="43">
        <v>0</v>
      </c>
      <c r="K121" s="42"/>
      <c r="L121" s="39">
        <f t="shared" si="12"/>
        <v>0</v>
      </c>
      <c r="M121" s="41"/>
      <c r="N121" s="40"/>
      <c r="O121" s="39">
        <f t="shared" si="13"/>
        <v>0</v>
      </c>
      <c r="P121" s="38"/>
      <c r="R121" s="13"/>
      <c r="S121" s="13"/>
    </row>
    <row r="122" spans="1:19" hidden="1" x14ac:dyDescent="0.25">
      <c r="A122" s="88">
        <v>2263</v>
      </c>
      <c r="B122" s="110" t="s">
        <v>193</v>
      </c>
      <c r="C122" s="45">
        <f t="shared" si="9"/>
        <v>0</v>
      </c>
      <c r="D122" s="43">
        <v>0</v>
      </c>
      <c r="E122" s="543"/>
      <c r="F122" s="44">
        <f t="shared" si="10"/>
        <v>0</v>
      </c>
      <c r="G122" s="43"/>
      <c r="H122" s="42"/>
      <c r="I122" s="39">
        <f t="shared" si="11"/>
        <v>0</v>
      </c>
      <c r="J122" s="43">
        <v>0</v>
      </c>
      <c r="K122" s="42"/>
      <c r="L122" s="39">
        <f t="shared" si="12"/>
        <v>0</v>
      </c>
      <c r="M122" s="41"/>
      <c r="N122" s="40"/>
      <c r="O122" s="39">
        <f t="shared" si="13"/>
        <v>0</v>
      </c>
      <c r="P122" s="38"/>
      <c r="R122" s="13"/>
      <c r="S122" s="13"/>
    </row>
    <row r="123" spans="1:19" ht="24" hidden="1" x14ac:dyDescent="0.25">
      <c r="A123" s="88">
        <v>2264</v>
      </c>
      <c r="B123" s="110" t="s">
        <v>192</v>
      </c>
      <c r="C123" s="45">
        <f t="shared" si="9"/>
        <v>0</v>
      </c>
      <c r="D123" s="43">
        <v>0</v>
      </c>
      <c r="E123" s="543"/>
      <c r="F123" s="44">
        <f t="shared" si="10"/>
        <v>0</v>
      </c>
      <c r="G123" s="43"/>
      <c r="H123" s="42"/>
      <c r="I123" s="39">
        <f t="shared" si="11"/>
        <v>0</v>
      </c>
      <c r="J123" s="43">
        <v>0</v>
      </c>
      <c r="K123" s="42"/>
      <c r="L123" s="39">
        <f t="shared" si="12"/>
        <v>0</v>
      </c>
      <c r="M123" s="41"/>
      <c r="N123" s="40"/>
      <c r="O123" s="39">
        <f t="shared" si="13"/>
        <v>0</v>
      </c>
      <c r="P123" s="38"/>
      <c r="R123" s="13"/>
      <c r="S123" s="13"/>
    </row>
    <row r="124" spans="1:19" x14ac:dyDescent="0.25">
      <c r="A124" s="88">
        <v>2269</v>
      </c>
      <c r="B124" s="110" t="s">
        <v>191</v>
      </c>
      <c r="C124" s="45">
        <f t="shared" si="9"/>
        <v>100</v>
      </c>
      <c r="D124" s="43">
        <v>0</v>
      </c>
      <c r="E124" s="543"/>
      <c r="F124" s="87">
        <f t="shared" si="10"/>
        <v>0</v>
      </c>
      <c r="G124" s="43"/>
      <c r="H124" s="42"/>
      <c r="I124" s="39">
        <f t="shared" si="11"/>
        <v>0</v>
      </c>
      <c r="J124" s="43">
        <v>100</v>
      </c>
      <c r="K124" s="42"/>
      <c r="L124" s="39">
        <f t="shared" si="12"/>
        <v>100</v>
      </c>
      <c r="M124" s="41"/>
      <c r="N124" s="40"/>
      <c r="O124" s="39">
        <f t="shared" si="13"/>
        <v>0</v>
      </c>
      <c r="P124" s="38"/>
      <c r="R124" s="13"/>
      <c r="S124" s="13"/>
    </row>
    <row r="125" spans="1:19" x14ac:dyDescent="0.25">
      <c r="A125" s="111">
        <v>2270</v>
      </c>
      <c r="B125" s="110" t="s">
        <v>190</v>
      </c>
      <c r="C125" s="45">
        <f t="shared" si="9"/>
        <v>3500</v>
      </c>
      <c r="D125" s="115">
        <f>SUM(D126:D130)</f>
        <v>3500</v>
      </c>
      <c r="E125" s="136">
        <f>SUM(E126:E130)</f>
        <v>0</v>
      </c>
      <c r="F125" s="87">
        <f t="shared" si="10"/>
        <v>3500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c r="S125" s="13"/>
    </row>
    <row r="126" spans="1:19" hidden="1" x14ac:dyDescent="0.25">
      <c r="A126" s="88">
        <v>2272</v>
      </c>
      <c r="B126" s="1" t="s">
        <v>189</v>
      </c>
      <c r="C126" s="45">
        <f t="shared" si="9"/>
        <v>0</v>
      </c>
      <c r="D126" s="43">
        <v>0</v>
      </c>
      <c r="E126" s="543"/>
      <c r="F126" s="44">
        <f t="shared" si="10"/>
        <v>0</v>
      </c>
      <c r="G126" s="43"/>
      <c r="H126" s="42"/>
      <c r="I126" s="39">
        <f t="shared" si="11"/>
        <v>0</v>
      </c>
      <c r="J126" s="43">
        <v>0</v>
      </c>
      <c r="K126" s="42"/>
      <c r="L126" s="39">
        <f t="shared" si="12"/>
        <v>0</v>
      </c>
      <c r="M126" s="41"/>
      <c r="N126" s="40"/>
      <c r="O126" s="39">
        <f t="shared" si="13"/>
        <v>0</v>
      </c>
      <c r="P126" s="38"/>
      <c r="R126" s="13"/>
      <c r="S126" s="13"/>
    </row>
    <row r="127" spans="1:19" ht="24" hidden="1" x14ac:dyDescent="0.25">
      <c r="A127" s="88">
        <v>2275</v>
      </c>
      <c r="B127" s="110" t="s">
        <v>188</v>
      </c>
      <c r="C127" s="45">
        <f t="shared" si="9"/>
        <v>0</v>
      </c>
      <c r="D127" s="43">
        <v>0</v>
      </c>
      <c r="E127" s="543"/>
      <c r="F127" s="44">
        <f t="shared" si="10"/>
        <v>0</v>
      </c>
      <c r="G127" s="43"/>
      <c r="H127" s="42"/>
      <c r="I127" s="39">
        <f t="shared" si="11"/>
        <v>0</v>
      </c>
      <c r="J127" s="43">
        <v>0</v>
      </c>
      <c r="K127" s="42"/>
      <c r="L127" s="39">
        <f t="shared" si="12"/>
        <v>0</v>
      </c>
      <c r="M127" s="41"/>
      <c r="N127" s="40"/>
      <c r="O127" s="39">
        <f t="shared" si="13"/>
        <v>0</v>
      </c>
      <c r="P127" s="38"/>
      <c r="R127" s="13"/>
      <c r="S127" s="13"/>
    </row>
    <row r="128" spans="1:19" ht="36" hidden="1" x14ac:dyDescent="0.25">
      <c r="A128" s="88">
        <v>2276</v>
      </c>
      <c r="B128" s="110" t="s">
        <v>187</v>
      </c>
      <c r="C128" s="45">
        <f t="shared" si="9"/>
        <v>0</v>
      </c>
      <c r="D128" s="43">
        <v>0</v>
      </c>
      <c r="E128" s="543"/>
      <c r="F128" s="44">
        <f t="shared" si="10"/>
        <v>0</v>
      </c>
      <c r="G128" s="43"/>
      <c r="H128" s="42"/>
      <c r="I128" s="39">
        <f t="shared" si="11"/>
        <v>0</v>
      </c>
      <c r="J128" s="43">
        <v>0</v>
      </c>
      <c r="K128" s="42"/>
      <c r="L128" s="39">
        <f t="shared" si="12"/>
        <v>0</v>
      </c>
      <c r="M128" s="41"/>
      <c r="N128" s="40"/>
      <c r="O128" s="39">
        <f t="shared" si="13"/>
        <v>0</v>
      </c>
      <c r="P128" s="38"/>
      <c r="R128" s="13"/>
      <c r="S128" s="13"/>
    </row>
    <row r="129" spans="1:19" ht="24" hidden="1" x14ac:dyDescent="0.25">
      <c r="A129" s="88">
        <v>2278</v>
      </c>
      <c r="B129" s="110" t="s">
        <v>186</v>
      </c>
      <c r="C129" s="45">
        <f t="shared" si="9"/>
        <v>0</v>
      </c>
      <c r="D129" s="43">
        <v>0</v>
      </c>
      <c r="E129" s="543"/>
      <c r="F129" s="44">
        <f t="shared" si="10"/>
        <v>0</v>
      </c>
      <c r="G129" s="43"/>
      <c r="H129" s="42"/>
      <c r="I129" s="39">
        <f t="shared" si="11"/>
        <v>0</v>
      </c>
      <c r="J129" s="43">
        <v>0</v>
      </c>
      <c r="K129" s="42"/>
      <c r="L129" s="39">
        <f t="shared" si="12"/>
        <v>0</v>
      </c>
      <c r="M129" s="41"/>
      <c r="N129" s="40"/>
      <c r="O129" s="39">
        <f t="shared" si="13"/>
        <v>0</v>
      </c>
      <c r="P129" s="38"/>
      <c r="R129" s="13"/>
      <c r="S129" s="13"/>
    </row>
    <row r="130" spans="1:19" ht="24" x14ac:dyDescent="0.25">
      <c r="A130" s="88">
        <v>2279</v>
      </c>
      <c r="B130" s="110" t="s">
        <v>185</v>
      </c>
      <c r="C130" s="45">
        <f t="shared" si="9"/>
        <v>3500</v>
      </c>
      <c r="D130" s="43">
        <v>3500</v>
      </c>
      <c r="E130" s="543"/>
      <c r="F130" s="87">
        <f t="shared" si="10"/>
        <v>3500</v>
      </c>
      <c r="G130" s="43"/>
      <c r="H130" s="42"/>
      <c r="I130" s="39">
        <f t="shared" si="11"/>
        <v>0</v>
      </c>
      <c r="J130" s="43">
        <v>0</v>
      </c>
      <c r="K130" s="42"/>
      <c r="L130" s="39">
        <f t="shared" si="12"/>
        <v>0</v>
      </c>
      <c r="M130" s="41"/>
      <c r="N130" s="40"/>
      <c r="O130" s="39">
        <f t="shared" si="13"/>
        <v>0</v>
      </c>
      <c r="P130" s="38"/>
      <c r="R130" s="13"/>
      <c r="S130" s="13"/>
    </row>
    <row r="131" spans="1:19" ht="24" hidden="1" x14ac:dyDescent="0.25">
      <c r="A131" s="118">
        <v>2280</v>
      </c>
      <c r="B131" s="117" t="s">
        <v>184</v>
      </c>
      <c r="C131" s="45">
        <f t="shared" si="9"/>
        <v>0</v>
      </c>
      <c r="D131" s="140">
        <f>SUM(D132)</f>
        <v>0</v>
      </c>
      <c r="E131" s="148">
        <f t="shared" ref="E131:N131" si="14">SUM(E132)</f>
        <v>0</v>
      </c>
      <c r="F131" s="84">
        <f t="shared" si="10"/>
        <v>0</v>
      </c>
      <c r="G131" s="140">
        <f t="shared" ref="G131" si="15">SUM(G132)</f>
        <v>0</v>
      </c>
      <c r="H131" s="139">
        <f t="shared" si="14"/>
        <v>0</v>
      </c>
      <c r="I131" s="79">
        <f t="shared" si="11"/>
        <v>0</v>
      </c>
      <c r="J131" s="140">
        <f>SUM(J132)</f>
        <v>0</v>
      </c>
      <c r="K131" s="139">
        <f t="shared" si="14"/>
        <v>0</v>
      </c>
      <c r="L131" s="79">
        <f t="shared" si="12"/>
        <v>0</v>
      </c>
      <c r="M131" s="113">
        <f t="shared" si="14"/>
        <v>0</v>
      </c>
      <c r="N131" s="112">
        <f t="shared" si="14"/>
        <v>0</v>
      </c>
      <c r="O131" s="39">
        <f t="shared" si="13"/>
        <v>0</v>
      </c>
      <c r="P131" s="38"/>
      <c r="R131" s="13"/>
      <c r="S131" s="13"/>
    </row>
    <row r="132" spans="1:19" ht="24" hidden="1" x14ac:dyDescent="0.25">
      <c r="A132" s="88">
        <v>2283</v>
      </c>
      <c r="B132" s="110" t="s">
        <v>183</v>
      </c>
      <c r="C132" s="45">
        <f t="shared" si="9"/>
        <v>0</v>
      </c>
      <c r="D132" s="43">
        <v>0</v>
      </c>
      <c r="E132" s="543"/>
      <c r="F132" s="44">
        <f t="shared" si="10"/>
        <v>0</v>
      </c>
      <c r="G132" s="43"/>
      <c r="H132" s="42"/>
      <c r="I132" s="39">
        <f t="shared" si="11"/>
        <v>0</v>
      </c>
      <c r="J132" s="43">
        <v>0</v>
      </c>
      <c r="K132" s="42"/>
      <c r="L132" s="39">
        <f t="shared" si="12"/>
        <v>0</v>
      </c>
      <c r="M132" s="41"/>
      <c r="N132" s="40"/>
      <c r="O132" s="39">
        <f t="shared" si="13"/>
        <v>0</v>
      </c>
      <c r="P132" s="38"/>
      <c r="R132" s="13"/>
      <c r="S132" s="13"/>
    </row>
    <row r="133" spans="1:19" ht="36" x14ac:dyDescent="0.25">
      <c r="A133" s="109">
        <v>2300</v>
      </c>
      <c r="B133" s="108" t="s">
        <v>182</v>
      </c>
      <c r="C133" s="124">
        <f t="shared" si="9"/>
        <v>120074</v>
      </c>
      <c r="D133" s="121">
        <f>SUM(D134,D139,D143,D144,D147,D154,D162,D163,D166)</f>
        <v>62586</v>
      </c>
      <c r="E133" s="540">
        <f>SUM(E134,E139,E143,E144,E147,E154,E162,E163,E166)</f>
        <v>0</v>
      </c>
      <c r="F133" s="473">
        <f t="shared" si="10"/>
        <v>62586</v>
      </c>
      <c r="G133" s="121">
        <f>SUM(G134,G139,G143,G144,G147,G154,G162,G163,G166)</f>
        <v>0</v>
      </c>
      <c r="H133" s="120">
        <f>SUM(H134,H139,H143,H144,H147,H154,H162,H163,H166)</f>
        <v>0</v>
      </c>
      <c r="I133" s="119">
        <f t="shared" si="11"/>
        <v>0</v>
      </c>
      <c r="J133" s="121">
        <f>SUM(J134,J139,J143,J144,J147,J154,J162,J163,J166)</f>
        <v>57488</v>
      </c>
      <c r="K133" s="120">
        <f>SUM(K134,K139,K143,K144,K147,K154,K162,K163,K166)</f>
        <v>0</v>
      </c>
      <c r="L133" s="119">
        <f t="shared" si="12"/>
        <v>57488</v>
      </c>
      <c r="M133" s="172">
        <f>SUM(M134,M139,M143,M144,M147,M154,M162,M163,M166)</f>
        <v>0</v>
      </c>
      <c r="N133" s="123">
        <f>SUM(N134,N139,N143,N144,N147,N154,N162,N163,N166)</f>
        <v>0</v>
      </c>
      <c r="O133" s="119">
        <f t="shared" si="13"/>
        <v>0</v>
      </c>
      <c r="P133" s="171"/>
      <c r="R133" s="13"/>
      <c r="S133" s="13"/>
    </row>
    <row r="134" spans="1:19" ht="24" x14ac:dyDescent="0.25">
      <c r="A134" s="118">
        <v>2310</v>
      </c>
      <c r="B134" s="117" t="s">
        <v>181</v>
      </c>
      <c r="C134" s="85">
        <f t="shared" si="9"/>
        <v>35575</v>
      </c>
      <c r="D134" s="201">
        <f>SUM(D135:D138)</f>
        <v>13481</v>
      </c>
      <c r="E134" s="142">
        <f>SUM(E135:E138)</f>
        <v>0</v>
      </c>
      <c r="F134" s="477">
        <f t="shared" si="10"/>
        <v>13481</v>
      </c>
      <c r="G134" s="140">
        <f>SUM(G135:G138)</f>
        <v>0</v>
      </c>
      <c r="H134" s="139">
        <f>SUM(H135:H138)</f>
        <v>0</v>
      </c>
      <c r="I134" s="79">
        <f t="shared" si="11"/>
        <v>0</v>
      </c>
      <c r="J134" s="140">
        <f>SUM(J135:J138)</f>
        <v>22094</v>
      </c>
      <c r="K134" s="139">
        <f>SUM(K135:K138)</f>
        <v>0</v>
      </c>
      <c r="L134" s="79">
        <f t="shared" si="12"/>
        <v>22094</v>
      </c>
      <c r="M134" s="142">
        <f>SUM(M135:M138)</f>
        <v>0</v>
      </c>
      <c r="N134" s="141">
        <f>SUM(N135:N138)</f>
        <v>0</v>
      </c>
      <c r="O134" s="79">
        <f t="shared" si="13"/>
        <v>0</v>
      </c>
      <c r="P134" s="78"/>
      <c r="R134" s="13"/>
      <c r="S134" s="13"/>
    </row>
    <row r="135" spans="1:19" x14ac:dyDescent="0.25">
      <c r="A135" s="88">
        <v>2311</v>
      </c>
      <c r="B135" s="110" t="s">
        <v>180</v>
      </c>
      <c r="C135" s="45">
        <f t="shared" si="9"/>
        <v>22817</v>
      </c>
      <c r="D135" s="43">
        <f>7110-200</f>
        <v>6910</v>
      </c>
      <c r="E135" s="543"/>
      <c r="F135" s="87">
        <f t="shared" si="10"/>
        <v>6910</v>
      </c>
      <c r="G135" s="43"/>
      <c r="H135" s="42"/>
      <c r="I135" s="39">
        <f t="shared" si="11"/>
        <v>0</v>
      </c>
      <c r="J135" s="43">
        <v>15907</v>
      </c>
      <c r="K135" s="42"/>
      <c r="L135" s="39">
        <f t="shared" si="12"/>
        <v>15907</v>
      </c>
      <c r="M135" s="41"/>
      <c r="N135" s="40"/>
      <c r="O135" s="39">
        <f t="shared" si="13"/>
        <v>0</v>
      </c>
      <c r="P135" s="38"/>
      <c r="R135" s="13"/>
      <c r="S135" s="13"/>
    </row>
    <row r="136" spans="1:19" x14ac:dyDescent="0.25">
      <c r="A136" s="88">
        <v>2312</v>
      </c>
      <c r="B136" s="110" t="s">
        <v>179</v>
      </c>
      <c r="C136" s="45">
        <f t="shared" si="9"/>
        <v>12658</v>
      </c>
      <c r="D136" s="43">
        <f>2171-100+4400</f>
        <v>6471</v>
      </c>
      <c r="E136" s="543"/>
      <c r="F136" s="87">
        <f t="shared" si="10"/>
        <v>6471</v>
      </c>
      <c r="G136" s="43"/>
      <c r="H136" s="42"/>
      <c r="I136" s="39">
        <f t="shared" si="11"/>
        <v>0</v>
      </c>
      <c r="J136" s="43">
        <v>6187</v>
      </c>
      <c r="K136" s="42"/>
      <c r="L136" s="39">
        <f t="shared" si="12"/>
        <v>6187</v>
      </c>
      <c r="M136" s="41"/>
      <c r="N136" s="40"/>
      <c r="O136" s="39">
        <f t="shared" si="13"/>
        <v>0</v>
      </c>
      <c r="P136" s="627"/>
      <c r="R136" s="13"/>
      <c r="S136" s="13"/>
    </row>
    <row r="137" spans="1:19" x14ac:dyDescent="0.2">
      <c r="A137" s="88">
        <v>2313</v>
      </c>
      <c r="B137" s="110" t="s">
        <v>178</v>
      </c>
      <c r="C137" s="45">
        <f t="shared" si="9"/>
        <v>100</v>
      </c>
      <c r="D137" s="43">
        <v>100</v>
      </c>
      <c r="E137" s="543"/>
      <c r="F137" s="87">
        <f t="shared" si="10"/>
        <v>100</v>
      </c>
      <c r="G137" s="43"/>
      <c r="H137" s="42"/>
      <c r="I137" s="39">
        <f t="shared" si="11"/>
        <v>0</v>
      </c>
      <c r="J137" s="43">
        <v>0</v>
      </c>
      <c r="K137" s="42"/>
      <c r="L137" s="39">
        <f t="shared" si="12"/>
        <v>0</v>
      </c>
      <c r="M137" s="41"/>
      <c r="N137" s="40"/>
      <c r="O137" s="39">
        <f t="shared" si="13"/>
        <v>0</v>
      </c>
      <c r="P137" s="629"/>
      <c r="R137" s="13"/>
      <c r="S137" s="13"/>
    </row>
    <row r="138" spans="1:19" ht="36" hidden="1" x14ac:dyDescent="0.25">
      <c r="A138" s="88">
        <v>2314</v>
      </c>
      <c r="B138" s="110" t="s">
        <v>177</v>
      </c>
      <c r="C138" s="45">
        <f t="shared" si="9"/>
        <v>0</v>
      </c>
      <c r="D138" s="43">
        <v>0</v>
      </c>
      <c r="E138" s="543"/>
      <c r="F138" s="44">
        <f t="shared" si="10"/>
        <v>0</v>
      </c>
      <c r="G138" s="43"/>
      <c r="H138" s="42"/>
      <c r="I138" s="39">
        <f t="shared" si="11"/>
        <v>0</v>
      </c>
      <c r="J138" s="43">
        <v>0</v>
      </c>
      <c r="K138" s="42"/>
      <c r="L138" s="39">
        <f t="shared" si="12"/>
        <v>0</v>
      </c>
      <c r="M138" s="41"/>
      <c r="N138" s="40"/>
      <c r="O138" s="39">
        <f t="shared" si="13"/>
        <v>0</v>
      </c>
      <c r="P138" s="38"/>
      <c r="R138" s="13"/>
      <c r="S138" s="13"/>
    </row>
    <row r="139" spans="1:19" x14ac:dyDescent="0.25">
      <c r="A139" s="111">
        <v>2320</v>
      </c>
      <c r="B139" s="110" t="s">
        <v>176</v>
      </c>
      <c r="C139" s="45">
        <f t="shared" si="9"/>
        <v>67949</v>
      </c>
      <c r="D139" s="115">
        <f>SUM(D140:D142)</f>
        <v>41101</v>
      </c>
      <c r="E139" s="136">
        <f>SUM(E140:E142)</f>
        <v>0</v>
      </c>
      <c r="F139" s="87">
        <f t="shared" si="10"/>
        <v>41101</v>
      </c>
      <c r="G139" s="115">
        <f>SUM(G140:G142)</f>
        <v>0</v>
      </c>
      <c r="H139" s="114">
        <f>SUM(H140:H142)</f>
        <v>0</v>
      </c>
      <c r="I139" s="39">
        <f t="shared" si="11"/>
        <v>0</v>
      </c>
      <c r="J139" s="115">
        <f>SUM(J140:J142)</f>
        <v>26848</v>
      </c>
      <c r="K139" s="114">
        <f>SUM(K140:K142)</f>
        <v>0</v>
      </c>
      <c r="L139" s="39">
        <f t="shared" si="12"/>
        <v>26848</v>
      </c>
      <c r="M139" s="113">
        <f>SUM(M140:M142)</f>
        <v>0</v>
      </c>
      <c r="N139" s="112">
        <f>SUM(N140:N142)</f>
        <v>0</v>
      </c>
      <c r="O139" s="39">
        <f t="shared" si="13"/>
        <v>0</v>
      </c>
      <c r="P139" s="38"/>
      <c r="R139" s="13"/>
      <c r="S139" s="13"/>
    </row>
    <row r="140" spans="1:19" hidden="1" x14ac:dyDescent="0.25">
      <c r="A140" s="88">
        <v>2321</v>
      </c>
      <c r="B140" s="110" t="s">
        <v>175</v>
      </c>
      <c r="C140" s="45">
        <f t="shared" si="9"/>
        <v>0</v>
      </c>
      <c r="D140" s="43">
        <v>0</v>
      </c>
      <c r="E140" s="543"/>
      <c r="F140" s="44">
        <f t="shared" si="10"/>
        <v>0</v>
      </c>
      <c r="G140" s="43"/>
      <c r="H140" s="42"/>
      <c r="I140" s="39">
        <f t="shared" si="11"/>
        <v>0</v>
      </c>
      <c r="J140" s="43">
        <v>0</v>
      </c>
      <c r="K140" s="42"/>
      <c r="L140" s="39">
        <f t="shared" si="12"/>
        <v>0</v>
      </c>
      <c r="M140" s="41"/>
      <c r="N140" s="40"/>
      <c r="O140" s="39">
        <f t="shared" si="13"/>
        <v>0</v>
      </c>
      <c r="P140" s="38"/>
      <c r="R140" s="13"/>
      <c r="S140" s="13"/>
    </row>
    <row r="141" spans="1:19" x14ac:dyDescent="0.25">
      <c r="A141" s="88">
        <v>2322</v>
      </c>
      <c r="B141" s="110" t="s">
        <v>174</v>
      </c>
      <c r="C141" s="45">
        <f t="shared" si="9"/>
        <v>67949</v>
      </c>
      <c r="D141" s="43">
        <f>42940-1229-610</f>
        <v>41101</v>
      </c>
      <c r="E141" s="543"/>
      <c r="F141" s="87">
        <f t="shared" si="10"/>
        <v>41101</v>
      </c>
      <c r="G141" s="43"/>
      <c r="H141" s="42"/>
      <c r="I141" s="39">
        <f t="shared" si="11"/>
        <v>0</v>
      </c>
      <c r="J141" s="43">
        <f>25211+1229+408</f>
        <v>26848</v>
      </c>
      <c r="K141" s="42"/>
      <c r="L141" s="39">
        <f t="shared" si="12"/>
        <v>26848</v>
      </c>
      <c r="M141" s="41"/>
      <c r="N141" s="40"/>
      <c r="O141" s="39">
        <f t="shared" si="13"/>
        <v>0</v>
      </c>
      <c r="P141" s="38"/>
      <c r="R141" s="13"/>
      <c r="S141" s="13"/>
    </row>
    <row r="142" spans="1:19" hidden="1" x14ac:dyDescent="0.25">
      <c r="A142" s="88">
        <v>2329</v>
      </c>
      <c r="B142" s="110" t="s">
        <v>173</v>
      </c>
      <c r="C142" s="45">
        <f t="shared" si="9"/>
        <v>0</v>
      </c>
      <c r="D142" s="43">
        <v>0</v>
      </c>
      <c r="E142" s="543"/>
      <c r="F142" s="44">
        <f t="shared" si="10"/>
        <v>0</v>
      </c>
      <c r="G142" s="43"/>
      <c r="H142" s="42"/>
      <c r="I142" s="39">
        <f t="shared" si="11"/>
        <v>0</v>
      </c>
      <c r="J142" s="43">
        <v>0</v>
      </c>
      <c r="K142" s="42"/>
      <c r="L142" s="39">
        <f t="shared" si="12"/>
        <v>0</v>
      </c>
      <c r="M142" s="41"/>
      <c r="N142" s="40"/>
      <c r="O142" s="39">
        <f t="shared" si="13"/>
        <v>0</v>
      </c>
      <c r="P142" s="38"/>
      <c r="R142" s="13"/>
      <c r="S142" s="13"/>
    </row>
    <row r="143" spans="1:19" hidden="1" x14ac:dyDescent="0.25">
      <c r="A143" s="111">
        <v>2330</v>
      </c>
      <c r="B143" s="110" t="s">
        <v>172</v>
      </c>
      <c r="C143" s="45">
        <f t="shared" si="9"/>
        <v>0</v>
      </c>
      <c r="D143" s="43">
        <v>0</v>
      </c>
      <c r="E143" s="543"/>
      <c r="F143" s="44">
        <f t="shared" si="10"/>
        <v>0</v>
      </c>
      <c r="G143" s="43"/>
      <c r="H143" s="42"/>
      <c r="I143" s="39">
        <f t="shared" si="11"/>
        <v>0</v>
      </c>
      <c r="J143" s="43">
        <v>0</v>
      </c>
      <c r="K143" s="42"/>
      <c r="L143" s="39">
        <f t="shared" si="12"/>
        <v>0</v>
      </c>
      <c r="M143" s="41"/>
      <c r="N143" s="40"/>
      <c r="O143" s="39">
        <f t="shared" si="13"/>
        <v>0</v>
      </c>
      <c r="P143" s="38"/>
      <c r="R143" s="13"/>
      <c r="S143" s="13"/>
    </row>
    <row r="144" spans="1:19" ht="48" x14ac:dyDescent="0.25">
      <c r="A144" s="111">
        <v>2340</v>
      </c>
      <c r="B144" s="110" t="s">
        <v>171</v>
      </c>
      <c r="C144" s="45">
        <f t="shared" si="9"/>
        <v>50</v>
      </c>
      <c r="D144" s="115">
        <f>SUM(D145:D146)</f>
        <v>0</v>
      </c>
      <c r="E144" s="136">
        <f>SUM(E145:E146)</f>
        <v>0</v>
      </c>
      <c r="F144" s="87">
        <f t="shared" si="10"/>
        <v>0</v>
      </c>
      <c r="G144" s="115">
        <f>SUM(G145:G146)</f>
        <v>0</v>
      </c>
      <c r="H144" s="114">
        <f>SUM(H145:H146)</f>
        <v>0</v>
      </c>
      <c r="I144" s="39">
        <f t="shared" si="11"/>
        <v>0</v>
      </c>
      <c r="J144" s="115">
        <f>SUM(J145:J146)</f>
        <v>50</v>
      </c>
      <c r="K144" s="114">
        <f>SUM(K145:K146)</f>
        <v>0</v>
      </c>
      <c r="L144" s="39">
        <f t="shared" si="12"/>
        <v>50</v>
      </c>
      <c r="M144" s="113">
        <f>SUM(M145:M146)</f>
        <v>0</v>
      </c>
      <c r="N144" s="112">
        <f>SUM(N145:N146)</f>
        <v>0</v>
      </c>
      <c r="O144" s="39">
        <f t="shared" si="13"/>
        <v>0</v>
      </c>
      <c r="P144" s="38"/>
      <c r="R144" s="13"/>
      <c r="S144" s="13"/>
    </row>
    <row r="145" spans="1:19" x14ac:dyDescent="0.25">
      <c r="A145" s="88">
        <v>2341</v>
      </c>
      <c r="B145" s="110" t="s">
        <v>170</v>
      </c>
      <c r="C145" s="45">
        <f t="shared" si="9"/>
        <v>50</v>
      </c>
      <c r="D145" s="43">
        <v>0</v>
      </c>
      <c r="E145" s="543"/>
      <c r="F145" s="87">
        <f t="shared" si="10"/>
        <v>0</v>
      </c>
      <c r="G145" s="43"/>
      <c r="H145" s="42"/>
      <c r="I145" s="39">
        <f t="shared" si="11"/>
        <v>0</v>
      </c>
      <c r="J145" s="43">
        <v>50</v>
      </c>
      <c r="K145" s="42"/>
      <c r="L145" s="39">
        <f t="shared" si="12"/>
        <v>50</v>
      </c>
      <c r="M145" s="41"/>
      <c r="N145" s="40"/>
      <c r="O145" s="39">
        <f t="shared" si="13"/>
        <v>0</v>
      </c>
      <c r="P145" s="38"/>
      <c r="R145" s="13"/>
      <c r="S145" s="13"/>
    </row>
    <row r="146" spans="1:19" ht="24" hidden="1" x14ac:dyDescent="0.25">
      <c r="A146" s="88">
        <v>2344</v>
      </c>
      <c r="B146" s="110" t="s">
        <v>169</v>
      </c>
      <c r="C146" s="45">
        <f t="shared" si="9"/>
        <v>0</v>
      </c>
      <c r="D146" s="43">
        <v>0</v>
      </c>
      <c r="E146" s="543"/>
      <c r="F146" s="44">
        <f t="shared" si="10"/>
        <v>0</v>
      </c>
      <c r="G146" s="43"/>
      <c r="H146" s="42"/>
      <c r="I146" s="39">
        <f t="shared" si="11"/>
        <v>0</v>
      </c>
      <c r="J146" s="43">
        <v>0</v>
      </c>
      <c r="K146" s="42"/>
      <c r="L146" s="39">
        <f t="shared" si="12"/>
        <v>0</v>
      </c>
      <c r="M146" s="41"/>
      <c r="N146" s="40"/>
      <c r="O146" s="39">
        <f t="shared" si="13"/>
        <v>0</v>
      </c>
      <c r="P146" s="38"/>
      <c r="R146" s="13"/>
      <c r="S146" s="13"/>
    </row>
    <row r="147" spans="1:19" ht="24" x14ac:dyDescent="0.25">
      <c r="A147" s="169">
        <v>2350</v>
      </c>
      <c r="B147" s="96" t="s">
        <v>168</v>
      </c>
      <c r="C147" s="45">
        <f t="shared" si="9"/>
        <v>15450</v>
      </c>
      <c r="D147" s="94">
        <f>SUM(D148:D153)</f>
        <v>7097</v>
      </c>
      <c r="E147" s="541">
        <f>SUM(E148:E153)</f>
        <v>0</v>
      </c>
      <c r="F147" s="484">
        <f t="shared" si="10"/>
        <v>7097</v>
      </c>
      <c r="G147" s="94">
        <f>SUM(G148:G153)</f>
        <v>0</v>
      </c>
      <c r="H147" s="93">
        <f>SUM(H148:H153)</f>
        <v>0</v>
      </c>
      <c r="I147" s="90">
        <f t="shared" si="11"/>
        <v>0</v>
      </c>
      <c r="J147" s="94">
        <f>SUM(J148:J153)</f>
        <v>8353</v>
      </c>
      <c r="K147" s="93">
        <f>SUM(K148:K153)</f>
        <v>0</v>
      </c>
      <c r="L147" s="90">
        <f t="shared" si="12"/>
        <v>8353</v>
      </c>
      <c r="M147" s="92">
        <f>SUM(M148:M153)</f>
        <v>0</v>
      </c>
      <c r="N147" s="91">
        <f>SUM(N148:N153)</f>
        <v>0</v>
      </c>
      <c r="O147" s="90">
        <f t="shared" si="13"/>
        <v>0</v>
      </c>
      <c r="P147" s="89"/>
      <c r="R147" s="13"/>
      <c r="S147" s="13"/>
    </row>
    <row r="148" spans="1:19" x14ac:dyDescent="0.25">
      <c r="A148" s="145">
        <v>2351</v>
      </c>
      <c r="B148" s="117" t="s">
        <v>167</v>
      </c>
      <c r="C148" s="45">
        <f t="shared" si="9"/>
        <v>3000</v>
      </c>
      <c r="D148" s="83">
        <v>1471</v>
      </c>
      <c r="E148" s="542"/>
      <c r="F148" s="477">
        <f t="shared" si="10"/>
        <v>1471</v>
      </c>
      <c r="G148" s="83"/>
      <c r="H148" s="82"/>
      <c r="I148" s="79">
        <f t="shared" si="11"/>
        <v>0</v>
      </c>
      <c r="J148" s="83">
        <v>1529</v>
      </c>
      <c r="K148" s="82"/>
      <c r="L148" s="79">
        <f t="shared" si="12"/>
        <v>1529</v>
      </c>
      <c r="M148" s="81"/>
      <c r="N148" s="80"/>
      <c r="O148" s="79">
        <f t="shared" si="13"/>
        <v>0</v>
      </c>
      <c r="P148" s="78"/>
      <c r="R148" s="13"/>
      <c r="S148" s="13"/>
    </row>
    <row r="149" spans="1:19" x14ac:dyDescent="0.25">
      <c r="A149" s="88">
        <v>2352</v>
      </c>
      <c r="B149" s="110" t="s">
        <v>166</v>
      </c>
      <c r="C149" s="45">
        <f t="shared" si="9"/>
        <v>9100</v>
      </c>
      <c r="D149" s="43">
        <v>4600</v>
      </c>
      <c r="E149" s="543"/>
      <c r="F149" s="87">
        <f t="shared" si="10"/>
        <v>4600</v>
      </c>
      <c r="G149" s="43"/>
      <c r="H149" s="42"/>
      <c r="I149" s="39">
        <f t="shared" si="11"/>
        <v>0</v>
      </c>
      <c r="J149" s="43">
        <v>4500</v>
      </c>
      <c r="K149" s="42"/>
      <c r="L149" s="39">
        <f t="shared" si="12"/>
        <v>4500</v>
      </c>
      <c r="M149" s="41"/>
      <c r="N149" s="40"/>
      <c r="O149" s="39">
        <f t="shared" si="13"/>
        <v>0</v>
      </c>
      <c r="P149" s="38"/>
      <c r="R149" s="13"/>
      <c r="S149" s="13"/>
    </row>
    <row r="150" spans="1:19" ht="24" x14ac:dyDescent="0.25">
      <c r="A150" s="88">
        <v>2353</v>
      </c>
      <c r="B150" s="110" t="s">
        <v>165</v>
      </c>
      <c r="C150" s="45">
        <f t="shared" si="9"/>
        <v>150</v>
      </c>
      <c r="D150" s="43">
        <v>150</v>
      </c>
      <c r="E150" s="543"/>
      <c r="F150" s="87">
        <f t="shared" si="10"/>
        <v>150</v>
      </c>
      <c r="G150" s="43"/>
      <c r="H150" s="42"/>
      <c r="I150" s="39">
        <f t="shared" si="11"/>
        <v>0</v>
      </c>
      <c r="J150" s="43">
        <v>0</v>
      </c>
      <c r="K150" s="42"/>
      <c r="L150" s="39">
        <f t="shared" si="12"/>
        <v>0</v>
      </c>
      <c r="M150" s="41"/>
      <c r="N150" s="40"/>
      <c r="O150" s="39">
        <f t="shared" si="13"/>
        <v>0</v>
      </c>
      <c r="P150" s="38"/>
      <c r="R150" s="13"/>
      <c r="S150" s="13"/>
    </row>
    <row r="151" spans="1:19" ht="24" x14ac:dyDescent="0.25">
      <c r="A151" s="88">
        <v>2354</v>
      </c>
      <c r="B151" s="110" t="s">
        <v>164</v>
      </c>
      <c r="C151" s="45">
        <f t="shared" si="9"/>
        <v>3200</v>
      </c>
      <c r="D151" s="43">
        <v>876</v>
      </c>
      <c r="E151" s="543"/>
      <c r="F151" s="87">
        <f t="shared" si="10"/>
        <v>876</v>
      </c>
      <c r="G151" s="43"/>
      <c r="H151" s="42"/>
      <c r="I151" s="39">
        <f t="shared" si="11"/>
        <v>0</v>
      </c>
      <c r="J151" s="43">
        <v>2324</v>
      </c>
      <c r="K151" s="42"/>
      <c r="L151" s="39">
        <f t="shared" si="12"/>
        <v>2324</v>
      </c>
      <c r="M151" s="41"/>
      <c r="N151" s="40"/>
      <c r="O151" s="39">
        <f t="shared" si="13"/>
        <v>0</v>
      </c>
      <c r="P151" s="38"/>
      <c r="R151" s="13"/>
      <c r="S151" s="13"/>
    </row>
    <row r="152" spans="1:19" ht="24" hidden="1" x14ac:dyDescent="0.25">
      <c r="A152" s="88">
        <v>2355</v>
      </c>
      <c r="B152" s="110" t="s">
        <v>163</v>
      </c>
      <c r="C152" s="45">
        <f t="shared" si="9"/>
        <v>0</v>
      </c>
      <c r="D152" s="43">
        <v>0</v>
      </c>
      <c r="E152" s="543"/>
      <c r="F152" s="44">
        <f t="shared" si="10"/>
        <v>0</v>
      </c>
      <c r="G152" s="43"/>
      <c r="H152" s="42"/>
      <c r="I152" s="39">
        <f t="shared" si="11"/>
        <v>0</v>
      </c>
      <c r="J152" s="43">
        <v>0</v>
      </c>
      <c r="K152" s="42"/>
      <c r="L152" s="39">
        <f t="shared" si="12"/>
        <v>0</v>
      </c>
      <c r="M152" s="41"/>
      <c r="N152" s="40"/>
      <c r="O152" s="39">
        <f t="shared" si="13"/>
        <v>0</v>
      </c>
      <c r="P152" s="38"/>
      <c r="R152" s="13"/>
      <c r="S152" s="13"/>
    </row>
    <row r="153" spans="1:19" ht="24" hidden="1" x14ac:dyDescent="0.25">
      <c r="A153" s="88">
        <v>2359</v>
      </c>
      <c r="B153" s="110" t="s">
        <v>162</v>
      </c>
      <c r="C153" s="45">
        <f t="shared" si="9"/>
        <v>0</v>
      </c>
      <c r="D153" s="43">
        <v>0</v>
      </c>
      <c r="E153" s="543"/>
      <c r="F153" s="44">
        <f t="shared" si="10"/>
        <v>0</v>
      </c>
      <c r="G153" s="43"/>
      <c r="H153" s="42"/>
      <c r="I153" s="39">
        <f t="shared" si="11"/>
        <v>0</v>
      </c>
      <c r="J153" s="43">
        <v>0</v>
      </c>
      <c r="K153" s="42"/>
      <c r="L153" s="39">
        <f t="shared" si="12"/>
        <v>0</v>
      </c>
      <c r="M153" s="41"/>
      <c r="N153" s="40"/>
      <c r="O153" s="39">
        <f t="shared" si="13"/>
        <v>0</v>
      </c>
      <c r="P153" s="38"/>
      <c r="R153" s="13"/>
      <c r="S153" s="13"/>
    </row>
    <row r="154" spans="1:19" ht="24" x14ac:dyDescent="0.25">
      <c r="A154" s="111">
        <v>2360</v>
      </c>
      <c r="B154" s="110" t="s">
        <v>161</v>
      </c>
      <c r="C154" s="45">
        <f t="shared" si="9"/>
        <v>750</v>
      </c>
      <c r="D154" s="115">
        <f>SUM(D155:D161)</f>
        <v>750</v>
      </c>
      <c r="E154" s="136">
        <f>SUM(E155:E161)</f>
        <v>0</v>
      </c>
      <c r="F154" s="87">
        <f t="shared" si="10"/>
        <v>750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c r="S154" s="13"/>
    </row>
    <row r="155" spans="1:19" hidden="1" x14ac:dyDescent="0.25">
      <c r="A155" s="46">
        <v>2361</v>
      </c>
      <c r="B155" s="110" t="s">
        <v>160</v>
      </c>
      <c r="C155" s="45">
        <f t="shared" si="9"/>
        <v>0</v>
      </c>
      <c r="D155" s="43">
        <v>0</v>
      </c>
      <c r="E155" s="543"/>
      <c r="F155" s="44">
        <f t="shared" si="10"/>
        <v>0</v>
      </c>
      <c r="G155" s="43"/>
      <c r="H155" s="42"/>
      <c r="I155" s="39">
        <f t="shared" si="11"/>
        <v>0</v>
      </c>
      <c r="J155" s="43">
        <v>0</v>
      </c>
      <c r="K155" s="42"/>
      <c r="L155" s="39">
        <f t="shared" si="12"/>
        <v>0</v>
      </c>
      <c r="M155" s="41"/>
      <c r="N155" s="40"/>
      <c r="O155" s="39">
        <f t="shared" si="13"/>
        <v>0</v>
      </c>
      <c r="P155" s="38"/>
      <c r="R155" s="13"/>
      <c r="S155" s="13"/>
    </row>
    <row r="156" spans="1:19" ht="24" hidden="1" x14ac:dyDescent="0.25">
      <c r="A156" s="46">
        <v>2362</v>
      </c>
      <c r="B156" s="110" t="s">
        <v>159</v>
      </c>
      <c r="C156" s="45">
        <f t="shared" si="9"/>
        <v>0</v>
      </c>
      <c r="D156" s="43">
        <v>0</v>
      </c>
      <c r="E156" s="543"/>
      <c r="F156" s="44">
        <f t="shared" si="10"/>
        <v>0</v>
      </c>
      <c r="G156" s="43"/>
      <c r="H156" s="42"/>
      <c r="I156" s="39">
        <f t="shared" si="11"/>
        <v>0</v>
      </c>
      <c r="J156" s="43">
        <v>0</v>
      </c>
      <c r="K156" s="42"/>
      <c r="L156" s="39">
        <f t="shared" si="12"/>
        <v>0</v>
      </c>
      <c r="M156" s="41"/>
      <c r="N156" s="40"/>
      <c r="O156" s="39">
        <f t="shared" si="13"/>
        <v>0</v>
      </c>
      <c r="P156" s="38"/>
      <c r="R156" s="13"/>
      <c r="S156" s="13"/>
    </row>
    <row r="157" spans="1:19" hidden="1" x14ac:dyDescent="0.25">
      <c r="A157" s="46">
        <v>2363</v>
      </c>
      <c r="B157" s="110" t="s">
        <v>158</v>
      </c>
      <c r="C157" s="45">
        <f t="shared" si="9"/>
        <v>0</v>
      </c>
      <c r="D157" s="43">
        <v>0</v>
      </c>
      <c r="E157" s="543"/>
      <c r="F157" s="44">
        <f t="shared" si="10"/>
        <v>0</v>
      </c>
      <c r="G157" s="43"/>
      <c r="H157" s="42"/>
      <c r="I157" s="39">
        <f t="shared" si="11"/>
        <v>0</v>
      </c>
      <c r="J157" s="43">
        <v>0</v>
      </c>
      <c r="K157" s="42"/>
      <c r="L157" s="39">
        <f t="shared" si="12"/>
        <v>0</v>
      </c>
      <c r="M157" s="41"/>
      <c r="N157" s="40"/>
      <c r="O157" s="39">
        <f t="shared" si="13"/>
        <v>0</v>
      </c>
      <c r="P157" s="38"/>
      <c r="R157" s="13"/>
      <c r="S157" s="13"/>
    </row>
    <row r="158" spans="1:19" x14ac:dyDescent="0.25">
      <c r="A158" s="46">
        <v>2364</v>
      </c>
      <c r="B158" s="110" t="s">
        <v>156</v>
      </c>
      <c r="C158" s="45">
        <f t="shared" si="9"/>
        <v>750</v>
      </c>
      <c r="D158" s="43">
        <f>4362-3612</f>
        <v>750</v>
      </c>
      <c r="E158" s="543"/>
      <c r="F158" s="87">
        <f t="shared" si="10"/>
        <v>750</v>
      </c>
      <c r="G158" s="43"/>
      <c r="H158" s="42"/>
      <c r="I158" s="39">
        <f t="shared" si="11"/>
        <v>0</v>
      </c>
      <c r="J158" s="43">
        <v>0</v>
      </c>
      <c r="K158" s="42"/>
      <c r="L158" s="39">
        <f t="shared" si="12"/>
        <v>0</v>
      </c>
      <c r="M158" s="41"/>
      <c r="N158" s="40"/>
      <c r="O158" s="39">
        <f t="shared" si="13"/>
        <v>0</v>
      </c>
      <c r="P158" s="38"/>
      <c r="R158" s="13"/>
      <c r="S158" s="13"/>
    </row>
    <row r="159" spans="1:19" hidden="1" x14ac:dyDescent="0.25">
      <c r="A159" s="46">
        <v>2365</v>
      </c>
      <c r="B159" s="110" t="s">
        <v>155</v>
      </c>
      <c r="C159" s="45">
        <f t="shared" si="9"/>
        <v>0</v>
      </c>
      <c r="D159" s="43">
        <v>0</v>
      </c>
      <c r="E159" s="543"/>
      <c r="F159" s="44">
        <f t="shared" si="10"/>
        <v>0</v>
      </c>
      <c r="G159" s="43"/>
      <c r="H159" s="42"/>
      <c r="I159" s="39">
        <f t="shared" si="11"/>
        <v>0</v>
      </c>
      <c r="J159" s="43">
        <v>0</v>
      </c>
      <c r="K159" s="42"/>
      <c r="L159" s="39">
        <f t="shared" si="12"/>
        <v>0</v>
      </c>
      <c r="M159" s="41"/>
      <c r="N159" s="40"/>
      <c r="O159" s="39">
        <f t="shared" si="13"/>
        <v>0</v>
      </c>
      <c r="P159" s="38"/>
      <c r="R159" s="13"/>
      <c r="S159" s="13"/>
    </row>
    <row r="160" spans="1:19" ht="36" hidden="1" x14ac:dyDescent="0.25">
      <c r="A160" s="46">
        <v>2366</v>
      </c>
      <c r="B160" s="110" t="s">
        <v>153</v>
      </c>
      <c r="C160" s="45">
        <f t="shared" si="9"/>
        <v>0</v>
      </c>
      <c r="D160" s="43">
        <v>0</v>
      </c>
      <c r="E160" s="543"/>
      <c r="F160" s="44">
        <f t="shared" si="10"/>
        <v>0</v>
      </c>
      <c r="G160" s="43"/>
      <c r="H160" s="42"/>
      <c r="I160" s="39">
        <f t="shared" si="11"/>
        <v>0</v>
      </c>
      <c r="J160" s="43">
        <v>0</v>
      </c>
      <c r="K160" s="42"/>
      <c r="L160" s="39">
        <f t="shared" si="12"/>
        <v>0</v>
      </c>
      <c r="M160" s="41"/>
      <c r="N160" s="40"/>
      <c r="O160" s="39">
        <f t="shared" si="13"/>
        <v>0</v>
      </c>
      <c r="P160" s="38"/>
      <c r="R160" s="13"/>
      <c r="S160" s="13"/>
    </row>
    <row r="161" spans="1:19" ht="48" hidden="1" x14ac:dyDescent="0.25">
      <c r="A161" s="46">
        <v>2369</v>
      </c>
      <c r="B161" s="110" t="s">
        <v>152</v>
      </c>
      <c r="C161" s="45">
        <f t="shared" si="9"/>
        <v>0</v>
      </c>
      <c r="D161" s="43">
        <v>0</v>
      </c>
      <c r="E161" s="543"/>
      <c r="F161" s="44">
        <f t="shared" si="10"/>
        <v>0</v>
      </c>
      <c r="G161" s="43"/>
      <c r="H161" s="42"/>
      <c r="I161" s="39">
        <f t="shared" si="11"/>
        <v>0</v>
      </c>
      <c r="J161" s="43">
        <v>0</v>
      </c>
      <c r="K161" s="42"/>
      <c r="L161" s="39">
        <f t="shared" si="12"/>
        <v>0</v>
      </c>
      <c r="M161" s="41"/>
      <c r="N161" s="40"/>
      <c r="O161" s="39">
        <f t="shared" si="13"/>
        <v>0</v>
      </c>
      <c r="P161" s="38"/>
      <c r="R161" s="13"/>
      <c r="S161" s="13"/>
    </row>
    <row r="162" spans="1:19" hidden="1" x14ac:dyDescent="0.25">
      <c r="A162" s="169">
        <v>2370</v>
      </c>
      <c r="B162" s="96" t="s">
        <v>151</v>
      </c>
      <c r="C162" s="45">
        <f t="shared" si="9"/>
        <v>0</v>
      </c>
      <c r="D162" s="167">
        <v>0</v>
      </c>
      <c r="E162" s="544"/>
      <c r="F162" s="95">
        <f t="shared" si="10"/>
        <v>0</v>
      </c>
      <c r="G162" s="167"/>
      <c r="H162" s="166"/>
      <c r="I162" s="90">
        <f t="shared" si="11"/>
        <v>0</v>
      </c>
      <c r="J162" s="167">
        <v>0</v>
      </c>
      <c r="K162" s="166"/>
      <c r="L162" s="90">
        <f t="shared" si="12"/>
        <v>0</v>
      </c>
      <c r="M162" s="165"/>
      <c r="N162" s="164"/>
      <c r="O162" s="90">
        <f t="shared" si="13"/>
        <v>0</v>
      </c>
      <c r="P162" s="89"/>
      <c r="R162" s="13"/>
      <c r="S162" s="13"/>
    </row>
    <row r="163" spans="1:19" hidden="1" x14ac:dyDescent="0.25">
      <c r="A163" s="169">
        <v>2380</v>
      </c>
      <c r="B163" s="96" t="s">
        <v>150</v>
      </c>
      <c r="C163" s="45">
        <f t="shared" si="9"/>
        <v>0</v>
      </c>
      <c r="D163" s="94">
        <f>SUM(D164:D165)</f>
        <v>0</v>
      </c>
      <c r="E163" s="54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c r="S163" s="13"/>
    </row>
    <row r="164" spans="1:19" hidden="1" x14ac:dyDescent="0.25">
      <c r="A164" s="200">
        <v>2381</v>
      </c>
      <c r="B164" s="117" t="s">
        <v>149</v>
      </c>
      <c r="C164" s="45">
        <f t="shared" si="9"/>
        <v>0</v>
      </c>
      <c r="D164" s="83">
        <v>0</v>
      </c>
      <c r="E164" s="542"/>
      <c r="F164" s="84">
        <f t="shared" si="10"/>
        <v>0</v>
      </c>
      <c r="G164" s="83"/>
      <c r="H164" s="82"/>
      <c r="I164" s="79">
        <f t="shared" si="11"/>
        <v>0</v>
      </c>
      <c r="J164" s="83">
        <v>0</v>
      </c>
      <c r="K164" s="82"/>
      <c r="L164" s="79">
        <f t="shared" si="12"/>
        <v>0</v>
      </c>
      <c r="M164" s="81"/>
      <c r="N164" s="80"/>
      <c r="O164" s="79">
        <f t="shared" si="13"/>
        <v>0</v>
      </c>
      <c r="P164" s="78"/>
      <c r="R164" s="13"/>
      <c r="S164" s="13"/>
    </row>
    <row r="165" spans="1:19" ht="24" hidden="1" x14ac:dyDescent="0.25">
      <c r="A165" s="46">
        <v>2389</v>
      </c>
      <c r="B165" s="110" t="s">
        <v>148</v>
      </c>
      <c r="C165" s="45">
        <f t="shared" si="9"/>
        <v>0</v>
      </c>
      <c r="D165" s="43">
        <v>0</v>
      </c>
      <c r="E165" s="543"/>
      <c r="F165" s="44">
        <f t="shared" si="10"/>
        <v>0</v>
      </c>
      <c r="G165" s="43"/>
      <c r="H165" s="42"/>
      <c r="I165" s="39">
        <f t="shared" si="11"/>
        <v>0</v>
      </c>
      <c r="J165" s="43">
        <v>0</v>
      </c>
      <c r="K165" s="42"/>
      <c r="L165" s="39">
        <f t="shared" si="12"/>
        <v>0</v>
      </c>
      <c r="M165" s="41"/>
      <c r="N165" s="40"/>
      <c r="O165" s="39">
        <f t="shared" si="13"/>
        <v>0</v>
      </c>
      <c r="P165" s="38"/>
      <c r="R165" s="13"/>
      <c r="S165" s="13"/>
    </row>
    <row r="166" spans="1:19" x14ac:dyDescent="0.25">
      <c r="A166" s="169">
        <v>2390</v>
      </c>
      <c r="B166" s="96" t="s">
        <v>147</v>
      </c>
      <c r="C166" s="45">
        <f t="shared" si="9"/>
        <v>300</v>
      </c>
      <c r="D166" s="167">
        <v>157</v>
      </c>
      <c r="E166" s="544"/>
      <c r="F166" s="484">
        <f t="shared" si="10"/>
        <v>157</v>
      </c>
      <c r="G166" s="167"/>
      <c r="H166" s="166"/>
      <c r="I166" s="90">
        <f t="shared" si="11"/>
        <v>0</v>
      </c>
      <c r="J166" s="167">
        <v>143</v>
      </c>
      <c r="K166" s="166"/>
      <c r="L166" s="90">
        <f t="shared" si="12"/>
        <v>143</v>
      </c>
      <c r="M166" s="165"/>
      <c r="N166" s="164"/>
      <c r="O166" s="90">
        <f t="shared" si="13"/>
        <v>0</v>
      </c>
      <c r="P166" s="89"/>
      <c r="R166" s="13"/>
      <c r="S166" s="13"/>
    </row>
    <row r="167" spans="1:19" hidden="1" x14ac:dyDescent="0.25">
      <c r="A167" s="109">
        <v>2400</v>
      </c>
      <c r="B167" s="108" t="s">
        <v>146</v>
      </c>
      <c r="C167" s="124">
        <f t="shared" si="9"/>
        <v>0</v>
      </c>
      <c r="D167" s="199">
        <v>0</v>
      </c>
      <c r="E167" s="545"/>
      <c r="F167" s="122">
        <f t="shared" si="10"/>
        <v>0</v>
      </c>
      <c r="G167" s="199"/>
      <c r="H167" s="198"/>
      <c r="I167" s="119">
        <f t="shared" si="11"/>
        <v>0</v>
      </c>
      <c r="J167" s="199">
        <v>0</v>
      </c>
      <c r="K167" s="198"/>
      <c r="L167" s="119">
        <f t="shared" si="12"/>
        <v>0</v>
      </c>
      <c r="M167" s="197"/>
      <c r="N167" s="196"/>
      <c r="O167" s="119">
        <f t="shared" si="13"/>
        <v>0</v>
      </c>
      <c r="P167" s="171"/>
      <c r="R167" s="13"/>
      <c r="S167" s="13"/>
    </row>
    <row r="168" spans="1:19" ht="24" x14ac:dyDescent="0.25">
      <c r="A168" s="109">
        <v>2500</v>
      </c>
      <c r="B168" s="108" t="s">
        <v>145</v>
      </c>
      <c r="C168" s="124">
        <f t="shared" si="9"/>
        <v>37930</v>
      </c>
      <c r="D168" s="121">
        <f>SUM(D169,D174)</f>
        <v>2780</v>
      </c>
      <c r="E168" s="540">
        <f>SUM(E169,E174)</f>
        <v>0</v>
      </c>
      <c r="F168" s="473">
        <f t="shared" si="10"/>
        <v>2780</v>
      </c>
      <c r="G168" s="121">
        <f>SUM(G169,G174)</f>
        <v>0</v>
      </c>
      <c r="H168" s="120">
        <f t="shared" ref="H168" si="16">SUM(H169,H174)</f>
        <v>0</v>
      </c>
      <c r="I168" s="119">
        <f t="shared" si="11"/>
        <v>0</v>
      </c>
      <c r="J168" s="121">
        <f>SUM(J169,J174)</f>
        <v>35150</v>
      </c>
      <c r="K168" s="120">
        <f t="shared" ref="K168" si="17">SUM(K169,K174)</f>
        <v>0</v>
      </c>
      <c r="L168" s="119">
        <f t="shared" si="12"/>
        <v>35150</v>
      </c>
      <c r="M168" s="69">
        <f t="shared" ref="M168:N168" si="18">SUM(M169,M174)</f>
        <v>0</v>
      </c>
      <c r="N168" s="68">
        <f t="shared" si="18"/>
        <v>0</v>
      </c>
      <c r="O168" s="67">
        <f t="shared" si="13"/>
        <v>0</v>
      </c>
      <c r="P168" s="66"/>
      <c r="R168" s="13"/>
      <c r="S168" s="13"/>
    </row>
    <row r="169" spans="1:19" x14ac:dyDescent="0.25">
      <c r="A169" s="118">
        <v>2510</v>
      </c>
      <c r="B169" s="117" t="s">
        <v>144</v>
      </c>
      <c r="C169" s="85">
        <f t="shared" si="9"/>
        <v>37830</v>
      </c>
      <c r="D169" s="140">
        <f>SUM(D170:D173)</f>
        <v>2680</v>
      </c>
      <c r="E169" s="148">
        <f>SUM(E170:E173)</f>
        <v>0</v>
      </c>
      <c r="F169" s="477">
        <f t="shared" si="10"/>
        <v>2680</v>
      </c>
      <c r="G169" s="140">
        <f>SUM(G170:G173)</f>
        <v>0</v>
      </c>
      <c r="H169" s="139">
        <f t="shared" ref="H169" si="19">SUM(H170:H173)</f>
        <v>0</v>
      </c>
      <c r="I169" s="79">
        <f t="shared" si="11"/>
        <v>0</v>
      </c>
      <c r="J169" s="140">
        <f>SUM(J170:J173)</f>
        <v>35150</v>
      </c>
      <c r="K169" s="139">
        <f t="shared" ref="K169" si="20">SUM(K170:K173)</f>
        <v>0</v>
      </c>
      <c r="L169" s="79">
        <f t="shared" si="12"/>
        <v>35150</v>
      </c>
      <c r="M169" s="138">
        <f t="shared" ref="M169:N169" si="21">SUM(M170:M173)</f>
        <v>0</v>
      </c>
      <c r="N169" s="137">
        <f t="shared" si="21"/>
        <v>0</v>
      </c>
      <c r="O169" s="49">
        <f t="shared" si="13"/>
        <v>0</v>
      </c>
      <c r="P169" s="48"/>
      <c r="R169" s="13"/>
      <c r="S169" s="13"/>
    </row>
    <row r="170" spans="1:19" ht="24" x14ac:dyDescent="0.25">
      <c r="A170" s="88">
        <v>2512</v>
      </c>
      <c r="B170" s="110" t="s">
        <v>143</v>
      </c>
      <c r="C170" s="45">
        <f t="shared" si="9"/>
        <v>35150</v>
      </c>
      <c r="D170" s="43">
        <v>0</v>
      </c>
      <c r="E170" s="543"/>
      <c r="F170" s="87">
        <f t="shared" si="10"/>
        <v>0</v>
      </c>
      <c r="G170" s="43"/>
      <c r="H170" s="42"/>
      <c r="I170" s="39">
        <f t="shared" si="11"/>
        <v>0</v>
      </c>
      <c r="J170" s="43">
        <v>35150</v>
      </c>
      <c r="K170" s="42"/>
      <c r="L170" s="39">
        <f t="shared" si="12"/>
        <v>35150</v>
      </c>
      <c r="M170" s="41"/>
      <c r="N170" s="40"/>
      <c r="O170" s="39">
        <f t="shared" si="13"/>
        <v>0</v>
      </c>
      <c r="P170" s="38"/>
      <c r="R170" s="13"/>
      <c r="S170" s="13"/>
    </row>
    <row r="171" spans="1:19" ht="36" hidden="1" x14ac:dyDescent="0.25">
      <c r="A171" s="88">
        <v>2513</v>
      </c>
      <c r="B171" s="110" t="s">
        <v>142</v>
      </c>
      <c r="C171" s="45">
        <f t="shared" si="9"/>
        <v>0</v>
      </c>
      <c r="D171" s="43">
        <v>0</v>
      </c>
      <c r="E171" s="543"/>
      <c r="F171" s="44">
        <f t="shared" si="10"/>
        <v>0</v>
      </c>
      <c r="G171" s="43"/>
      <c r="H171" s="42"/>
      <c r="I171" s="39">
        <f t="shared" si="11"/>
        <v>0</v>
      </c>
      <c r="J171" s="43">
        <v>0</v>
      </c>
      <c r="K171" s="42"/>
      <c r="L171" s="39">
        <f t="shared" si="12"/>
        <v>0</v>
      </c>
      <c r="M171" s="41"/>
      <c r="N171" s="40"/>
      <c r="O171" s="39">
        <f t="shared" si="13"/>
        <v>0</v>
      </c>
      <c r="P171" s="38"/>
      <c r="R171" s="13"/>
      <c r="S171" s="13"/>
    </row>
    <row r="172" spans="1:19" ht="24" hidden="1" x14ac:dyDescent="0.25">
      <c r="A172" s="88">
        <v>2515</v>
      </c>
      <c r="B172" s="110" t="s">
        <v>141</v>
      </c>
      <c r="C172" s="45">
        <f t="shared" si="9"/>
        <v>0</v>
      </c>
      <c r="D172" s="43">
        <v>0</v>
      </c>
      <c r="E172" s="543"/>
      <c r="F172" s="44">
        <f t="shared" si="10"/>
        <v>0</v>
      </c>
      <c r="G172" s="43"/>
      <c r="H172" s="42"/>
      <c r="I172" s="39">
        <f t="shared" si="11"/>
        <v>0</v>
      </c>
      <c r="J172" s="43">
        <v>0</v>
      </c>
      <c r="K172" s="42"/>
      <c r="L172" s="39">
        <f t="shared" si="12"/>
        <v>0</v>
      </c>
      <c r="M172" s="41"/>
      <c r="N172" s="40"/>
      <c r="O172" s="39">
        <f t="shared" si="13"/>
        <v>0</v>
      </c>
      <c r="P172" s="38"/>
      <c r="R172" s="13"/>
      <c r="S172" s="13"/>
    </row>
    <row r="173" spans="1:19" ht="24" x14ac:dyDescent="0.25">
      <c r="A173" s="88">
        <v>2519</v>
      </c>
      <c r="B173" s="110" t="s">
        <v>140</v>
      </c>
      <c r="C173" s="45">
        <f t="shared" si="9"/>
        <v>2680</v>
      </c>
      <c r="D173" s="43">
        <v>2680</v>
      </c>
      <c r="E173" s="543"/>
      <c r="F173" s="87">
        <f t="shared" si="10"/>
        <v>2680</v>
      </c>
      <c r="G173" s="43"/>
      <c r="H173" s="42"/>
      <c r="I173" s="39">
        <f t="shared" si="11"/>
        <v>0</v>
      </c>
      <c r="J173" s="43">
        <v>0</v>
      </c>
      <c r="K173" s="42"/>
      <c r="L173" s="39">
        <f t="shared" si="12"/>
        <v>0</v>
      </c>
      <c r="M173" s="41"/>
      <c r="N173" s="40"/>
      <c r="O173" s="39">
        <f t="shared" si="13"/>
        <v>0</v>
      </c>
      <c r="P173" s="38"/>
      <c r="R173" s="13"/>
      <c r="S173" s="13"/>
    </row>
    <row r="174" spans="1:19" ht="24" x14ac:dyDescent="0.25">
      <c r="A174" s="111">
        <v>2520</v>
      </c>
      <c r="B174" s="110" t="s">
        <v>139</v>
      </c>
      <c r="C174" s="45">
        <f t="shared" si="9"/>
        <v>100</v>
      </c>
      <c r="D174" s="43">
        <v>100</v>
      </c>
      <c r="E174" s="543"/>
      <c r="F174" s="87">
        <f t="shared" si="10"/>
        <v>100</v>
      </c>
      <c r="G174" s="43"/>
      <c r="H174" s="42"/>
      <c r="I174" s="39">
        <f t="shared" si="11"/>
        <v>0</v>
      </c>
      <c r="J174" s="43">
        <v>0</v>
      </c>
      <c r="K174" s="42"/>
      <c r="L174" s="39">
        <f t="shared" si="12"/>
        <v>0</v>
      </c>
      <c r="M174" s="41"/>
      <c r="N174" s="40"/>
      <c r="O174" s="39">
        <f t="shared" si="13"/>
        <v>0</v>
      </c>
      <c r="P174" s="38"/>
      <c r="R174" s="13"/>
      <c r="S174" s="13"/>
    </row>
    <row r="175" spans="1:19" s="189" customFormat="1" ht="48" hidden="1" x14ac:dyDescent="0.25">
      <c r="A175" s="183">
        <v>2800</v>
      </c>
      <c r="B175" s="117" t="s">
        <v>138</v>
      </c>
      <c r="C175" s="85">
        <f t="shared" si="9"/>
        <v>0</v>
      </c>
      <c r="D175" s="194">
        <v>0</v>
      </c>
      <c r="E175" s="510"/>
      <c r="F175" s="195">
        <f t="shared" si="10"/>
        <v>0</v>
      </c>
      <c r="G175" s="194"/>
      <c r="H175" s="193"/>
      <c r="I175" s="190">
        <f t="shared" si="11"/>
        <v>0</v>
      </c>
      <c r="J175" s="194">
        <v>0</v>
      </c>
      <c r="K175" s="193"/>
      <c r="L175" s="190">
        <f t="shared" si="12"/>
        <v>0</v>
      </c>
      <c r="M175" s="192"/>
      <c r="N175" s="191"/>
      <c r="O175" s="190">
        <f t="shared" si="13"/>
        <v>0</v>
      </c>
      <c r="P175" s="78"/>
      <c r="R175" s="13"/>
      <c r="S175" s="13"/>
    </row>
    <row r="176" spans="1:19" hidden="1" x14ac:dyDescent="0.25">
      <c r="A176" s="163">
        <v>3000</v>
      </c>
      <c r="B176" s="163" t="s">
        <v>137</v>
      </c>
      <c r="C176" s="162">
        <f t="shared" si="9"/>
        <v>0</v>
      </c>
      <c r="D176" s="160">
        <f>SUM(D177,D187)</f>
        <v>0</v>
      </c>
      <c r="E176" s="539">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c r="S176" s="13"/>
    </row>
    <row r="177" spans="1:19" ht="24" hidden="1" x14ac:dyDescent="0.25">
      <c r="A177" s="109">
        <v>3200</v>
      </c>
      <c r="B177" s="153" t="s">
        <v>136</v>
      </c>
      <c r="C177" s="124">
        <f t="shared" si="9"/>
        <v>0</v>
      </c>
      <c r="D177" s="121">
        <f>SUM(D178,D182)</f>
        <v>0</v>
      </c>
      <c r="E177" s="540">
        <f>SUM(E178,E182)</f>
        <v>0</v>
      </c>
      <c r="F177" s="122">
        <f t="shared" si="10"/>
        <v>0</v>
      </c>
      <c r="G177" s="121">
        <f>SUM(G178,G182)</f>
        <v>0</v>
      </c>
      <c r="H177" s="120">
        <f t="shared" ref="H177" si="22">SUM(H178,H182)</f>
        <v>0</v>
      </c>
      <c r="I177" s="119">
        <f t="shared" si="11"/>
        <v>0</v>
      </c>
      <c r="J177" s="121">
        <f>SUM(J178,J182)</f>
        <v>0</v>
      </c>
      <c r="K177" s="120">
        <f t="shared" ref="K177" si="23">SUM(K178,K182)</f>
        <v>0</v>
      </c>
      <c r="L177" s="119">
        <f t="shared" si="12"/>
        <v>0</v>
      </c>
      <c r="M177" s="69">
        <f t="shared" ref="M177:N177" si="24">SUM(M178,M182)</f>
        <v>0</v>
      </c>
      <c r="N177" s="68">
        <f t="shared" si="24"/>
        <v>0</v>
      </c>
      <c r="O177" s="67">
        <f t="shared" si="13"/>
        <v>0</v>
      </c>
      <c r="P177" s="66"/>
      <c r="R177" s="13"/>
      <c r="S177" s="13"/>
    </row>
    <row r="178" spans="1:19" ht="36" hidden="1" x14ac:dyDescent="0.25">
      <c r="A178" s="118">
        <v>3260</v>
      </c>
      <c r="B178" s="117" t="s">
        <v>135</v>
      </c>
      <c r="C178" s="85">
        <f t="shared" si="9"/>
        <v>0</v>
      </c>
      <c r="D178" s="140">
        <f>SUM(D179:D181)</f>
        <v>0</v>
      </c>
      <c r="E178" s="148">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c r="S178" s="13"/>
    </row>
    <row r="179" spans="1:19" ht="24" hidden="1" x14ac:dyDescent="0.25">
      <c r="A179" s="88">
        <v>3261</v>
      </c>
      <c r="B179" s="110" t="s">
        <v>134</v>
      </c>
      <c r="C179" s="45">
        <f t="shared" si="9"/>
        <v>0</v>
      </c>
      <c r="D179" s="43">
        <v>0</v>
      </c>
      <c r="E179" s="543"/>
      <c r="F179" s="44">
        <f t="shared" si="10"/>
        <v>0</v>
      </c>
      <c r="G179" s="43"/>
      <c r="H179" s="42"/>
      <c r="I179" s="39">
        <f t="shared" si="11"/>
        <v>0</v>
      </c>
      <c r="J179" s="43">
        <v>0</v>
      </c>
      <c r="K179" s="42"/>
      <c r="L179" s="39">
        <f t="shared" si="12"/>
        <v>0</v>
      </c>
      <c r="M179" s="41"/>
      <c r="N179" s="40"/>
      <c r="O179" s="39">
        <f t="shared" si="13"/>
        <v>0</v>
      </c>
      <c r="P179" s="38"/>
      <c r="R179" s="13"/>
      <c r="S179" s="13"/>
    </row>
    <row r="180" spans="1:19" ht="36" hidden="1" x14ac:dyDescent="0.25">
      <c r="A180" s="88">
        <v>3262</v>
      </c>
      <c r="B180" s="110" t="s">
        <v>133</v>
      </c>
      <c r="C180" s="45">
        <f t="shared" si="9"/>
        <v>0</v>
      </c>
      <c r="D180" s="43">
        <v>0</v>
      </c>
      <c r="E180" s="543"/>
      <c r="F180" s="44">
        <f t="shared" si="10"/>
        <v>0</v>
      </c>
      <c r="G180" s="43"/>
      <c r="H180" s="42"/>
      <c r="I180" s="39">
        <f t="shared" si="11"/>
        <v>0</v>
      </c>
      <c r="J180" s="43">
        <v>0</v>
      </c>
      <c r="K180" s="42"/>
      <c r="L180" s="39">
        <f t="shared" si="12"/>
        <v>0</v>
      </c>
      <c r="M180" s="41"/>
      <c r="N180" s="40"/>
      <c r="O180" s="39">
        <f t="shared" si="13"/>
        <v>0</v>
      </c>
      <c r="P180" s="38"/>
      <c r="R180" s="13"/>
      <c r="S180" s="13"/>
    </row>
    <row r="181" spans="1:19" ht="24" hidden="1" x14ac:dyDescent="0.25">
      <c r="A181" s="88">
        <v>3263</v>
      </c>
      <c r="B181" s="110" t="s">
        <v>132</v>
      </c>
      <c r="C181" s="45">
        <f t="shared" si="9"/>
        <v>0</v>
      </c>
      <c r="D181" s="43">
        <v>0</v>
      </c>
      <c r="E181" s="543"/>
      <c r="F181" s="44">
        <f t="shared" si="10"/>
        <v>0</v>
      </c>
      <c r="G181" s="43"/>
      <c r="H181" s="42"/>
      <c r="I181" s="39">
        <f t="shared" si="11"/>
        <v>0</v>
      </c>
      <c r="J181" s="43">
        <v>0</v>
      </c>
      <c r="K181" s="42"/>
      <c r="L181" s="39">
        <f t="shared" si="12"/>
        <v>0</v>
      </c>
      <c r="M181" s="41"/>
      <c r="N181" s="40"/>
      <c r="O181" s="39">
        <f t="shared" si="13"/>
        <v>0</v>
      </c>
      <c r="P181" s="38"/>
      <c r="R181" s="13"/>
      <c r="S181" s="13"/>
    </row>
    <row r="182" spans="1:19" ht="84" hidden="1" x14ac:dyDescent="0.25">
      <c r="A182" s="118">
        <v>3290</v>
      </c>
      <c r="B182" s="117" t="s">
        <v>131</v>
      </c>
      <c r="C182" s="45">
        <f t="shared" ref="C182:C258" si="25">F182+I182+L182+O182</f>
        <v>0</v>
      </c>
      <c r="D182" s="140">
        <f>SUM(D183:D186)</f>
        <v>0</v>
      </c>
      <c r="E182" s="148">
        <f>SUM(E183:E186)</f>
        <v>0</v>
      </c>
      <c r="F182" s="84">
        <f t="shared" si="10"/>
        <v>0</v>
      </c>
      <c r="G182" s="140">
        <f>SUM(G183:G186)</f>
        <v>0</v>
      </c>
      <c r="H182" s="139">
        <f t="shared" ref="H182" si="26">SUM(H183:H186)</f>
        <v>0</v>
      </c>
      <c r="I182" s="79">
        <f t="shared" si="11"/>
        <v>0</v>
      </c>
      <c r="J182" s="140">
        <f>SUM(J183:J186)</f>
        <v>0</v>
      </c>
      <c r="K182" s="139">
        <f t="shared" ref="K182" si="27">SUM(K183:K186)</f>
        <v>0</v>
      </c>
      <c r="L182" s="79">
        <f t="shared" si="12"/>
        <v>0</v>
      </c>
      <c r="M182" s="146">
        <f t="shared" ref="M182:N182" si="28">SUM(M183:M186)</f>
        <v>0</v>
      </c>
      <c r="N182" s="147">
        <f t="shared" si="28"/>
        <v>0</v>
      </c>
      <c r="O182" s="29">
        <f t="shared" si="13"/>
        <v>0</v>
      </c>
      <c r="P182" s="28"/>
      <c r="R182" s="13"/>
      <c r="S182" s="13"/>
    </row>
    <row r="183" spans="1:19" ht="72" hidden="1" x14ac:dyDescent="0.25">
      <c r="A183" s="88">
        <v>3291</v>
      </c>
      <c r="B183" s="110" t="s">
        <v>130</v>
      </c>
      <c r="C183" s="45">
        <f t="shared" si="25"/>
        <v>0</v>
      </c>
      <c r="D183" s="43">
        <v>0</v>
      </c>
      <c r="E183" s="543"/>
      <c r="F183" s="44">
        <f t="shared" ref="F183:F246" si="29">D183+E183</f>
        <v>0</v>
      </c>
      <c r="G183" s="43"/>
      <c r="H183" s="42"/>
      <c r="I183" s="39">
        <f t="shared" ref="I183:I246" si="30">G183+H183</f>
        <v>0</v>
      </c>
      <c r="J183" s="43">
        <v>0</v>
      </c>
      <c r="K183" s="42"/>
      <c r="L183" s="39">
        <f t="shared" ref="L183:L246" si="31">J183+K183</f>
        <v>0</v>
      </c>
      <c r="M183" s="41"/>
      <c r="N183" s="40"/>
      <c r="O183" s="39">
        <f t="shared" ref="O183:O246" si="32">M183+N183</f>
        <v>0</v>
      </c>
      <c r="P183" s="38"/>
      <c r="R183" s="13"/>
      <c r="S183" s="13"/>
    </row>
    <row r="184" spans="1:19" ht="72" hidden="1" x14ac:dyDescent="0.25">
      <c r="A184" s="88">
        <v>3292</v>
      </c>
      <c r="B184" s="110" t="s">
        <v>129</v>
      </c>
      <c r="C184" s="45">
        <f t="shared" si="25"/>
        <v>0</v>
      </c>
      <c r="D184" s="43">
        <v>0</v>
      </c>
      <c r="E184" s="543"/>
      <c r="F184" s="44">
        <f t="shared" si="29"/>
        <v>0</v>
      </c>
      <c r="G184" s="43"/>
      <c r="H184" s="42"/>
      <c r="I184" s="39">
        <f t="shared" si="30"/>
        <v>0</v>
      </c>
      <c r="J184" s="43">
        <v>0</v>
      </c>
      <c r="K184" s="42"/>
      <c r="L184" s="39">
        <f t="shared" si="31"/>
        <v>0</v>
      </c>
      <c r="M184" s="41"/>
      <c r="N184" s="40"/>
      <c r="O184" s="39">
        <f t="shared" si="32"/>
        <v>0</v>
      </c>
      <c r="P184" s="38"/>
      <c r="R184" s="13"/>
      <c r="S184" s="13"/>
    </row>
    <row r="185" spans="1:19" ht="72" hidden="1" x14ac:dyDescent="0.25">
      <c r="A185" s="88">
        <v>3293</v>
      </c>
      <c r="B185" s="110" t="s">
        <v>128</v>
      </c>
      <c r="C185" s="45">
        <f t="shared" si="25"/>
        <v>0</v>
      </c>
      <c r="D185" s="43">
        <v>0</v>
      </c>
      <c r="E185" s="543"/>
      <c r="F185" s="44">
        <f t="shared" si="29"/>
        <v>0</v>
      </c>
      <c r="G185" s="43"/>
      <c r="H185" s="42"/>
      <c r="I185" s="39">
        <f t="shared" si="30"/>
        <v>0</v>
      </c>
      <c r="J185" s="43">
        <v>0</v>
      </c>
      <c r="K185" s="42"/>
      <c r="L185" s="39">
        <f t="shared" si="31"/>
        <v>0</v>
      </c>
      <c r="M185" s="41"/>
      <c r="N185" s="40"/>
      <c r="O185" s="39">
        <f t="shared" si="32"/>
        <v>0</v>
      </c>
      <c r="P185" s="38"/>
      <c r="R185" s="13"/>
      <c r="S185" s="13"/>
    </row>
    <row r="186" spans="1:19" ht="60" hidden="1" x14ac:dyDescent="0.25">
      <c r="A186" s="188">
        <v>3294</v>
      </c>
      <c r="B186" s="110" t="s">
        <v>127</v>
      </c>
      <c r="C186" s="35">
        <f t="shared" si="25"/>
        <v>0</v>
      </c>
      <c r="D186" s="33">
        <v>0</v>
      </c>
      <c r="E186" s="546"/>
      <c r="F186" s="34">
        <f t="shared" si="29"/>
        <v>0</v>
      </c>
      <c r="G186" s="33"/>
      <c r="H186" s="32"/>
      <c r="I186" s="29">
        <f t="shared" si="30"/>
        <v>0</v>
      </c>
      <c r="J186" s="33">
        <v>0</v>
      </c>
      <c r="K186" s="32"/>
      <c r="L186" s="29">
        <f t="shared" si="31"/>
        <v>0</v>
      </c>
      <c r="M186" s="31"/>
      <c r="N186" s="30"/>
      <c r="O186" s="29">
        <f t="shared" si="32"/>
        <v>0</v>
      </c>
      <c r="P186" s="28"/>
      <c r="R186" s="13"/>
      <c r="S186" s="13"/>
    </row>
    <row r="187" spans="1:19" ht="48" hidden="1" x14ac:dyDescent="0.25">
      <c r="A187" s="154">
        <v>3300</v>
      </c>
      <c r="B187" s="153" t="s">
        <v>126</v>
      </c>
      <c r="C187" s="152">
        <f t="shared" si="25"/>
        <v>0</v>
      </c>
      <c r="D187" s="150">
        <f>SUM(D188:D189)</f>
        <v>0</v>
      </c>
      <c r="E187" s="547">
        <f>SUM(E188:E189)</f>
        <v>0</v>
      </c>
      <c r="F187" s="151">
        <f t="shared" si="29"/>
        <v>0</v>
      </c>
      <c r="G187" s="150">
        <f>SUM(G188:G189)</f>
        <v>0</v>
      </c>
      <c r="H187" s="149">
        <f t="shared" ref="H187" si="33">SUM(H188:H189)</f>
        <v>0</v>
      </c>
      <c r="I187" s="67">
        <f t="shared" si="30"/>
        <v>0</v>
      </c>
      <c r="J187" s="150">
        <f>SUM(J188:J189)</f>
        <v>0</v>
      </c>
      <c r="K187" s="149">
        <f t="shared" ref="K187" si="34">SUM(K188:K189)</f>
        <v>0</v>
      </c>
      <c r="L187" s="67">
        <f t="shared" si="31"/>
        <v>0</v>
      </c>
      <c r="M187" s="69">
        <f t="shared" ref="M187:N187" si="35">SUM(M188:M189)</f>
        <v>0</v>
      </c>
      <c r="N187" s="68">
        <f t="shared" si="35"/>
        <v>0</v>
      </c>
      <c r="O187" s="67">
        <f t="shared" si="32"/>
        <v>0</v>
      </c>
      <c r="P187" s="66"/>
      <c r="R187" s="13"/>
      <c r="S187" s="13"/>
    </row>
    <row r="188" spans="1:19" ht="48" hidden="1" x14ac:dyDescent="0.25">
      <c r="A188" s="187">
        <v>3310</v>
      </c>
      <c r="B188" s="96" t="s">
        <v>125</v>
      </c>
      <c r="C188" s="170">
        <f t="shared" si="25"/>
        <v>0</v>
      </c>
      <c r="D188" s="167">
        <v>0</v>
      </c>
      <c r="E188" s="544"/>
      <c r="F188" s="95">
        <f t="shared" si="29"/>
        <v>0</v>
      </c>
      <c r="G188" s="167"/>
      <c r="H188" s="166"/>
      <c r="I188" s="90">
        <f t="shared" si="30"/>
        <v>0</v>
      </c>
      <c r="J188" s="167">
        <v>0</v>
      </c>
      <c r="K188" s="166"/>
      <c r="L188" s="90">
        <f t="shared" si="31"/>
        <v>0</v>
      </c>
      <c r="M188" s="165"/>
      <c r="N188" s="164"/>
      <c r="O188" s="90">
        <f t="shared" si="32"/>
        <v>0</v>
      </c>
      <c r="P188" s="89"/>
      <c r="R188" s="13"/>
      <c r="S188" s="13"/>
    </row>
    <row r="189" spans="1:19" ht="60" hidden="1" x14ac:dyDescent="0.25">
      <c r="A189" s="145">
        <v>3320</v>
      </c>
      <c r="B189" s="117" t="s">
        <v>124</v>
      </c>
      <c r="C189" s="85">
        <f t="shared" si="25"/>
        <v>0</v>
      </c>
      <c r="D189" s="83">
        <v>0</v>
      </c>
      <c r="E189" s="542"/>
      <c r="F189" s="84">
        <f t="shared" si="29"/>
        <v>0</v>
      </c>
      <c r="G189" s="83"/>
      <c r="H189" s="82"/>
      <c r="I189" s="79">
        <f t="shared" si="30"/>
        <v>0</v>
      </c>
      <c r="J189" s="83">
        <v>0</v>
      </c>
      <c r="K189" s="82"/>
      <c r="L189" s="79">
        <f t="shared" si="31"/>
        <v>0</v>
      </c>
      <c r="M189" s="81"/>
      <c r="N189" s="80"/>
      <c r="O189" s="79">
        <f t="shared" si="32"/>
        <v>0</v>
      </c>
      <c r="P189" s="78"/>
      <c r="R189" s="13"/>
      <c r="S189" s="13"/>
    </row>
    <row r="190" spans="1:19" hidden="1" x14ac:dyDescent="0.25">
      <c r="A190" s="186">
        <v>4000</v>
      </c>
      <c r="B190" s="163" t="s">
        <v>123</v>
      </c>
      <c r="C190" s="162">
        <f t="shared" si="25"/>
        <v>0</v>
      </c>
      <c r="D190" s="160">
        <f>SUM(D191,D194)</f>
        <v>0</v>
      </c>
      <c r="E190" s="539">
        <f>SUM(E191,E194)</f>
        <v>0</v>
      </c>
      <c r="F190" s="161">
        <f t="shared" si="29"/>
        <v>0</v>
      </c>
      <c r="G190" s="160">
        <f>SUM(G191,G194)</f>
        <v>0</v>
      </c>
      <c r="H190" s="159">
        <f>SUM(H191,H194)</f>
        <v>0</v>
      </c>
      <c r="I190" s="156">
        <f t="shared" si="30"/>
        <v>0</v>
      </c>
      <c r="J190" s="160">
        <f>SUM(J191,J194)</f>
        <v>0</v>
      </c>
      <c r="K190" s="159">
        <f>SUM(K191,K194)</f>
        <v>0</v>
      </c>
      <c r="L190" s="156">
        <f t="shared" si="31"/>
        <v>0</v>
      </c>
      <c r="M190" s="158">
        <f>SUM(M191,M194)</f>
        <v>0</v>
      </c>
      <c r="N190" s="157">
        <f>SUM(N191,N194)</f>
        <v>0</v>
      </c>
      <c r="O190" s="156">
        <f t="shared" si="32"/>
        <v>0</v>
      </c>
      <c r="P190" s="155"/>
      <c r="R190" s="13"/>
      <c r="S190" s="13"/>
    </row>
    <row r="191" spans="1:19" ht="24" hidden="1" x14ac:dyDescent="0.25">
      <c r="A191" s="185">
        <v>4200</v>
      </c>
      <c r="B191" s="108" t="s">
        <v>122</v>
      </c>
      <c r="C191" s="124">
        <f t="shared" si="25"/>
        <v>0</v>
      </c>
      <c r="D191" s="121">
        <f>SUM(D192,D193)</f>
        <v>0</v>
      </c>
      <c r="E191" s="540">
        <f>SUM(E192,E193)</f>
        <v>0</v>
      </c>
      <c r="F191" s="122">
        <f t="shared" si="29"/>
        <v>0</v>
      </c>
      <c r="G191" s="121">
        <f>SUM(G192,G193)</f>
        <v>0</v>
      </c>
      <c r="H191" s="120">
        <f>SUM(H192,H193)</f>
        <v>0</v>
      </c>
      <c r="I191" s="119">
        <f t="shared" si="30"/>
        <v>0</v>
      </c>
      <c r="J191" s="121">
        <f>SUM(J192,J193)</f>
        <v>0</v>
      </c>
      <c r="K191" s="120">
        <f>SUM(K192,K193)</f>
        <v>0</v>
      </c>
      <c r="L191" s="119">
        <f t="shared" si="31"/>
        <v>0</v>
      </c>
      <c r="M191" s="172">
        <f>SUM(M192,M193)</f>
        <v>0</v>
      </c>
      <c r="N191" s="123">
        <f>SUM(N192,N193)</f>
        <v>0</v>
      </c>
      <c r="O191" s="119">
        <f t="shared" si="32"/>
        <v>0</v>
      </c>
      <c r="P191" s="171"/>
      <c r="R191" s="13"/>
      <c r="S191" s="13"/>
    </row>
    <row r="192" spans="1:19" ht="36" hidden="1" x14ac:dyDescent="0.25">
      <c r="A192" s="118">
        <v>4240</v>
      </c>
      <c r="B192" s="117" t="s">
        <v>121</v>
      </c>
      <c r="C192" s="85">
        <f t="shared" si="25"/>
        <v>0</v>
      </c>
      <c r="D192" s="83">
        <v>0</v>
      </c>
      <c r="E192" s="542"/>
      <c r="F192" s="84">
        <f t="shared" si="29"/>
        <v>0</v>
      </c>
      <c r="G192" s="83"/>
      <c r="H192" s="82"/>
      <c r="I192" s="79">
        <f t="shared" si="30"/>
        <v>0</v>
      </c>
      <c r="J192" s="83">
        <v>0</v>
      </c>
      <c r="K192" s="82"/>
      <c r="L192" s="79">
        <f t="shared" si="31"/>
        <v>0</v>
      </c>
      <c r="M192" s="81"/>
      <c r="N192" s="80"/>
      <c r="O192" s="79">
        <f t="shared" si="32"/>
        <v>0</v>
      </c>
      <c r="P192" s="78"/>
      <c r="R192" s="13"/>
      <c r="S192" s="13"/>
    </row>
    <row r="193" spans="1:19" ht="24" hidden="1" x14ac:dyDescent="0.25">
      <c r="A193" s="111">
        <v>4250</v>
      </c>
      <c r="B193" s="110" t="s">
        <v>120</v>
      </c>
      <c r="C193" s="45">
        <f t="shared" si="25"/>
        <v>0</v>
      </c>
      <c r="D193" s="43">
        <v>0</v>
      </c>
      <c r="E193" s="543"/>
      <c r="F193" s="44">
        <f t="shared" si="29"/>
        <v>0</v>
      </c>
      <c r="G193" s="43"/>
      <c r="H193" s="42"/>
      <c r="I193" s="39">
        <f t="shared" si="30"/>
        <v>0</v>
      </c>
      <c r="J193" s="43">
        <v>0</v>
      </c>
      <c r="K193" s="42"/>
      <c r="L193" s="39">
        <f t="shared" si="31"/>
        <v>0</v>
      </c>
      <c r="M193" s="41"/>
      <c r="N193" s="40"/>
      <c r="O193" s="39">
        <f t="shared" si="32"/>
        <v>0</v>
      </c>
      <c r="P193" s="38"/>
      <c r="R193" s="13"/>
      <c r="S193" s="13"/>
    </row>
    <row r="194" spans="1:19" hidden="1" x14ac:dyDescent="0.25">
      <c r="A194" s="109">
        <v>4300</v>
      </c>
      <c r="B194" s="108" t="s">
        <v>119</v>
      </c>
      <c r="C194" s="124">
        <f t="shared" si="25"/>
        <v>0</v>
      </c>
      <c r="D194" s="121">
        <f>SUM(D195)</f>
        <v>0</v>
      </c>
      <c r="E194" s="540">
        <f>SUM(E195)</f>
        <v>0</v>
      </c>
      <c r="F194" s="122">
        <f t="shared" si="29"/>
        <v>0</v>
      </c>
      <c r="G194" s="121">
        <f>SUM(G195)</f>
        <v>0</v>
      </c>
      <c r="H194" s="120">
        <f>SUM(H195)</f>
        <v>0</v>
      </c>
      <c r="I194" s="119">
        <f t="shared" si="30"/>
        <v>0</v>
      </c>
      <c r="J194" s="121">
        <f>SUM(J195)</f>
        <v>0</v>
      </c>
      <c r="K194" s="120">
        <f>SUM(K195)</f>
        <v>0</v>
      </c>
      <c r="L194" s="119">
        <f t="shared" si="31"/>
        <v>0</v>
      </c>
      <c r="M194" s="172">
        <f>SUM(M195)</f>
        <v>0</v>
      </c>
      <c r="N194" s="123">
        <f>SUM(N195)</f>
        <v>0</v>
      </c>
      <c r="O194" s="119">
        <f t="shared" si="32"/>
        <v>0</v>
      </c>
      <c r="P194" s="171"/>
      <c r="R194" s="13"/>
      <c r="S194" s="13"/>
    </row>
    <row r="195" spans="1:19" ht="24" hidden="1" x14ac:dyDescent="0.25">
      <c r="A195" s="118">
        <v>4310</v>
      </c>
      <c r="B195" s="117" t="s">
        <v>118</v>
      </c>
      <c r="C195" s="85">
        <f t="shared" si="25"/>
        <v>0</v>
      </c>
      <c r="D195" s="140">
        <f>SUM(D196:D196)</f>
        <v>0</v>
      </c>
      <c r="E195" s="148">
        <f>SUM(E196:E196)</f>
        <v>0</v>
      </c>
      <c r="F195" s="84">
        <f t="shared" si="29"/>
        <v>0</v>
      </c>
      <c r="G195" s="140">
        <f>SUM(G196:G196)</f>
        <v>0</v>
      </c>
      <c r="H195" s="139">
        <f>SUM(H196:H196)</f>
        <v>0</v>
      </c>
      <c r="I195" s="79">
        <f t="shared" si="30"/>
        <v>0</v>
      </c>
      <c r="J195" s="140">
        <f>SUM(J196:J196)</f>
        <v>0</v>
      </c>
      <c r="K195" s="139">
        <f>SUM(K196:K196)</f>
        <v>0</v>
      </c>
      <c r="L195" s="79">
        <f t="shared" si="31"/>
        <v>0</v>
      </c>
      <c r="M195" s="142">
        <f>SUM(M196:M196)</f>
        <v>0</v>
      </c>
      <c r="N195" s="141">
        <f>SUM(N196:N196)</f>
        <v>0</v>
      </c>
      <c r="O195" s="79">
        <f t="shared" si="32"/>
        <v>0</v>
      </c>
      <c r="P195" s="78"/>
      <c r="R195" s="13"/>
      <c r="S195" s="13"/>
    </row>
    <row r="196" spans="1:19" ht="36" hidden="1" x14ac:dyDescent="0.25">
      <c r="A196" s="88">
        <v>4311</v>
      </c>
      <c r="B196" s="110" t="s">
        <v>117</v>
      </c>
      <c r="C196" s="45">
        <f t="shared" si="25"/>
        <v>0</v>
      </c>
      <c r="D196" s="43">
        <v>0</v>
      </c>
      <c r="E196" s="543"/>
      <c r="F196" s="44">
        <f t="shared" si="29"/>
        <v>0</v>
      </c>
      <c r="G196" s="43"/>
      <c r="H196" s="42"/>
      <c r="I196" s="39">
        <f t="shared" si="30"/>
        <v>0</v>
      </c>
      <c r="J196" s="43">
        <v>0</v>
      </c>
      <c r="K196" s="42"/>
      <c r="L196" s="39">
        <f t="shared" si="31"/>
        <v>0</v>
      </c>
      <c r="M196" s="41"/>
      <c r="N196" s="40"/>
      <c r="O196" s="39">
        <f t="shared" si="32"/>
        <v>0</v>
      </c>
      <c r="P196" s="38"/>
      <c r="R196" s="13"/>
      <c r="S196" s="13"/>
    </row>
    <row r="197" spans="1:19" s="6" customFormat="1" ht="24" x14ac:dyDescent="0.25">
      <c r="A197" s="184"/>
      <c r="B197" s="183" t="s">
        <v>116</v>
      </c>
      <c r="C197" s="182">
        <f t="shared" si="25"/>
        <v>59322</v>
      </c>
      <c r="D197" s="179">
        <f>SUM(D198,D233,D271)</f>
        <v>46015</v>
      </c>
      <c r="E197" s="537">
        <f>SUM(E198,E233,E271)</f>
        <v>-2405</v>
      </c>
      <c r="F197" s="491">
        <f t="shared" si="29"/>
        <v>43610</v>
      </c>
      <c r="G197" s="179">
        <f>SUM(G198,G233,G271)</f>
        <v>0</v>
      </c>
      <c r="H197" s="178">
        <f>SUM(H198,H233,H271)</f>
        <v>0</v>
      </c>
      <c r="I197" s="177">
        <f t="shared" si="30"/>
        <v>0</v>
      </c>
      <c r="J197" s="179">
        <f>SUM(J198,J233,J271)</f>
        <v>15712</v>
      </c>
      <c r="K197" s="178">
        <f>SUM(K198,K233,K271)</f>
        <v>0</v>
      </c>
      <c r="L197" s="177">
        <f t="shared" si="31"/>
        <v>15712</v>
      </c>
      <c r="M197" s="176">
        <f>SUM(M198,M233,M271)</f>
        <v>0</v>
      </c>
      <c r="N197" s="175">
        <f>SUM(N198,N233,N271)</f>
        <v>0</v>
      </c>
      <c r="O197" s="174">
        <f t="shared" si="32"/>
        <v>0</v>
      </c>
      <c r="P197" s="173"/>
      <c r="R197" s="13"/>
      <c r="S197" s="13"/>
    </row>
    <row r="198" spans="1:19" x14ac:dyDescent="0.25">
      <c r="A198" s="163">
        <v>5000</v>
      </c>
      <c r="B198" s="163" t="s">
        <v>115</v>
      </c>
      <c r="C198" s="162">
        <f>F198+I198+L198+O198</f>
        <v>58610</v>
      </c>
      <c r="D198" s="160">
        <f>D199+D207</f>
        <v>46015</v>
      </c>
      <c r="E198" s="539">
        <f>E199+E207</f>
        <v>-2405</v>
      </c>
      <c r="F198" s="492">
        <f t="shared" si="29"/>
        <v>43610</v>
      </c>
      <c r="G198" s="160">
        <f>G199+G207</f>
        <v>0</v>
      </c>
      <c r="H198" s="159">
        <f>H199+H207</f>
        <v>0</v>
      </c>
      <c r="I198" s="156">
        <f t="shared" si="30"/>
        <v>0</v>
      </c>
      <c r="J198" s="160">
        <f>J199+J207</f>
        <v>15000</v>
      </c>
      <c r="K198" s="159">
        <f>K199+K207</f>
        <v>0</v>
      </c>
      <c r="L198" s="156">
        <f t="shared" si="31"/>
        <v>15000</v>
      </c>
      <c r="M198" s="158">
        <f>M199+M207</f>
        <v>0</v>
      </c>
      <c r="N198" s="157">
        <f>N199+N207</f>
        <v>0</v>
      </c>
      <c r="O198" s="156">
        <f t="shared" si="32"/>
        <v>0</v>
      </c>
      <c r="P198" s="155"/>
      <c r="R198" s="13"/>
      <c r="S198" s="13"/>
    </row>
    <row r="199" spans="1:19" hidden="1" x14ac:dyDescent="0.25">
      <c r="A199" s="109">
        <v>5100</v>
      </c>
      <c r="B199" s="108" t="s">
        <v>114</v>
      </c>
      <c r="C199" s="124">
        <f t="shared" si="25"/>
        <v>0</v>
      </c>
      <c r="D199" s="121">
        <f>D200+D201+D204+D205+D206</f>
        <v>0</v>
      </c>
      <c r="E199" s="540">
        <f>E200+E201+E204+E205+E206</f>
        <v>0</v>
      </c>
      <c r="F199" s="122">
        <f t="shared" si="29"/>
        <v>0</v>
      </c>
      <c r="G199" s="121">
        <f>G200+G201+G204+G205+G206</f>
        <v>0</v>
      </c>
      <c r="H199" s="120">
        <f>H200+H201+H204+H205+H206</f>
        <v>0</v>
      </c>
      <c r="I199" s="119">
        <f t="shared" si="30"/>
        <v>0</v>
      </c>
      <c r="J199" s="121">
        <f>J200+J201+J204+J205+J206</f>
        <v>0</v>
      </c>
      <c r="K199" s="120">
        <f>K200+K201+K204+K205+K206</f>
        <v>0</v>
      </c>
      <c r="L199" s="119">
        <f t="shared" si="31"/>
        <v>0</v>
      </c>
      <c r="M199" s="172">
        <f>M200+M201+M204+M205+M206</f>
        <v>0</v>
      </c>
      <c r="N199" s="123">
        <f>N200+N201+N204+N205+N206</f>
        <v>0</v>
      </c>
      <c r="O199" s="119">
        <f t="shared" si="32"/>
        <v>0</v>
      </c>
      <c r="P199" s="171"/>
      <c r="R199" s="13"/>
      <c r="S199" s="13"/>
    </row>
    <row r="200" spans="1:19" hidden="1" x14ac:dyDescent="0.25">
      <c r="A200" s="118">
        <v>5110</v>
      </c>
      <c r="B200" s="117" t="s">
        <v>113</v>
      </c>
      <c r="C200" s="85">
        <f t="shared" si="25"/>
        <v>0</v>
      </c>
      <c r="D200" s="83">
        <v>0</v>
      </c>
      <c r="E200" s="542"/>
      <c r="F200" s="84">
        <f t="shared" si="29"/>
        <v>0</v>
      </c>
      <c r="G200" s="83"/>
      <c r="H200" s="82"/>
      <c r="I200" s="79">
        <f t="shared" si="30"/>
        <v>0</v>
      </c>
      <c r="J200" s="83">
        <v>0</v>
      </c>
      <c r="K200" s="82"/>
      <c r="L200" s="79">
        <f t="shared" si="31"/>
        <v>0</v>
      </c>
      <c r="M200" s="81"/>
      <c r="N200" s="80"/>
      <c r="O200" s="79">
        <f t="shared" si="32"/>
        <v>0</v>
      </c>
      <c r="P200" s="78"/>
      <c r="R200" s="13"/>
      <c r="S200" s="13"/>
    </row>
    <row r="201" spans="1:19" ht="24" hidden="1" x14ac:dyDescent="0.25">
      <c r="A201" s="111">
        <v>5120</v>
      </c>
      <c r="B201" s="110" t="s">
        <v>112</v>
      </c>
      <c r="C201" s="45">
        <f t="shared" si="25"/>
        <v>0</v>
      </c>
      <c r="D201" s="115">
        <f>D202+D203</f>
        <v>0</v>
      </c>
      <c r="E201" s="136">
        <f>E202+E203</f>
        <v>0</v>
      </c>
      <c r="F201" s="44">
        <f t="shared" si="29"/>
        <v>0</v>
      </c>
      <c r="G201" s="115">
        <f>G202+G203</f>
        <v>0</v>
      </c>
      <c r="H201" s="114">
        <f>H202+H203</f>
        <v>0</v>
      </c>
      <c r="I201" s="39">
        <f t="shared" si="30"/>
        <v>0</v>
      </c>
      <c r="J201" s="115">
        <f>J202+J203</f>
        <v>0</v>
      </c>
      <c r="K201" s="114">
        <f>K202+K203</f>
        <v>0</v>
      </c>
      <c r="L201" s="39">
        <f t="shared" si="31"/>
        <v>0</v>
      </c>
      <c r="M201" s="113">
        <f>M202+M203</f>
        <v>0</v>
      </c>
      <c r="N201" s="112">
        <f>N202+N203</f>
        <v>0</v>
      </c>
      <c r="O201" s="39">
        <f t="shared" si="32"/>
        <v>0</v>
      </c>
      <c r="P201" s="38"/>
      <c r="R201" s="13"/>
      <c r="S201" s="13"/>
    </row>
    <row r="202" spans="1:19" hidden="1" x14ac:dyDescent="0.25">
      <c r="A202" s="88">
        <v>5121</v>
      </c>
      <c r="B202" s="110" t="s">
        <v>111</v>
      </c>
      <c r="C202" s="45">
        <f t="shared" si="25"/>
        <v>0</v>
      </c>
      <c r="D202" s="43">
        <v>0</v>
      </c>
      <c r="E202" s="543"/>
      <c r="F202" s="44">
        <f t="shared" si="29"/>
        <v>0</v>
      </c>
      <c r="G202" s="43"/>
      <c r="H202" s="42"/>
      <c r="I202" s="39">
        <f t="shared" si="30"/>
        <v>0</v>
      </c>
      <c r="J202" s="43">
        <v>0</v>
      </c>
      <c r="K202" s="42"/>
      <c r="L202" s="39">
        <f t="shared" si="31"/>
        <v>0</v>
      </c>
      <c r="M202" s="41"/>
      <c r="N202" s="40"/>
      <c r="O202" s="39">
        <f t="shared" si="32"/>
        <v>0</v>
      </c>
      <c r="P202" s="38"/>
      <c r="R202" s="13"/>
      <c r="S202" s="13"/>
    </row>
    <row r="203" spans="1:19" ht="24" hidden="1" x14ac:dyDescent="0.25">
      <c r="A203" s="88">
        <v>5129</v>
      </c>
      <c r="B203" s="110" t="s">
        <v>110</v>
      </c>
      <c r="C203" s="45">
        <f t="shared" si="25"/>
        <v>0</v>
      </c>
      <c r="D203" s="43">
        <v>0</v>
      </c>
      <c r="E203" s="543"/>
      <c r="F203" s="44">
        <f t="shared" si="29"/>
        <v>0</v>
      </c>
      <c r="G203" s="43"/>
      <c r="H203" s="42"/>
      <c r="I203" s="39">
        <f t="shared" si="30"/>
        <v>0</v>
      </c>
      <c r="J203" s="43">
        <v>0</v>
      </c>
      <c r="K203" s="42"/>
      <c r="L203" s="39">
        <f t="shared" si="31"/>
        <v>0</v>
      </c>
      <c r="M203" s="41"/>
      <c r="N203" s="40"/>
      <c r="O203" s="39">
        <f t="shared" si="32"/>
        <v>0</v>
      </c>
      <c r="P203" s="38"/>
      <c r="R203" s="13"/>
      <c r="S203" s="13"/>
    </row>
    <row r="204" spans="1:19" hidden="1" x14ac:dyDescent="0.25">
      <c r="A204" s="111">
        <v>5130</v>
      </c>
      <c r="B204" s="110" t="s">
        <v>109</v>
      </c>
      <c r="C204" s="45">
        <f t="shared" si="25"/>
        <v>0</v>
      </c>
      <c r="D204" s="43">
        <v>0</v>
      </c>
      <c r="E204" s="543"/>
      <c r="F204" s="44">
        <f t="shared" si="29"/>
        <v>0</v>
      </c>
      <c r="G204" s="43"/>
      <c r="H204" s="42"/>
      <c r="I204" s="39">
        <f t="shared" si="30"/>
        <v>0</v>
      </c>
      <c r="J204" s="43">
        <v>0</v>
      </c>
      <c r="K204" s="42"/>
      <c r="L204" s="39">
        <f t="shared" si="31"/>
        <v>0</v>
      </c>
      <c r="M204" s="41"/>
      <c r="N204" s="40"/>
      <c r="O204" s="39">
        <f t="shared" si="32"/>
        <v>0</v>
      </c>
      <c r="P204" s="38"/>
      <c r="R204" s="13"/>
      <c r="S204" s="13"/>
    </row>
    <row r="205" spans="1:19" hidden="1" x14ac:dyDescent="0.25">
      <c r="A205" s="111">
        <v>5140</v>
      </c>
      <c r="B205" s="110" t="s">
        <v>108</v>
      </c>
      <c r="C205" s="45">
        <f t="shared" si="25"/>
        <v>0</v>
      </c>
      <c r="D205" s="43">
        <v>0</v>
      </c>
      <c r="E205" s="543"/>
      <c r="F205" s="44">
        <f t="shared" si="29"/>
        <v>0</v>
      </c>
      <c r="G205" s="43"/>
      <c r="H205" s="42"/>
      <c r="I205" s="39">
        <f t="shared" si="30"/>
        <v>0</v>
      </c>
      <c r="J205" s="43">
        <v>0</v>
      </c>
      <c r="K205" s="42"/>
      <c r="L205" s="39">
        <f t="shared" si="31"/>
        <v>0</v>
      </c>
      <c r="M205" s="41"/>
      <c r="N205" s="40"/>
      <c r="O205" s="39">
        <f t="shared" si="32"/>
        <v>0</v>
      </c>
      <c r="P205" s="38"/>
      <c r="R205" s="13"/>
      <c r="S205" s="13"/>
    </row>
    <row r="206" spans="1:19" ht="24" hidden="1" x14ac:dyDescent="0.25">
      <c r="A206" s="111">
        <v>5170</v>
      </c>
      <c r="B206" s="110" t="s">
        <v>107</v>
      </c>
      <c r="C206" s="45">
        <f t="shared" si="25"/>
        <v>0</v>
      </c>
      <c r="D206" s="43">
        <v>0</v>
      </c>
      <c r="E206" s="543"/>
      <c r="F206" s="44">
        <f t="shared" si="29"/>
        <v>0</v>
      </c>
      <c r="G206" s="43"/>
      <c r="H206" s="42"/>
      <c r="I206" s="39">
        <f t="shared" si="30"/>
        <v>0</v>
      </c>
      <c r="J206" s="43">
        <v>0</v>
      </c>
      <c r="K206" s="42"/>
      <c r="L206" s="39">
        <f t="shared" si="31"/>
        <v>0</v>
      </c>
      <c r="M206" s="41"/>
      <c r="N206" s="40"/>
      <c r="O206" s="39">
        <f t="shared" si="32"/>
        <v>0</v>
      </c>
      <c r="P206" s="38"/>
      <c r="R206" s="13"/>
      <c r="S206" s="13"/>
    </row>
    <row r="207" spans="1:19" x14ac:dyDescent="0.25">
      <c r="A207" s="109">
        <v>5200</v>
      </c>
      <c r="B207" s="108" t="s">
        <v>106</v>
      </c>
      <c r="C207" s="124">
        <f t="shared" si="25"/>
        <v>58610</v>
      </c>
      <c r="D207" s="121">
        <f>D208+D218+D219+D228+D229+D230+D232</f>
        <v>46015</v>
      </c>
      <c r="E207" s="540">
        <f>E208+E218+E219+E228+E229+E230+E232</f>
        <v>-2405</v>
      </c>
      <c r="F207" s="473">
        <f t="shared" si="29"/>
        <v>43610</v>
      </c>
      <c r="G207" s="121">
        <f>G208+G218+G219+G228+G229+G230+G232</f>
        <v>0</v>
      </c>
      <c r="H207" s="120">
        <f>H208+H218+H219+H228+H229+H230+H232</f>
        <v>0</v>
      </c>
      <c r="I207" s="119">
        <f t="shared" si="30"/>
        <v>0</v>
      </c>
      <c r="J207" s="121">
        <f>J208+J218+J219+J228+J229+J230+J232</f>
        <v>15000</v>
      </c>
      <c r="K207" s="120">
        <f>K208+K218+K219+K228+K229+K230+K232</f>
        <v>0</v>
      </c>
      <c r="L207" s="119">
        <f t="shared" si="31"/>
        <v>15000</v>
      </c>
      <c r="M207" s="172">
        <f>M208+M218+M219+M228+M229+M230+M232</f>
        <v>0</v>
      </c>
      <c r="N207" s="123">
        <f>N208+N218+N219+N228+N229+N230+N232</f>
        <v>0</v>
      </c>
      <c r="O207" s="119">
        <f t="shared" si="32"/>
        <v>0</v>
      </c>
      <c r="P207" s="171"/>
      <c r="R207" s="13"/>
      <c r="S207" s="13"/>
    </row>
    <row r="208" spans="1:19" hidden="1" x14ac:dyDescent="0.25">
      <c r="A208" s="169">
        <v>5210</v>
      </c>
      <c r="B208" s="96" t="s">
        <v>105</v>
      </c>
      <c r="C208" s="170">
        <f t="shared" si="25"/>
        <v>0</v>
      </c>
      <c r="D208" s="94">
        <f>SUM(D209:D217)</f>
        <v>0</v>
      </c>
      <c r="E208" s="541">
        <f>SUM(E209:E217)</f>
        <v>0</v>
      </c>
      <c r="F208" s="95">
        <f t="shared" si="29"/>
        <v>0</v>
      </c>
      <c r="G208" s="94">
        <f>SUM(G209:G217)</f>
        <v>0</v>
      </c>
      <c r="H208" s="93">
        <f>SUM(H209:H217)</f>
        <v>0</v>
      </c>
      <c r="I208" s="90">
        <f t="shared" si="30"/>
        <v>0</v>
      </c>
      <c r="J208" s="94">
        <f>SUM(J209:J217)</f>
        <v>0</v>
      </c>
      <c r="K208" s="93">
        <f>SUM(K209:K217)</f>
        <v>0</v>
      </c>
      <c r="L208" s="90">
        <f t="shared" si="31"/>
        <v>0</v>
      </c>
      <c r="M208" s="92">
        <f>SUM(M209:M217)</f>
        <v>0</v>
      </c>
      <c r="N208" s="91">
        <f>SUM(N209:N217)</f>
        <v>0</v>
      </c>
      <c r="O208" s="90">
        <f t="shared" si="32"/>
        <v>0</v>
      </c>
      <c r="P208" s="89"/>
      <c r="R208" s="13"/>
      <c r="S208" s="13"/>
    </row>
    <row r="209" spans="1:19" hidden="1" x14ac:dyDescent="0.25">
      <c r="A209" s="145">
        <v>5211</v>
      </c>
      <c r="B209" s="117" t="s">
        <v>104</v>
      </c>
      <c r="C209" s="87">
        <f t="shared" si="25"/>
        <v>0</v>
      </c>
      <c r="D209" s="83">
        <v>0</v>
      </c>
      <c r="E209" s="542"/>
      <c r="F209" s="84">
        <f t="shared" si="29"/>
        <v>0</v>
      </c>
      <c r="G209" s="83"/>
      <c r="H209" s="82"/>
      <c r="I209" s="79">
        <f t="shared" si="30"/>
        <v>0</v>
      </c>
      <c r="J209" s="83">
        <v>0</v>
      </c>
      <c r="K209" s="82"/>
      <c r="L209" s="79">
        <f t="shared" si="31"/>
        <v>0</v>
      </c>
      <c r="M209" s="81"/>
      <c r="N209" s="80"/>
      <c r="O209" s="79">
        <f t="shared" si="32"/>
        <v>0</v>
      </c>
      <c r="P209" s="78"/>
      <c r="R209" s="13"/>
      <c r="S209" s="13"/>
    </row>
    <row r="210" spans="1:19" hidden="1" x14ac:dyDescent="0.25">
      <c r="A210" s="88">
        <v>5212</v>
      </c>
      <c r="B210" s="110" t="s">
        <v>103</v>
      </c>
      <c r="C210" s="87">
        <f t="shared" si="25"/>
        <v>0</v>
      </c>
      <c r="D210" s="43">
        <v>0</v>
      </c>
      <c r="E210" s="543"/>
      <c r="F210" s="44">
        <f t="shared" si="29"/>
        <v>0</v>
      </c>
      <c r="G210" s="43"/>
      <c r="H210" s="42"/>
      <c r="I210" s="39">
        <f t="shared" si="30"/>
        <v>0</v>
      </c>
      <c r="J210" s="43">
        <v>0</v>
      </c>
      <c r="K210" s="42"/>
      <c r="L210" s="39">
        <f t="shared" si="31"/>
        <v>0</v>
      </c>
      <c r="M210" s="41"/>
      <c r="N210" s="40"/>
      <c r="O210" s="39">
        <f t="shared" si="32"/>
        <v>0</v>
      </c>
      <c r="P210" s="38"/>
      <c r="R210" s="13"/>
      <c r="S210" s="13"/>
    </row>
    <row r="211" spans="1:19" hidden="1" x14ac:dyDescent="0.25">
      <c r="A211" s="88">
        <v>5213</v>
      </c>
      <c r="B211" s="110" t="s">
        <v>102</v>
      </c>
      <c r="C211" s="87">
        <f t="shared" si="25"/>
        <v>0</v>
      </c>
      <c r="D211" s="43">
        <v>0</v>
      </c>
      <c r="E211" s="543"/>
      <c r="F211" s="44">
        <f t="shared" si="29"/>
        <v>0</v>
      </c>
      <c r="G211" s="43"/>
      <c r="H211" s="42"/>
      <c r="I211" s="39">
        <f t="shared" si="30"/>
        <v>0</v>
      </c>
      <c r="J211" s="43">
        <v>0</v>
      </c>
      <c r="K211" s="42"/>
      <c r="L211" s="39">
        <f t="shared" si="31"/>
        <v>0</v>
      </c>
      <c r="M211" s="41"/>
      <c r="N211" s="40"/>
      <c r="O211" s="39">
        <f t="shared" si="32"/>
        <v>0</v>
      </c>
      <c r="P211" s="38"/>
      <c r="R211" s="13"/>
      <c r="S211" s="13"/>
    </row>
    <row r="212" spans="1:19" hidden="1" x14ac:dyDescent="0.25">
      <c r="A212" s="88">
        <v>5214</v>
      </c>
      <c r="B212" s="110" t="s">
        <v>101</v>
      </c>
      <c r="C212" s="87">
        <f t="shared" si="25"/>
        <v>0</v>
      </c>
      <c r="D212" s="43">
        <v>0</v>
      </c>
      <c r="E212" s="543"/>
      <c r="F212" s="44">
        <f t="shared" si="29"/>
        <v>0</v>
      </c>
      <c r="G212" s="43"/>
      <c r="H212" s="42"/>
      <c r="I212" s="39">
        <f t="shared" si="30"/>
        <v>0</v>
      </c>
      <c r="J212" s="43">
        <v>0</v>
      </c>
      <c r="K212" s="42"/>
      <c r="L212" s="39">
        <f t="shared" si="31"/>
        <v>0</v>
      </c>
      <c r="M212" s="41"/>
      <c r="N212" s="40"/>
      <c r="O212" s="39">
        <f t="shared" si="32"/>
        <v>0</v>
      </c>
      <c r="P212" s="38"/>
      <c r="R212" s="13"/>
      <c r="S212" s="13"/>
    </row>
    <row r="213" spans="1:19" hidden="1" x14ac:dyDescent="0.25">
      <c r="A213" s="88">
        <v>5215</v>
      </c>
      <c r="B213" s="110" t="s">
        <v>100</v>
      </c>
      <c r="C213" s="87">
        <f t="shared" si="25"/>
        <v>0</v>
      </c>
      <c r="D213" s="43">
        <v>0</v>
      </c>
      <c r="E213" s="543"/>
      <c r="F213" s="44">
        <f t="shared" si="29"/>
        <v>0</v>
      </c>
      <c r="G213" s="43"/>
      <c r="H213" s="42"/>
      <c r="I213" s="39">
        <f t="shared" si="30"/>
        <v>0</v>
      </c>
      <c r="J213" s="43">
        <v>0</v>
      </c>
      <c r="K213" s="42"/>
      <c r="L213" s="39">
        <f t="shared" si="31"/>
        <v>0</v>
      </c>
      <c r="M213" s="41"/>
      <c r="N213" s="40"/>
      <c r="O213" s="39">
        <f t="shared" si="32"/>
        <v>0</v>
      </c>
      <c r="P213" s="38"/>
      <c r="R213" s="13"/>
      <c r="S213" s="13"/>
    </row>
    <row r="214" spans="1:19" ht="24" hidden="1" x14ac:dyDescent="0.25">
      <c r="A214" s="88">
        <v>5216</v>
      </c>
      <c r="B214" s="110" t="s">
        <v>99</v>
      </c>
      <c r="C214" s="87">
        <f t="shared" si="25"/>
        <v>0</v>
      </c>
      <c r="D214" s="43">
        <v>0</v>
      </c>
      <c r="E214" s="543"/>
      <c r="F214" s="44">
        <f t="shared" si="29"/>
        <v>0</v>
      </c>
      <c r="G214" s="43"/>
      <c r="H214" s="42"/>
      <c r="I214" s="39">
        <f t="shared" si="30"/>
        <v>0</v>
      </c>
      <c r="J214" s="43">
        <v>0</v>
      </c>
      <c r="K214" s="42"/>
      <c r="L214" s="39">
        <f t="shared" si="31"/>
        <v>0</v>
      </c>
      <c r="M214" s="41"/>
      <c r="N214" s="40"/>
      <c r="O214" s="39">
        <f t="shared" si="32"/>
        <v>0</v>
      </c>
      <c r="P214" s="38"/>
      <c r="R214" s="13"/>
      <c r="S214" s="13"/>
    </row>
    <row r="215" spans="1:19" hidden="1" x14ac:dyDescent="0.25">
      <c r="A215" s="88">
        <v>5217</v>
      </c>
      <c r="B215" s="110" t="s">
        <v>98</v>
      </c>
      <c r="C215" s="87">
        <f t="shared" si="25"/>
        <v>0</v>
      </c>
      <c r="D215" s="43">
        <v>0</v>
      </c>
      <c r="E215" s="543"/>
      <c r="F215" s="44">
        <f t="shared" si="29"/>
        <v>0</v>
      </c>
      <c r="G215" s="43"/>
      <c r="H215" s="42"/>
      <c r="I215" s="39">
        <f t="shared" si="30"/>
        <v>0</v>
      </c>
      <c r="J215" s="43">
        <v>0</v>
      </c>
      <c r="K215" s="42"/>
      <c r="L215" s="39">
        <f t="shared" si="31"/>
        <v>0</v>
      </c>
      <c r="M215" s="41"/>
      <c r="N215" s="40"/>
      <c r="O215" s="39">
        <f t="shared" si="32"/>
        <v>0</v>
      </c>
      <c r="P215" s="38"/>
      <c r="R215" s="13"/>
      <c r="S215" s="13"/>
    </row>
    <row r="216" spans="1:19" hidden="1" x14ac:dyDescent="0.25">
      <c r="A216" s="88">
        <v>5218</v>
      </c>
      <c r="B216" s="110" t="s">
        <v>97</v>
      </c>
      <c r="C216" s="87">
        <f t="shared" si="25"/>
        <v>0</v>
      </c>
      <c r="D216" s="43">
        <v>0</v>
      </c>
      <c r="E216" s="543"/>
      <c r="F216" s="44">
        <f t="shared" si="29"/>
        <v>0</v>
      </c>
      <c r="G216" s="43"/>
      <c r="H216" s="42"/>
      <c r="I216" s="39">
        <f t="shared" si="30"/>
        <v>0</v>
      </c>
      <c r="J216" s="43">
        <v>0</v>
      </c>
      <c r="K216" s="42"/>
      <c r="L216" s="39">
        <f t="shared" si="31"/>
        <v>0</v>
      </c>
      <c r="M216" s="41"/>
      <c r="N216" s="40"/>
      <c r="O216" s="39">
        <f t="shared" si="32"/>
        <v>0</v>
      </c>
      <c r="P216" s="38"/>
      <c r="R216" s="13"/>
      <c r="S216" s="13"/>
    </row>
    <row r="217" spans="1:19" hidden="1" x14ac:dyDescent="0.25">
      <c r="A217" s="88">
        <v>5219</v>
      </c>
      <c r="B217" s="110" t="s">
        <v>96</v>
      </c>
      <c r="C217" s="87">
        <f t="shared" si="25"/>
        <v>0</v>
      </c>
      <c r="D217" s="43">
        <v>0</v>
      </c>
      <c r="E217" s="543"/>
      <c r="F217" s="44">
        <f t="shared" si="29"/>
        <v>0</v>
      </c>
      <c r="G217" s="43"/>
      <c r="H217" s="42"/>
      <c r="I217" s="39">
        <f t="shared" si="30"/>
        <v>0</v>
      </c>
      <c r="J217" s="43">
        <v>0</v>
      </c>
      <c r="K217" s="42"/>
      <c r="L217" s="39">
        <f t="shared" si="31"/>
        <v>0</v>
      </c>
      <c r="M217" s="41"/>
      <c r="N217" s="40"/>
      <c r="O217" s="39">
        <f t="shared" si="32"/>
        <v>0</v>
      </c>
      <c r="P217" s="38"/>
      <c r="R217" s="13"/>
      <c r="S217" s="13"/>
    </row>
    <row r="218" spans="1:19" hidden="1" x14ac:dyDescent="0.25">
      <c r="A218" s="111">
        <v>5220</v>
      </c>
      <c r="B218" s="110" t="s">
        <v>95</v>
      </c>
      <c r="C218" s="87">
        <f t="shared" si="25"/>
        <v>0</v>
      </c>
      <c r="D218" s="43">
        <v>0</v>
      </c>
      <c r="E218" s="543"/>
      <c r="F218" s="44">
        <f t="shared" si="29"/>
        <v>0</v>
      </c>
      <c r="G218" s="43"/>
      <c r="H218" s="42"/>
      <c r="I218" s="39">
        <f t="shared" si="30"/>
        <v>0</v>
      </c>
      <c r="J218" s="43">
        <v>0</v>
      </c>
      <c r="K218" s="42"/>
      <c r="L218" s="39">
        <f t="shared" si="31"/>
        <v>0</v>
      </c>
      <c r="M218" s="41"/>
      <c r="N218" s="40"/>
      <c r="O218" s="39">
        <f t="shared" si="32"/>
        <v>0</v>
      </c>
      <c r="P218" s="38"/>
      <c r="R218" s="13"/>
      <c r="S218" s="13"/>
    </row>
    <row r="219" spans="1:19" x14ac:dyDescent="0.25">
      <c r="A219" s="111">
        <v>5230</v>
      </c>
      <c r="B219" s="110" t="s">
        <v>94</v>
      </c>
      <c r="C219" s="87">
        <f t="shared" si="25"/>
        <v>58610</v>
      </c>
      <c r="D219" s="115">
        <f>SUM(D220:D227)</f>
        <v>46015</v>
      </c>
      <c r="E219" s="136">
        <f>SUM(E220:E227)</f>
        <v>-2405</v>
      </c>
      <c r="F219" s="87">
        <f t="shared" si="29"/>
        <v>43610</v>
      </c>
      <c r="G219" s="115">
        <f>SUM(G220:G227)</f>
        <v>0</v>
      </c>
      <c r="H219" s="114">
        <f>SUM(H220:H227)</f>
        <v>0</v>
      </c>
      <c r="I219" s="39">
        <f t="shared" si="30"/>
        <v>0</v>
      </c>
      <c r="J219" s="115">
        <f>SUM(J220:J227)</f>
        <v>15000</v>
      </c>
      <c r="K219" s="114">
        <f>SUM(K220:K227)</f>
        <v>0</v>
      </c>
      <c r="L219" s="39">
        <f t="shared" si="31"/>
        <v>15000</v>
      </c>
      <c r="M219" s="113">
        <f>SUM(M220:M227)</f>
        <v>0</v>
      </c>
      <c r="N219" s="112">
        <f>SUM(N220:N227)</f>
        <v>0</v>
      </c>
      <c r="O219" s="39">
        <f t="shared" si="32"/>
        <v>0</v>
      </c>
      <c r="P219" s="38"/>
      <c r="R219" s="13"/>
      <c r="S219" s="13"/>
    </row>
    <row r="220" spans="1:19" x14ac:dyDescent="0.25">
      <c r="A220" s="88">
        <v>5231</v>
      </c>
      <c r="B220" s="110" t="s">
        <v>93</v>
      </c>
      <c r="C220" s="87">
        <f t="shared" si="25"/>
        <v>37595</v>
      </c>
      <c r="D220" s="43">
        <v>25000</v>
      </c>
      <c r="E220" s="543">
        <v>-2405</v>
      </c>
      <c r="F220" s="87">
        <f t="shared" si="29"/>
        <v>22595</v>
      </c>
      <c r="G220" s="43"/>
      <c r="H220" s="42"/>
      <c r="I220" s="39">
        <f t="shared" si="30"/>
        <v>0</v>
      </c>
      <c r="J220" s="43">
        <v>15000</v>
      </c>
      <c r="K220" s="42"/>
      <c r="L220" s="39">
        <f t="shared" si="31"/>
        <v>15000</v>
      </c>
      <c r="M220" s="41"/>
      <c r="N220" s="40"/>
      <c r="O220" s="39">
        <f t="shared" si="32"/>
        <v>0</v>
      </c>
      <c r="P220" s="38"/>
      <c r="R220" s="13"/>
      <c r="S220" s="13"/>
    </row>
    <row r="221" spans="1:19" x14ac:dyDescent="0.25">
      <c r="A221" s="88">
        <v>5232</v>
      </c>
      <c r="B221" s="110" t="s">
        <v>92</v>
      </c>
      <c r="C221" s="87">
        <f t="shared" si="25"/>
        <v>6802</v>
      </c>
      <c r="D221" s="43">
        <f>7590-788</f>
        <v>6802</v>
      </c>
      <c r="E221" s="543"/>
      <c r="F221" s="87">
        <f t="shared" si="29"/>
        <v>6802</v>
      </c>
      <c r="G221" s="43"/>
      <c r="H221" s="42"/>
      <c r="I221" s="39">
        <f t="shared" si="30"/>
        <v>0</v>
      </c>
      <c r="J221" s="43">
        <v>0</v>
      </c>
      <c r="K221" s="42"/>
      <c r="L221" s="39">
        <f t="shared" si="31"/>
        <v>0</v>
      </c>
      <c r="M221" s="41"/>
      <c r="N221" s="40"/>
      <c r="O221" s="39">
        <f t="shared" si="32"/>
        <v>0</v>
      </c>
      <c r="P221" s="38"/>
      <c r="R221" s="13"/>
      <c r="S221" s="13"/>
    </row>
    <row r="222" spans="1:19" hidden="1" x14ac:dyDescent="0.25">
      <c r="A222" s="88">
        <v>5233</v>
      </c>
      <c r="B222" s="110" t="s">
        <v>91</v>
      </c>
      <c r="C222" s="87">
        <f t="shared" si="25"/>
        <v>0</v>
      </c>
      <c r="D222" s="43">
        <v>0</v>
      </c>
      <c r="E222" s="543"/>
      <c r="F222" s="44">
        <f t="shared" si="29"/>
        <v>0</v>
      </c>
      <c r="G222" s="43"/>
      <c r="H222" s="42"/>
      <c r="I222" s="39">
        <f t="shared" si="30"/>
        <v>0</v>
      </c>
      <c r="J222" s="43">
        <v>0</v>
      </c>
      <c r="K222" s="42"/>
      <c r="L222" s="39">
        <f t="shared" si="31"/>
        <v>0</v>
      </c>
      <c r="M222" s="41"/>
      <c r="N222" s="40"/>
      <c r="O222" s="39">
        <f t="shared" si="32"/>
        <v>0</v>
      </c>
      <c r="P222" s="38"/>
      <c r="R222" s="13"/>
      <c r="S222" s="13"/>
    </row>
    <row r="223" spans="1:19" ht="24" hidden="1" x14ac:dyDescent="0.25">
      <c r="A223" s="88">
        <v>5234</v>
      </c>
      <c r="B223" s="110" t="s">
        <v>90</v>
      </c>
      <c r="C223" s="87">
        <f t="shared" si="25"/>
        <v>0</v>
      </c>
      <c r="D223" s="43">
        <v>0</v>
      </c>
      <c r="E223" s="543"/>
      <c r="F223" s="44">
        <f t="shared" si="29"/>
        <v>0</v>
      </c>
      <c r="G223" s="43"/>
      <c r="H223" s="42"/>
      <c r="I223" s="39">
        <f t="shared" si="30"/>
        <v>0</v>
      </c>
      <c r="J223" s="43">
        <v>0</v>
      </c>
      <c r="K223" s="42"/>
      <c r="L223" s="39">
        <f t="shared" si="31"/>
        <v>0</v>
      </c>
      <c r="M223" s="41"/>
      <c r="N223" s="40"/>
      <c r="O223" s="39">
        <f t="shared" si="32"/>
        <v>0</v>
      </c>
      <c r="P223" s="38"/>
      <c r="R223" s="13"/>
      <c r="S223" s="13"/>
    </row>
    <row r="224" spans="1:19" hidden="1" x14ac:dyDescent="0.25">
      <c r="A224" s="88">
        <v>5236</v>
      </c>
      <c r="B224" s="110" t="s">
        <v>89</v>
      </c>
      <c r="C224" s="87">
        <f t="shared" si="25"/>
        <v>0</v>
      </c>
      <c r="D224" s="43">
        <v>0</v>
      </c>
      <c r="E224" s="543"/>
      <c r="F224" s="44">
        <f t="shared" si="29"/>
        <v>0</v>
      </c>
      <c r="G224" s="43"/>
      <c r="H224" s="42"/>
      <c r="I224" s="39">
        <f t="shared" si="30"/>
        <v>0</v>
      </c>
      <c r="J224" s="43">
        <v>0</v>
      </c>
      <c r="K224" s="42"/>
      <c r="L224" s="39">
        <f t="shared" si="31"/>
        <v>0</v>
      </c>
      <c r="M224" s="41"/>
      <c r="N224" s="40"/>
      <c r="O224" s="39">
        <f t="shared" si="32"/>
        <v>0</v>
      </c>
      <c r="P224" s="38"/>
      <c r="R224" s="13"/>
      <c r="S224" s="13"/>
    </row>
    <row r="225" spans="1:19" hidden="1" x14ac:dyDescent="0.25">
      <c r="A225" s="88">
        <v>5237</v>
      </c>
      <c r="B225" s="110" t="s">
        <v>88</v>
      </c>
      <c r="C225" s="87">
        <f t="shared" si="25"/>
        <v>0</v>
      </c>
      <c r="D225" s="43">
        <v>0</v>
      </c>
      <c r="E225" s="543"/>
      <c r="F225" s="44">
        <f t="shared" si="29"/>
        <v>0</v>
      </c>
      <c r="G225" s="43"/>
      <c r="H225" s="42"/>
      <c r="I225" s="39">
        <f t="shared" si="30"/>
        <v>0</v>
      </c>
      <c r="J225" s="43">
        <v>0</v>
      </c>
      <c r="K225" s="42"/>
      <c r="L225" s="39">
        <f t="shared" si="31"/>
        <v>0</v>
      </c>
      <c r="M225" s="41"/>
      <c r="N225" s="40"/>
      <c r="O225" s="39">
        <f t="shared" si="32"/>
        <v>0</v>
      </c>
      <c r="P225" s="38"/>
      <c r="R225" s="13"/>
      <c r="S225" s="13"/>
    </row>
    <row r="226" spans="1:19" ht="24" hidden="1" x14ac:dyDescent="0.25">
      <c r="A226" s="88">
        <v>5238</v>
      </c>
      <c r="B226" s="110" t="s">
        <v>87</v>
      </c>
      <c r="C226" s="87">
        <f t="shared" si="25"/>
        <v>0</v>
      </c>
      <c r="D226" s="43">
        <v>0</v>
      </c>
      <c r="E226" s="543"/>
      <c r="F226" s="44">
        <f t="shared" si="29"/>
        <v>0</v>
      </c>
      <c r="G226" s="43"/>
      <c r="H226" s="42"/>
      <c r="I226" s="39">
        <f t="shared" si="30"/>
        <v>0</v>
      </c>
      <c r="J226" s="43">
        <v>0</v>
      </c>
      <c r="K226" s="42"/>
      <c r="L226" s="39">
        <f t="shared" si="31"/>
        <v>0</v>
      </c>
      <c r="M226" s="41"/>
      <c r="N226" s="40"/>
      <c r="O226" s="39">
        <f t="shared" si="32"/>
        <v>0</v>
      </c>
      <c r="P226" s="38"/>
      <c r="R226" s="13"/>
      <c r="S226" s="13"/>
    </row>
    <row r="227" spans="1:19" ht="24" x14ac:dyDescent="0.25">
      <c r="A227" s="88">
        <v>5239</v>
      </c>
      <c r="B227" s="110" t="s">
        <v>86</v>
      </c>
      <c r="C227" s="87">
        <f t="shared" si="25"/>
        <v>14213</v>
      </c>
      <c r="D227" s="43">
        <f>13478+735</f>
        <v>14213</v>
      </c>
      <c r="E227" s="543"/>
      <c r="F227" s="87">
        <f t="shared" si="29"/>
        <v>14213</v>
      </c>
      <c r="G227" s="43"/>
      <c r="H227" s="42"/>
      <c r="I227" s="39">
        <f t="shared" si="30"/>
        <v>0</v>
      </c>
      <c r="J227" s="43">
        <v>0</v>
      </c>
      <c r="K227" s="42"/>
      <c r="L227" s="39">
        <f t="shared" si="31"/>
        <v>0</v>
      </c>
      <c r="M227" s="41"/>
      <c r="N227" s="40"/>
      <c r="O227" s="39">
        <f t="shared" si="32"/>
        <v>0</v>
      </c>
      <c r="P227" s="627"/>
      <c r="R227" s="13"/>
      <c r="S227" s="13"/>
    </row>
    <row r="228" spans="1:19" ht="24" hidden="1" x14ac:dyDescent="0.25">
      <c r="A228" s="111">
        <v>5240</v>
      </c>
      <c r="B228" s="110" t="s">
        <v>85</v>
      </c>
      <c r="C228" s="87">
        <f t="shared" si="25"/>
        <v>0</v>
      </c>
      <c r="D228" s="43">
        <v>0</v>
      </c>
      <c r="E228" s="543"/>
      <c r="F228" s="44">
        <f t="shared" si="29"/>
        <v>0</v>
      </c>
      <c r="G228" s="43"/>
      <c r="H228" s="42"/>
      <c r="I228" s="39">
        <f t="shared" si="30"/>
        <v>0</v>
      </c>
      <c r="J228" s="43">
        <v>0</v>
      </c>
      <c r="K228" s="42"/>
      <c r="L228" s="39">
        <f t="shared" si="31"/>
        <v>0</v>
      </c>
      <c r="M228" s="41"/>
      <c r="N228" s="40"/>
      <c r="O228" s="39">
        <f t="shared" si="32"/>
        <v>0</v>
      </c>
      <c r="P228" s="38"/>
      <c r="R228" s="13"/>
      <c r="S228" s="13"/>
    </row>
    <row r="229" spans="1:19" hidden="1" x14ac:dyDescent="0.25">
      <c r="A229" s="111">
        <v>5250</v>
      </c>
      <c r="B229" s="110" t="s">
        <v>84</v>
      </c>
      <c r="C229" s="87">
        <f t="shared" si="25"/>
        <v>0</v>
      </c>
      <c r="D229" s="43">
        <v>0</v>
      </c>
      <c r="E229" s="543"/>
      <c r="F229" s="44">
        <f t="shared" si="29"/>
        <v>0</v>
      </c>
      <c r="G229" s="43"/>
      <c r="H229" s="42"/>
      <c r="I229" s="39">
        <f t="shared" si="30"/>
        <v>0</v>
      </c>
      <c r="J229" s="43">
        <v>0</v>
      </c>
      <c r="K229" s="42"/>
      <c r="L229" s="39">
        <f t="shared" si="31"/>
        <v>0</v>
      </c>
      <c r="M229" s="41"/>
      <c r="N229" s="40"/>
      <c r="O229" s="39">
        <f t="shared" si="32"/>
        <v>0</v>
      </c>
      <c r="P229" s="38"/>
      <c r="R229" s="13"/>
      <c r="S229" s="13"/>
    </row>
    <row r="230" spans="1:19" hidden="1" x14ac:dyDescent="0.25">
      <c r="A230" s="111">
        <v>5260</v>
      </c>
      <c r="B230" s="110" t="s">
        <v>83</v>
      </c>
      <c r="C230" s="87">
        <f t="shared" si="25"/>
        <v>0</v>
      </c>
      <c r="D230" s="115">
        <f>SUM(D231)</f>
        <v>0</v>
      </c>
      <c r="E230" s="136">
        <f>SUM(E231)</f>
        <v>0</v>
      </c>
      <c r="F230" s="44">
        <f t="shared" si="29"/>
        <v>0</v>
      </c>
      <c r="G230" s="115">
        <f>SUM(G231)</f>
        <v>0</v>
      </c>
      <c r="H230" s="114">
        <f>SUM(H231)</f>
        <v>0</v>
      </c>
      <c r="I230" s="39">
        <f t="shared" si="30"/>
        <v>0</v>
      </c>
      <c r="J230" s="115">
        <f>SUM(J231)</f>
        <v>0</v>
      </c>
      <c r="K230" s="114">
        <f>SUM(K231)</f>
        <v>0</v>
      </c>
      <c r="L230" s="39">
        <f t="shared" si="31"/>
        <v>0</v>
      </c>
      <c r="M230" s="113">
        <f>SUM(M231)</f>
        <v>0</v>
      </c>
      <c r="N230" s="112">
        <f>SUM(N231)</f>
        <v>0</v>
      </c>
      <c r="O230" s="39">
        <f t="shared" si="32"/>
        <v>0</v>
      </c>
      <c r="P230" s="38"/>
      <c r="R230" s="13"/>
      <c r="S230" s="13"/>
    </row>
    <row r="231" spans="1:19" ht="24" hidden="1" x14ac:dyDescent="0.25">
      <c r="A231" s="88">
        <v>5269</v>
      </c>
      <c r="B231" s="110" t="s">
        <v>82</v>
      </c>
      <c r="C231" s="87">
        <f t="shared" si="25"/>
        <v>0</v>
      </c>
      <c r="D231" s="43">
        <v>0</v>
      </c>
      <c r="E231" s="543"/>
      <c r="F231" s="44">
        <f t="shared" si="29"/>
        <v>0</v>
      </c>
      <c r="G231" s="43"/>
      <c r="H231" s="42"/>
      <c r="I231" s="39">
        <f t="shared" si="30"/>
        <v>0</v>
      </c>
      <c r="J231" s="43">
        <v>0</v>
      </c>
      <c r="K231" s="42"/>
      <c r="L231" s="39">
        <f t="shared" si="31"/>
        <v>0</v>
      </c>
      <c r="M231" s="41"/>
      <c r="N231" s="40"/>
      <c r="O231" s="39">
        <f t="shared" si="32"/>
        <v>0</v>
      </c>
      <c r="P231" s="38"/>
      <c r="R231" s="13"/>
      <c r="S231" s="13"/>
    </row>
    <row r="232" spans="1:19" ht="24" hidden="1" x14ac:dyDescent="0.25">
      <c r="A232" s="169">
        <v>5270</v>
      </c>
      <c r="B232" s="96" t="s">
        <v>81</v>
      </c>
      <c r="C232" s="168">
        <f t="shared" si="25"/>
        <v>0</v>
      </c>
      <c r="D232" s="167">
        <v>0</v>
      </c>
      <c r="E232" s="544"/>
      <c r="F232" s="95">
        <f t="shared" si="29"/>
        <v>0</v>
      </c>
      <c r="G232" s="167"/>
      <c r="H232" s="166"/>
      <c r="I232" s="90">
        <f t="shared" si="30"/>
        <v>0</v>
      </c>
      <c r="J232" s="167">
        <v>0</v>
      </c>
      <c r="K232" s="166"/>
      <c r="L232" s="90">
        <f t="shared" si="31"/>
        <v>0</v>
      </c>
      <c r="M232" s="165"/>
      <c r="N232" s="164"/>
      <c r="O232" s="90">
        <f t="shared" si="32"/>
        <v>0</v>
      </c>
      <c r="P232" s="89"/>
      <c r="R232" s="13"/>
      <c r="S232" s="13"/>
    </row>
    <row r="233" spans="1:19" hidden="1" x14ac:dyDescent="0.25">
      <c r="A233" s="163">
        <v>6000</v>
      </c>
      <c r="B233" s="163" t="s">
        <v>80</v>
      </c>
      <c r="C233" s="162">
        <f t="shared" si="25"/>
        <v>0</v>
      </c>
      <c r="D233" s="160">
        <f>D234+D254+D261</f>
        <v>0</v>
      </c>
      <c r="E233" s="539">
        <f>E234+E254+E261</f>
        <v>0</v>
      </c>
      <c r="F233" s="161">
        <f t="shared" si="29"/>
        <v>0</v>
      </c>
      <c r="G233" s="160">
        <f>G234+G254+G261</f>
        <v>0</v>
      </c>
      <c r="H233" s="159">
        <f>H234+H254+H261</f>
        <v>0</v>
      </c>
      <c r="I233" s="156">
        <f t="shared" si="30"/>
        <v>0</v>
      </c>
      <c r="J233" s="160">
        <f>J234+J254+J261</f>
        <v>0</v>
      </c>
      <c r="K233" s="159">
        <f>K234+K254+K261</f>
        <v>0</v>
      </c>
      <c r="L233" s="156">
        <f t="shared" si="31"/>
        <v>0</v>
      </c>
      <c r="M233" s="158">
        <f>M234+M254+M261</f>
        <v>0</v>
      </c>
      <c r="N233" s="157">
        <f>N234+N254+N261</f>
        <v>0</v>
      </c>
      <c r="O233" s="156">
        <f t="shared" si="32"/>
        <v>0</v>
      </c>
      <c r="P233" s="155"/>
      <c r="R233" s="13"/>
      <c r="S233" s="13"/>
    </row>
    <row r="234" spans="1:19" hidden="1" x14ac:dyDescent="0.25">
      <c r="A234" s="154">
        <v>6200</v>
      </c>
      <c r="B234" s="153" t="s">
        <v>79</v>
      </c>
      <c r="C234" s="152">
        <f>F234+I234+L234+O234</f>
        <v>0</v>
      </c>
      <c r="D234" s="150">
        <f>SUM(D235,D236,D238,D241,D247,D248,D249)</f>
        <v>0</v>
      </c>
      <c r="E234" s="547">
        <f>SUM(E235,E236,E238,E241,E247,E248,E249)</f>
        <v>0</v>
      </c>
      <c r="F234" s="151">
        <f>D234+E234</f>
        <v>0</v>
      </c>
      <c r="G234" s="150">
        <f>SUM(G235,G236,G238,G241,G247,G248,G249)</f>
        <v>0</v>
      </c>
      <c r="H234" s="149">
        <f>SUM(H235,H236,H238,H241,H247,H248,H249)</f>
        <v>0</v>
      </c>
      <c r="I234" s="67">
        <f t="shared" si="30"/>
        <v>0</v>
      </c>
      <c r="J234" s="150">
        <f>SUM(J235,J236,J238,J241,J247,J248,J249)</f>
        <v>0</v>
      </c>
      <c r="K234" s="149">
        <f>SUM(K235,K236,K238,K241,K247,K248,K249)</f>
        <v>0</v>
      </c>
      <c r="L234" s="67">
        <f t="shared" si="31"/>
        <v>0</v>
      </c>
      <c r="M234" s="69">
        <f>SUM(M235,M236,M238,M241,M247,M248,M249)</f>
        <v>0</v>
      </c>
      <c r="N234" s="68">
        <f>SUM(N235,N236,N238,N241,N247,N248,N249)</f>
        <v>0</v>
      </c>
      <c r="O234" s="67">
        <f t="shared" si="32"/>
        <v>0</v>
      </c>
      <c r="P234" s="66"/>
      <c r="R234" s="13"/>
      <c r="S234" s="13"/>
    </row>
    <row r="235" spans="1:19" ht="24" hidden="1" x14ac:dyDescent="0.25">
      <c r="A235" s="118">
        <v>6220</v>
      </c>
      <c r="B235" s="117" t="s">
        <v>78</v>
      </c>
      <c r="C235" s="148">
        <f t="shared" si="25"/>
        <v>0</v>
      </c>
      <c r="D235" s="83">
        <v>0</v>
      </c>
      <c r="E235" s="542"/>
      <c r="F235" s="84">
        <f t="shared" si="29"/>
        <v>0</v>
      </c>
      <c r="G235" s="83"/>
      <c r="H235" s="82"/>
      <c r="I235" s="79">
        <f t="shared" si="30"/>
        <v>0</v>
      </c>
      <c r="J235" s="83">
        <v>0</v>
      </c>
      <c r="K235" s="82"/>
      <c r="L235" s="79">
        <f t="shared" si="31"/>
        <v>0</v>
      </c>
      <c r="M235" s="81"/>
      <c r="N235" s="80"/>
      <c r="O235" s="79">
        <f t="shared" si="32"/>
        <v>0</v>
      </c>
      <c r="P235" s="78"/>
      <c r="R235" s="13"/>
      <c r="S235" s="13"/>
    </row>
    <row r="236" spans="1:19" hidden="1" x14ac:dyDescent="0.25">
      <c r="A236" s="111">
        <v>6230</v>
      </c>
      <c r="B236" s="110" t="s">
        <v>77</v>
      </c>
      <c r="C236" s="136">
        <f t="shared" si="25"/>
        <v>0</v>
      </c>
      <c r="D236" s="115">
        <f>SUM(D237)</f>
        <v>0</v>
      </c>
      <c r="E236" s="113">
        <f>SUM(E237)</f>
        <v>0</v>
      </c>
      <c r="F236" s="44">
        <f t="shared" si="29"/>
        <v>0</v>
      </c>
      <c r="G236" s="115">
        <f>SUM(G237)</f>
        <v>0</v>
      </c>
      <c r="H236" s="114">
        <f>SUM(H237)</f>
        <v>0</v>
      </c>
      <c r="I236" s="39">
        <f t="shared" si="30"/>
        <v>0</v>
      </c>
      <c r="J236" s="115">
        <f>SUM(J237)</f>
        <v>0</v>
      </c>
      <c r="K236" s="114">
        <f>SUM(K237)</f>
        <v>0</v>
      </c>
      <c r="L236" s="39">
        <f t="shared" si="31"/>
        <v>0</v>
      </c>
      <c r="M236" s="115">
        <f>SUM(M237)</f>
        <v>0</v>
      </c>
      <c r="N236" s="114">
        <f>SUM(N237)</f>
        <v>0</v>
      </c>
      <c r="O236" s="39">
        <f t="shared" si="32"/>
        <v>0</v>
      </c>
      <c r="P236" s="38"/>
      <c r="R236" s="13"/>
      <c r="S236" s="13"/>
    </row>
    <row r="237" spans="1:19" ht="24" hidden="1" x14ac:dyDescent="0.25">
      <c r="A237" s="88">
        <v>6239</v>
      </c>
      <c r="B237" s="117" t="s">
        <v>76</v>
      </c>
      <c r="C237" s="136">
        <f t="shared" si="25"/>
        <v>0</v>
      </c>
      <c r="D237" s="43">
        <v>0</v>
      </c>
      <c r="E237" s="543"/>
      <c r="F237" s="44">
        <f t="shared" si="29"/>
        <v>0</v>
      </c>
      <c r="G237" s="43"/>
      <c r="H237" s="42"/>
      <c r="I237" s="39">
        <f t="shared" si="30"/>
        <v>0</v>
      </c>
      <c r="J237" s="43">
        <v>0</v>
      </c>
      <c r="K237" s="42"/>
      <c r="L237" s="39">
        <f t="shared" si="31"/>
        <v>0</v>
      </c>
      <c r="M237" s="41"/>
      <c r="N237" s="40"/>
      <c r="O237" s="39">
        <f t="shared" si="32"/>
        <v>0</v>
      </c>
      <c r="P237" s="38"/>
      <c r="R237" s="13"/>
      <c r="S237" s="13"/>
    </row>
    <row r="238" spans="1:19" ht="24" hidden="1" x14ac:dyDescent="0.25">
      <c r="A238" s="111">
        <v>6240</v>
      </c>
      <c r="B238" s="110" t="s">
        <v>75</v>
      </c>
      <c r="C238" s="136">
        <f t="shared" si="25"/>
        <v>0</v>
      </c>
      <c r="D238" s="115">
        <f>SUM(D239:D240)</f>
        <v>0</v>
      </c>
      <c r="E238" s="136">
        <f>SUM(E239:E240)</f>
        <v>0</v>
      </c>
      <c r="F238" s="44">
        <f t="shared" si="29"/>
        <v>0</v>
      </c>
      <c r="G238" s="115">
        <f>SUM(G239:G240)</f>
        <v>0</v>
      </c>
      <c r="H238" s="114">
        <f>SUM(H239:H240)</f>
        <v>0</v>
      </c>
      <c r="I238" s="39">
        <f t="shared" si="30"/>
        <v>0</v>
      </c>
      <c r="J238" s="115">
        <f>SUM(J239:J240)</f>
        <v>0</v>
      </c>
      <c r="K238" s="114">
        <f>SUM(K239:K240)</f>
        <v>0</v>
      </c>
      <c r="L238" s="39">
        <f t="shared" si="31"/>
        <v>0</v>
      </c>
      <c r="M238" s="113">
        <f>SUM(M239:M240)</f>
        <v>0</v>
      </c>
      <c r="N238" s="112">
        <f>SUM(N239:N240)</f>
        <v>0</v>
      </c>
      <c r="O238" s="39">
        <f t="shared" si="32"/>
        <v>0</v>
      </c>
      <c r="P238" s="38"/>
      <c r="R238" s="13"/>
      <c r="S238" s="13"/>
    </row>
    <row r="239" spans="1:19" hidden="1" x14ac:dyDescent="0.25">
      <c r="A239" s="88">
        <v>6241</v>
      </c>
      <c r="B239" s="110" t="s">
        <v>74</v>
      </c>
      <c r="C239" s="136">
        <f t="shared" si="25"/>
        <v>0</v>
      </c>
      <c r="D239" s="43">
        <v>0</v>
      </c>
      <c r="E239" s="543"/>
      <c r="F239" s="44">
        <f t="shared" si="29"/>
        <v>0</v>
      </c>
      <c r="G239" s="43"/>
      <c r="H239" s="42"/>
      <c r="I239" s="39">
        <f t="shared" si="30"/>
        <v>0</v>
      </c>
      <c r="J239" s="43">
        <v>0</v>
      </c>
      <c r="K239" s="42"/>
      <c r="L239" s="39">
        <f t="shared" si="31"/>
        <v>0</v>
      </c>
      <c r="M239" s="41"/>
      <c r="N239" s="40"/>
      <c r="O239" s="39">
        <f t="shared" si="32"/>
        <v>0</v>
      </c>
      <c r="P239" s="38"/>
      <c r="R239" s="13"/>
      <c r="S239" s="13"/>
    </row>
    <row r="240" spans="1:19" hidden="1" x14ac:dyDescent="0.25">
      <c r="A240" s="88">
        <v>6242</v>
      </c>
      <c r="B240" s="110" t="s">
        <v>73</v>
      </c>
      <c r="C240" s="136">
        <f t="shared" si="25"/>
        <v>0</v>
      </c>
      <c r="D240" s="43">
        <v>0</v>
      </c>
      <c r="E240" s="543"/>
      <c r="F240" s="44">
        <f t="shared" si="29"/>
        <v>0</v>
      </c>
      <c r="G240" s="43"/>
      <c r="H240" s="42"/>
      <c r="I240" s="39">
        <f t="shared" si="30"/>
        <v>0</v>
      </c>
      <c r="J240" s="43">
        <v>0</v>
      </c>
      <c r="K240" s="42"/>
      <c r="L240" s="39">
        <f t="shared" si="31"/>
        <v>0</v>
      </c>
      <c r="M240" s="41"/>
      <c r="N240" s="40"/>
      <c r="O240" s="39">
        <f t="shared" si="32"/>
        <v>0</v>
      </c>
      <c r="P240" s="38"/>
      <c r="R240" s="13"/>
      <c r="S240" s="13"/>
    </row>
    <row r="241" spans="1:19" ht="24" hidden="1" x14ac:dyDescent="0.25">
      <c r="A241" s="111">
        <v>6250</v>
      </c>
      <c r="B241" s="110" t="s">
        <v>72</v>
      </c>
      <c r="C241" s="136">
        <f t="shared" si="25"/>
        <v>0</v>
      </c>
      <c r="D241" s="115">
        <f>SUM(D242:D246)</f>
        <v>0</v>
      </c>
      <c r="E241" s="136">
        <f>SUM(E242:E246)</f>
        <v>0</v>
      </c>
      <c r="F241" s="44">
        <f t="shared" si="29"/>
        <v>0</v>
      </c>
      <c r="G241" s="115">
        <f>SUM(G242:G246)</f>
        <v>0</v>
      </c>
      <c r="H241" s="114">
        <f>SUM(H242:H246)</f>
        <v>0</v>
      </c>
      <c r="I241" s="39">
        <f t="shared" si="30"/>
        <v>0</v>
      </c>
      <c r="J241" s="115">
        <f>SUM(J242:J246)</f>
        <v>0</v>
      </c>
      <c r="K241" s="114">
        <f>SUM(K242:K246)</f>
        <v>0</v>
      </c>
      <c r="L241" s="39">
        <f t="shared" si="31"/>
        <v>0</v>
      </c>
      <c r="M241" s="113">
        <f>SUM(M242:M246)</f>
        <v>0</v>
      </c>
      <c r="N241" s="112">
        <f>SUM(N242:N246)</f>
        <v>0</v>
      </c>
      <c r="O241" s="39">
        <f t="shared" si="32"/>
        <v>0</v>
      </c>
      <c r="P241" s="38"/>
      <c r="R241" s="13"/>
      <c r="S241" s="13"/>
    </row>
    <row r="242" spans="1:19" hidden="1" x14ac:dyDescent="0.25">
      <c r="A242" s="88">
        <v>6252</v>
      </c>
      <c r="B242" s="110" t="s">
        <v>71</v>
      </c>
      <c r="C242" s="136">
        <f t="shared" si="25"/>
        <v>0</v>
      </c>
      <c r="D242" s="43">
        <v>0</v>
      </c>
      <c r="E242" s="543"/>
      <c r="F242" s="44">
        <f t="shared" si="29"/>
        <v>0</v>
      </c>
      <c r="G242" s="43"/>
      <c r="H242" s="42"/>
      <c r="I242" s="39">
        <f t="shared" si="30"/>
        <v>0</v>
      </c>
      <c r="J242" s="43">
        <v>0</v>
      </c>
      <c r="K242" s="42"/>
      <c r="L242" s="39">
        <f t="shared" si="31"/>
        <v>0</v>
      </c>
      <c r="M242" s="41"/>
      <c r="N242" s="40"/>
      <c r="O242" s="39">
        <f t="shared" si="32"/>
        <v>0</v>
      </c>
      <c r="P242" s="38"/>
      <c r="R242" s="13"/>
      <c r="S242" s="13"/>
    </row>
    <row r="243" spans="1:19" hidden="1" x14ac:dyDescent="0.25">
      <c r="A243" s="88">
        <v>6253</v>
      </c>
      <c r="B243" s="110" t="s">
        <v>70</v>
      </c>
      <c r="C243" s="136">
        <f t="shared" si="25"/>
        <v>0</v>
      </c>
      <c r="D243" s="43">
        <v>0</v>
      </c>
      <c r="E243" s="543"/>
      <c r="F243" s="44">
        <f t="shared" si="29"/>
        <v>0</v>
      </c>
      <c r="G243" s="43"/>
      <c r="H243" s="42"/>
      <c r="I243" s="39">
        <f t="shared" si="30"/>
        <v>0</v>
      </c>
      <c r="J243" s="43">
        <v>0</v>
      </c>
      <c r="K243" s="42"/>
      <c r="L243" s="39">
        <f t="shared" si="31"/>
        <v>0</v>
      </c>
      <c r="M243" s="41"/>
      <c r="N243" s="40"/>
      <c r="O243" s="39">
        <f t="shared" si="32"/>
        <v>0</v>
      </c>
      <c r="P243" s="38"/>
      <c r="R243" s="13"/>
      <c r="S243" s="13"/>
    </row>
    <row r="244" spans="1:19" ht="24" hidden="1" x14ac:dyDescent="0.25">
      <c r="A244" s="88">
        <v>6254</v>
      </c>
      <c r="B244" s="110" t="s">
        <v>69</v>
      </c>
      <c r="C244" s="136">
        <f t="shared" si="25"/>
        <v>0</v>
      </c>
      <c r="D244" s="43">
        <v>0</v>
      </c>
      <c r="E244" s="543"/>
      <c r="F244" s="44">
        <f t="shared" si="29"/>
        <v>0</v>
      </c>
      <c r="G244" s="43"/>
      <c r="H244" s="42"/>
      <c r="I244" s="39">
        <f t="shared" si="30"/>
        <v>0</v>
      </c>
      <c r="J244" s="43">
        <v>0</v>
      </c>
      <c r="K244" s="42"/>
      <c r="L244" s="39">
        <f t="shared" si="31"/>
        <v>0</v>
      </c>
      <c r="M244" s="41"/>
      <c r="N244" s="40"/>
      <c r="O244" s="39">
        <f t="shared" si="32"/>
        <v>0</v>
      </c>
      <c r="P244" s="38"/>
      <c r="R244" s="13"/>
      <c r="S244" s="13"/>
    </row>
    <row r="245" spans="1:19" ht="24" hidden="1" x14ac:dyDescent="0.25">
      <c r="A245" s="88">
        <v>6255</v>
      </c>
      <c r="B245" s="110" t="s">
        <v>68</v>
      </c>
      <c r="C245" s="136">
        <f t="shared" si="25"/>
        <v>0</v>
      </c>
      <c r="D245" s="43">
        <v>0</v>
      </c>
      <c r="E245" s="543"/>
      <c r="F245" s="44">
        <f t="shared" si="29"/>
        <v>0</v>
      </c>
      <c r="G245" s="43"/>
      <c r="H245" s="42"/>
      <c r="I245" s="39">
        <f t="shared" si="30"/>
        <v>0</v>
      </c>
      <c r="J245" s="43">
        <v>0</v>
      </c>
      <c r="K245" s="42"/>
      <c r="L245" s="39">
        <f t="shared" si="31"/>
        <v>0</v>
      </c>
      <c r="M245" s="41"/>
      <c r="N245" s="40"/>
      <c r="O245" s="39">
        <f t="shared" si="32"/>
        <v>0</v>
      </c>
      <c r="P245" s="38"/>
      <c r="R245" s="13"/>
      <c r="S245" s="13"/>
    </row>
    <row r="246" spans="1:19" hidden="1" x14ac:dyDescent="0.25">
      <c r="A246" s="88">
        <v>6259</v>
      </c>
      <c r="B246" s="110" t="s">
        <v>67</v>
      </c>
      <c r="C246" s="136">
        <f t="shared" si="25"/>
        <v>0</v>
      </c>
      <c r="D246" s="43">
        <v>0</v>
      </c>
      <c r="E246" s="543"/>
      <c r="F246" s="44">
        <f t="shared" si="29"/>
        <v>0</v>
      </c>
      <c r="G246" s="43"/>
      <c r="H246" s="42"/>
      <c r="I246" s="39">
        <f t="shared" si="30"/>
        <v>0</v>
      </c>
      <c r="J246" s="43">
        <v>0</v>
      </c>
      <c r="K246" s="42"/>
      <c r="L246" s="39">
        <f t="shared" si="31"/>
        <v>0</v>
      </c>
      <c r="M246" s="41"/>
      <c r="N246" s="40"/>
      <c r="O246" s="39">
        <f t="shared" si="32"/>
        <v>0</v>
      </c>
      <c r="P246" s="38"/>
      <c r="R246" s="13"/>
      <c r="S246" s="13"/>
    </row>
    <row r="247" spans="1:19" ht="24" hidden="1" x14ac:dyDescent="0.25">
      <c r="A247" s="111">
        <v>6260</v>
      </c>
      <c r="B247" s="110" t="s">
        <v>66</v>
      </c>
      <c r="C247" s="136">
        <f t="shared" si="25"/>
        <v>0</v>
      </c>
      <c r="D247" s="43">
        <v>0</v>
      </c>
      <c r="E247" s="543"/>
      <c r="F247" s="44">
        <f t="shared" ref="F247:F299" si="36">D247+E247</f>
        <v>0</v>
      </c>
      <c r="G247" s="43"/>
      <c r="H247" s="42"/>
      <c r="I247" s="39">
        <f t="shared" ref="I247:I299" si="37">G247+H247</f>
        <v>0</v>
      </c>
      <c r="J247" s="43">
        <v>0</v>
      </c>
      <c r="K247" s="42"/>
      <c r="L247" s="39">
        <f t="shared" ref="L247:L299" si="38">J247+K247</f>
        <v>0</v>
      </c>
      <c r="M247" s="41"/>
      <c r="N247" s="40"/>
      <c r="O247" s="39">
        <f t="shared" ref="O247:O276" si="39">M247+N247</f>
        <v>0</v>
      </c>
      <c r="P247" s="38"/>
      <c r="R247" s="13"/>
      <c r="S247" s="13"/>
    </row>
    <row r="248" spans="1:19" hidden="1" x14ac:dyDescent="0.25">
      <c r="A248" s="111">
        <v>6270</v>
      </c>
      <c r="B248" s="110" t="s">
        <v>65</v>
      </c>
      <c r="C248" s="136">
        <f t="shared" si="25"/>
        <v>0</v>
      </c>
      <c r="D248" s="43">
        <v>0</v>
      </c>
      <c r="E248" s="543"/>
      <c r="F248" s="44">
        <f t="shared" si="36"/>
        <v>0</v>
      </c>
      <c r="G248" s="43"/>
      <c r="H248" s="42"/>
      <c r="I248" s="39">
        <f t="shared" si="37"/>
        <v>0</v>
      </c>
      <c r="J248" s="43">
        <v>0</v>
      </c>
      <c r="K248" s="42"/>
      <c r="L248" s="39">
        <f t="shared" si="38"/>
        <v>0</v>
      </c>
      <c r="M248" s="41"/>
      <c r="N248" s="40"/>
      <c r="O248" s="39">
        <f t="shared" si="39"/>
        <v>0</v>
      </c>
      <c r="P248" s="38"/>
      <c r="R248" s="13"/>
      <c r="S248" s="13"/>
    </row>
    <row r="249" spans="1:19" ht="24" hidden="1" x14ac:dyDescent="0.25">
      <c r="A249" s="118">
        <v>6290</v>
      </c>
      <c r="B249" s="117" t="s">
        <v>64</v>
      </c>
      <c r="C249" s="136">
        <f t="shared" si="25"/>
        <v>0</v>
      </c>
      <c r="D249" s="140">
        <f>SUM(D250:D253)</f>
        <v>0</v>
      </c>
      <c r="E249" s="148">
        <f>SUM(E250:E253)</f>
        <v>0</v>
      </c>
      <c r="F249" s="84">
        <f t="shared" si="36"/>
        <v>0</v>
      </c>
      <c r="G249" s="140">
        <f>SUM(G250:G253)</f>
        <v>0</v>
      </c>
      <c r="H249" s="139">
        <f t="shared" ref="H249" si="40">SUM(H250:H253)</f>
        <v>0</v>
      </c>
      <c r="I249" s="79">
        <f t="shared" si="37"/>
        <v>0</v>
      </c>
      <c r="J249" s="140">
        <f>SUM(J250:J253)</f>
        <v>0</v>
      </c>
      <c r="K249" s="139">
        <f t="shared" ref="K249" si="41">SUM(K250:K253)</f>
        <v>0</v>
      </c>
      <c r="L249" s="79">
        <f t="shared" si="38"/>
        <v>0</v>
      </c>
      <c r="M249" s="146">
        <f t="shared" ref="M249:N249" si="42">SUM(M250:M253)</f>
        <v>0</v>
      </c>
      <c r="N249" s="147">
        <f t="shared" si="42"/>
        <v>0</v>
      </c>
      <c r="O249" s="29">
        <f t="shared" si="39"/>
        <v>0</v>
      </c>
      <c r="P249" s="28"/>
      <c r="R249" s="13"/>
      <c r="S249" s="13"/>
    </row>
    <row r="250" spans="1:19" hidden="1" x14ac:dyDescent="0.25">
      <c r="A250" s="88">
        <v>6291</v>
      </c>
      <c r="B250" s="110" t="s">
        <v>63</v>
      </c>
      <c r="C250" s="136">
        <f t="shared" si="25"/>
        <v>0</v>
      </c>
      <c r="D250" s="43">
        <v>0</v>
      </c>
      <c r="E250" s="543"/>
      <c r="F250" s="44">
        <f t="shared" si="36"/>
        <v>0</v>
      </c>
      <c r="G250" s="43"/>
      <c r="H250" s="42"/>
      <c r="I250" s="39">
        <f t="shared" si="37"/>
        <v>0</v>
      </c>
      <c r="J250" s="43">
        <v>0</v>
      </c>
      <c r="K250" s="42"/>
      <c r="L250" s="39">
        <f t="shared" si="38"/>
        <v>0</v>
      </c>
      <c r="M250" s="41"/>
      <c r="N250" s="40"/>
      <c r="O250" s="39">
        <f t="shared" si="39"/>
        <v>0</v>
      </c>
      <c r="P250" s="38"/>
      <c r="R250" s="13"/>
      <c r="S250" s="13"/>
    </row>
    <row r="251" spans="1:19" hidden="1" x14ac:dyDescent="0.25">
      <c r="A251" s="88">
        <v>6292</v>
      </c>
      <c r="B251" s="110" t="s">
        <v>62</v>
      </c>
      <c r="C251" s="136">
        <f t="shared" si="25"/>
        <v>0</v>
      </c>
      <c r="D251" s="43">
        <v>0</v>
      </c>
      <c r="E251" s="543"/>
      <c r="F251" s="44">
        <f t="shared" si="36"/>
        <v>0</v>
      </c>
      <c r="G251" s="43"/>
      <c r="H251" s="42"/>
      <c r="I251" s="39">
        <f t="shared" si="37"/>
        <v>0</v>
      </c>
      <c r="J251" s="43">
        <v>0</v>
      </c>
      <c r="K251" s="42"/>
      <c r="L251" s="39">
        <f t="shared" si="38"/>
        <v>0</v>
      </c>
      <c r="M251" s="41"/>
      <c r="N251" s="40"/>
      <c r="O251" s="39">
        <f t="shared" si="39"/>
        <v>0</v>
      </c>
      <c r="P251" s="38"/>
      <c r="R251" s="13"/>
      <c r="S251" s="13"/>
    </row>
    <row r="252" spans="1:19" ht="72" hidden="1" x14ac:dyDescent="0.25">
      <c r="A252" s="88">
        <v>6296</v>
      </c>
      <c r="B252" s="110" t="s">
        <v>61</v>
      </c>
      <c r="C252" s="136">
        <f t="shared" si="25"/>
        <v>0</v>
      </c>
      <c r="D252" s="43">
        <v>0</v>
      </c>
      <c r="E252" s="543"/>
      <c r="F252" s="44">
        <f t="shared" si="36"/>
        <v>0</v>
      </c>
      <c r="G252" s="43"/>
      <c r="H252" s="42"/>
      <c r="I252" s="39">
        <f t="shared" si="37"/>
        <v>0</v>
      </c>
      <c r="J252" s="43">
        <v>0</v>
      </c>
      <c r="K252" s="42"/>
      <c r="L252" s="39">
        <f t="shared" si="38"/>
        <v>0</v>
      </c>
      <c r="M252" s="41"/>
      <c r="N252" s="40"/>
      <c r="O252" s="39">
        <f t="shared" si="39"/>
        <v>0</v>
      </c>
      <c r="P252" s="38"/>
      <c r="R252" s="13"/>
      <c r="S252" s="13"/>
    </row>
    <row r="253" spans="1:19" ht="36" hidden="1" x14ac:dyDescent="0.25">
      <c r="A253" s="88">
        <v>6299</v>
      </c>
      <c r="B253" s="110" t="s">
        <v>60</v>
      </c>
      <c r="C253" s="136">
        <f t="shared" si="25"/>
        <v>0</v>
      </c>
      <c r="D253" s="43">
        <v>0</v>
      </c>
      <c r="E253" s="543"/>
      <c r="F253" s="44">
        <f t="shared" si="36"/>
        <v>0</v>
      </c>
      <c r="G253" s="43"/>
      <c r="H253" s="42"/>
      <c r="I253" s="39">
        <f t="shared" si="37"/>
        <v>0</v>
      </c>
      <c r="J253" s="43">
        <v>0</v>
      </c>
      <c r="K253" s="42"/>
      <c r="L253" s="39">
        <f t="shared" si="38"/>
        <v>0</v>
      </c>
      <c r="M253" s="41"/>
      <c r="N253" s="40"/>
      <c r="O253" s="39">
        <f t="shared" si="39"/>
        <v>0</v>
      </c>
      <c r="P253" s="38"/>
      <c r="R253" s="13"/>
      <c r="S253" s="13"/>
    </row>
    <row r="254" spans="1:19" hidden="1" x14ac:dyDescent="0.25">
      <c r="A254" s="109">
        <v>6300</v>
      </c>
      <c r="B254" s="108" t="s">
        <v>59</v>
      </c>
      <c r="C254" s="124">
        <f t="shared" si="25"/>
        <v>0</v>
      </c>
      <c r="D254" s="121">
        <f>SUM(D255,D259,D260)</f>
        <v>0</v>
      </c>
      <c r="E254" s="540">
        <f>SUM(E255,E259,E260)</f>
        <v>0</v>
      </c>
      <c r="F254" s="122">
        <f t="shared" si="36"/>
        <v>0</v>
      </c>
      <c r="G254" s="121">
        <f>SUM(G255,G259,G260)</f>
        <v>0</v>
      </c>
      <c r="H254" s="120">
        <f t="shared" ref="H254" si="43">SUM(H255,H259,H260)</f>
        <v>0</v>
      </c>
      <c r="I254" s="119">
        <f t="shared" si="37"/>
        <v>0</v>
      </c>
      <c r="J254" s="121">
        <f>SUM(J255,J259,J260)</f>
        <v>0</v>
      </c>
      <c r="K254" s="120">
        <f t="shared" ref="K254" si="44">SUM(K255,K259,K260)</f>
        <v>0</v>
      </c>
      <c r="L254" s="119">
        <f t="shared" si="38"/>
        <v>0</v>
      </c>
      <c r="M254" s="103">
        <f t="shared" ref="M254:N254" si="45">SUM(M255,M259,M260)</f>
        <v>0</v>
      </c>
      <c r="N254" s="102">
        <f t="shared" si="45"/>
        <v>0</v>
      </c>
      <c r="O254" s="101">
        <f t="shared" si="39"/>
        <v>0</v>
      </c>
      <c r="P254" s="100"/>
      <c r="R254" s="13"/>
      <c r="S254" s="13"/>
    </row>
    <row r="255" spans="1:19" ht="24" hidden="1" x14ac:dyDescent="0.25">
      <c r="A255" s="118">
        <v>6320</v>
      </c>
      <c r="B255" s="117" t="s">
        <v>58</v>
      </c>
      <c r="C255" s="146">
        <f t="shared" si="25"/>
        <v>0</v>
      </c>
      <c r="D255" s="140">
        <f>SUM(D256:D258)</f>
        <v>0</v>
      </c>
      <c r="E255" s="148">
        <f>SUM(E256:E258)</f>
        <v>0</v>
      </c>
      <c r="F255" s="84">
        <f t="shared" si="36"/>
        <v>0</v>
      </c>
      <c r="G255" s="140">
        <f>SUM(G256:G258)</f>
        <v>0</v>
      </c>
      <c r="H255" s="139">
        <f t="shared" ref="H255" si="46">SUM(H256:H258)</f>
        <v>0</v>
      </c>
      <c r="I255" s="79">
        <f t="shared" si="37"/>
        <v>0</v>
      </c>
      <c r="J255" s="140">
        <f>SUM(J256:J258)</f>
        <v>0</v>
      </c>
      <c r="K255" s="139">
        <f t="shared" ref="K255" si="47">SUM(K256:K258)</f>
        <v>0</v>
      </c>
      <c r="L255" s="79">
        <f t="shared" si="38"/>
        <v>0</v>
      </c>
      <c r="M255" s="142">
        <f t="shared" ref="M255:N255" si="48">SUM(M256:M258)</f>
        <v>0</v>
      </c>
      <c r="N255" s="141">
        <f t="shared" si="48"/>
        <v>0</v>
      </c>
      <c r="O255" s="79">
        <f t="shared" si="39"/>
        <v>0</v>
      </c>
      <c r="P255" s="78"/>
      <c r="R255" s="13"/>
      <c r="S255" s="13"/>
    </row>
    <row r="256" spans="1:19" hidden="1" x14ac:dyDescent="0.25">
      <c r="A256" s="88">
        <v>6322</v>
      </c>
      <c r="B256" s="110" t="s">
        <v>57</v>
      </c>
      <c r="C256" s="113">
        <f t="shared" si="25"/>
        <v>0</v>
      </c>
      <c r="D256" s="43">
        <v>0</v>
      </c>
      <c r="E256" s="543"/>
      <c r="F256" s="44">
        <f t="shared" si="36"/>
        <v>0</v>
      </c>
      <c r="G256" s="43"/>
      <c r="H256" s="42"/>
      <c r="I256" s="39">
        <f t="shared" si="37"/>
        <v>0</v>
      </c>
      <c r="J256" s="43">
        <v>0</v>
      </c>
      <c r="K256" s="42"/>
      <c r="L256" s="39">
        <f t="shared" si="38"/>
        <v>0</v>
      </c>
      <c r="M256" s="41"/>
      <c r="N256" s="40"/>
      <c r="O256" s="39">
        <f t="shared" si="39"/>
        <v>0</v>
      </c>
      <c r="P256" s="38"/>
      <c r="R256" s="13"/>
      <c r="S256" s="13"/>
    </row>
    <row r="257" spans="1:19" ht="24" hidden="1" x14ac:dyDescent="0.25">
      <c r="A257" s="88">
        <v>6323</v>
      </c>
      <c r="B257" s="110" t="s">
        <v>56</v>
      </c>
      <c r="C257" s="113">
        <f t="shared" si="25"/>
        <v>0</v>
      </c>
      <c r="D257" s="43">
        <v>0</v>
      </c>
      <c r="E257" s="543"/>
      <c r="F257" s="44">
        <f t="shared" si="36"/>
        <v>0</v>
      </c>
      <c r="G257" s="43"/>
      <c r="H257" s="42"/>
      <c r="I257" s="39">
        <f t="shared" si="37"/>
        <v>0</v>
      </c>
      <c r="J257" s="43">
        <v>0</v>
      </c>
      <c r="K257" s="42"/>
      <c r="L257" s="39">
        <f t="shared" si="38"/>
        <v>0</v>
      </c>
      <c r="M257" s="41"/>
      <c r="N257" s="40"/>
      <c r="O257" s="39">
        <f t="shared" si="39"/>
        <v>0</v>
      </c>
      <c r="P257" s="38"/>
      <c r="R257" s="13"/>
      <c r="S257" s="13"/>
    </row>
    <row r="258" spans="1:19" ht="24" hidden="1" x14ac:dyDescent="0.25">
      <c r="A258" s="145">
        <v>6324</v>
      </c>
      <c r="B258" s="117" t="s">
        <v>55</v>
      </c>
      <c r="C258" s="113">
        <f t="shared" si="25"/>
        <v>0</v>
      </c>
      <c r="D258" s="83">
        <v>0</v>
      </c>
      <c r="E258" s="542"/>
      <c r="F258" s="84">
        <f t="shared" si="36"/>
        <v>0</v>
      </c>
      <c r="G258" s="83"/>
      <c r="H258" s="82"/>
      <c r="I258" s="79">
        <f t="shared" si="37"/>
        <v>0</v>
      </c>
      <c r="J258" s="83">
        <v>0</v>
      </c>
      <c r="K258" s="82"/>
      <c r="L258" s="79">
        <f t="shared" si="38"/>
        <v>0</v>
      </c>
      <c r="M258" s="81"/>
      <c r="N258" s="80"/>
      <c r="O258" s="79">
        <f t="shared" si="39"/>
        <v>0</v>
      </c>
      <c r="P258" s="78"/>
      <c r="R258" s="13"/>
      <c r="S258" s="13"/>
    </row>
    <row r="259" spans="1:19" ht="24" hidden="1" x14ac:dyDescent="0.25">
      <c r="A259" s="144">
        <v>6330</v>
      </c>
      <c r="B259" s="143" t="s">
        <v>54</v>
      </c>
      <c r="C259" s="113">
        <f t="shared" ref="C259:C286" si="49">F259+I259+L259+O259</f>
        <v>0</v>
      </c>
      <c r="D259" s="33">
        <v>0</v>
      </c>
      <c r="E259" s="546"/>
      <c r="F259" s="34">
        <f t="shared" si="36"/>
        <v>0</v>
      </c>
      <c r="G259" s="33"/>
      <c r="H259" s="32"/>
      <c r="I259" s="29">
        <f t="shared" si="37"/>
        <v>0</v>
      </c>
      <c r="J259" s="33">
        <v>0</v>
      </c>
      <c r="K259" s="32"/>
      <c r="L259" s="29">
        <f t="shared" si="38"/>
        <v>0</v>
      </c>
      <c r="M259" s="31"/>
      <c r="N259" s="30"/>
      <c r="O259" s="29">
        <f t="shared" si="39"/>
        <v>0</v>
      </c>
      <c r="P259" s="28"/>
      <c r="R259" s="13"/>
      <c r="S259" s="13"/>
    </row>
    <row r="260" spans="1:19" hidden="1" x14ac:dyDescent="0.25">
      <c r="A260" s="111">
        <v>6360</v>
      </c>
      <c r="B260" s="110" t="s">
        <v>53</v>
      </c>
      <c r="C260" s="113">
        <f t="shared" si="49"/>
        <v>0</v>
      </c>
      <c r="D260" s="43">
        <v>0</v>
      </c>
      <c r="E260" s="543"/>
      <c r="F260" s="44">
        <f t="shared" si="36"/>
        <v>0</v>
      </c>
      <c r="G260" s="43"/>
      <c r="H260" s="42"/>
      <c r="I260" s="39">
        <f t="shared" si="37"/>
        <v>0</v>
      </c>
      <c r="J260" s="43">
        <v>0</v>
      </c>
      <c r="K260" s="42"/>
      <c r="L260" s="39">
        <f t="shared" si="38"/>
        <v>0</v>
      </c>
      <c r="M260" s="41"/>
      <c r="N260" s="40"/>
      <c r="O260" s="39">
        <f t="shared" si="39"/>
        <v>0</v>
      </c>
      <c r="P260" s="38"/>
      <c r="R260" s="13"/>
      <c r="S260" s="13"/>
    </row>
    <row r="261" spans="1:19" ht="36" hidden="1" x14ac:dyDescent="0.25">
      <c r="A261" s="109">
        <v>6400</v>
      </c>
      <c r="B261" s="108" t="s">
        <v>52</v>
      </c>
      <c r="C261" s="124">
        <f t="shared" si="49"/>
        <v>0</v>
      </c>
      <c r="D261" s="121">
        <f>SUM(D262,D266)</f>
        <v>0</v>
      </c>
      <c r="E261" s="540">
        <f>SUM(E262,E266)</f>
        <v>0</v>
      </c>
      <c r="F261" s="122">
        <f t="shared" si="36"/>
        <v>0</v>
      </c>
      <c r="G261" s="121">
        <f>SUM(G262,G266)</f>
        <v>0</v>
      </c>
      <c r="H261" s="120">
        <f t="shared" ref="H261" si="50">SUM(H262,H266)</f>
        <v>0</v>
      </c>
      <c r="I261" s="119">
        <f t="shared" si="37"/>
        <v>0</v>
      </c>
      <c r="J261" s="121">
        <f>SUM(J262,J266)</f>
        <v>0</v>
      </c>
      <c r="K261" s="120">
        <f t="shared" ref="K261" si="51">SUM(K262,K266)</f>
        <v>0</v>
      </c>
      <c r="L261" s="119">
        <f t="shared" si="38"/>
        <v>0</v>
      </c>
      <c r="M261" s="103">
        <f t="shared" ref="M261:N261" si="52">SUM(M262,M266)</f>
        <v>0</v>
      </c>
      <c r="N261" s="102">
        <f t="shared" si="52"/>
        <v>0</v>
      </c>
      <c r="O261" s="101">
        <f t="shared" si="39"/>
        <v>0</v>
      </c>
      <c r="P261" s="100"/>
      <c r="R261" s="13"/>
      <c r="S261" s="13"/>
    </row>
    <row r="262" spans="1:19" ht="24" hidden="1" x14ac:dyDescent="0.25">
      <c r="A262" s="118">
        <v>6410</v>
      </c>
      <c r="B262" s="117" t="s">
        <v>51</v>
      </c>
      <c r="C262" s="142">
        <f t="shared" si="49"/>
        <v>0</v>
      </c>
      <c r="D262" s="140">
        <f>SUM(D263:D265)</f>
        <v>0</v>
      </c>
      <c r="E262" s="148">
        <f>SUM(E263:E265)</f>
        <v>0</v>
      </c>
      <c r="F262" s="84">
        <f t="shared" si="36"/>
        <v>0</v>
      </c>
      <c r="G262" s="140">
        <f>SUM(G263:G265)</f>
        <v>0</v>
      </c>
      <c r="H262" s="139">
        <f t="shared" ref="H262" si="53">SUM(H263:H265)</f>
        <v>0</v>
      </c>
      <c r="I262" s="79">
        <f t="shared" si="37"/>
        <v>0</v>
      </c>
      <c r="J262" s="140">
        <f>SUM(J263:J265)</f>
        <v>0</v>
      </c>
      <c r="K262" s="139">
        <f t="shared" ref="K262" si="54">SUM(K263:K265)</f>
        <v>0</v>
      </c>
      <c r="L262" s="79">
        <f t="shared" si="38"/>
        <v>0</v>
      </c>
      <c r="M262" s="138">
        <f t="shared" ref="M262:N262" si="55">SUM(M263:M265)</f>
        <v>0</v>
      </c>
      <c r="N262" s="137">
        <f t="shared" si="55"/>
        <v>0</v>
      </c>
      <c r="O262" s="49">
        <f t="shared" si="39"/>
        <v>0</v>
      </c>
      <c r="P262" s="48"/>
      <c r="R262" s="13"/>
      <c r="S262" s="13"/>
    </row>
    <row r="263" spans="1:19" hidden="1" x14ac:dyDescent="0.25">
      <c r="A263" s="88">
        <v>6411</v>
      </c>
      <c r="B263" s="47" t="s">
        <v>50</v>
      </c>
      <c r="C263" s="136">
        <f t="shared" si="49"/>
        <v>0</v>
      </c>
      <c r="D263" s="43">
        <v>0</v>
      </c>
      <c r="E263" s="543"/>
      <c r="F263" s="44">
        <f t="shared" si="36"/>
        <v>0</v>
      </c>
      <c r="G263" s="43"/>
      <c r="H263" s="42"/>
      <c r="I263" s="39">
        <f t="shared" si="37"/>
        <v>0</v>
      </c>
      <c r="J263" s="43">
        <v>0</v>
      </c>
      <c r="K263" s="42"/>
      <c r="L263" s="39">
        <f t="shared" si="38"/>
        <v>0</v>
      </c>
      <c r="M263" s="41"/>
      <c r="N263" s="40"/>
      <c r="O263" s="39">
        <f t="shared" si="39"/>
        <v>0</v>
      </c>
      <c r="P263" s="38"/>
      <c r="R263" s="13"/>
      <c r="S263" s="13"/>
    </row>
    <row r="264" spans="1:19" ht="36" hidden="1" x14ac:dyDescent="0.25">
      <c r="A264" s="88">
        <v>6412</v>
      </c>
      <c r="B264" s="110" t="s">
        <v>49</v>
      </c>
      <c r="C264" s="136">
        <f t="shared" si="49"/>
        <v>0</v>
      </c>
      <c r="D264" s="43">
        <v>0</v>
      </c>
      <c r="E264" s="543"/>
      <c r="F264" s="44">
        <f t="shared" si="36"/>
        <v>0</v>
      </c>
      <c r="G264" s="43"/>
      <c r="H264" s="42"/>
      <c r="I264" s="39">
        <f t="shared" si="37"/>
        <v>0</v>
      </c>
      <c r="J264" s="43">
        <v>0</v>
      </c>
      <c r="K264" s="42"/>
      <c r="L264" s="39">
        <f t="shared" si="38"/>
        <v>0</v>
      </c>
      <c r="M264" s="41"/>
      <c r="N264" s="40"/>
      <c r="O264" s="39">
        <f t="shared" si="39"/>
        <v>0</v>
      </c>
      <c r="P264" s="38"/>
      <c r="R264" s="13"/>
      <c r="S264" s="13"/>
    </row>
    <row r="265" spans="1:19" ht="36" hidden="1" x14ac:dyDescent="0.25">
      <c r="A265" s="88">
        <v>6419</v>
      </c>
      <c r="B265" s="110" t="s">
        <v>48</v>
      </c>
      <c r="C265" s="136">
        <f t="shared" si="49"/>
        <v>0</v>
      </c>
      <c r="D265" s="43">
        <v>0</v>
      </c>
      <c r="E265" s="543"/>
      <c r="F265" s="44">
        <f t="shared" si="36"/>
        <v>0</v>
      </c>
      <c r="G265" s="43"/>
      <c r="H265" s="42"/>
      <c r="I265" s="39">
        <f t="shared" si="37"/>
        <v>0</v>
      </c>
      <c r="J265" s="43">
        <v>0</v>
      </c>
      <c r="K265" s="42"/>
      <c r="L265" s="39">
        <f t="shared" si="38"/>
        <v>0</v>
      </c>
      <c r="M265" s="41"/>
      <c r="N265" s="40"/>
      <c r="O265" s="39">
        <f t="shared" si="39"/>
        <v>0</v>
      </c>
      <c r="P265" s="38"/>
      <c r="R265" s="13"/>
      <c r="S265" s="13"/>
    </row>
    <row r="266" spans="1:19" ht="36" hidden="1" x14ac:dyDescent="0.25">
      <c r="A266" s="111">
        <v>6420</v>
      </c>
      <c r="B266" s="110" t="s">
        <v>47</v>
      </c>
      <c r="C266" s="136">
        <f t="shared" si="49"/>
        <v>0</v>
      </c>
      <c r="D266" s="115">
        <f>SUM(D267:D270)</f>
        <v>0</v>
      </c>
      <c r="E266" s="136">
        <f>SUM(E267:E270)</f>
        <v>0</v>
      </c>
      <c r="F266" s="44">
        <f t="shared" si="36"/>
        <v>0</v>
      </c>
      <c r="G266" s="115">
        <f>SUM(G267:G270)</f>
        <v>0</v>
      </c>
      <c r="H266" s="114">
        <f>SUM(H267:H270)</f>
        <v>0</v>
      </c>
      <c r="I266" s="39">
        <f t="shared" si="37"/>
        <v>0</v>
      </c>
      <c r="J266" s="115">
        <f>SUM(J267:J270)</f>
        <v>0</v>
      </c>
      <c r="K266" s="114">
        <f>SUM(K267:K270)</f>
        <v>0</v>
      </c>
      <c r="L266" s="39">
        <f t="shared" si="38"/>
        <v>0</v>
      </c>
      <c r="M266" s="113">
        <f>SUM(M267:M270)</f>
        <v>0</v>
      </c>
      <c r="N266" s="112">
        <f>SUM(N267:N270)</f>
        <v>0</v>
      </c>
      <c r="O266" s="39">
        <f t="shared" si="39"/>
        <v>0</v>
      </c>
      <c r="P266" s="38"/>
      <c r="R266" s="13"/>
      <c r="S266" s="13"/>
    </row>
    <row r="267" spans="1:19" hidden="1" x14ac:dyDescent="0.25">
      <c r="A267" s="88">
        <v>6421</v>
      </c>
      <c r="B267" s="110" t="s">
        <v>46</v>
      </c>
      <c r="C267" s="136">
        <f t="shared" si="49"/>
        <v>0</v>
      </c>
      <c r="D267" s="43">
        <v>0</v>
      </c>
      <c r="E267" s="543"/>
      <c r="F267" s="44">
        <f t="shared" si="36"/>
        <v>0</v>
      </c>
      <c r="G267" s="43"/>
      <c r="H267" s="42"/>
      <c r="I267" s="39">
        <f t="shared" si="37"/>
        <v>0</v>
      </c>
      <c r="J267" s="43">
        <v>0</v>
      </c>
      <c r="K267" s="42"/>
      <c r="L267" s="39">
        <f t="shared" si="38"/>
        <v>0</v>
      </c>
      <c r="M267" s="41"/>
      <c r="N267" s="40"/>
      <c r="O267" s="39">
        <f t="shared" si="39"/>
        <v>0</v>
      </c>
      <c r="P267" s="38"/>
      <c r="R267" s="13"/>
      <c r="S267" s="13"/>
    </row>
    <row r="268" spans="1:19" hidden="1" x14ac:dyDescent="0.25">
      <c r="A268" s="88">
        <v>6422</v>
      </c>
      <c r="B268" s="110" t="s">
        <v>45</v>
      </c>
      <c r="C268" s="136">
        <f t="shared" si="49"/>
        <v>0</v>
      </c>
      <c r="D268" s="43">
        <v>0</v>
      </c>
      <c r="E268" s="543"/>
      <c r="F268" s="44">
        <f t="shared" si="36"/>
        <v>0</v>
      </c>
      <c r="G268" s="43"/>
      <c r="H268" s="42"/>
      <c r="I268" s="39">
        <f t="shared" si="37"/>
        <v>0</v>
      </c>
      <c r="J268" s="43">
        <v>0</v>
      </c>
      <c r="K268" s="42"/>
      <c r="L268" s="39">
        <f t="shared" si="38"/>
        <v>0</v>
      </c>
      <c r="M268" s="41"/>
      <c r="N268" s="40"/>
      <c r="O268" s="39">
        <f t="shared" si="39"/>
        <v>0</v>
      </c>
      <c r="P268" s="38"/>
      <c r="R268" s="13"/>
      <c r="S268" s="13"/>
    </row>
    <row r="269" spans="1:19" ht="24" hidden="1" x14ac:dyDescent="0.25">
      <c r="A269" s="88">
        <v>6423</v>
      </c>
      <c r="B269" s="110" t="s">
        <v>44</v>
      </c>
      <c r="C269" s="136">
        <f t="shared" si="49"/>
        <v>0</v>
      </c>
      <c r="D269" s="43">
        <v>0</v>
      </c>
      <c r="E269" s="543"/>
      <c r="F269" s="44">
        <f t="shared" si="36"/>
        <v>0</v>
      </c>
      <c r="G269" s="43"/>
      <c r="H269" s="42"/>
      <c r="I269" s="39">
        <f t="shared" si="37"/>
        <v>0</v>
      </c>
      <c r="J269" s="43">
        <v>0</v>
      </c>
      <c r="K269" s="42"/>
      <c r="L269" s="39">
        <f t="shared" si="38"/>
        <v>0</v>
      </c>
      <c r="M269" s="41"/>
      <c r="N269" s="40"/>
      <c r="O269" s="39">
        <f t="shared" si="39"/>
        <v>0</v>
      </c>
      <c r="P269" s="38"/>
      <c r="R269" s="13"/>
      <c r="S269" s="13"/>
    </row>
    <row r="270" spans="1:19" ht="36" hidden="1" x14ac:dyDescent="0.25">
      <c r="A270" s="88">
        <v>6424</v>
      </c>
      <c r="B270" s="110" t="s">
        <v>43</v>
      </c>
      <c r="C270" s="136">
        <f t="shared" si="49"/>
        <v>0</v>
      </c>
      <c r="D270" s="43">
        <v>0</v>
      </c>
      <c r="E270" s="543"/>
      <c r="F270" s="44">
        <f t="shared" si="36"/>
        <v>0</v>
      </c>
      <c r="G270" s="43"/>
      <c r="H270" s="42"/>
      <c r="I270" s="39">
        <f t="shared" si="37"/>
        <v>0</v>
      </c>
      <c r="J270" s="43">
        <v>0</v>
      </c>
      <c r="K270" s="42"/>
      <c r="L270" s="39">
        <f t="shared" si="38"/>
        <v>0</v>
      </c>
      <c r="M270" s="41"/>
      <c r="N270" s="40"/>
      <c r="O270" s="39">
        <f t="shared" si="39"/>
        <v>0</v>
      </c>
      <c r="P270" s="38"/>
      <c r="R270" s="13"/>
      <c r="S270" s="13"/>
    </row>
    <row r="271" spans="1:19" ht="36" x14ac:dyDescent="0.25">
      <c r="A271" s="135">
        <v>7000</v>
      </c>
      <c r="B271" s="135" t="s">
        <v>42</v>
      </c>
      <c r="C271" s="134">
        <f t="shared" si="49"/>
        <v>712</v>
      </c>
      <c r="D271" s="131">
        <f>SUM(D272,D282)</f>
        <v>0</v>
      </c>
      <c r="E271" s="549">
        <f>SUM(E272,E282)</f>
        <v>0</v>
      </c>
      <c r="F271" s="502">
        <f t="shared" si="36"/>
        <v>0</v>
      </c>
      <c r="G271" s="131">
        <f>SUM(G272,G282)</f>
        <v>0</v>
      </c>
      <c r="H271" s="130">
        <f>SUM(H272,H282)</f>
        <v>0</v>
      </c>
      <c r="I271" s="129">
        <f t="shared" si="37"/>
        <v>0</v>
      </c>
      <c r="J271" s="131">
        <f>SUM(J272,J282)</f>
        <v>712</v>
      </c>
      <c r="K271" s="130">
        <f>SUM(K272,K282)</f>
        <v>0</v>
      </c>
      <c r="L271" s="129">
        <f t="shared" si="38"/>
        <v>712</v>
      </c>
      <c r="M271" s="128">
        <f>SUM(M272,M282)</f>
        <v>0</v>
      </c>
      <c r="N271" s="127">
        <f>SUM(N272,N282)</f>
        <v>0</v>
      </c>
      <c r="O271" s="126">
        <f t="shared" si="39"/>
        <v>0</v>
      </c>
      <c r="P271" s="125"/>
      <c r="R271" s="13"/>
      <c r="S271" s="13"/>
    </row>
    <row r="272" spans="1:19" ht="24" x14ac:dyDescent="0.25">
      <c r="A272" s="109">
        <v>7200</v>
      </c>
      <c r="B272" s="108" t="s">
        <v>41</v>
      </c>
      <c r="C272" s="124">
        <f t="shared" si="49"/>
        <v>712</v>
      </c>
      <c r="D272" s="121">
        <f>SUM(D273,D274,D277,D278,D281)</f>
        <v>0</v>
      </c>
      <c r="E272" s="540">
        <f>SUM(E273,E274,E277,E278,E281)</f>
        <v>0</v>
      </c>
      <c r="F272" s="473">
        <f t="shared" si="36"/>
        <v>0</v>
      </c>
      <c r="G272" s="121">
        <f>SUM(G273,G274,G277,G278,G281)</f>
        <v>0</v>
      </c>
      <c r="H272" s="120">
        <f>SUM(H273,H274,H277,H278,H281)</f>
        <v>0</v>
      </c>
      <c r="I272" s="119">
        <f t="shared" si="37"/>
        <v>0</v>
      </c>
      <c r="J272" s="121">
        <f>SUM(J273,J274,J277,J278,J281)</f>
        <v>712</v>
      </c>
      <c r="K272" s="120">
        <f>SUM(K273,K274,K277,K278,K281)</f>
        <v>0</v>
      </c>
      <c r="L272" s="119">
        <f t="shared" si="38"/>
        <v>712</v>
      </c>
      <c r="M272" s="69">
        <f>SUM(M273,M274,M277,M278,M281)</f>
        <v>0</v>
      </c>
      <c r="N272" s="68">
        <f>SUM(N273,N274,N277,N278,N281)</f>
        <v>0</v>
      </c>
      <c r="O272" s="67">
        <f t="shared" si="39"/>
        <v>0</v>
      </c>
      <c r="P272" s="66"/>
      <c r="R272" s="13"/>
      <c r="S272" s="13"/>
    </row>
    <row r="273" spans="1:19" ht="24" hidden="1" x14ac:dyDescent="0.25">
      <c r="A273" s="118">
        <v>7210</v>
      </c>
      <c r="B273" s="117" t="s">
        <v>40</v>
      </c>
      <c r="C273" s="85">
        <f t="shared" si="49"/>
        <v>0</v>
      </c>
      <c r="D273" s="83">
        <v>0</v>
      </c>
      <c r="E273" s="542"/>
      <c r="F273" s="84">
        <f t="shared" si="36"/>
        <v>0</v>
      </c>
      <c r="G273" s="83"/>
      <c r="H273" s="82"/>
      <c r="I273" s="79">
        <f t="shared" si="37"/>
        <v>0</v>
      </c>
      <c r="J273" s="83">
        <v>0</v>
      </c>
      <c r="K273" s="82"/>
      <c r="L273" s="79">
        <f t="shared" si="38"/>
        <v>0</v>
      </c>
      <c r="M273" s="81"/>
      <c r="N273" s="80"/>
      <c r="O273" s="79">
        <f t="shared" si="39"/>
        <v>0</v>
      </c>
      <c r="P273" s="78"/>
      <c r="R273" s="13"/>
      <c r="S273" s="13"/>
    </row>
    <row r="274" spans="1:19" s="116" customFormat="1" ht="36" hidden="1" x14ac:dyDescent="0.25">
      <c r="A274" s="111">
        <v>7220</v>
      </c>
      <c r="B274" s="110" t="s">
        <v>39</v>
      </c>
      <c r="C274" s="45">
        <f t="shared" si="49"/>
        <v>0</v>
      </c>
      <c r="D274" s="115">
        <f>SUM(D275:D276)</f>
        <v>0</v>
      </c>
      <c r="E274" s="136">
        <f>SUM(E275:E276)</f>
        <v>0</v>
      </c>
      <c r="F274" s="44">
        <f t="shared" si="36"/>
        <v>0</v>
      </c>
      <c r="G274" s="115">
        <f>SUM(G275:G276)</f>
        <v>0</v>
      </c>
      <c r="H274" s="114">
        <f>SUM(H275:H276)</f>
        <v>0</v>
      </c>
      <c r="I274" s="39">
        <f t="shared" si="37"/>
        <v>0</v>
      </c>
      <c r="J274" s="115">
        <f>SUM(J275:J276)</f>
        <v>0</v>
      </c>
      <c r="K274" s="114">
        <f>SUM(K275:K276)</f>
        <v>0</v>
      </c>
      <c r="L274" s="39">
        <f t="shared" si="38"/>
        <v>0</v>
      </c>
      <c r="M274" s="113">
        <f>SUM(M275:M276)</f>
        <v>0</v>
      </c>
      <c r="N274" s="112">
        <f>SUM(N275:N276)</f>
        <v>0</v>
      </c>
      <c r="O274" s="39">
        <f t="shared" si="39"/>
        <v>0</v>
      </c>
      <c r="P274" s="38"/>
      <c r="R274" s="13"/>
      <c r="S274" s="13"/>
    </row>
    <row r="275" spans="1:19" s="116" customFormat="1" ht="36" hidden="1" x14ac:dyDescent="0.25">
      <c r="A275" s="88">
        <v>7221</v>
      </c>
      <c r="B275" s="110" t="s">
        <v>38</v>
      </c>
      <c r="C275" s="45">
        <f t="shared" si="49"/>
        <v>0</v>
      </c>
      <c r="D275" s="43">
        <v>0</v>
      </c>
      <c r="E275" s="543"/>
      <c r="F275" s="44">
        <f t="shared" si="36"/>
        <v>0</v>
      </c>
      <c r="G275" s="43"/>
      <c r="H275" s="42"/>
      <c r="I275" s="39">
        <f t="shared" si="37"/>
        <v>0</v>
      </c>
      <c r="J275" s="43">
        <v>0</v>
      </c>
      <c r="K275" s="42"/>
      <c r="L275" s="39">
        <f t="shared" si="38"/>
        <v>0</v>
      </c>
      <c r="M275" s="41"/>
      <c r="N275" s="40"/>
      <c r="O275" s="39">
        <f t="shared" si="39"/>
        <v>0</v>
      </c>
      <c r="P275" s="38"/>
      <c r="R275" s="13"/>
      <c r="S275" s="13"/>
    </row>
    <row r="276" spans="1:19" s="116" customFormat="1" ht="36" hidden="1" x14ac:dyDescent="0.25">
      <c r="A276" s="88">
        <v>7222</v>
      </c>
      <c r="B276" s="110" t="s">
        <v>37</v>
      </c>
      <c r="C276" s="45">
        <f t="shared" si="49"/>
        <v>0</v>
      </c>
      <c r="D276" s="43">
        <v>0</v>
      </c>
      <c r="E276" s="543"/>
      <c r="F276" s="44">
        <f t="shared" si="36"/>
        <v>0</v>
      </c>
      <c r="G276" s="43"/>
      <c r="H276" s="42"/>
      <c r="I276" s="39">
        <f t="shared" si="37"/>
        <v>0</v>
      </c>
      <c r="J276" s="43">
        <v>0</v>
      </c>
      <c r="K276" s="42"/>
      <c r="L276" s="39">
        <f t="shared" si="38"/>
        <v>0</v>
      </c>
      <c r="M276" s="41"/>
      <c r="N276" s="40"/>
      <c r="O276" s="39">
        <f t="shared" si="39"/>
        <v>0</v>
      </c>
      <c r="P276" s="38"/>
      <c r="R276" s="13"/>
      <c r="S276" s="13"/>
    </row>
    <row r="277" spans="1:19" s="116" customFormat="1" ht="24" x14ac:dyDescent="0.25">
      <c r="A277" s="111">
        <v>7230</v>
      </c>
      <c r="B277" s="110" t="s">
        <v>36</v>
      </c>
      <c r="C277" s="45">
        <f t="shared" si="49"/>
        <v>712</v>
      </c>
      <c r="D277" s="43">
        <v>0</v>
      </c>
      <c r="E277" s="543"/>
      <c r="F277" s="87">
        <f t="shared" si="36"/>
        <v>0</v>
      </c>
      <c r="G277" s="43"/>
      <c r="H277" s="42"/>
      <c r="I277" s="39">
        <f t="shared" si="37"/>
        <v>0</v>
      </c>
      <c r="J277" s="43">
        <v>712</v>
      </c>
      <c r="K277" s="42"/>
      <c r="L277" s="39">
        <f t="shared" si="38"/>
        <v>712</v>
      </c>
      <c r="M277" s="41"/>
      <c r="N277" s="40"/>
      <c r="O277" s="39">
        <f>M277+N277</f>
        <v>0</v>
      </c>
      <c r="P277" s="38"/>
      <c r="R277" s="13"/>
      <c r="S277" s="13"/>
    </row>
    <row r="278" spans="1:19" ht="24" hidden="1" x14ac:dyDescent="0.25">
      <c r="A278" s="111">
        <v>7240</v>
      </c>
      <c r="B278" s="110" t="s">
        <v>35</v>
      </c>
      <c r="C278" s="45">
        <f t="shared" si="49"/>
        <v>0</v>
      </c>
      <c r="D278" s="115">
        <f>SUM(D279:D280)</f>
        <v>0</v>
      </c>
      <c r="E278" s="136">
        <f>SUM(E279:E280)</f>
        <v>0</v>
      </c>
      <c r="F278" s="44">
        <f t="shared" si="36"/>
        <v>0</v>
      </c>
      <c r="G278" s="115">
        <f>SUM(G279:G280)</f>
        <v>0</v>
      </c>
      <c r="H278" s="114">
        <f>SUM(H279:H280)</f>
        <v>0</v>
      </c>
      <c r="I278" s="39">
        <f t="shared" si="37"/>
        <v>0</v>
      </c>
      <c r="J278" s="115">
        <f>SUM(J279:J280)</f>
        <v>0</v>
      </c>
      <c r="K278" s="114">
        <f>SUM(K279:K280)</f>
        <v>0</v>
      </c>
      <c r="L278" s="39">
        <f t="shared" si="38"/>
        <v>0</v>
      </c>
      <c r="M278" s="113">
        <f>SUM(M279:M280)</f>
        <v>0</v>
      </c>
      <c r="N278" s="112">
        <f>SUM(N279:N280)</f>
        <v>0</v>
      </c>
      <c r="O278" s="39">
        <f>SUM(O279:O280)</f>
        <v>0</v>
      </c>
      <c r="P278" s="38"/>
      <c r="R278" s="13"/>
      <c r="S278" s="13"/>
    </row>
    <row r="279" spans="1:19" ht="48" hidden="1" x14ac:dyDescent="0.25">
      <c r="A279" s="88">
        <v>7245</v>
      </c>
      <c r="B279" s="110" t="s">
        <v>34</v>
      </c>
      <c r="C279" s="45">
        <f t="shared" si="49"/>
        <v>0</v>
      </c>
      <c r="D279" s="43">
        <v>0</v>
      </c>
      <c r="E279" s="543"/>
      <c r="F279" s="44">
        <f t="shared" si="36"/>
        <v>0</v>
      </c>
      <c r="G279" s="43"/>
      <c r="H279" s="42"/>
      <c r="I279" s="39">
        <f t="shared" si="37"/>
        <v>0</v>
      </c>
      <c r="J279" s="43">
        <v>0</v>
      </c>
      <c r="K279" s="42"/>
      <c r="L279" s="39">
        <f t="shared" si="38"/>
        <v>0</v>
      </c>
      <c r="M279" s="41"/>
      <c r="N279" s="40"/>
      <c r="O279" s="39">
        <f t="shared" ref="O279:O282" si="56">M279+N279</f>
        <v>0</v>
      </c>
      <c r="P279" s="38"/>
      <c r="R279" s="13"/>
      <c r="S279" s="13"/>
    </row>
    <row r="280" spans="1:19" ht="96" hidden="1" x14ac:dyDescent="0.25">
      <c r="A280" s="88">
        <v>7246</v>
      </c>
      <c r="B280" s="110" t="s">
        <v>33</v>
      </c>
      <c r="C280" s="45">
        <f t="shared" si="49"/>
        <v>0</v>
      </c>
      <c r="D280" s="43">
        <v>0</v>
      </c>
      <c r="E280" s="543"/>
      <c r="F280" s="44">
        <f t="shared" si="36"/>
        <v>0</v>
      </c>
      <c r="G280" s="43"/>
      <c r="H280" s="42"/>
      <c r="I280" s="39">
        <f t="shared" si="37"/>
        <v>0</v>
      </c>
      <c r="J280" s="43">
        <v>0</v>
      </c>
      <c r="K280" s="42"/>
      <c r="L280" s="39">
        <f t="shared" si="38"/>
        <v>0</v>
      </c>
      <c r="M280" s="41"/>
      <c r="N280" s="40"/>
      <c r="O280" s="39">
        <f t="shared" si="56"/>
        <v>0</v>
      </c>
      <c r="P280" s="38"/>
      <c r="R280" s="13"/>
      <c r="S280" s="13"/>
    </row>
    <row r="281" spans="1:19" ht="24" hidden="1" x14ac:dyDescent="0.25">
      <c r="A281" s="111">
        <v>7260</v>
      </c>
      <c r="B281" s="110" t="s">
        <v>32</v>
      </c>
      <c r="C281" s="45">
        <f t="shared" si="49"/>
        <v>0</v>
      </c>
      <c r="D281" s="83">
        <v>0</v>
      </c>
      <c r="E281" s="542"/>
      <c r="F281" s="84">
        <f t="shared" si="36"/>
        <v>0</v>
      </c>
      <c r="G281" s="83"/>
      <c r="H281" s="82"/>
      <c r="I281" s="79">
        <f t="shared" si="37"/>
        <v>0</v>
      </c>
      <c r="J281" s="83">
        <v>0</v>
      </c>
      <c r="K281" s="82"/>
      <c r="L281" s="79">
        <f t="shared" si="38"/>
        <v>0</v>
      </c>
      <c r="M281" s="81"/>
      <c r="N281" s="80"/>
      <c r="O281" s="79">
        <f t="shared" si="56"/>
        <v>0</v>
      </c>
      <c r="P281" s="78"/>
      <c r="R281" s="13"/>
      <c r="S281" s="13"/>
    </row>
    <row r="282" spans="1:19" hidden="1" x14ac:dyDescent="0.25">
      <c r="A282" s="109">
        <v>7700</v>
      </c>
      <c r="B282" s="108" t="s">
        <v>31</v>
      </c>
      <c r="C282" s="107">
        <f t="shared" si="49"/>
        <v>0</v>
      </c>
      <c r="D282" s="105">
        <f>D283</f>
        <v>0</v>
      </c>
      <c r="E282" s="550">
        <f>SUM(E283)</f>
        <v>0</v>
      </c>
      <c r="F282" s="106">
        <f t="shared" si="36"/>
        <v>0</v>
      </c>
      <c r="G282" s="105">
        <f>G283</f>
        <v>0</v>
      </c>
      <c r="H282" s="104">
        <f>SUM(H283)</f>
        <v>0</v>
      </c>
      <c r="I282" s="101">
        <f t="shared" si="37"/>
        <v>0</v>
      </c>
      <c r="J282" s="105">
        <f>J283</f>
        <v>0</v>
      </c>
      <c r="K282" s="104">
        <f>SUM(K283)</f>
        <v>0</v>
      </c>
      <c r="L282" s="101">
        <f t="shared" si="38"/>
        <v>0</v>
      </c>
      <c r="M282" s="103">
        <f>SUM(M283)</f>
        <v>0</v>
      </c>
      <c r="N282" s="102">
        <f>SUM(N283)</f>
        <v>0</v>
      </c>
      <c r="O282" s="101">
        <f t="shared" si="56"/>
        <v>0</v>
      </c>
      <c r="P282" s="100"/>
      <c r="R282" s="13"/>
      <c r="S282" s="13"/>
    </row>
    <row r="283" spans="1:19" hidden="1" x14ac:dyDescent="0.25">
      <c r="A283" s="99">
        <v>7720</v>
      </c>
      <c r="B283" s="98" t="s">
        <v>30</v>
      </c>
      <c r="C283" s="97">
        <f t="shared" si="49"/>
        <v>0</v>
      </c>
      <c r="D283" s="53">
        <v>0</v>
      </c>
      <c r="E283" s="551"/>
      <c r="F283" s="54">
        <f t="shared" si="36"/>
        <v>0</v>
      </c>
      <c r="G283" s="53"/>
      <c r="H283" s="52"/>
      <c r="I283" s="49">
        <f t="shared" si="37"/>
        <v>0</v>
      </c>
      <c r="J283" s="53">
        <v>0</v>
      </c>
      <c r="K283" s="52"/>
      <c r="L283" s="49">
        <f t="shared" si="38"/>
        <v>0</v>
      </c>
      <c r="M283" s="51"/>
      <c r="N283" s="50"/>
      <c r="O283" s="49">
        <f>M283+N283</f>
        <v>0</v>
      </c>
      <c r="P283" s="48"/>
      <c r="R283" s="13"/>
      <c r="S283" s="13"/>
    </row>
    <row r="284" spans="1:19" x14ac:dyDescent="0.25">
      <c r="A284" s="57"/>
      <c r="B284" s="96" t="s">
        <v>29</v>
      </c>
      <c r="C284" s="85">
        <f t="shared" si="49"/>
        <v>2080</v>
      </c>
      <c r="D284" s="94">
        <f>SUM(D285:D286)</f>
        <v>0</v>
      </c>
      <c r="E284" s="541">
        <f>SUM(E285:E286)</f>
        <v>0</v>
      </c>
      <c r="F284" s="484">
        <f t="shared" si="36"/>
        <v>0</v>
      </c>
      <c r="G284" s="94">
        <f>SUM(G285:G286)</f>
        <v>0</v>
      </c>
      <c r="H284" s="93">
        <f>SUM(H285:H286)</f>
        <v>0</v>
      </c>
      <c r="I284" s="90">
        <f t="shared" si="37"/>
        <v>0</v>
      </c>
      <c r="J284" s="94">
        <f>SUM(J285:J286)</f>
        <v>2080</v>
      </c>
      <c r="K284" s="93">
        <f>SUM(K285:K286)</f>
        <v>0</v>
      </c>
      <c r="L284" s="90">
        <f t="shared" si="38"/>
        <v>2080</v>
      </c>
      <c r="M284" s="92">
        <f>SUM(M285:M286)</f>
        <v>0</v>
      </c>
      <c r="N284" s="91">
        <f>SUM(N285:N286)</f>
        <v>0</v>
      </c>
      <c r="O284" s="90">
        <f t="shared" ref="O284:O299" si="57">M284+N284</f>
        <v>0</v>
      </c>
      <c r="P284" s="89"/>
      <c r="R284" s="13"/>
      <c r="S284" s="13"/>
    </row>
    <row r="285" spans="1:19" x14ac:dyDescent="0.25">
      <c r="A285" s="47" t="s">
        <v>28</v>
      </c>
      <c r="B285" s="88" t="s">
        <v>27</v>
      </c>
      <c r="C285" s="87">
        <f t="shared" si="49"/>
        <v>2080</v>
      </c>
      <c r="D285" s="43"/>
      <c r="E285" s="543"/>
      <c r="F285" s="87">
        <f t="shared" si="36"/>
        <v>0</v>
      </c>
      <c r="G285" s="43"/>
      <c r="H285" s="42"/>
      <c r="I285" s="39">
        <f t="shared" si="37"/>
        <v>0</v>
      </c>
      <c r="J285" s="43">
        <v>2080</v>
      </c>
      <c r="K285" s="42"/>
      <c r="L285" s="39">
        <f t="shared" si="38"/>
        <v>2080</v>
      </c>
      <c r="M285" s="41"/>
      <c r="N285" s="40"/>
      <c r="O285" s="39">
        <f t="shared" si="57"/>
        <v>0</v>
      </c>
      <c r="P285" s="38"/>
      <c r="R285" s="13"/>
      <c r="S285" s="13"/>
    </row>
    <row r="286" spans="1:19" ht="24" hidden="1" x14ac:dyDescent="0.25">
      <c r="A286" s="47" t="s">
        <v>26</v>
      </c>
      <c r="B286" s="86" t="s">
        <v>25</v>
      </c>
      <c r="C286" s="85">
        <f t="shared" si="49"/>
        <v>0</v>
      </c>
      <c r="D286" s="83"/>
      <c r="E286" s="542"/>
      <c r="F286" s="84">
        <f t="shared" si="36"/>
        <v>0</v>
      </c>
      <c r="G286" s="83"/>
      <c r="H286" s="82"/>
      <c r="I286" s="79">
        <f t="shared" si="37"/>
        <v>0</v>
      </c>
      <c r="J286" s="83"/>
      <c r="K286" s="82"/>
      <c r="L286" s="79">
        <f t="shared" si="38"/>
        <v>0</v>
      </c>
      <c r="M286" s="81"/>
      <c r="N286" s="80"/>
      <c r="O286" s="79">
        <f t="shared" si="57"/>
        <v>0</v>
      </c>
      <c r="P286" s="78"/>
      <c r="R286" s="13"/>
      <c r="S286" s="13"/>
    </row>
    <row r="287" spans="1:19" x14ac:dyDescent="0.25">
      <c r="A287" s="77"/>
      <c r="B287" s="76" t="s">
        <v>24</v>
      </c>
      <c r="C287" s="75">
        <f>SUM(C284,C271,C233,C198,C190,C176,C78,C56)</f>
        <v>2677413</v>
      </c>
      <c r="D287" s="72">
        <f>SUM(D284,D271,D233,D198,D190,D176,D78,D56)</f>
        <v>2407417</v>
      </c>
      <c r="E287" s="600">
        <f>SUM(E284,E271,E233,E198,E190,E176,E78,E56)</f>
        <v>0</v>
      </c>
      <c r="F287" s="505">
        <f t="shared" si="36"/>
        <v>2407417</v>
      </c>
      <c r="G287" s="72">
        <f>SUM(G284,G271,G233,G198,G190,G176,G78,G56)</f>
        <v>0</v>
      </c>
      <c r="H287" s="71">
        <f>SUM(H284,H271,H233,H198,H190,H176,H78,H56)</f>
        <v>0</v>
      </c>
      <c r="I287" s="70">
        <f t="shared" si="37"/>
        <v>0</v>
      </c>
      <c r="J287" s="72">
        <f>SUM(J284,J271,J233,J198,J190,J176,J78,J56)</f>
        <v>269996</v>
      </c>
      <c r="K287" s="71">
        <f>SUM(K284,K271,K233,K198,K190,K176,K78,K56)</f>
        <v>0</v>
      </c>
      <c r="L287" s="70">
        <f t="shared" si="38"/>
        <v>269996</v>
      </c>
      <c r="M287" s="69">
        <f>SUM(M284,M271,M233,M198,M190,M176,M78,M56)</f>
        <v>0</v>
      </c>
      <c r="N287" s="68">
        <f>SUM(N284,N271,N233,N198,N190,N176,N78,N56)</f>
        <v>0</v>
      </c>
      <c r="O287" s="67">
        <f t="shared" si="57"/>
        <v>0</v>
      </c>
      <c r="P287" s="66"/>
      <c r="R287" s="13"/>
      <c r="S287" s="13"/>
    </row>
    <row r="288" spans="1:19" x14ac:dyDescent="0.25">
      <c r="A288" s="65" t="s">
        <v>23</v>
      </c>
      <c r="B288" s="64"/>
      <c r="C288" s="59">
        <f t="shared" ref="C288" si="58">F288+I288+L288+O288</f>
        <v>-55290</v>
      </c>
      <c r="D288" s="61">
        <f>SUM(D28,D29,D45)-D54</f>
        <v>0</v>
      </c>
      <c r="E288" s="62">
        <f>SUM(E28,E29,E45)-E54</f>
        <v>0</v>
      </c>
      <c r="F288" s="503">
        <f t="shared" si="36"/>
        <v>0</v>
      </c>
      <c r="G288" s="61">
        <f>SUM(G28,G29,G45)-G54</f>
        <v>0</v>
      </c>
      <c r="H288" s="60">
        <f>SUM(H28,H29,H45)-H54</f>
        <v>0</v>
      </c>
      <c r="I288" s="15">
        <f t="shared" si="37"/>
        <v>0</v>
      </c>
      <c r="J288" s="61">
        <f>(J30+J46)-J54</f>
        <v>-55290</v>
      </c>
      <c r="K288" s="60">
        <f>(K30+K46)-K54</f>
        <v>0</v>
      </c>
      <c r="L288" s="15">
        <f t="shared" si="38"/>
        <v>-55290</v>
      </c>
      <c r="M288" s="59">
        <f>M48-M54</f>
        <v>0</v>
      </c>
      <c r="N288" s="58">
        <f>N48-N54</f>
        <v>0</v>
      </c>
      <c r="O288" s="15">
        <f t="shared" si="57"/>
        <v>0</v>
      </c>
      <c r="P288" s="14"/>
      <c r="R288" s="13"/>
      <c r="S288" s="13"/>
    </row>
    <row r="289" spans="1:19" s="6" customFormat="1" x14ac:dyDescent="0.25">
      <c r="A289" s="65" t="s">
        <v>22</v>
      </c>
      <c r="B289" s="64"/>
      <c r="C289" s="62">
        <f>SUM(C290,C291)-C298+C299</f>
        <v>55290</v>
      </c>
      <c r="D289" s="61">
        <f>SUM(D290,D291)-D298+D299</f>
        <v>0</v>
      </c>
      <c r="E289" s="62">
        <f>SUM(E290,E291)-E298+E299</f>
        <v>0</v>
      </c>
      <c r="F289" s="503">
        <f t="shared" si="36"/>
        <v>0</v>
      </c>
      <c r="G289" s="61">
        <f>SUM(G290,G291)-G298+G299</f>
        <v>0</v>
      </c>
      <c r="H289" s="60">
        <f>SUM(H290,H291)-H298+H299</f>
        <v>0</v>
      </c>
      <c r="I289" s="15">
        <f t="shared" si="37"/>
        <v>0</v>
      </c>
      <c r="J289" s="61">
        <f>SUM(J290,J291)-J298+J299</f>
        <v>55290</v>
      </c>
      <c r="K289" s="60">
        <f>SUM(K290,K291)-K298+K299</f>
        <v>0</v>
      </c>
      <c r="L289" s="15">
        <f t="shared" si="38"/>
        <v>55290</v>
      </c>
      <c r="M289" s="59">
        <f>SUM(M290,M291)-M298+M299</f>
        <v>0</v>
      </c>
      <c r="N289" s="58">
        <f>SUM(N290,N291)-N298+N299</f>
        <v>0</v>
      </c>
      <c r="O289" s="15">
        <f t="shared" si="57"/>
        <v>0</v>
      </c>
      <c r="P289" s="14"/>
      <c r="R289" s="13"/>
      <c r="S289" s="13"/>
    </row>
    <row r="290" spans="1:19" s="6" customFormat="1" x14ac:dyDescent="0.25">
      <c r="A290" s="63" t="s">
        <v>21</v>
      </c>
      <c r="B290" s="63" t="s">
        <v>20</v>
      </c>
      <c r="C290" s="62">
        <f>C25-C284</f>
        <v>55290</v>
      </c>
      <c r="D290" s="61">
        <f>D25-D284</f>
        <v>0</v>
      </c>
      <c r="E290" s="62">
        <f>E25-E284</f>
        <v>0</v>
      </c>
      <c r="F290" s="503">
        <f t="shared" si="36"/>
        <v>0</v>
      </c>
      <c r="G290" s="61">
        <f>G25-G284</f>
        <v>0</v>
      </c>
      <c r="H290" s="60">
        <f>H25-H284</f>
        <v>0</v>
      </c>
      <c r="I290" s="15">
        <f t="shared" si="37"/>
        <v>0</v>
      </c>
      <c r="J290" s="61">
        <f>J25-J284</f>
        <v>55290</v>
      </c>
      <c r="K290" s="60">
        <f>K25-K284</f>
        <v>0</v>
      </c>
      <c r="L290" s="15">
        <f t="shared" si="38"/>
        <v>55290</v>
      </c>
      <c r="M290" s="59">
        <f>M25-M284</f>
        <v>0</v>
      </c>
      <c r="N290" s="58">
        <f>N25-N284</f>
        <v>0</v>
      </c>
      <c r="O290" s="15">
        <f t="shared" si="57"/>
        <v>0</v>
      </c>
      <c r="P290" s="14"/>
      <c r="R290" s="13"/>
      <c r="S290" s="13"/>
    </row>
    <row r="291" spans="1:19" s="6" customFormat="1" hidden="1" x14ac:dyDescent="0.25">
      <c r="A291" s="25" t="s">
        <v>19</v>
      </c>
      <c r="B291" s="25" t="s">
        <v>18</v>
      </c>
      <c r="C291" s="62">
        <f>SUM(C292,C294,C296)-SUM(C293,C295,C297)</f>
        <v>0</v>
      </c>
      <c r="D291" s="61">
        <f>SUM(D292,D294,D296)-SUM(D293,D295,D297)</f>
        <v>0</v>
      </c>
      <c r="E291" s="62">
        <f t="shared" ref="E291" si="59">SUM(E292,E294,E296)-SUM(E293,E295,E297)</f>
        <v>0</v>
      </c>
      <c r="F291" s="26">
        <f t="shared" si="36"/>
        <v>0</v>
      </c>
      <c r="G291" s="61">
        <f t="shared" ref="G291:H291" si="60">SUM(G292,G294,G296)-SUM(G293,G295,G297)</f>
        <v>0</v>
      </c>
      <c r="H291" s="60">
        <f t="shared" si="60"/>
        <v>0</v>
      </c>
      <c r="I291" s="15">
        <f t="shared" si="37"/>
        <v>0</v>
      </c>
      <c r="J291" s="61">
        <f>SUM(J292,J294,J296)-SUM(J293,J295,J297)</f>
        <v>0</v>
      </c>
      <c r="K291" s="60">
        <f t="shared" ref="K291" si="61">SUM(K292,K294,K296)-SUM(K293,K295,K297)</f>
        <v>0</v>
      </c>
      <c r="L291" s="15">
        <f t="shared" si="38"/>
        <v>0</v>
      </c>
      <c r="M291" s="59">
        <f t="shared" ref="M291:N291" si="62">SUM(M292,M294,M296)-SUM(M293,M295,M297)</f>
        <v>0</v>
      </c>
      <c r="N291" s="58">
        <f t="shared" si="62"/>
        <v>0</v>
      </c>
      <c r="O291" s="15">
        <f t="shared" si="57"/>
        <v>0</v>
      </c>
      <c r="P291" s="14"/>
      <c r="R291" s="13"/>
      <c r="S291" s="13"/>
    </row>
    <row r="292" spans="1:19" s="6" customFormat="1" hidden="1" x14ac:dyDescent="0.25">
      <c r="A292" s="57" t="s">
        <v>17</v>
      </c>
      <c r="B292" s="56" t="s">
        <v>16</v>
      </c>
      <c r="C292" s="55">
        <f t="shared" ref="C292:C299" si="63">F292+I292+L292+O292</f>
        <v>0</v>
      </c>
      <c r="D292" s="53"/>
      <c r="E292" s="551"/>
      <c r="F292" s="54">
        <f t="shared" si="36"/>
        <v>0</v>
      </c>
      <c r="G292" s="53"/>
      <c r="H292" s="52"/>
      <c r="I292" s="49">
        <f t="shared" si="37"/>
        <v>0</v>
      </c>
      <c r="J292" s="53"/>
      <c r="K292" s="52"/>
      <c r="L292" s="49">
        <f t="shared" si="38"/>
        <v>0</v>
      </c>
      <c r="M292" s="51"/>
      <c r="N292" s="50"/>
      <c r="O292" s="49">
        <f t="shared" si="57"/>
        <v>0</v>
      </c>
      <c r="P292" s="48"/>
      <c r="R292" s="13"/>
      <c r="S292" s="13"/>
    </row>
    <row r="293" spans="1:19" ht="24" hidden="1" x14ac:dyDescent="0.25">
      <c r="A293" s="47" t="s">
        <v>15</v>
      </c>
      <c r="B293" s="46" t="s">
        <v>14</v>
      </c>
      <c r="C293" s="45">
        <f t="shared" si="63"/>
        <v>0</v>
      </c>
      <c r="D293" s="43"/>
      <c r="E293" s="543"/>
      <c r="F293" s="44">
        <f t="shared" si="36"/>
        <v>0</v>
      </c>
      <c r="G293" s="43"/>
      <c r="H293" s="42"/>
      <c r="I293" s="39">
        <f t="shared" si="37"/>
        <v>0</v>
      </c>
      <c r="J293" s="43"/>
      <c r="K293" s="42"/>
      <c r="L293" s="39">
        <f t="shared" si="38"/>
        <v>0</v>
      </c>
      <c r="M293" s="41"/>
      <c r="N293" s="40"/>
      <c r="O293" s="39">
        <f t="shared" si="57"/>
        <v>0</v>
      </c>
      <c r="P293" s="38"/>
      <c r="R293" s="13"/>
      <c r="S293" s="13"/>
    </row>
    <row r="294" spans="1:19" hidden="1" x14ac:dyDescent="0.25">
      <c r="A294" s="47" t="s">
        <v>13</v>
      </c>
      <c r="B294" s="46" t="s">
        <v>12</v>
      </c>
      <c r="C294" s="45">
        <f t="shared" si="63"/>
        <v>0</v>
      </c>
      <c r="D294" s="43"/>
      <c r="E294" s="543"/>
      <c r="F294" s="44">
        <f t="shared" si="36"/>
        <v>0</v>
      </c>
      <c r="G294" s="43"/>
      <c r="H294" s="42"/>
      <c r="I294" s="39">
        <f t="shared" si="37"/>
        <v>0</v>
      </c>
      <c r="J294" s="43"/>
      <c r="K294" s="42"/>
      <c r="L294" s="39">
        <f t="shared" si="38"/>
        <v>0</v>
      </c>
      <c r="M294" s="41"/>
      <c r="N294" s="40"/>
      <c r="O294" s="39">
        <f t="shared" si="57"/>
        <v>0</v>
      </c>
      <c r="P294" s="38"/>
      <c r="R294" s="13"/>
      <c r="S294" s="13"/>
    </row>
    <row r="295" spans="1:19" ht="24" hidden="1" x14ac:dyDescent="0.25">
      <c r="A295" s="47" t="s">
        <v>11</v>
      </c>
      <c r="B295" s="46" t="s">
        <v>10</v>
      </c>
      <c r="C295" s="45">
        <f t="shared" si="63"/>
        <v>0</v>
      </c>
      <c r="D295" s="43"/>
      <c r="E295" s="543"/>
      <c r="F295" s="44">
        <f t="shared" si="36"/>
        <v>0</v>
      </c>
      <c r="G295" s="43"/>
      <c r="H295" s="42"/>
      <c r="I295" s="39">
        <f t="shared" si="37"/>
        <v>0</v>
      </c>
      <c r="J295" s="43"/>
      <c r="K295" s="42"/>
      <c r="L295" s="39">
        <f t="shared" si="38"/>
        <v>0</v>
      </c>
      <c r="M295" s="41"/>
      <c r="N295" s="40"/>
      <c r="O295" s="39">
        <f t="shared" si="57"/>
        <v>0</v>
      </c>
      <c r="P295" s="38"/>
      <c r="R295" s="13"/>
      <c r="S295" s="13"/>
    </row>
    <row r="296" spans="1:19" hidden="1" x14ac:dyDescent="0.25">
      <c r="A296" s="47" t="s">
        <v>9</v>
      </c>
      <c r="B296" s="46" t="s">
        <v>8</v>
      </c>
      <c r="C296" s="45">
        <f t="shared" si="63"/>
        <v>0</v>
      </c>
      <c r="D296" s="43"/>
      <c r="E296" s="543"/>
      <c r="F296" s="44">
        <f t="shared" si="36"/>
        <v>0</v>
      </c>
      <c r="G296" s="43"/>
      <c r="H296" s="42"/>
      <c r="I296" s="39">
        <f t="shared" si="37"/>
        <v>0</v>
      </c>
      <c r="J296" s="43"/>
      <c r="K296" s="42"/>
      <c r="L296" s="39">
        <f t="shared" si="38"/>
        <v>0</v>
      </c>
      <c r="M296" s="41"/>
      <c r="N296" s="40"/>
      <c r="O296" s="39">
        <f t="shared" si="57"/>
        <v>0</v>
      </c>
      <c r="P296" s="38"/>
      <c r="R296" s="13"/>
      <c r="S296" s="13"/>
    </row>
    <row r="297" spans="1:19" ht="24" hidden="1" x14ac:dyDescent="0.25">
      <c r="A297" s="37" t="s">
        <v>7</v>
      </c>
      <c r="B297" s="36" t="s">
        <v>6</v>
      </c>
      <c r="C297" s="35">
        <f t="shared" si="63"/>
        <v>0</v>
      </c>
      <c r="D297" s="33"/>
      <c r="E297" s="546"/>
      <c r="F297" s="34">
        <f t="shared" si="36"/>
        <v>0</v>
      </c>
      <c r="G297" s="33"/>
      <c r="H297" s="32"/>
      <c r="I297" s="29">
        <f t="shared" si="37"/>
        <v>0</v>
      </c>
      <c r="J297" s="33"/>
      <c r="K297" s="32"/>
      <c r="L297" s="29">
        <f t="shared" si="38"/>
        <v>0</v>
      </c>
      <c r="M297" s="31"/>
      <c r="N297" s="30"/>
      <c r="O297" s="29">
        <f t="shared" si="57"/>
        <v>0</v>
      </c>
      <c r="P297" s="28"/>
      <c r="R297" s="13"/>
      <c r="S297" s="13"/>
    </row>
    <row r="298" spans="1:19" hidden="1" x14ac:dyDescent="0.25">
      <c r="A298" s="25" t="s">
        <v>5</v>
      </c>
      <c r="B298" s="25" t="s">
        <v>4</v>
      </c>
      <c r="C298" s="27">
        <f t="shared" si="63"/>
        <v>0</v>
      </c>
      <c r="D298" s="19"/>
      <c r="E298" s="553"/>
      <c r="F298" s="26">
        <f t="shared" si="36"/>
        <v>0</v>
      </c>
      <c r="G298" s="19"/>
      <c r="H298" s="18"/>
      <c r="I298" s="15">
        <f t="shared" si="37"/>
        <v>0</v>
      </c>
      <c r="J298" s="19"/>
      <c r="K298" s="18"/>
      <c r="L298" s="15">
        <f t="shared" si="38"/>
        <v>0</v>
      </c>
      <c r="M298" s="17"/>
      <c r="N298" s="16"/>
      <c r="O298" s="15">
        <f t="shared" si="57"/>
        <v>0</v>
      </c>
      <c r="P298" s="14"/>
      <c r="R298" s="13"/>
      <c r="S298" s="13"/>
    </row>
    <row r="299" spans="1:19" s="6" customFormat="1" ht="48" hidden="1" x14ac:dyDescent="0.25">
      <c r="A299" s="25" t="s">
        <v>3</v>
      </c>
      <c r="B299" s="24" t="s">
        <v>2</v>
      </c>
      <c r="C299" s="23">
        <f t="shared" si="63"/>
        <v>0</v>
      </c>
      <c r="D299" s="22"/>
      <c r="E299" s="630"/>
      <c r="F299" s="20">
        <f t="shared" si="36"/>
        <v>0</v>
      </c>
      <c r="G299" s="19"/>
      <c r="H299" s="18"/>
      <c r="I299" s="15">
        <f t="shared" si="37"/>
        <v>0</v>
      </c>
      <c r="J299" s="19"/>
      <c r="K299" s="18"/>
      <c r="L299" s="15">
        <f t="shared" si="38"/>
        <v>0</v>
      </c>
      <c r="M299" s="17"/>
      <c r="N299" s="16"/>
      <c r="O299" s="15">
        <f t="shared" si="57"/>
        <v>0</v>
      </c>
      <c r="P299" s="14"/>
      <c r="R299" s="13"/>
      <c r="S299" s="13"/>
    </row>
    <row r="300" spans="1:19" s="6" customFormat="1" x14ac:dyDescent="0.25">
      <c r="A300" s="12" t="s">
        <v>1</v>
      </c>
      <c r="B300" s="11"/>
      <c r="C300" s="11"/>
      <c r="D300" s="11"/>
      <c r="E300" s="11"/>
      <c r="F300" s="11"/>
      <c r="G300" s="11"/>
      <c r="H300" s="11"/>
      <c r="I300" s="11"/>
      <c r="J300" s="11"/>
      <c r="K300" s="11"/>
      <c r="L300" s="11"/>
      <c r="M300" s="11"/>
      <c r="N300" s="11"/>
      <c r="O300" s="11"/>
      <c r="P300" s="10"/>
      <c r="Q300" s="345"/>
    </row>
    <row r="301" spans="1:19" ht="12.75" thickBot="1" x14ac:dyDescent="0.3">
      <c r="A301" s="5"/>
      <c r="B301" s="4"/>
      <c r="C301" s="4"/>
      <c r="D301" s="4"/>
      <c r="E301" s="4"/>
      <c r="F301" s="4"/>
      <c r="G301" s="4"/>
      <c r="H301" s="4"/>
      <c r="I301" s="4"/>
      <c r="J301" s="4"/>
      <c r="K301" s="4"/>
      <c r="L301" s="4"/>
      <c r="M301" s="4"/>
      <c r="N301" s="4"/>
      <c r="O301" s="4"/>
      <c r="P301" s="3"/>
      <c r="Q301" s="377"/>
    </row>
    <row r="302" spans="1:19" x14ac:dyDescent="0.25">
      <c r="A302" s="1"/>
      <c r="B302" s="1"/>
      <c r="C302" s="1"/>
      <c r="D302" s="1"/>
      <c r="E302" s="1"/>
      <c r="F302" s="1"/>
      <c r="G302" s="1"/>
      <c r="H302" s="1"/>
      <c r="I302" s="1"/>
      <c r="J302" s="1"/>
      <c r="K302" s="1"/>
      <c r="L302" s="1"/>
      <c r="M302" s="1"/>
      <c r="N302" s="1"/>
      <c r="O302" s="1"/>
    </row>
    <row r="303" spans="1:19" x14ac:dyDescent="0.25">
      <c r="A303" s="1"/>
      <c r="B303" s="1"/>
      <c r="C303" s="1"/>
      <c r="D303" s="1"/>
      <c r="E303" s="1"/>
      <c r="F303" s="1"/>
      <c r="G303" s="1"/>
      <c r="H303" s="1"/>
      <c r="I303" s="1"/>
      <c r="J303" s="1"/>
      <c r="K303" s="1"/>
      <c r="L303" s="1"/>
      <c r="M303" s="1"/>
      <c r="N303" s="1"/>
      <c r="O303" s="1"/>
    </row>
    <row r="304" spans="1:19"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yxuecLCMHaJ8JaN2YNIUPQ+KrsOz45MJsKnJn3bM1zsChwdwZ5zy+Jm4FZ7ktbJN6CTFjCheFcUhhVAYOq3aCw==" saltValue="885bsRWJpdQikRSq6zIuXQ==" spinCount="100000" sheet="1" objects="1" scenarios="1" formatCells="0" formatColumns="0" formatRows="0"/>
  <autoFilter ref="A22:P300">
    <filterColumn colId="2">
      <filters blank="1">
        <filter val="1 220 032"/>
        <filter val="1 500"/>
        <filter val="1 710 039"/>
        <filter val="10 345"/>
        <filter val="100"/>
        <filter val="101 627"/>
        <filter val="119 928"/>
        <filter val="12 658"/>
        <filter val="120 074"/>
        <filter val="13 363"/>
        <filter val="14 213"/>
        <filter val="146 013"/>
        <filter val="15 450"/>
        <filter val="15 905"/>
        <filter val="150"/>
        <filter val="160 562"/>
        <filter val="18 369"/>
        <filter val="2 080"/>
        <filter val="2 211 814"/>
        <filter val="2 407 417"/>
        <filter val="2 616 011"/>
        <filter val="2 675 333"/>
        <filter val="2 677 413"/>
        <filter val="2 680"/>
        <filter val="204 866"/>
        <filter val="211 914"/>
        <filter val="22 817"/>
        <filter val="246 193"/>
        <filter val="26 007"/>
        <filter val="3 000"/>
        <filter val="3 200"/>
        <filter val="3 500"/>
        <filter val="300"/>
        <filter val="31 383"/>
        <filter val="34 323"/>
        <filter val="35 150"/>
        <filter val="35 575"/>
        <filter val="37 595"/>
        <filter val="37 830"/>
        <filter val="37 930"/>
        <filter val="370 079"/>
        <filter val="4 300"/>
        <filter val="4 632"/>
        <filter val="4 827"/>
        <filter val="400 148"/>
        <filter val="404 197"/>
        <filter val="420"/>
        <filter val="47 288"/>
        <filter val="50"/>
        <filter val="50 763"/>
        <filter val="501 775"/>
        <filter val="55 290"/>
        <filter val="-55 290"/>
        <filter val="57 370"/>
        <filter val="58 610"/>
        <filter val="59 322"/>
        <filter val="6 265"/>
        <filter val="6 788"/>
        <filter val="6 802"/>
        <filter val="65 901"/>
        <filter val="67 949"/>
        <filter val="69 040"/>
        <filter val="7 000"/>
        <filter val="70"/>
        <filter val="712"/>
        <filter val="74 970"/>
        <filter val="750"/>
        <filter val="79 890"/>
        <filter val="83 616"/>
        <filter val="9 1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37.pielikums Jūrmalas pilsētas domes 
2016.gada 15.septembra saistošajiem noteikumiem Nr.30
(protokols Nr.13, 11.punkts)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321"/>
  <sheetViews>
    <sheetView view="pageLayout" zoomScaleNormal="90" workbookViewId="0">
      <selection activeCell="S6" sqref="S6"/>
    </sheetView>
  </sheetViews>
  <sheetFormatPr defaultRowHeight="12" outlineLevelCol="1" x14ac:dyDescent="0.25"/>
  <cols>
    <col min="1" max="1" width="10.85546875" style="2" customWidth="1"/>
    <col min="2" max="2" width="31.1406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629</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371</v>
      </c>
      <c r="D9" s="861"/>
      <c r="E9" s="861"/>
      <c r="F9" s="861"/>
      <c r="G9" s="861"/>
      <c r="H9" s="861"/>
      <c r="I9" s="861"/>
      <c r="J9" s="861"/>
      <c r="K9" s="861"/>
      <c r="L9" s="861"/>
      <c r="M9" s="861"/>
      <c r="N9" s="861"/>
      <c r="O9" s="861"/>
      <c r="P9" s="882"/>
      <c r="Q9" s="377"/>
    </row>
    <row r="10" spans="1:17" x14ac:dyDescent="0.25">
      <c r="A10" s="359" t="s">
        <v>322</v>
      </c>
      <c r="B10" s="358"/>
      <c r="C10" s="864" t="s">
        <v>630</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366</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t="s">
        <v>628</v>
      </c>
      <c r="D16" s="861"/>
      <c r="E16" s="861"/>
      <c r="F16" s="861"/>
      <c r="G16" s="861"/>
      <c r="H16" s="861"/>
      <c r="I16" s="861"/>
      <c r="J16" s="861"/>
      <c r="K16" s="861"/>
      <c r="L16" s="861"/>
      <c r="M16" s="861"/>
      <c r="N16" s="861"/>
      <c r="O16" s="861"/>
      <c r="P16" s="882"/>
      <c r="Q16" s="377"/>
    </row>
    <row r="17" spans="1:19" x14ac:dyDescent="0.25">
      <c r="A17" s="359"/>
      <c r="B17" s="358" t="s">
        <v>311</v>
      </c>
      <c r="C17" s="861"/>
      <c r="D17" s="861"/>
      <c r="E17" s="861"/>
      <c r="F17" s="861"/>
      <c r="G17" s="861"/>
      <c r="H17" s="861"/>
      <c r="I17" s="861"/>
      <c r="J17" s="861"/>
      <c r="K17" s="861"/>
      <c r="L17" s="861"/>
      <c r="M17" s="861"/>
      <c r="N17" s="861"/>
      <c r="O17" s="861"/>
      <c r="P17" s="882"/>
      <c r="Q17" s="377"/>
    </row>
    <row r="18" spans="1:19" x14ac:dyDescent="0.25">
      <c r="A18" s="357"/>
      <c r="B18" s="356"/>
      <c r="C18" s="865"/>
      <c r="D18" s="865"/>
      <c r="E18" s="865"/>
      <c r="F18" s="865"/>
      <c r="G18" s="865"/>
      <c r="H18" s="865"/>
      <c r="I18" s="865"/>
      <c r="J18" s="865"/>
      <c r="K18" s="865"/>
      <c r="L18" s="865"/>
      <c r="M18" s="865"/>
      <c r="N18" s="865"/>
      <c r="O18" s="865"/>
      <c r="P18" s="888"/>
      <c r="Q18" s="377"/>
    </row>
    <row r="19" spans="1:19"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9"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9" s="346" customFormat="1" ht="70.5" customHeight="1" thickBot="1" x14ac:dyDescent="0.3">
      <c r="A21" s="868"/>
      <c r="B21" s="871"/>
      <c r="C21" s="876"/>
      <c r="D21" s="860"/>
      <c r="E21" s="878"/>
      <c r="F21" s="858"/>
      <c r="G21" s="860"/>
      <c r="H21" s="878"/>
      <c r="I21" s="858"/>
      <c r="J21" s="860"/>
      <c r="K21" s="878"/>
      <c r="L21" s="858"/>
      <c r="M21" s="860"/>
      <c r="N21" s="878"/>
      <c r="O21" s="858"/>
      <c r="P21" s="871"/>
    </row>
    <row r="22" spans="1:19" s="346" customFormat="1" ht="9" thickTop="1" x14ac:dyDescent="0.25">
      <c r="A22" s="354" t="s">
        <v>292</v>
      </c>
      <c r="B22" s="354">
        <v>2</v>
      </c>
      <c r="C22" s="354">
        <v>3</v>
      </c>
      <c r="D22" s="350">
        <v>4</v>
      </c>
      <c r="E22" s="348">
        <v>5</v>
      </c>
      <c r="F22" s="352">
        <v>6</v>
      </c>
      <c r="G22" s="350">
        <v>7</v>
      </c>
      <c r="H22" s="351">
        <v>8</v>
      </c>
      <c r="I22" s="347">
        <v>9</v>
      </c>
      <c r="J22" s="350">
        <v>10</v>
      </c>
      <c r="K22" s="349">
        <v>11</v>
      </c>
      <c r="L22" s="347">
        <v>12</v>
      </c>
      <c r="M22" s="349">
        <v>13</v>
      </c>
      <c r="N22" s="348">
        <v>14</v>
      </c>
      <c r="O22" s="347">
        <v>15</v>
      </c>
      <c r="P22" s="347">
        <v>16</v>
      </c>
    </row>
    <row r="23" spans="1:19" s="6" customFormat="1" x14ac:dyDescent="0.25">
      <c r="A23" s="203"/>
      <c r="B23" s="183" t="s">
        <v>291</v>
      </c>
      <c r="C23" s="204"/>
      <c r="D23" s="342"/>
      <c r="E23" s="340"/>
      <c r="F23" s="344"/>
      <c r="G23" s="342"/>
      <c r="H23" s="343"/>
      <c r="I23" s="339"/>
      <c r="J23" s="342"/>
      <c r="K23" s="341"/>
      <c r="L23" s="339"/>
      <c r="M23" s="341"/>
      <c r="N23" s="340"/>
      <c r="O23" s="339"/>
      <c r="P23" s="338"/>
    </row>
    <row r="24" spans="1:19" s="6" customFormat="1" ht="12.75" thickBot="1" x14ac:dyDescent="0.3">
      <c r="A24" s="223"/>
      <c r="B24" s="337" t="s">
        <v>290</v>
      </c>
      <c r="C24" s="462">
        <f>F24+I24+L24+O24</f>
        <v>623724</v>
      </c>
      <c r="D24" s="334">
        <f>SUM(D25,D28,D29,D45,D46)</f>
        <v>580041</v>
      </c>
      <c r="E24" s="331">
        <f>SUM(E25,E28,E29,E45,E46)</f>
        <v>0</v>
      </c>
      <c r="F24" s="335">
        <f t="shared" ref="F24:F29" si="0">D24+E24</f>
        <v>580041</v>
      </c>
      <c r="G24" s="334">
        <f>SUM(G25,G28,G46)</f>
        <v>0</v>
      </c>
      <c r="H24" s="333">
        <f>SUM(H25,H28,H46)</f>
        <v>0</v>
      </c>
      <c r="I24" s="330">
        <f>G24+H24</f>
        <v>0</v>
      </c>
      <c r="J24" s="334">
        <f>SUM(J25,J30,J46)</f>
        <v>43683</v>
      </c>
      <c r="K24" s="333">
        <f>SUM(K25,K30,K46)</f>
        <v>0</v>
      </c>
      <c r="L24" s="330">
        <f>J24+K24</f>
        <v>43683</v>
      </c>
      <c r="M24" s="332">
        <f>SUM(M25,M48)</f>
        <v>0</v>
      </c>
      <c r="N24" s="331">
        <f>SUM(N25,N48)</f>
        <v>0</v>
      </c>
      <c r="O24" s="330">
        <f>M24+N24</f>
        <v>0</v>
      </c>
      <c r="P24" s="215"/>
      <c r="R24" s="13"/>
      <c r="S24" s="13"/>
    </row>
    <row r="25" spans="1:19" ht="12.75" hidden="1" thickTop="1" x14ac:dyDescent="0.25">
      <c r="A25" s="329"/>
      <c r="B25" s="328" t="s">
        <v>289</v>
      </c>
      <c r="C25" s="463">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c r="S25" s="13"/>
    </row>
    <row r="26" spans="1:19" ht="12.75" hidden="1" thickTop="1" x14ac:dyDescent="0.25">
      <c r="A26" s="200"/>
      <c r="B26" s="145" t="s">
        <v>288</v>
      </c>
      <c r="C26" s="464">
        <f>F26+I26+L26+O26</f>
        <v>0</v>
      </c>
      <c r="D26" s="194"/>
      <c r="E26" s="191"/>
      <c r="F26" s="195">
        <f t="shared" si="0"/>
        <v>0</v>
      </c>
      <c r="G26" s="194"/>
      <c r="H26" s="193"/>
      <c r="I26" s="190">
        <f>G26+H26</f>
        <v>0</v>
      </c>
      <c r="J26" s="194"/>
      <c r="K26" s="193"/>
      <c r="L26" s="190">
        <f>J26+K26</f>
        <v>0</v>
      </c>
      <c r="M26" s="192"/>
      <c r="N26" s="191"/>
      <c r="O26" s="190">
        <f>M26+N26</f>
        <v>0</v>
      </c>
      <c r="P26" s="78"/>
      <c r="R26" s="13"/>
      <c r="S26" s="13"/>
    </row>
    <row r="27" spans="1:19" ht="12.75" hidden="1" thickTop="1" x14ac:dyDescent="0.25">
      <c r="A27" s="46"/>
      <c r="B27" s="88" t="s">
        <v>287</v>
      </c>
      <c r="C27" s="468">
        <f>F27+I27+L27+O27</f>
        <v>0</v>
      </c>
      <c r="D27" s="316"/>
      <c r="E27" s="313"/>
      <c r="F27" s="317">
        <f t="shared" si="0"/>
        <v>0</v>
      </c>
      <c r="G27" s="316"/>
      <c r="H27" s="315"/>
      <c r="I27" s="312">
        <f>G27+H27</f>
        <v>0</v>
      </c>
      <c r="J27" s="316"/>
      <c r="K27" s="315"/>
      <c r="L27" s="312">
        <f>J27+K27</f>
        <v>0</v>
      </c>
      <c r="M27" s="314"/>
      <c r="N27" s="313"/>
      <c r="O27" s="312">
        <f>M27+N27</f>
        <v>0</v>
      </c>
      <c r="P27" s="38"/>
      <c r="R27" s="13"/>
      <c r="S27" s="13"/>
    </row>
    <row r="28" spans="1:19" s="6" customFormat="1" ht="25.5" thickTop="1" thickBot="1" x14ac:dyDescent="0.3">
      <c r="A28" s="311">
        <v>19300</v>
      </c>
      <c r="B28" s="311" t="s">
        <v>286</v>
      </c>
      <c r="C28" s="469">
        <f>SUM(F28,I28)</f>
        <v>580041</v>
      </c>
      <c r="D28" s="307">
        <f>D54</f>
        <v>580041</v>
      </c>
      <c r="E28" s="309"/>
      <c r="F28" s="308">
        <f t="shared" si="0"/>
        <v>580041</v>
      </c>
      <c r="G28" s="307"/>
      <c r="H28" s="306"/>
      <c r="I28" s="305">
        <f>G28+H28</f>
        <v>0</v>
      </c>
      <c r="J28" s="304" t="s">
        <v>262</v>
      </c>
      <c r="K28" s="303" t="s">
        <v>262</v>
      </c>
      <c r="L28" s="300" t="s">
        <v>262</v>
      </c>
      <c r="M28" s="302" t="s">
        <v>262</v>
      </c>
      <c r="N28" s="301" t="s">
        <v>262</v>
      </c>
      <c r="O28" s="300" t="s">
        <v>262</v>
      </c>
      <c r="P28" s="299"/>
      <c r="R28" s="13"/>
      <c r="S28" s="13"/>
    </row>
    <row r="29" spans="1:19" s="6" customFormat="1" ht="24.75" hidden="1" thickTop="1" x14ac:dyDescent="0.25">
      <c r="A29" s="109"/>
      <c r="B29" s="109" t="s">
        <v>284</v>
      </c>
      <c r="C29" s="473">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c r="R29" s="13"/>
      <c r="S29" s="13"/>
    </row>
    <row r="30" spans="1:19" s="6" customFormat="1" ht="24.75" thickTop="1" x14ac:dyDescent="0.25">
      <c r="A30" s="109">
        <v>21300</v>
      </c>
      <c r="B30" s="109" t="s">
        <v>283</v>
      </c>
      <c r="C30" s="473">
        <f t="shared" ref="C30:C44" si="1">L30</f>
        <v>43683</v>
      </c>
      <c r="D30" s="276" t="s">
        <v>262</v>
      </c>
      <c r="E30" s="267" t="s">
        <v>262</v>
      </c>
      <c r="F30" s="293" t="s">
        <v>262</v>
      </c>
      <c r="G30" s="276" t="s">
        <v>262</v>
      </c>
      <c r="H30" s="275" t="s">
        <v>262</v>
      </c>
      <c r="I30" s="266" t="s">
        <v>262</v>
      </c>
      <c r="J30" s="121">
        <f>SUM(J31,J35,J37,J40)</f>
        <v>43683</v>
      </c>
      <c r="K30" s="120">
        <f>SUM(K31,K35,K37,K40)</f>
        <v>0</v>
      </c>
      <c r="L30" s="119">
        <f t="shared" ref="L30:L44" si="2">J30+K30</f>
        <v>43683</v>
      </c>
      <c r="M30" s="268" t="s">
        <v>262</v>
      </c>
      <c r="N30" s="267" t="s">
        <v>262</v>
      </c>
      <c r="O30" s="266" t="s">
        <v>262</v>
      </c>
      <c r="P30" s="171"/>
      <c r="R30" s="13"/>
      <c r="S30" s="13"/>
    </row>
    <row r="31" spans="1:19" s="6" customFormat="1" hidden="1" x14ac:dyDescent="0.25">
      <c r="A31" s="280">
        <v>21350</v>
      </c>
      <c r="B31" s="109" t="s">
        <v>282</v>
      </c>
      <c r="C31" s="473">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c r="R31" s="13"/>
      <c r="S31" s="13"/>
    </row>
    <row r="32" spans="1:19" hidden="1" x14ac:dyDescent="0.25">
      <c r="A32" s="200">
        <v>21351</v>
      </c>
      <c r="B32" s="117" t="s">
        <v>281</v>
      </c>
      <c r="C32" s="477">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c r="R32" s="13"/>
      <c r="S32" s="13"/>
    </row>
    <row r="33" spans="1:19" hidden="1" x14ac:dyDescent="0.25">
      <c r="A33" s="46">
        <v>21352</v>
      </c>
      <c r="B33" s="110" t="s">
        <v>280</v>
      </c>
      <c r="C33" s="87">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c r="R33" s="13"/>
      <c r="S33" s="13"/>
    </row>
    <row r="34" spans="1:19" ht="24" hidden="1" x14ac:dyDescent="0.25">
      <c r="A34" s="46">
        <v>21359</v>
      </c>
      <c r="B34" s="110" t="s">
        <v>279</v>
      </c>
      <c r="C34" s="87">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c r="R34" s="13"/>
      <c r="S34" s="13"/>
    </row>
    <row r="35" spans="1:19" s="6" customFormat="1" ht="24" hidden="1" x14ac:dyDescent="0.25">
      <c r="A35" s="280">
        <v>21370</v>
      </c>
      <c r="B35" s="109" t="s">
        <v>278</v>
      </c>
      <c r="C35" s="473">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c r="R35" s="13"/>
      <c r="S35" s="13"/>
    </row>
    <row r="36" spans="1:19" ht="36" hidden="1" x14ac:dyDescent="0.25">
      <c r="A36" s="99">
        <v>21379</v>
      </c>
      <c r="B36" s="98" t="s">
        <v>277</v>
      </c>
      <c r="C36" s="97">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c r="R36" s="13"/>
      <c r="S36" s="13"/>
    </row>
    <row r="37" spans="1:19" s="6" customFormat="1" hidden="1" x14ac:dyDescent="0.25">
      <c r="A37" s="280">
        <v>21380</v>
      </c>
      <c r="B37" s="109" t="s">
        <v>276</v>
      </c>
      <c r="C37" s="473">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c r="R37" s="13"/>
      <c r="S37" s="13"/>
    </row>
    <row r="38" spans="1:19" hidden="1" x14ac:dyDescent="0.25">
      <c r="A38" s="145">
        <v>21381</v>
      </c>
      <c r="B38" s="117" t="s">
        <v>275</v>
      </c>
      <c r="C38" s="477">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c r="R38" s="13"/>
      <c r="S38" s="13"/>
    </row>
    <row r="39" spans="1:19" ht="24" hidden="1" x14ac:dyDescent="0.25">
      <c r="A39" s="88">
        <v>21383</v>
      </c>
      <c r="B39" s="110" t="s">
        <v>274</v>
      </c>
      <c r="C39" s="87">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c r="R39" s="13"/>
      <c r="S39" s="13"/>
    </row>
    <row r="40" spans="1:19" s="6" customFormat="1" ht="24" x14ac:dyDescent="0.25">
      <c r="A40" s="280">
        <v>21390</v>
      </c>
      <c r="B40" s="109" t="s">
        <v>273</v>
      </c>
      <c r="C40" s="473">
        <f t="shared" si="1"/>
        <v>43683</v>
      </c>
      <c r="D40" s="276" t="s">
        <v>262</v>
      </c>
      <c r="E40" s="267" t="s">
        <v>262</v>
      </c>
      <c r="F40" s="293" t="s">
        <v>262</v>
      </c>
      <c r="G40" s="276" t="s">
        <v>262</v>
      </c>
      <c r="H40" s="275" t="s">
        <v>262</v>
      </c>
      <c r="I40" s="266" t="s">
        <v>262</v>
      </c>
      <c r="J40" s="121">
        <f>SUM(J41:J44)</f>
        <v>43683</v>
      </c>
      <c r="K40" s="120">
        <f>SUM(K41:K44)</f>
        <v>0</v>
      </c>
      <c r="L40" s="119">
        <f t="shared" si="2"/>
        <v>43683</v>
      </c>
      <c r="M40" s="268" t="s">
        <v>262</v>
      </c>
      <c r="N40" s="267" t="s">
        <v>262</v>
      </c>
      <c r="O40" s="266" t="s">
        <v>262</v>
      </c>
      <c r="P40" s="171"/>
      <c r="R40" s="13"/>
      <c r="S40" s="13"/>
    </row>
    <row r="41" spans="1:19" ht="24" hidden="1" x14ac:dyDescent="0.25">
      <c r="A41" s="145">
        <v>21391</v>
      </c>
      <c r="B41" s="117" t="s">
        <v>272</v>
      </c>
      <c r="C41" s="477">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c r="R41" s="13"/>
      <c r="S41" s="13"/>
    </row>
    <row r="42" spans="1:19" hidden="1" x14ac:dyDescent="0.25">
      <c r="A42" s="88">
        <v>21393</v>
      </c>
      <c r="B42" s="110" t="s">
        <v>271</v>
      </c>
      <c r="C42" s="87">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c r="R42" s="13"/>
      <c r="S42" s="13"/>
    </row>
    <row r="43" spans="1:19" hidden="1" x14ac:dyDescent="0.25">
      <c r="A43" s="88">
        <v>21395</v>
      </c>
      <c r="B43" s="110" t="s">
        <v>270</v>
      </c>
      <c r="C43" s="87">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c r="R43" s="13"/>
      <c r="S43" s="13"/>
    </row>
    <row r="44" spans="1:19" x14ac:dyDescent="0.25">
      <c r="A44" s="88">
        <v>21399</v>
      </c>
      <c r="B44" s="110" t="s">
        <v>269</v>
      </c>
      <c r="C44" s="87">
        <f t="shared" si="1"/>
        <v>43683</v>
      </c>
      <c r="D44" s="285" t="s">
        <v>262</v>
      </c>
      <c r="E44" s="282" t="s">
        <v>262</v>
      </c>
      <c r="F44" s="286" t="s">
        <v>262</v>
      </c>
      <c r="G44" s="285" t="s">
        <v>262</v>
      </c>
      <c r="H44" s="284" t="s">
        <v>262</v>
      </c>
      <c r="I44" s="281" t="s">
        <v>262</v>
      </c>
      <c r="J44" s="43">
        <v>43683</v>
      </c>
      <c r="K44" s="42"/>
      <c r="L44" s="39">
        <f t="shared" si="2"/>
        <v>43683</v>
      </c>
      <c r="M44" s="283" t="s">
        <v>262</v>
      </c>
      <c r="N44" s="282" t="s">
        <v>262</v>
      </c>
      <c r="O44" s="281" t="s">
        <v>262</v>
      </c>
      <c r="P44" s="38"/>
      <c r="R44" s="13"/>
      <c r="S44" s="13"/>
    </row>
    <row r="45" spans="1:19" s="6" customFormat="1" ht="24" hidden="1" x14ac:dyDescent="0.25">
      <c r="A45" s="280">
        <v>21420</v>
      </c>
      <c r="B45" s="109" t="s">
        <v>268</v>
      </c>
      <c r="C45" s="47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c r="R45" s="13"/>
      <c r="S45" s="13"/>
    </row>
    <row r="46" spans="1:19" s="6" customFormat="1" ht="24" hidden="1" x14ac:dyDescent="0.25">
      <c r="A46" s="274">
        <v>21490</v>
      </c>
      <c r="B46" s="154" t="s">
        <v>267</v>
      </c>
      <c r="C46" s="47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c r="S46" s="13"/>
    </row>
    <row r="47" spans="1:19" s="6" customFormat="1" ht="24" hidden="1" x14ac:dyDescent="0.25">
      <c r="A47" s="88">
        <v>21499</v>
      </c>
      <c r="B47" s="110" t="s">
        <v>266</v>
      </c>
      <c r="C47" s="482">
        <f>F47+I47+L47</f>
        <v>0</v>
      </c>
      <c r="D47" s="194"/>
      <c r="E47" s="191"/>
      <c r="F47" s="195">
        <f>D47+E47</f>
        <v>0</v>
      </c>
      <c r="G47" s="264"/>
      <c r="H47" s="193"/>
      <c r="I47" s="190">
        <f>G47+H47</f>
        <v>0</v>
      </c>
      <c r="J47" s="194"/>
      <c r="K47" s="193"/>
      <c r="L47" s="190">
        <f>J47+K47</f>
        <v>0</v>
      </c>
      <c r="M47" s="263" t="s">
        <v>262</v>
      </c>
      <c r="N47" s="262" t="s">
        <v>262</v>
      </c>
      <c r="O47" s="261" t="s">
        <v>262</v>
      </c>
      <c r="P47" s="48"/>
      <c r="R47" s="13"/>
      <c r="S47" s="13"/>
    </row>
    <row r="48" spans="1:19" hidden="1" x14ac:dyDescent="0.25">
      <c r="A48" s="260">
        <v>23000</v>
      </c>
      <c r="B48" s="259" t="s">
        <v>265</v>
      </c>
      <c r="C48" s="47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c r="R48" s="13"/>
      <c r="S48" s="13"/>
    </row>
    <row r="49" spans="1:19" ht="24" hidden="1" x14ac:dyDescent="0.25">
      <c r="A49" s="187">
        <v>23410</v>
      </c>
      <c r="B49" s="96" t="s">
        <v>264</v>
      </c>
      <c r="C49" s="483">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c r="R49" s="13"/>
      <c r="S49" s="13"/>
    </row>
    <row r="50" spans="1:19" ht="24" hidden="1" x14ac:dyDescent="0.25">
      <c r="A50" s="187">
        <v>23510</v>
      </c>
      <c r="B50" s="96" t="s">
        <v>263</v>
      </c>
      <c r="C50" s="483">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c r="R50" s="13"/>
      <c r="S50" s="13"/>
    </row>
    <row r="51" spans="1:19" x14ac:dyDescent="0.25">
      <c r="A51" s="56"/>
      <c r="B51" s="96"/>
      <c r="C51" s="484"/>
      <c r="D51" s="242"/>
      <c r="E51" s="244"/>
      <c r="F51" s="243"/>
      <c r="G51" s="242"/>
      <c r="H51" s="241"/>
      <c r="I51" s="240"/>
      <c r="J51" s="239"/>
      <c r="K51" s="238"/>
      <c r="L51" s="235"/>
      <c r="M51" s="237"/>
      <c r="N51" s="236"/>
      <c r="O51" s="235"/>
      <c r="P51" s="89"/>
      <c r="R51" s="13"/>
      <c r="S51" s="13"/>
    </row>
    <row r="52" spans="1:19" s="6" customFormat="1" x14ac:dyDescent="0.25">
      <c r="A52" s="234"/>
      <c r="B52" s="233" t="s">
        <v>261</v>
      </c>
      <c r="C52" s="486"/>
      <c r="D52" s="230"/>
      <c r="E52" s="227"/>
      <c r="F52" s="231"/>
      <c r="G52" s="230"/>
      <c r="H52" s="229"/>
      <c r="I52" s="226"/>
      <c r="J52" s="230"/>
      <c r="K52" s="229"/>
      <c r="L52" s="226"/>
      <c r="M52" s="228"/>
      <c r="N52" s="227"/>
      <c r="O52" s="226"/>
      <c r="P52" s="225"/>
      <c r="R52" s="13"/>
      <c r="S52" s="13"/>
    </row>
    <row r="53" spans="1:19" s="6" customFormat="1" ht="12.75" thickBot="1" x14ac:dyDescent="0.3">
      <c r="A53" s="224"/>
      <c r="B53" s="223" t="s">
        <v>260</v>
      </c>
      <c r="C53" s="489">
        <f t="shared" ref="C53:C116" si="4">F53+I53+L53+O53</f>
        <v>623724</v>
      </c>
      <c r="D53" s="220">
        <f>SUM(D54,D284)</f>
        <v>580041</v>
      </c>
      <c r="E53" s="217">
        <f>SUM(E54,E284)</f>
        <v>0</v>
      </c>
      <c r="F53" s="221">
        <f t="shared" ref="F53:F117" si="5">D53+E53</f>
        <v>580041</v>
      </c>
      <c r="G53" s="220">
        <f>SUM(G54,G284)</f>
        <v>0</v>
      </c>
      <c r="H53" s="219">
        <f>SUM(H54,H284)</f>
        <v>0</v>
      </c>
      <c r="I53" s="216">
        <f t="shared" ref="I53:I117" si="6">G53+H53</f>
        <v>0</v>
      </c>
      <c r="J53" s="220">
        <f>SUM(J54,J284)</f>
        <v>43683</v>
      </c>
      <c r="K53" s="219">
        <f>SUM(K54,K284)</f>
        <v>0</v>
      </c>
      <c r="L53" s="216">
        <f t="shared" ref="L53:L117" si="7">J53+K53</f>
        <v>43683</v>
      </c>
      <c r="M53" s="218">
        <f>SUM(M54,M284)</f>
        <v>0</v>
      </c>
      <c r="N53" s="217">
        <f>SUM(N54,N284)</f>
        <v>0</v>
      </c>
      <c r="O53" s="216">
        <f t="shared" ref="O53:O117" si="8">M53+N53</f>
        <v>0</v>
      </c>
      <c r="P53" s="215"/>
      <c r="R53" s="13"/>
      <c r="S53" s="13"/>
    </row>
    <row r="54" spans="1:19" s="6" customFormat="1" ht="36.75" thickTop="1" x14ac:dyDescent="0.25">
      <c r="A54" s="214"/>
      <c r="B54" s="213" t="s">
        <v>259</v>
      </c>
      <c r="C54" s="490">
        <f t="shared" si="4"/>
        <v>623724</v>
      </c>
      <c r="D54" s="210">
        <f>SUM(D55,D197)</f>
        <v>580041</v>
      </c>
      <c r="E54" s="207">
        <f>SUM(E55,E197)</f>
        <v>0</v>
      </c>
      <c r="F54" s="211">
        <f t="shared" si="5"/>
        <v>580041</v>
      </c>
      <c r="G54" s="210">
        <f>SUM(G55,G197)</f>
        <v>0</v>
      </c>
      <c r="H54" s="209">
        <f>SUM(H55,H197)</f>
        <v>0</v>
      </c>
      <c r="I54" s="206">
        <f t="shared" si="6"/>
        <v>0</v>
      </c>
      <c r="J54" s="210">
        <f>SUM(J55,J197)</f>
        <v>43683</v>
      </c>
      <c r="K54" s="209">
        <f>SUM(K55,K197)</f>
        <v>0</v>
      </c>
      <c r="L54" s="206">
        <f t="shared" si="7"/>
        <v>43683</v>
      </c>
      <c r="M54" s="208">
        <f>SUM(M55,M197)</f>
        <v>0</v>
      </c>
      <c r="N54" s="207">
        <f>SUM(N55,N197)</f>
        <v>0</v>
      </c>
      <c r="O54" s="206">
        <f t="shared" si="8"/>
        <v>0</v>
      </c>
      <c r="P54" s="205"/>
      <c r="R54" s="13"/>
      <c r="S54" s="13"/>
    </row>
    <row r="55" spans="1:19" s="6" customFormat="1" ht="24" x14ac:dyDescent="0.25">
      <c r="A55" s="204"/>
      <c r="B55" s="203" t="s">
        <v>258</v>
      </c>
      <c r="C55" s="491">
        <f t="shared" si="4"/>
        <v>623724</v>
      </c>
      <c r="D55" s="179">
        <f>SUM(D56,D78,D176,D190)</f>
        <v>580041</v>
      </c>
      <c r="E55" s="181">
        <f>SUM(E56,E78,E176,E190)</f>
        <v>0</v>
      </c>
      <c r="F55" s="180">
        <f t="shared" si="5"/>
        <v>580041</v>
      </c>
      <c r="G55" s="179">
        <f>SUM(G56,G78,G176,G190)</f>
        <v>0</v>
      </c>
      <c r="H55" s="178">
        <f>SUM(H56,H78,H176,H190)</f>
        <v>0</v>
      </c>
      <c r="I55" s="177">
        <f t="shared" si="6"/>
        <v>0</v>
      </c>
      <c r="J55" s="179">
        <f>SUM(J56,J78,J176,J190)</f>
        <v>43683</v>
      </c>
      <c r="K55" s="178">
        <f>SUM(K56,K78,K176,K190)</f>
        <v>0</v>
      </c>
      <c r="L55" s="177">
        <f t="shared" si="7"/>
        <v>43683</v>
      </c>
      <c r="M55" s="13">
        <f>SUM(M56,M78,M176,M190)</f>
        <v>0</v>
      </c>
      <c r="N55" s="181">
        <f>SUM(N56,N78,N176,N190)</f>
        <v>0</v>
      </c>
      <c r="O55" s="177">
        <f t="shared" si="8"/>
        <v>0</v>
      </c>
      <c r="P55" s="202"/>
      <c r="R55" s="13"/>
      <c r="S55" s="13"/>
    </row>
    <row r="56" spans="1:19" s="6" customFormat="1" hidden="1" x14ac:dyDescent="0.25">
      <c r="A56" s="163">
        <v>1000</v>
      </c>
      <c r="B56" s="163" t="s">
        <v>257</v>
      </c>
      <c r="C56" s="49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c r="S56" s="13"/>
    </row>
    <row r="57" spans="1:19" hidden="1" x14ac:dyDescent="0.25">
      <c r="A57" s="109">
        <v>1100</v>
      </c>
      <c r="B57" s="108" t="s">
        <v>256</v>
      </c>
      <c r="C57" s="473">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c r="S57" s="13"/>
    </row>
    <row r="58" spans="1:19" hidden="1" x14ac:dyDescent="0.25">
      <c r="A58" s="169">
        <v>1110</v>
      </c>
      <c r="B58" s="96" t="s">
        <v>255</v>
      </c>
      <c r="C58" s="484">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c r="S58" s="13"/>
    </row>
    <row r="59" spans="1:19" hidden="1" x14ac:dyDescent="0.25">
      <c r="A59" s="145">
        <v>1111</v>
      </c>
      <c r="B59" s="117" t="s">
        <v>254</v>
      </c>
      <c r="C59" s="477">
        <f t="shared" si="4"/>
        <v>0</v>
      </c>
      <c r="D59" s="83">
        <v>0</v>
      </c>
      <c r="E59" s="80"/>
      <c r="F59" s="84">
        <f t="shared" si="5"/>
        <v>0</v>
      </c>
      <c r="G59" s="83"/>
      <c r="H59" s="82"/>
      <c r="I59" s="79">
        <f t="shared" si="6"/>
        <v>0</v>
      </c>
      <c r="J59" s="83">
        <v>0</v>
      </c>
      <c r="K59" s="82"/>
      <c r="L59" s="79">
        <f t="shared" si="7"/>
        <v>0</v>
      </c>
      <c r="M59" s="81"/>
      <c r="N59" s="80"/>
      <c r="O59" s="79">
        <f t="shared" si="8"/>
        <v>0</v>
      </c>
      <c r="P59" s="78"/>
      <c r="R59" s="13"/>
      <c r="S59" s="13"/>
    </row>
    <row r="60" spans="1:19" hidden="1" x14ac:dyDescent="0.25">
      <c r="A60" s="88">
        <v>1119</v>
      </c>
      <c r="B60" s="110" t="s">
        <v>253</v>
      </c>
      <c r="C60" s="87">
        <f t="shared" si="4"/>
        <v>0</v>
      </c>
      <c r="D60" s="43">
        <v>0</v>
      </c>
      <c r="E60" s="40"/>
      <c r="F60" s="44">
        <f t="shared" si="5"/>
        <v>0</v>
      </c>
      <c r="G60" s="43"/>
      <c r="H60" s="42"/>
      <c r="I60" s="39">
        <f t="shared" si="6"/>
        <v>0</v>
      </c>
      <c r="J60" s="43">
        <v>0</v>
      </c>
      <c r="K60" s="42"/>
      <c r="L60" s="39">
        <f t="shared" si="7"/>
        <v>0</v>
      </c>
      <c r="M60" s="41"/>
      <c r="N60" s="40"/>
      <c r="O60" s="39">
        <f t="shared" si="8"/>
        <v>0</v>
      </c>
      <c r="P60" s="38"/>
      <c r="R60" s="13"/>
      <c r="S60" s="13"/>
    </row>
    <row r="61" spans="1:19" hidden="1" x14ac:dyDescent="0.25">
      <c r="A61" s="111">
        <v>1140</v>
      </c>
      <c r="B61" s="110" t="s">
        <v>252</v>
      </c>
      <c r="C61" s="87">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c r="S61" s="13"/>
    </row>
    <row r="62" spans="1:19" hidden="1" x14ac:dyDescent="0.25">
      <c r="A62" s="88">
        <v>1141</v>
      </c>
      <c r="B62" s="110" t="s">
        <v>251</v>
      </c>
      <c r="C62" s="87">
        <f t="shared" si="4"/>
        <v>0</v>
      </c>
      <c r="D62" s="43">
        <v>0</v>
      </c>
      <c r="E62" s="40"/>
      <c r="F62" s="44">
        <f t="shared" si="5"/>
        <v>0</v>
      </c>
      <c r="G62" s="43"/>
      <c r="H62" s="42"/>
      <c r="I62" s="39">
        <f t="shared" si="6"/>
        <v>0</v>
      </c>
      <c r="J62" s="43">
        <v>0</v>
      </c>
      <c r="K62" s="42"/>
      <c r="L62" s="39">
        <f t="shared" si="7"/>
        <v>0</v>
      </c>
      <c r="M62" s="41"/>
      <c r="N62" s="40"/>
      <c r="O62" s="39">
        <f t="shared" si="8"/>
        <v>0</v>
      </c>
      <c r="P62" s="38"/>
      <c r="R62" s="13"/>
      <c r="S62" s="13"/>
    </row>
    <row r="63" spans="1:19" ht="24" hidden="1" x14ac:dyDescent="0.25">
      <c r="A63" s="88">
        <v>1142</v>
      </c>
      <c r="B63" s="110" t="s">
        <v>250</v>
      </c>
      <c r="C63" s="87">
        <f t="shared" si="4"/>
        <v>0</v>
      </c>
      <c r="D63" s="43">
        <v>0</v>
      </c>
      <c r="E63" s="40"/>
      <c r="F63" s="44">
        <f t="shared" si="5"/>
        <v>0</v>
      </c>
      <c r="G63" s="43"/>
      <c r="H63" s="42"/>
      <c r="I63" s="39">
        <f t="shared" si="6"/>
        <v>0</v>
      </c>
      <c r="J63" s="43">
        <v>0</v>
      </c>
      <c r="K63" s="42"/>
      <c r="L63" s="39">
        <f t="shared" si="7"/>
        <v>0</v>
      </c>
      <c r="M63" s="41"/>
      <c r="N63" s="40"/>
      <c r="O63" s="39">
        <f t="shared" si="8"/>
        <v>0</v>
      </c>
      <c r="P63" s="38"/>
      <c r="R63" s="13"/>
      <c r="S63" s="13"/>
    </row>
    <row r="64" spans="1:19" ht="24" hidden="1" x14ac:dyDescent="0.25">
      <c r="A64" s="88">
        <v>1145</v>
      </c>
      <c r="B64" s="110" t="s">
        <v>249</v>
      </c>
      <c r="C64" s="87">
        <f t="shared" si="4"/>
        <v>0</v>
      </c>
      <c r="D64" s="43">
        <v>0</v>
      </c>
      <c r="E64" s="40"/>
      <c r="F64" s="44">
        <f t="shared" si="5"/>
        <v>0</v>
      </c>
      <c r="G64" s="43"/>
      <c r="H64" s="42"/>
      <c r="I64" s="39">
        <f t="shared" si="6"/>
        <v>0</v>
      </c>
      <c r="J64" s="43">
        <v>0</v>
      </c>
      <c r="K64" s="42"/>
      <c r="L64" s="39">
        <f t="shared" si="7"/>
        <v>0</v>
      </c>
      <c r="M64" s="41"/>
      <c r="N64" s="40"/>
      <c r="O64" s="39">
        <f t="shared" si="8"/>
        <v>0</v>
      </c>
      <c r="P64" s="38"/>
      <c r="R64" s="13"/>
      <c r="S64" s="13"/>
    </row>
    <row r="65" spans="1:19" ht="24" hidden="1" x14ac:dyDescent="0.25">
      <c r="A65" s="88">
        <v>1146</v>
      </c>
      <c r="B65" s="110" t="s">
        <v>248</v>
      </c>
      <c r="C65" s="87">
        <f t="shared" si="4"/>
        <v>0</v>
      </c>
      <c r="D65" s="43">
        <v>0</v>
      </c>
      <c r="E65" s="40"/>
      <c r="F65" s="44">
        <f t="shared" si="5"/>
        <v>0</v>
      </c>
      <c r="G65" s="43"/>
      <c r="H65" s="42"/>
      <c r="I65" s="39">
        <f t="shared" si="6"/>
        <v>0</v>
      </c>
      <c r="J65" s="43">
        <v>0</v>
      </c>
      <c r="K65" s="42"/>
      <c r="L65" s="39">
        <f t="shared" si="7"/>
        <v>0</v>
      </c>
      <c r="M65" s="41"/>
      <c r="N65" s="40"/>
      <c r="O65" s="39">
        <f t="shared" si="8"/>
        <v>0</v>
      </c>
      <c r="P65" s="38"/>
      <c r="R65" s="13"/>
      <c r="S65" s="13"/>
    </row>
    <row r="66" spans="1:19" hidden="1" x14ac:dyDescent="0.25">
      <c r="A66" s="88">
        <v>1147</v>
      </c>
      <c r="B66" s="110" t="s">
        <v>247</v>
      </c>
      <c r="C66" s="87">
        <f t="shared" si="4"/>
        <v>0</v>
      </c>
      <c r="D66" s="43">
        <v>0</v>
      </c>
      <c r="E66" s="40"/>
      <c r="F66" s="44">
        <f t="shared" si="5"/>
        <v>0</v>
      </c>
      <c r="G66" s="43"/>
      <c r="H66" s="42"/>
      <c r="I66" s="39">
        <f t="shared" si="6"/>
        <v>0</v>
      </c>
      <c r="J66" s="43">
        <v>0</v>
      </c>
      <c r="K66" s="42"/>
      <c r="L66" s="39">
        <f t="shared" si="7"/>
        <v>0</v>
      </c>
      <c r="M66" s="41"/>
      <c r="N66" s="40"/>
      <c r="O66" s="39">
        <f t="shared" si="8"/>
        <v>0</v>
      </c>
      <c r="P66" s="38"/>
      <c r="R66" s="13"/>
      <c r="S66" s="13"/>
    </row>
    <row r="67" spans="1:19" hidden="1" x14ac:dyDescent="0.25">
      <c r="A67" s="88">
        <v>1148</v>
      </c>
      <c r="B67" s="110" t="s">
        <v>246</v>
      </c>
      <c r="C67" s="87">
        <f t="shared" si="4"/>
        <v>0</v>
      </c>
      <c r="D67" s="43">
        <v>0</v>
      </c>
      <c r="E67" s="40"/>
      <c r="F67" s="44">
        <f t="shared" si="5"/>
        <v>0</v>
      </c>
      <c r="G67" s="43"/>
      <c r="H67" s="42"/>
      <c r="I67" s="39">
        <f t="shared" si="6"/>
        <v>0</v>
      </c>
      <c r="J67" s="43">
        <v>0</v>
      </c>
      <c r="K67" s="42"/>
      <c r="L67" s="39">
        <f t="shared" si="7"/>
        <v>0</v>
      </c>
      <c r="M67" s="41"/>
      <c r="N67" s="40"/>
      <c r="O67" s="39">
        <f t="shared" si="8"/>
        <v>0</v>
      </c>
      <c r="P67" s="38"/>
      <c r="R67" s="13"/>
      <c r="S67" s="13"/>
    </row>
    <row r="68" spans="1:19" ht="24" hidden="1" x14ac:dyDescent="0.25">
      <c r="A68" s="88">
        <v>1149</v>
      </c>
      <c r="B68" s="110" t="s">
        <v>245</v>
      </c>
      <c r="C68" s="87">
        <f t="shared" si="4"/>
        <v>0</v>
      </c>
      <c r="D68" s="43">
        <v>0</v>
      </c>
      <c r="E68" s="40"/>
      <c r="F68" s="44">
        <f t="shared" si="5"/>
        <v>0</v>
      </c>
      <c r="G68" s="43"/>
      <c r="H68" s="42"/>
      <c r="I68" s="39">
        <f t="shared" si="6"/>
        <v>0</v>
      </c>
      <c r="J68" s="43">
        <v>0</v>
      </c>
      <c r="K68" s="42"/>
      <c r="L68" s="39">
        <f t="shared" si="7"/>
        <v>0</v>
      </c>
      <c r="M68" s="41"/>
      <c r="N68" s="40"/>
      <c r="O68" s="39">
        <f t="shared" si="8"/>
        <v>0</v>
      </c>
      <c r="P68" s="38"/>
      <c r="R68" s="13"/>
      <c r="S68" s="13"/>
    </row>
    <row r="69" spans="1:19" ht="36" hidden="1" x14ac:dyDescent="0.25">
      <c r="A69" s="169">
        <v>1150</v>
      </c>
      <c r="B69" s="96" t="s">
        <v>244</v>
      </c>
      <c r="C69" s="87">
        <f t="shared" si="4"/>
        <v>0</v>
      </c>
      <c r="D69" s="167">
        <v>0</v>
      </c>
      <c r="E69" s="164"/>
      <c r="F69" s="95">
        <f t="shared" si="5"/>
        <v>0</v>
      </c>
      <c r="G69" s="167"/>
      <c r="H69" s="166"/>
      <c r="I69" s="90">
        <f t="shared" si="6"/>
        <v>0</v>
      </c>
      <c r="J69" s="167">
        <v>0</v>
      </c>
      <c r="K69" s="166"/>
      <c r="L69" s="90">
        <f t="shared" si="7"/>
        <v>0</v>
      </c>
      <c r="M69" s="165"/>
      <c r="N69" s="164"/>
      <c r="O69" s="90">
        <f t="shared" si="8"/>
        <v>0</v>
      </c>
      <c r="P69" s="89"/>
      <c r="R69" s="13"/>
      <c r="S69" s="13"/>
    </row>
    <row r="70" spans="1:19" ht="36" hidden="1" x14ac:dyDescent="0.25">
      <c r="A70" s="109">
        <v>1200</v>
      </c>
      <c r="B70" s="108" t="s">
        <v>243</v>
      </c>
      <c r="C70" s="473">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c r="S70" s="13"/>
    </row>
    <row r="71" spans="1:19" ht="24" hidden="1" x14ac:dyDescent="0.25">
      <c r="A71" s="118">
        <v>1210</v>
      </c>
      <c r="B71" s="117" t="s">
        <v>242</v>
      </c>
      <c r="C71" s="477">
        <f t="shared" si="4"/>
        <v>0</v>
      </c>
      <c r="D71" s="83">
        <v>0</v>
      </c>
      <c r="E71" s="80"/>
      <c r="F71" s="84">
        <f t="shared" si="5"/>
        <v>0</v>
      </c>
      <c r="G71" s="83"/>
      <c r="H71" s="82"/>
      <c r="I71" s="79">
        <f t="shared" si="6"/>
        <v>0</v>
      </c>
      <c r="J71" s="83">
        <v>0</v>
      </c>
      <c r="K71" s="82"/>
      <c r="L71" s="79">
        <f t="shared" si="7"/>
        <v>0</v>
      </c>
      <c r="M71" s="81"/>
      <c r="N71" s="80"/>
      <c r="O71" s="79">
        <f t="shared" si="8"/>
        <v>0</v>
      </c>
      <c r="P71" s="78"/>
      <c r="R71" s="13"/>
      <c r="S71" s="13"/>
    </row>
    <row r="72" spans="1:19" ht="24" hidden="1" x14ac:dyDescent="0.25">
      <c r="A72" s="111">
        <v>1220</v>
      </c>
      <c r="B72" s="110" t="s">
        <v>241</v>
      </c>
      <c r="C72" s="87">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c r="S72" s="13"/>
    </row>
    <row r="73" spans="1:19" ht="48" hidden="1" x14ac:dyDescent="0.25">
      <c r="A73" s="88">
        <v>1221</v>
      </c>
      <c r="B73" s="110" t="s">
        <v>240</v>
      </c>
      <c r="C73" s="87">
        <f t="shared" si="4"/>
        <v>0</v>
      </c>
      <c r="D73" s="43">
        <v>0</v>
      </c>
      <c r="E73" s="40"/>
      <c r="F73" s="44">
        <f t="shared" si="5"/>
        <v>0</v>
      </c>
      <c r="G73" s="43"/>
      <c r="H73" s="42"/>
      <c r="I73" s="39">
        <f t="shared" si="6"/>
        <v>0</v>
      </c>
      <c r="J73" s="43">
        <v>0</v>
      </c>
      <c r="K73" s="42"/>
      <c r="L73" s="39">
        <f t="shared" si="7"/>
        <v>0</v>
      </c>
      <c r="M73" s="41"/>
      <c r="N73" s="40"/>
      <c r="O73" s="39">
        <f t="shared" si="8"/>
        <v>0</v>
      </c>
      <c r="P73" s="38"/>
      <c r="R73" s="13"/>
      <c r="S73" s="13"/>
    </row>
    <row r="74" spans="1:19" hidden="1" x14ac:dyDescent="0.25">
      <c r="A74" s="88">
        <v>1223</v>
      </c>
      <c r="B74" s="110" t="s">
        <v>239</v>
      </c>
      <c r="C74" s="87">
        <f t="shared" si="4"/>
        <v>0</v>
      </c>
      <c r="D74" s="43">
        <v>0</v>
      </c>
      <c r="E74" s="40"/>
      <c r="F74" s="44">
        <f t="shared" si="5"/>
        <v>0</v>
      </c>
      <c r="G74" s="43"/>
      <c r="H74" s="42"/>
      <c r="I74" s="39">
        <f t="shared" si="6"/>
        <v>0</v>
      </c>
      <c r="J74" s="43">
        <v>0</v>
      </c>
      <c r="K74" s="42"/>
      <c r="L74" s="39">
        <f t="shared" si="7"/>
        <v>0</v>
      </c>
      <c r="M74" s="41"/>
      <c r="N74" s="40"/>
      <c r="O74" s="39">
        <f t="shared" si="8"/>
        <v>0</v>
      </c>
      <c r="P74" s="38"/>
      <c r="R74" s="13"/>
      <c r="S74" s="13"/>
    </row>
    <row r="75" spans="1:19" hidden="1" x14ac:dyDescent="0.25">
      <c r="A75" s="88">
        <v>1225</v>
      </c>
      <c r="B75" s="110" t="s">
        <v>238</v>
      </c>
      <c r="C75" s="87">
        <f t="shared" si="4"/>
        <v>0</v>
      </c>
      <c r="D75" s="43">
        <v>0</v>
      </c>
      <c r="E75" s="40"/>
      <c r="F75" s="44">
        <f t="shared" si="5"/>
        <v>0</v>
      </c>
      <c r="G75" s="43"/>
      <c r="H75" s="42"/>
      <c r="I75" s="39">
        <f t="shared" si="6"/>
        <v>0</v>
      </c>
      <c r="J75" s="43">
        <v>0</v>
      </c>
      <c r="K75" s="42"/>
      <c r="L75" s="39">
        <f t="shared" si="7"/>
        <v>0</v>
      </c>
      <c r="M75" s="41"/>
      <c r="N75" s="40"/>
      <c r="O75" s="39">
        <f t="shared" si="8"/>
        <v>0</v>
      </c>
      <c r="P75" s="38"/>
      <c r="R75" s="13"/>
      <c r="S75" s="13"/>
    </row>
    <row r="76" spans="1:19" ht="24" hidden="1" x14ac:dyDescent="0.25">
      <c r="A76" s="88">
        <v>1227</v>
      </c>
      <c r="B76" s="110" t="s">
        <v>237</v>
      </c>
      <c r="C76" s="87">
        <f t="shared" si="4"/>
        <v>0</v>
      </c>
      <c r="D76" s="43">
        <v>0</v>
      </c>
      <c r="E76" s="40"/>
      <c r="F76" s="44">
        <f t="shared" si="5"/>
        <v>0</v>
      </c>
      <c r="G76" s="43"/>
      <c r="H76" s="42"/>
      <c r="I76" s="39">
        <f t="shared" si="6"/>
        <v>0</v>
      </c>
      <c r="J76" s="43">
        <v>0</v>
      </c>
      <c r="K76" s="42"/>
      <c r="L76" s="39">
        <f t="shared" si="7"/>
        <v>0</v>
      </c>
      <c r="M76" s="41"/>
      <c r="N76" s="40"/>
      <c r="O76" s="39">
        <f t="shared" si="8"/>
        <v>0</v>
      </c>
      <c r="P76" s="38"/>
      <c r="R76" s="13"/>
      <c r="S76" s="13"/>
    </row>
    <row r="77" spans="1:19" ht="48" hidden="1" x14ac:dyDescent="0.25">
      <c r="A77" s="88">
        <v>1228</v>
      </c>
      <c r="B77" s="110" t="s">
        <v>236</v>
      </c>
      <c r="C77" s="87">
        <f t="shared" si="4"/>
        <v>0</v>
      </c>
      <c r="D77" s="43">
        <v>0</v>
      </c>
      <c r="E77" s="40"/>
      <c r="F77" s="44">
        <f t="shared" si="5"/>
        <v>0</v>
      </c>
      <c r="G77" s="43"/>
      <c r="H77" s="42"/>
      <c r="I77" s="39">
        <f t="shared" si="6"/>
        <v>0</v>
      </c>
      <c r="J77" s="43">
        <v>0</v>
      </c>
      <c r="K77" s="42"/>
      <c r="L77" s="39">
        <f t="shared" si="7"/>
        <v>0</v>
      </c>
      <c r="M77" s="41"/>
      <c r="N77" s="40"/>
      <c r="O77" s="39">
        <f t="shared" si="8"/>
        <v>0</v>
      </c>
      <c r="P77" s="38"/>
      <c r="R77" s="13"/>
      <c r="S77" s="13"/>
    </row>
    <row r="78" spans="1:19" x14ac:dyDescent="0.25">
      <c r="A78" s="163">
        <v>2000</v>
      </c>
      <c r="B78" s="163" t="s">
        <v>235</v>
      </c>
      <c r="C78" s="492">
        <f t="shared" si="4"/>
        <v>623724</v>
      </c>
      <c r="D78" s="160">
        <f>SUM(D79,D86,D133,D167,D168,D175)</f>
        <v>580041</v>
      </c>
      <c r="E78" s="157">
        <f>SUM(E79,E86,E133,E167,E168,E175)</f>
        <v>0</v>
      </c>
      <c r="F78" s="161">
        <f t="shared" si="5"/>
        <v>580041</v>
      </c>
      <c r="G78" s="160">
        <f>SUM(G79,G86,G133,G167,G168,G175)</f>
        <v>0</v>
      </c>
      <c r="H78" s="159">
        <f>SUM(H79,H86,H133,H167,H168,H175)</f>
        <v>0</v>
      </c>
      <c r="I78" s="156">
        <f t="shared" si="6"/>
        <v>0</v>
      </c>
      <c r="J78" s="160">
        <f>SUM(J79,J86,J133,J167,J168,J175)</f>
        <v>43683</v>
      </c>
      <c r="K78" s="159">
        <f>SUM(K79,K86,K133,K167,K168,K175)</f>
        <v>0</v>
      </c>
      <c r="L78" s="156">
        <f t="shared" si="7"/>
        <v>43683</v>
      </c>
      <c r="M78" s="158">
        <f>SUM(M79,M86,M133,M167,M168,M175)</f>
        <v>0</v>
      </c>
      <c r="N78" s="157">
        <f>SUM(N79,N86,N133,N167,N168,N175)</f>
        <v>0</v>
      </c>
      <c r="O78" s="156">
        <f t="shared" si="8"/>
        <v>0</v>
      </c>
      <c r="P78" s="155"/>
      <c r="R78" s="13"/>
      <c r="S78" s="13"/>
    </row>
    <row r="79" spans="1:19" ht="24" hidden="1" x14ac:dyDescent="0.25">
      <c r="A79" s="109">
        <v>2100</v>
      </c>
      <c r="B79" s="108" t="s">
        <v>234</v>
      </c>
      <c r="C79" s="473">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c r="S79" s="13"/>
    </row>
    <row r="80" spans="1:19" ht="24" hidden="1" x14ac:dyDescent="0.25">
      <c r="A80" s="118">
        <v>2110</v>
      </c>
      <c r="B80" s="117" t="s">
        <v>233</v>
      </c>
      <c r="C80" s="477">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c r="S80" s="13"/>
    </row>
    <row r="81" spans="1:19" hidden="1" x14ac:dyDescent="0.25">
      <c r="A81" s="88">
        <v>2111</v>
      </c>
      <c r="B81" s="110" t="s">
        <v>231</v>
      </c>
      <c r="C81" s="87">
        <f t="shared" si="4"/>
        <v>0</v>
      </c>
      <c r="D81" s="43">
        <v>0</v>
      </c>
      <c r="E81" s="40"/>
      <c r="F81" s="44">
        <f t="shared" si="5"/>
        <v>0</v>
      </c>
      <c r="G81" s="43"/>
      <c r="H81" s="42"/>
      <c r="I81" s="39">
        <f t="shared" si="6"/>
        <v>0</v>
      </c>
      <c r="J81" s="43">
        <v>0</v>
      </c>
      <c r="K81" s="42"/>
      <c r="L81" s="39">
        <f t="shared" si="7"/>
        <v>0</v>
      </c>
      <c r="M81" s="41"/>
      <c r="N81" s="40"/>
      <c r="O81" s="39">
        <f t="shared" si="8"/>
        <v>0</v>
      </c>
      <c r="P81" s="38"/>
      <c r="R81" s="13"/>
      <c r="S81" s="13"/>
    </row>
    <row r="82" spans="1:19" ht="24" hidden="1" x14ac:dyDescent="0.25">
      <c r="A82" s="88">
        <v>2112</v>
      </c>
      <c r="B82" s="110" t="s">
        <v>230</v>
      </c>
      <c r="C82" s="87">
        <f t="shared" si="4"/>
        <v>0</v>
      </c>
      <c r="D82" s="43">
        <v>0</v>
      </c>
      <c r="E82" s="40"/>
      <c r="F82" s="44">
        <f t="shared" si="5"/>
        <v>0</v>
      </c>
      <c r="G82" s="43"/>
      <c r="H82" s="42"/>
      <c r="I82" s="39">
        <f t="shared" si="6"/>
        <v>0</v>
      </c>
      <c r="J82" s="43">
        <v>0</v>
      </c>
      <c r="K82" s="42"/>
      <c r="L82" s="39">
        <f t="shared" si="7"/>
        <v>0</v>
      </c>
      <c r="M82" s="41"/>
      <c r="N82" s="40"/>
      <c r="O82" s="39">
        <f t="shared" si="8"/>
        <v>0</v>
      </c>
      <c r="P82" s="38"/>
      <c r="R82" s="13"/>
      <c r="S82" s="13"/>
    </row>
    <row r="83" spans="1:19" ht="24" hidden="1" x14ac:dyDescent="0.25">
      <c r="A83" s="111">
        <v>2120</v>
      </c>
      <c r="B83" s="110" t="s">
        <v>232</v>
      </c>
      <c r="C83" s="87">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c r="S83" s="13"/>
    </row>
    <row r="84" spans="1:19" hidden="1" x14ac:dyDescent="0.25">
      <c r="A84" s="88">
        <v>2121</v>
      </c>
      <c r="B84" s="110" t="s">
        <v>231</v>
      </c>
      <c r="C84" s="87">
        <f t="shared" si="4"/>
        <v>0</v>
      </c>
      <c r="D84" s="43">
        <v>0</v>
      </c>
      <c r="E84" s="40"/>
      <c r="F84" s="44">
        <f t="shared" si="5"/>
        <v>0</v>
      </c>
      <c r="G84" s="43"/>
      <c r="H84" s="42"/>
      <c r="I84" s="39">
        <f t="shared" si="6"/>
        <v>0</v>
      </c>
      <c r="J84" s="43">
        <v>0</v>
      </c>
      <c r="K84" s="42"/>
      <c r="L84" s="39">
        <f t="shared" si="7"/>
        <v>0</v>
      </c>
      <c r="M84" s="41"/>
      <c r="N84" s="40"/>
      <c r="O84" s="39">
        <f t="shared" si="8"/>
        <v>0</v>
      </c>
      <c r="P84" s="38"/>
      <c r="R84" s="13"/>
      <c r="S84" s="13"/>
    </row>
    <row r="85" spans="1:19" ht="24" hidden="1" x14ac:dyDescent="0.25">
      <c r="A85" s="88">
        <v>2122</v>
      </c>
      <c r="B85" s="110" t="s">
        <v>230</v>
      </c>
      <c r="C85" s="87">
        <f t="shared" si="4"/>
        <v>0</v>
      </c>
      <c r="D85" s="43">
        <v>0</v>
      </c>
      <c r="E85" s="40"/>
      <c r="F85" s="44">
        <f t="shared" si="5"/>
        <v>0</v>
      </c>
      <c r="G85" s="43"/>
      <c r="H85" s="42"/>
      <c r="I85" s="39">
        <f t="shared" si="6"/>
        <v>0</v>
      </c>
      <c r="J85" s="43">
        <v>0</v>
      </c>
      <c r="K85" s="42"/>
      <c r="L85" s="39">
        <f t="shared" si="7"/>
        <v>0</v>
      </c>
      <c r="M85" s="41"/>
      <c r="N85" s="40"/>
      <c r="O85" s="39">
        <f t="shared" si="8"/>
        <v>0</v>
      </c>
      <c r="P85" s="38"/>
      <c r="R85" s="13"/>
      <c r="S85" s="13"/>
    </row>
    <row r="86" spans="1:19" x14ac:dyDescent="0.25">
      <c r="A86" s="109">
        <v>2200</v>
      </c>
      <c r="B86" s="108" t="s">
        <v>229</v>
      </c>
      <c r="C86" s="168">
        <f t="shared" si="4"/>
        <v>617392</v>
      </c>
      <c r="D86" s="121">
        <f>SUM(D87,D92,D98,D106,D115,D119,D125,D131)</f>
        <v>573709</v>
      </c>
      <c r="E86" s="123">
        <f>SUM(E87,E92,E98,E106,E115,E119,E125,E131)</f>
        <v>0</v>
      </c>
      <c r="F86" s="122">
        <f t="shared" si="5"/>
        <v>573709</v>
      </c>
      <c r="G86" s="121">
        <f>SUM(G87,G92,G98,G106,G115,G119,G125,G131)</f>
        <v>0</v>
      </c>
      <c r="H86" s="120">
        <f>SUM(H87,H92,H98,H106,H115,H119,H125,H131)</f>
        <v>0</v>
      </c>
      <c r="I86" s="119">
        <f t="shared" si="6"/>
        <v>0</v>
      </c>
      <c r="J86" s="121">
        <f>SUM(J87,J92,J98,J106,J115,J119,J125,J131)</f>
        <v>43683</v>
      </c>
      <c r="K86" s="120">
        <f>SUM(K87,K92,K98,K106,K115,K119,K125,K131)</f>
        <v>0</v>
      </c>
      <c r="L86" s="119">
        <f t="shared" si="7"/>
        <v>43683</v>
      </c>
      <c r="M86" s="103">
        <f>SUM(M87,M92,M98,M106,M115,M119,M125,M131)</f>
        <v>0</v>
      </c>
      <c r="N86" s="102">
        <f>SUM(N87,N92,N98,N106,N115,N119,N125,N131)</f>
        <v>0</v>
      </c>
      <c r="O86" s="101">
        <f t="shared" si="8"/>
        <v>0</v>
      </c>
      <c r="P86" s="100"/>
      <c r="R86" s="13"/>
      <c r="S86" s="13"/>
    </row>
    <row r="87" spans="1:19" hidden="1" x14ac:dyDescent="0.25">
      <c r="A87" s="169">
        <v>2210</v>
      </c>
      <c r="B87" s="96" t="s">
        <v>228</v>
      </c>
      <c r="C87" s="484">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c r="S87" s="13"/>
    </row>
    <row r="88" spans="1:19" ht="24" hidden="1" x14ac:dyDescent="0.25">
      <c r="A88" s="145">
        <v>2211</v>
      </c>
      <c r="B88" s="117" t="s">
        <v>227</v>
      </c>
      <c r="C88" s="87">
        <f t="shared" si="4"/>
        <v>0</v>
      </c>
      <c r="D88" s="83">
        <v>0</v>
      </c>
      <c r="E88" s="80"/>
      <c r="F88" s="84">
        <f t="shared" si="5"/>
        <v>0</v>
      </c>
      <c r="G88" s="83"/>
      <c r="H88" s="82"/>
      <c r="I88" s="79">
        <f t="shared" si="6"/>
        <v>0</v>
      </c>
      <c r="J88" s="83">
        <v>0</v>
      </c>
      <c r="K88" s="82"/>
      <c r="L88" s="79">
        <f t="shared" si="7"/>
        <v>0</v>
      </c>
      <c r="M88" s="81"/>
      <c r="N88" s="80"/>
      <c r="O88" s="79">
        <f t="shared" si="8"/>
        <v>0</v>
      </c>
      <c r="P88" s="78"/>
      <c r="R88" s="13"/>
      <c r="S88" s="13"/>
    </row>
    <row r="89" spans="1:19" ht="36" hidden="1" x14ac:dyDescent="0.25">
      <c r="A89" s="88">
        <v>2212</v>
      </c>
      <c r="B89" s="110" t="s">
        <v>226</v>
      </c>
      <c r="C89" s="87">
        <f t="shared" si="4"/>
        <v>0</v>
      </c>
      <c r="D89" s="43">
        <v>0</v>
      </c>
      <c r="E89" s="40"/>
      <c r="F89" s="44">
        <f t="shared" si="5"/>
        <v>0</v>
      </c>
      <c r="G89" s="43"/>
      <c r="H89" s="42"/>
      <c r="I89" s="39">
        <f t="shared" si="6"/>
        <v>0</v>
      </c>
      <c r="J89" s="43">
        <v>0</v>
      </c>
      <c r="K89" s="42"/>
      <c r="L89" s="39">
        <f t="shared" si="7"/>
        <v>0</v>
      </c>
      <c r="M89" s="41"/>
      <c r="N89" s="40"/>
      <c r="O89" s="39">
        <f t="shared" si="8"/>
        <v>0</v>
      </c>
      <c r="P89" s="38"/>
      <c r="R89" s="13"/>
      <c r="S89" s="13"/>
    </row>
    <row r="90" spans="1:19" ht="24" hidden="1" x14ac:dyDescent="0.25">
      <c r="A90" s="88">
        <v>2214</v>
      </c>
      <c r="B90" s="110" t="s">
        <v>225</v>
      </c>
      <c r="C90" s="87">
        <f t="shared" si="4"/>
        <v>0</v>
      </c>
      <c r="D90" s="43">
        <v>0</v>
      </c>
      <c r="E90" s="40"/>
      <c r="F90" s="44">
        <f t="shared" si="5"/>
        <v>0</v>
      </c>
      <c r="G90" s="43"/>
      <c r="H90" s="42"/>
      <c r="I90" s="39">
        <f t="shared" si="6"/>
        <v>0</v>
      </c>
      <c r="J90" s="43">
        <v>0</v>
      </c>
      <c r="K90" s="42"/>
      <c r="L90" s="39">
        <f t="shared" si="7"/>
        <v>0</v>
      </c>
      <c r="M90" s="41"/>
      <c r="N90" s="40"/>
      <c r="O90" s="39">
        <f t="shared" si="8"/>
        <v>0</v>
      </c>
      <c r="P90" s="38"/>
      <c r="R90" s="13"/>
      <c r="S90" s="13"/>
    </row>
    <row r="91" spans="1:19" hidden="1" x14ac:dyDescent="0.25">
      <c r="A91" s="88">
        <v>2219</v>
      </c>
      <c r="B91" s="110" t="s">
        <v>224</v>
      </c>
      <c r="C91" s="87">
        <f t="shared" si="4"/>
        <v>0</v>
      </c>
      <c r="D91" s="43">
        <v>0</v>
      </c>
      <c r="E91" s="40"/>
      <c r="F91" s="44">
        <f t="shared" si="5"/>
        <v>0</v>
      </c>
      <c r="G91" s="43"/>
      <c r="H91" s="42"/>
      <c r="I91" s="39">
        <f t="shared" si="6"/>
        <v>0</v>
      </c>
      <c r="J91" s="43">
        <v>0</v>
      </c>
      <c r="K91" s="42"/>
      <c r="L91" s="39">
        <f t="shared" si="7"/>
        <v>0</v>
      </c>
      <c r="M91" s="41"/>
      <c r="N91" s="40"/>
      <c r="O91" s="39">
        <f t="shared" si="8"/>
        <v>0</v>
      </c>
      <c r="P91" s="38"/>
      <c r="R91" s="13"/>
      <c r="S91" s="13"/>
    </row>
    <row r="92" spans="1:19" ht="24" x14ac:dyDescent="0.25">
      <c r="A92" s="111">
        <v>2220</v>
      </c>
      <c r="B92" s="110" t="s">
        <v>223</v>
      </c>
      <c r="C92" s="87">
        <f t="shared" si="4"/>
        <v>26892</v>
      </c>
      <c r="D92" s="115">
        <f>SUM(D93:D97)</f>
        <v>26892</v>
      </c>
      <c r="E92" s="112">
        <f>SUM(E93:E97)</f>
        <v>0</v>
      </c>
      <c r="F92" s="44">
        <f t="shared" si="5"/>
        <v>26892</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c r="S92" s="13"/>
    </row>
    <row r="93" spans="1:19" x14ac:dyDescent="0.25">
      <c r="A93" s="88">
        <v>2221</v>
      </c>
      <c r="B93" s="110" t="s">
        <v>222</v>
      </c>
      <c r="C93" s="87">
        <f t="shared" si="4"/>
        <v>16300</v>
      </c>
      <c r="D93" s="43">
        <f>45000-28700</f>
        <v>16300</v>
      </c>
      <c r="E93" s="40"/>
      <c r="F93" s="44">
        <f t="shared" si="5"/>
        <v>16300</v>
      </c>
      <c r="G93" s="43"/>
      <c r="H93" s="42"/>
      <c r="I93" s="39">
        <f t="shared" si="6"/>
        <v>0</v>
      </c>
      <c r="J93" s="43">
        <v>0</v>
      </c>
      <c r="K93" s="42"/>
      <c r="L93" s="39">
        <f t="shared" si="7"/>
        <v>0</v>
      </c>
      <c r="M93" s="41"/>
      <c r="N93" s="40"/>
      <c r="O93" s="39">
        <f t="shared" si="8"/>
        <v>0</v>
      </c>
      <c r="P93" s="38"/>
      <c r="R93" s="13"/>
      <c r="S93" s="13"/>
    </row>
    <row r="94" spans="1:19" x14ac:dyDescent="0.25">
      <c r="A94" s="88">
        <v>2222</v>
      </c>
      <c r="B94" s="110" t="s">
        <v>221</v>
      </c>
      <c r="C94" s="87">
        <f t="shared" si="4"/>
        <v>592</v>
      </c>
      <c r="D94" s="43">
        <v>592</v>
      </c>
      <c r="E94" s="40"/>
      <c r="F94" s="44">
        <f t="shared" si="5"/>
        <v>592</v>
      </c>
      <c r="G94" s="43"/>
      <c r="H94" s="42"/>
      <c r="I94" s="39">
        <f t="shared" si="6"/>
        <v>0</v>
      </c>
      <c r="J94" s="43">
        <v>0</v>
      </c>
      <c r="K94" s="42"/>
      <c r="L94" s="39">
        <f t="shared" si="7"/>
        <v>0</v>
      </c>
      <c r="M94" s="41"/>
      <c r="N94" s="40"/>
      <c r="O94" s="39">
        <f t="shared" si="8"/>
        <v>0</v>
      </c>
      <c r="P94" s="38"/>
      <c r="R94" s="13"/>
      <c r="S94" s="13"/>
    </row>
    <row r="95" spans="1:19" x14ac:dyDescent="0.25">
      <c r="A95" s="88">
        <v>2223</v>
      </c>
      <c r="B95" s="110" t="s">
        <v>220</v>
      </c>
      <c r="C95" s="87">
        <f t="shared" si="4"/>
        <v>10000</v>
      </c>
      <c r="D95" s="43">
        <v>10000</v>
      </c>
      <c r="E95" s="40"/>
      <c r="F95" s="44">
        <f t="shared" si="5"/>
        <v>10000</v>
      </c>
      <c r="G95" s="43"/>
      <c r="H95" s="42"/>
      <c r="I95" s="39">
        <f t="shared" si="6"/>
        <v>0</v>
      </c>
      <c r="J95" s="43">
        <v>0</v>
      </c>
      <c r="K95" s="42"/>
      <c r="L95" s="39">
        <f t="shared" si="7"/>
        <v>0</v>
      </c>
      <c r="M95" s="41"/>
      <c r="N95" s="40"/>
      <c r="O95" s="39">
        <f t="shared" si="8"/>
        <v>0</v>
      </c>
      <c r="P95" s="38"/>
      <c r="R95" s="13"/>
      <c r="S95" s="13"/>
    </row>
    <row r="96" spans="1:19" ht="48" hidden="1" x14ac:dyDescent="0.25">
      <c r="A96" s="88">
        <v>2224</v>
      </c>
      <c r="B96" s="110" t="s">
        <v>219</v>
      </c>
      <c r="C96" s="87">
        <f t="shared" si="4"/>
        <v>0</v>
      </c>
      <c r="D96" s="43">
        <v>0</v>
      </c>
      <c r="E96" s="40"/>
      <c r="F96" s="44">
        <f t="shared" si="5"/>
        <v>0</v>
      </c>
      <c r="G96" s="43"/>
      <c r="H96" s="42"/>
      <c r="I96" s="39">
        <f t="shared" si="6"/>
        <v>0</v>
      </c>
      <c r="J96" s="43">
        <v>0</v>
      </c>
      <c r="K96" s="42"/>
      <c r="L96" s="39">
        <f t="shared" si="7"/>
        <v>0</v>
      </c>
      <c r="M96" s="41"/>
      <c r="N96" s="40"/>
      <c r="O96" s="39">
        <f t="shared" si="8"/>
        <v>0</v>
      </c>
      <c r="P96" s="38"/>
      <c r="R96" s="13"/>
      <c r="S96" s="13"/>
    </row>
    <row r="97" spans="1:19" ht="24" hidden="1" x14ac:dyDescent="0.25">
      <c r="A97" s="88">
        <v>2229</v>
      </c>
      <c r="B97" s="110" t="s">
        <v>218</v>
      </c>
      <c r="C97" s="87">
        <f t="shared" si="4"/>
        <v>0</v>
      </c>
      <c r="D97" s="43">
        <v>0</v>
      </c>
      <c r="E97" s="40"/>
      <c r="F97" s="44">
        <f t="shared" si="5"/>
        <v>0</v>
      </c>
      <c r="G97" s="43"/>
      <c r="H97" s="42"/>
      <c r="I97" s="39">
        <f t="shared" si="6"/>
        <v>0</v>
      </c>
      <c r="J97" s="43">
        <v>0</v>
      </c>
      <c r="K97" s="42"/>
      <c r="L97" s="39">
        <f t="shared" si="7"/>
        <v>0</v>
      </c>
      <c r="M97" s="41"/>
      <c r="N97" s="40"/>
      <c r="O97" s="39">
        <f t="shared" si="8"/>
        <v>0</v>
      </c>
      <c r="P97" s="38"/>
      <c r="R97" s="13"/>
      <c r="S97" s="13"/>
    </row>
    <row r="98" spans="1:19" ht="36" x14ac:dyDescent="0.25">
      <c r="A98" s="111">
        <v>2230</v>
      </c>
      <c r="B98" s="110" t="s">
        <v>217</v>
      </c>
      <c r="C98" s="87">
        <f t="shared" si="4"/>
        <v>5000</v>
      </c>
      <c r="D98" s="115">
        <f>SUM(D99:D105)</f>
        <v>5000</v>
      </c>
      <c r="E98" s="112">
        <f>SUM(E99:E105)</f>
        <v>0</v>
      </c>
      <c r="F98" s="44">
        <f t="shared" si="5"/>
        <v>5000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c r="S98" s="13"/>
    </row>
    <row r="99" spans="1:19" ht="24" hidden="1" x14ac:dyDescent="0.25">
      <c r="A99" s="88">
        <v>2231</v>
      </c>
      <c r="B99" s="110" t="s">
        <v>216</v>
      </c>
      <c r="C99" s="87">
        <f t="shared" si="4"/>
        <v>0</v>
      </c>
      <c r="D99" s="43">
        <v>0</v>
      </c>
      <c r="E99" s="40"/>
      <c r="F99" s="44">
        <f t="shared" si="5"/>
        <v>0</v>
      </c>
      <c r="G99" s="43"/>
      <c r="H99" s="42"/>
      <c r="I99" s="39">
        <f t="shared" si="6"/>
        <v>0</v>
      </c>
      <c r="J99" s="43">
        <v>0</v>
      </c>
      <c r="K99" s="42"/>
      <c r="L99" s="39">
        <f t="shared" si="7"/>
        <v>0</v>
      </c>
      <c r="M99" s="41"/>
      <c r="N99" s="40"/>
      <c r="O99" s="39">
        <f t="shared" si="8"/>
        <v>0</v>
      </c>
      <c r="P99" s="38"/>
      <c r="R99" s="13"/>
      <c r="S99" s="13"/>
    </row>
    <row r="100" spans="1:19" ht="24" hidden="1" x14ac:dyDescent="0.25">
      <c r="A100" s="88">
        <v>2232</v>
      </c>
      <c r="B100" s="110" t="s">
        <v>215</v>
      </c>
      <c r="C100" s="87">
        <f t="shared" si="4"/>
        <v>0</v>
      </c>
      <c r="D100" s="43">
        <v>0</v>
      </c>
      <c r="E100" s="40"/>
      <c r="F100" s="44">
        <f t="shared" si="5"/>
        <v>0</v>
      </c>
      <c r="G100" s="43"/>
      <c r="H100" s="42"/>
      <c r="I100" s="39">
        <f t="shared" si="6"/>
        <v>0</v>
      </c>
      <c r="J100" s="43">
        <v>0</v>
      </c>
      <c r="K100" s="42"/>
      <c r="L100" s="39">
        <f t="shared" si="7"/>
        <v>0</v>
      </c>
      <c r="M100" s="41"/>
      <c r="N100" s="40"/>
      <c r="O100" s="39">
        <f t="shared" si="8"/>
        <v>0</v>
      </c>
      <c r="P100" s="38"/>
      <c r="R100" s="13"/>
      <c r="S100" s="13"/>
    </row>
    <row r="101" spans="1:19" hidden="1" x14ac:dyDescent="0.25">
      <c r="A101" s="145">
        <v>2233</v>
      </c>
      <c r="B101" s="117" t="s">
        <v>214</v>
      </c>
      <c r="C101" s="87">
        <f t="shared" si="4"/>
        <v>0</v>
      </c>
      <c r="D101" s="83">
        <v>0</v>
      </c>
      <c r="E101" s="80"/>
      <c r="F101" s="84">
        <f t="shared" si="5"/>
        <v>0</v>
      </c>
      <c r="G101" s="83"/>
      <c r="H101" s="82"/>
      <c r="I101" s="79">
        <f t="shared" si="6"/>
        <v>0</v>
      </c>
      <c r="J101" s="83">
        <v>0</v>
      </c>
      <c r="K101" s="82"/>
      <c r="L101" s="79">
        <f t="shared" si="7"/>
        <v>0</v>
      </c>
      <c r="M101" s="81"/>
      <c r="N101" s="80"/>
      <c r="O101" s="79">
        <f t="shared" si="8"/>
        <v>0</v>
      </c>
      <c r="P101" s="78"/>
      <c r="R101" s="13"/>
      <c r="S101" s="13"/>
    </row>
    <row r="102" spans="1:19" ht="24" hidden="1" x14ac:dyDescent="0.25">
      <c r="A102" s="88">
        <v>2234</v>
      </c>
      <c r="B102" s="110" t="s">
        <v>213</v>
      </c>
      <c r="C102" s="87">
        <f t="shared" si="4"/>
        <v>0</v>
      </c>
      <c r="D102" s="43">
        <v>0</v>
      </c>
      <c r="E102" s="40"/>
      <c r="F102" s="44">
        <f t="shared" si="5"/>
        <v>0</v>
      </c>
      <c r="G102" s="43"/>
      <c r="H102" s="42"/>
      <c r="I102" s="39">
        <f t="shared" si="6"/>
        <v>0</v>
      </c>
      <c r="J102" s="43">
        <v>0</v>
      </c>
      <c r="K102" s="42"/>
      <c r="L102" s="39">
        <f t="shared" si="7"/>
        <v>0</v>
      </c>
      <c r="M102" s="41"/>
      <c r="N102" s="40"/>
      <c r="O102" s="39">
        <f t="shared" si="8"/>
        <v>0</v>
      </c>
      <c r="P102" s="38"/>
      <c r="R102" s="13"/>
      <c r="S102" s="13"/>
    </row>
    <row r="103" spans="1:19" ht="24" hidden="1" x14ac:dyDescent="0.25">
      <c r="A103" s="88">
        <v>2235</v>
      </c>
      <c r="B103" s="110" t="s">
        <v>212</v>
      </c>
      <c r="C103" s="87">
        <f t="shared" si="4"/>
        <v>0</v>
      </c>
      <c r="D103" s="43">
        <v>0</v>
      </c>
      <c r="E103" s="40"/>
      <c r="F103" s="44">
        <f t="shared" si="5"/>
        <v>0</v>
      </c>
      <c r="G103" s="43"/>
      <c r="H103" s="42"/>
      <c r="I103" s="39">
        <f t="shared" si="6"/>
        <v>0</v>
      </c>
      <c r="J103" s="43">
        <v>0</v>
      </c>
      <c r="K103" s="42"/>
      <c r="L103" s="39">
        <f t="shared" si="7"/>
        <v>0</v>
      </c>
      <c r="M103" s="41"/>
      <c r="N103" s="40"/>
      <c r="O103" s="39">
        <f t="shared" si="8"/>
        <v>0</v>
      </c>
      <c r="P103" s="38"/>
      <c r="R103" s="13"/>
      <c r="S103" s="13"/>
    </row>
    <row r="104" spans="1:19" hidden="1" x14ac:dyDescent="0.25">
      <c r="A104" s="88">
        <v>2236</v>
      </c>
      <c r="B104" s="110" t="s">
        <v>211</v>
      </c>
      <c r="C104" s="87">
        <f t="shared" si="4"/>
        <v>0</v>
      </c>
      <c r="D104" s="43">
        <v>0</v>
      </c>
      <c r="E104" s="40"/>
      <c r="F104" s="44">
        <f t="shared" si="5"/>
        <v>0</v>
      </c>
      <c r="G104" s="43"/>
      <c r="H104" s="42"/>
      <c r="I104" s="39">
        <f t="shared" si="6"/>
        <v>0</v>
      </c>
      <c r="J104" s="43">
        <v>0</v>
      </c>
      <c r="K104" s="42"/>
      <c r="L104" s="39">
        <f t="shared" si="7"/>
        <v>0</v>
      </c>
      <c r="M104" s="41"/>
      <c r="N104" s="40"/>
      <c r="O104" s="39">
        <f t="shared" si="8"/>
        <v>0</v>
      </c>
      <c r="P104" s="38"/>
      <c r="R104" s="13"/>
      <c r="S104" s="13"/>
    </row>
    <row r="105" spans="1:19" x14ac:dyDescent="0.25">
      <c r="A105" s="88">
        <v>2239</v>
      </c>
      <c r="B105" s="110" t="s">
        <v>210</v>
      </c>
      <c r="C105" s="87">
        <f t="shared" si="4"/>
        <v>5000</v>
      </c>
      <c r="D105" s="43">
        <v>5000</v>
      </c>
      <c r="E105" s="40"/>
      <c r="F105" s="44">
        <f t="shared" si="5"/>
        <v>5000</v>
      </c>
      <c r="G105" s="43"/>
      <c r="H105" s="42"/>
      <c r="I105" s="39">
        <f t="shared" si="6"/>
        <v>0</v>
      </c>
      <c r="J105" s="43">
        <v>0</v>
      </c>
      <c r="K105" s="42"/>
      <c r="L105" s="39">
        <f t="shared" si="7"/>
        <v>0</v>
      </c>
      <c r="M105" s="41"/>
      <c r="N105" s="40"/>
      <c r="O105" s="39">
        <f t="shared" si="8"/>
        <v>0</v>
      </c>
      <c r="P105" s="38"/>
      <c r="R105" s="13"/>
      <c r="S105" s="13"/>
    </row>
    <row r="106" spans="1:19" ht="24" x14ac:dyDescent="0.25">
      <c r="A106" s="111">
        <v>2240</v>
      </c>
      <c r="B106" s="110" t="s">
        <v>209</v>
      </c>
      <c r="C106" s="87">
        <f t="shared" si="4"/>
        <v>359665</v>
      </c>
      <c r="D106" s="115">
        <f>SUM(D107:D114)</f>
        <v>357715</v>
      </c>
      <c r="E106" s="112">
        <f>SUM(E107:E114)</f>
        <v>1950</v>
      </c>
      <c r="F106" s="44">
        <f t="shared" si="5"/>
        <v>359665</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c r="S106" s="13"/>
    </row>
    <row r="107" spans="1:19" x14ac:dyDescent="0.25">
      <c r="A107" s="88">
        <v>2241</v>
      </c>
      <c r="B107" s="110" t="s">
        <v>208</v>
      </c>
      <c r="C107" s="87">
        <f t="shared" si="4"/>
        <v>5771</v>
      </c>
      <c r="D107" s="43">
        <f>5121+650</f>
        <v>5771</v>
      </c>
      <c r="E107" s="40"/>
      <c r="F107" s="44">
        <f t="shared" si="5"/>
        <v>5771</v>
      </c>
      <c r="G107" s="43"/>
      <c r="H107" s="42"/>
      <c r="I107" s="39">
        <f t="shared" si="6"/>
        <v>0</v>
      </c>
      <c r="J107" s="43">
        <v>0</v>
      </c>
      <c r="K107" s="42"/>
      <c r="L107" s="39">
        <f t="shared" si="7"/>
        <v>0</v>
      </c>
      <c r="M107" s="41"/>
      <c r="N107" s="40"/>
      <c r="O107" s="39">
        <f t="shared" si="8"/>
        <v>0</v>
      </c>
      <c r="P107" s="38"/>
      <c r="R107" s="13"/>
      <c r="S107" s="13"/>
    </row>
    <row r="108" spans="1:19" hidden="1" x14ac:dyDescent="0.25">
      <c r="A108" s="88">
        <v>2242</v>
      </c>
      <c r="B108" s="110" t="s">
        <v>207</v>
      </c>
      <c r="C108" s="87">
        <f t="shared" si="4"/>
        <v>0</v>
      </c>
      <c r="D108" s="43">
        <v>0</v>
      </c>
      <c r="E108" s="40"/>
      <c r="F108" s="44">
        <f t="shared" si="5"/>
        <v>0</v>
      </c>
      <c r="G108" s="43"/>
      <c r="H108" s="42"/>
      <c r="I108" s="39">
        <f t="shared" si="6"/>
        <v>0</v>
      </c>
      <c r="J108" s="43">
        <v>0</v>
      </c>
      <c r="K108" s="42"/>
      <c r="L108" s="39">
        <f t="shared" si="7"/>
        <v>0</v>
      </c>
      <c r="M108" s="41"/>
      <c r="N108" s="40"/>
      <c r="O108" s="39">
        <f t="shared" si="8"/>
        <v>0</v>
      </c>
      <c r="P108" s="38"/>
      <c r="R108" s="13"/>
      <c r="S108" s="13"/>
    </row>
    <row r="109" spans="1:19" ht="24" hidden="1" x14ac:dyDescent="0.25">
      <c r="A109" s="88">
        <v>2243</v>
      </c>
      <c r="B109" s="110" t="s">
        <v>206</v>
      </c>
      <c r="C109" s="87">
        <f t="shared" si="4"/>
        <v>0</v>
      </c>
      <c r="D109" s="43">
        <v>0</v>
      </c>
      <c r="E109" s="40"/>
      <c r="F109" s="44">
        <f t="shared" si="5"/>
        <v>0</v>
      </c>
      <c r="G109" s="43"/>
      <c r="H109" s="42"/>
      <c r="I109" s="39">
        <f t="shared" si="6"/>
        <v>0</v>
      </c>
      <c r="J109" s="43">
        <v>0</v>
      </c>
      <c r="K109" s="42"/>
      <c r="L109" s="39">
        <f t="shared" si="7"/>
        <v>0</v>
      </c>
      <c r="M109" s="41"/>
      <c r="N109" s="40"/>
      <c r="O109" s="39">
        <f t="shared" si="8"/>
        <v>0</v>
      </c>
      <c r="P109" s="38"/>
      <c r="R109" s="13"/>
      <c r="S109" s="13"/>
    </row>
    <row r="110" spans="1:19" x14ac:dyDescent="0.25">
      <c r="A110" s="88">
        <v>2244</v>
      </c>
      <c r="B110" s="110" t="s">
        <v>205</v>
      </c>
      <c r="C110" s="87">
        <f t="shared" si="4"/>
        <v>346075</v>
      </c>
      <c r="D110" s="43">
        <f>355790-50000+40285</f>
        <v>346075</v>
      </c>
      <c r="E110" s="40"/>
      <c r="F110" s="44">
        <f t="shared" si="5"/>
        <v>346075</v>
      </c>
      <c r="G110" s="43"/>
      <c r="H110" s="42"/>
      <c r="I110" s="39">
        <f t="shared" si="6"/>
        <v>0</v>
      </c>
      <c r="J110" s="43">
        <v>0</v>
      </c>
      <c r="K110" s="42"/>
      <c r="L110" s="39">
        <f t="shared" si="7"/>
        <v>0</v>
      </c>
      <c r="M110" s="41"/>
      <c r="N110" s="40"/>
      <c r="O110" s="39">
        <f t="shared" si="8"/>
        <v>0</v>
      </c>
      <c r="P110" s="38"/>
      <c r="R110" s="13"/>
      <c r="S110" s="13"/>
    </row>
    <row r="111" spans="1:19" ht="24" hidden="1" x14ac:dyDescent="0.25">
      <c r="A111" s="88">
        <v>2246</v>
      </c>
      <c r="B111" s="110" t="s">
        <v>204</v>
      </c>
      <c r="C111" s="87">
        <f t="shared" si="4"/>
        <v>0</v>
      </c>
      <c r="D111" s="43">
        <v>0</v>
      </c>
      <c r="E111" s="40"/>
      <c r="F111" s="44">
        <f t="shared" si="5"/>
        <v>0</v>
      </c>
      <c r="G111" s="43"/>
      <c r="H111" s="42"/>
      <c r="I111" s="39">
        <f t="shared" si="6"/>
        <v>0</v>
      </c>
      <c r="J111" s="43">
        <v>0</v>
      </c>
      <c r="K111" s="42"/>
      <c r="L111" s="39">
        <f t="shared" si="7"/>
        <v>0</v>
      </c>
      <c r="M111" s="41"/>
      <c r="N111" s="40"/>
      <c r="O111" s="39">
        <f t="shared" si="8"/>
        <v>0</v>
      </c>
      <c r="P111" s="38"/>
      <c r="R111" s="13"/>
      <c r="S111" s="13"/>
    </row>
    <row r="112" spans="1:19" ht="48" x14ac:dyDescent="0.25">
      <c r="A112" s="88">
        <v>2247</v>
      </c>
      <c r="B112" s="110" t="s">
        <v>203</v>
      </c>
      <c r="C112" s="87">
        <f t="shared" si="4"/>
        <v>7819</v>
      </c>
      <c r="D112" s="43">
        <f>16886-11186+169</f>
        <v>5869</v>
      </c>
      <c r="E112" s="40">
        <v>1950</v>
      </c>
      <c r="F112" s="44">
        <f t="shared" si="5"/>
        <v>7819</v>
      </c>
      <c r="G112" s="43"/>
      <c r="H112" s="42"/>
      <c r="I112" s="39">
        <f t="shared" si="6"/>
        <v>0</v>
      </c>
      <c r="J112" s="43">
        <v>0</v>
      </c>
      <c r="K112" s="42"/>
      <c r="L112" s="39">
        <f t="shared" si="7"/>
        <v>0</v>
      </c>
      <c r="M112" s="41"/>
      <c r="N112" s="40"/>
      <c r="O112" s="39">
        <f t="shared" si="8"/>
        <v>0</v>
      </c>
      <c r="P112" s="38" t="s">
        <v>615</v>
      </c>
      <c r="R112" s="13"/>
      <c r="S112" s="13"/>
    </row>
    <row r="113" spans="1:19" ht="24" hidden="1" x14ac:dyDescent="0.25">
      <c r="A113" s="88">
        <v>2248</v>
      </c>
      <c r="B113" s="110" t="s">
        <v>202</v>
      </c>
      <c r="C113" s="87">
        <f t="shared" si="4"/>
        <v>0</v>
      </c>
      <c r="D113" s="43">
        <v>0</v>
      </c>
      <c r="E113" s="40"/>
      <c r="F113" s="44">
        <f t="shared" si="5"/>
        <v>0</v>
      </c>
      <c r="G113" s="43"/>
      <c r="H113" s="42"/>
      <c r="I113" s="39">
        <f t="shared" si="6"/>
        <v>0</v>
      </c>
      <c r="J113" s="43">
        <v>0</v>
      </c>
      <c r="K113" s="42"/>
      <c r="L113" s="39">
        <f t="shared" si="7"/>
        <v>0</v>
      </c>
      <c r="M113" s="41"/>
      <c r="N113" s="40"/>
      <c r="O113" s="39">
        <f t="shared" si="8"/>
        <v>0</v>
      </c>
      <c r="P113" s="38"/>
      <c r="R113" s="13"/>
      <c r="S113" s="13"/>
    </row>
    <row r="114" spans="1:19" ht="24" hidden="1" x14ac:dyDescent="0.25">
      <c r="A114" s="88">
        <v>2249</v>
      </c>
      <c r="B114" s="110" t="s">
        <v>201</v>
      </c>
      <c r="C114" s="87">
        <f t="shared" si="4"/>
        <v>0</v>
      </c>
      <c r="D114" s="43">
        <v>0</v>
      </c>
      <c r="E114" s="40"/>
      <c r="F114" s="44">
        <f t="shared" si="5"/>
        <v>0</v>
      </c>
      <c r="G114" s="43"/>
      <c r="H114" s="42"/>
      <c r="I114" s="39">
        <f t="shared" si="6"/>
        <v>0</v>
      </c>
      <c r="J114" s="43">
        <v>0</v>
      </c>
      <c r="K114" s="42"/>
      <c r="L114" s="39">
        <f t="shared" si="7"/>
        <v>0</v>
      </c>
      <c r="M114" s="41"/>
      <c r="N114" s="40"/>
      <c r="O114" s="39">
        <f t="shared" si="8"/>
        <v>0</v>
      </c>
      <c r="P114" s="38"/>
      <c r="R114" s="13"/>
      <c r="S114" s="13"/>
    </row>
    <row r="115" spans="1:19" hidden="1" x14ac:dyDescent="0.25">
      <c r="A115" s="111">
        <v>2250</v>
      </c>
      <c r="B115" s="110" t="s">
        <v>200</v>
      </c>
      <c r="C115" s="87">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c r="S115" s="13"/>
    </row>
    <row r="116" spans="1:19" hidden="1" x14ac:dyDescent="0.25">
      <c r="A116" s="88">
        <v>2251</v>
      </c>
      <c r="B116" s="110" t="s">
        <v>199</v>
      </c>
      <c r="C116" s="87">
        <f t="shared" si="4"/>
        <v>0</v>
      </c>
      <c r="D116" s="43">
        <v>0</v>
      </c>
      <c r="E116" s="40"/>
      <c r="F116" s="44">
        <f t="shared" si="5"/>
        <v>0</v>
      </c>
      <c r="G116" s="43"/>
      <c r="H116" s="42"/>
      <c r="I116" s="39">
        <f t="shared" si="6"/>
        <v>0</v>
      </c>
      <c r="J116" s="43">
        <v>0</v>
      </c>
      <c r="K116" s="42"/>
      <c r="L116" s="39">
        <f t="shared" si="7"/>
        <v>0</v>
      </c>
      <c r="M116" s="41"/>
      <c r="N116" s="40"/>
      <c r="O116" s="39">
        <f t="shared" si="8"/>
        <v>0</v>
      </c>
      <c r="P116" s="38"/>
      <c r="R116" s="13"/>
      <c r="S116" s="13"/>
    </row>
    <row r="117" spans="1:19" ht="24" hidden="1" x14ac:dyDescent="0.25">
      <c r="A117" s="88">
        <v>2252</v>
      </c>
      <c r="B117" s="110" t="s">
        <v>198</v>
      </c>
      <c r="C117" s="87">
        <f t="shared" ref="C117:C181" si="9">F117+I117+L117+O117</f>
        <v>0</v>
      </c>
      <c r="D117" s="43">
        <v>0</v>
      </c>
      <c r="E117" s="40"/>
      <c r="F117" s="44">
        <f t="shared" si="5"/>
        <v>0</v>
      </c>
      <c r="G117" s="43"/>
      <c r="H117" s="42"/>
      <c r="I117" s="39">
        <f t="shared" si="6"/>
        <v>0</v>
      </c>
      <c r="J117" s="43">
        <v>0</v>
      </c>
      <c r="K117" s="42"/>
      <c r="L117" s="39">
        <f t="shared" si="7"/>
        <v>0</v>
      </c>
      <c r="M117" s="41"/>
      <c r="N117" s="40"/>
      <c r="O117" s="39">
        <f t="shared" si="8"/>
        <v>0</v>
      </c>
      <c r="P117" s="38"/>
      <c r="R117" s="13"/>
      <c r="S117" s="13"/>
    </row>
    <row r="118" spans="1:19" ht="24" hidden="1" x14ac:dyDescent="0.25">
      <c r="A118" s="88">
        <v>2259</v>
      </c>
      <c r="B118" s="110" t="s">
        <v>197</v>
      </c>
      <c r="C118" s="87">
        <f t="shared" si="9"/>
        <v>0</v>
      </c>
      <c r="D118" s="43">
        <v>0</v>
      </c>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c r="R118" s="13"/>
      <c r="S118" s="13"/>
    </row>
    <row r="119" spans="1:19" x14ac:dyDescent="0.25">
      <c r="A119" s="111">
        <v>2260</v>
      </c>
      <c r="B119" s="110" t="s">
        <v>196</v>
      </c>
      <c r="C119" s="87">
        <f t="shared" si="9"/>
        <v>133248</v>
      </c>
      <c r="D119" s="115">
        <f>SUM(D120:D124)</f>
        <v>89565</v>
      </c>
      <c r="E119" s="112">
        <f>SUM(E120:E124)</f>
        <v>0</v>
      </c>
      <c r="F119" s="44">
        <f t="shared" si="10"/>
        <v>89565</v>
      </c>
      <c r="G119" s="115">
        <f>SUM(G120:G124)</f>
        <v>0</v>
      </c>
      <c r="H119" s="114">
        <f>SUM(H120:H124)</f>
        <v>0</v>
      </c>
      <c r="I119" s="39">
        <f t="shared" si="11"/>
        <v>0</v>
      </c>
      <c r="J119" s="115">
        <f>SUM(J120:J124)</f>
        <v>43683</v>
      </c>
      <c r="K119" s="114">
        <f>SUM(K120:K124)</f>
        <v>0</v>
      </c>
      <c r="L119" s="39">
        <f t="shared" si="12"/>
        <v>43683</v>
      </c>
      <c r="M119" s="113">
        <f>SUM(M120:M124)</f>
        <v>0</v>
      </c>
      <c r="N119" s="112">
        <f>SUM(N120:N124)</f>
        <v>0</v>
      </c>
      <c r="O119" s="39">
        <f t="shared" si="13"/>
        <v>0</v>
      </c>
      <c r="P119" s="38"/>
      <c r="R119" s="13"/>
      <c r="S119" s="13"/>
    </row>
    <row r="120" spans="1:19" x14ac:dyDescent="0.25">
      <c r="A120" s="88">
        <v>2261</v>
      </c>
      <c r="B120" s="110" t="s">
        <v>195</v>
      </c>
      <c r="C120" s="87">
        <f t="shared" si="9"/>
        <v>100529</v>
      </c>
      <c r="D120" s="43">
        <f>56845+1</f>
        <v>56846</v>
      </c>
      <c r="E120" s="40"/>
      <c r="F120" s="44">
        <f t="shared" si="10"/>
        <v>56846</v>
      </c>
      <c r="G120" s="43"/>
      <c r="H120" s="42"/>
      <c r="I120" s="39">
        <f t="shared" si="11"/>
        <v>0</v>
      </c>
      <c r="J120" s="43">
        <v>43683</v>
      </c>
      <c r="K120" s="42"/>
      <c r="L120" s="39">
        <f t="shared" si="12"/>
        <v>43683</v>
      </c>
      <c r="M120" s="41"/>
      <c r="N120" s="40"/>
      <c r="O120" s="39">
        <f t="shared" si="13"/>
        <v>0</v>
      </c>
      <c r="P120" s="38"/>
      <c r="R120" s="13"/>
      <c r="S120" s="13"/>
    </row>
    <row r="121" spans="1:19" hidden="1" x14ac:dyDescent="0.25">
      <c r="A121" s="88">
        <v>2262</v>
      </c>
      <c r="B121" s="110" t="s">
        <v>194</v>
      </c>
      <c r="C121" s="87">
        <f t="shared" si="9"/>
        <v>0</v>
      </c>
      <c r="D121" s="43">
        <v>0</v>
      </c>
      <c r="E121" s="40"/>
      <c r="F121" s="44">
        <f t="shared" si="10"/>
        <v>0</v>
      </c>
      <c r="G121" s="43"/>
      <c r="H121" s="42"/>
      <c r="I121" s="39">
        <f t="shared" si="11"/>
        <v>0</v>
      </c>
      <c r="J121" s="43">
        <v>0</v>
      </c>
      <c r="K121" s="42"/>
      <c r="L121" s="39">
        <f t="shared" si="12"/>
        <v>0</v>
      </c>
      <c r="M121" s="41"/>
      <c r="N121" s="40"/>
      <c r="O121" s="39">
        <f t="shared" si="13"/>
        <v>0</v>
      </c>
      <c r="P121" s="38"/>
      <c r="R121" s="13"/>
      <c r="S121" s="13"/>
    </row>
    <row r="122" spans="1:19" x14ac:dyDescent="0.25">
      <c r="A122" s="88">
        <v>2263</v>
      </c>
      <c r="B122" s="110" t="s">
        <v>193</v>
      </c>
      <c r="C122" s="87">
        <f t="shared" si="9"/>
        <v>32719</v>
      </c>
      <c r="D122" s="43">
        <f>36004-3285</f>
        <v>32719</v>
      </c>
      <c r="E122" s="40"/>
      <c r="F122" s="44">
        <f t="shared" si="10"/>
        <v>32719</v>
      </c>
      <c r="G122" s="43"/>
      <c r="H122" s="42"/>
      <c r="I122" s="39">
        <f t="shared" si="11"/>
        <v>0</v>
      </c>
      <c r="J122" s="43">
        <v>0</v>
      </c>
      <c r="K122" s="42"/>
      <c r="L122" s="39">
        <f t="shared" si="12"/>
        <v>0</v>
      </c>
      <c r="M122" s="41"/>
      <c r="N122" s="40"/>
      <c r="O122" s="39">
        <f t="shared" si="13"/>
        <v>0</v>
      </c>
      <c r="P122" s="38"/>
      <c r="R122" s="13"/>
      <c r="S122" s="13"/>
    </row>
    <row r="123" spans="1:19" ht="24" hidden="1" x14ac:dyDescent="0.25">
      <c r="A123" s="88">
        <v>2264</v>
      </c>
      <c r="B123" s="110" t="s">
        <v>192</v>
      </c>
      <c r="C123" s="87">
        <f t="shared" si="9"/>
        <v>0</v>
      </c>
      <c r="D123" s="43">
        <v>0</v>
      </c>
      <c r="E123" s="40"/>
      <c r="F123" s="44">
        <f t="shared" si="10"/>
        <v>0</v>
      </c>
      <c r="G123" s="43"/>
      <c r="H123" s="42"/>
      <c r="I123" s="39">
        <f t="shared" si="11"/>
        <v>0</v>
      </c>
      <c r="J123" s="43">
        <v>0</v>
      </c>
      <c r="K123" s="42"/>
      <c r="L123" s="39">
        <f t="shared" si="12"/>
        <v>0</v>
      </c>
      <c r="M123" s="41"/>
      <c r="N123" s="40"/>
      <c r="O123" s="39">
        <f t="shared" si="13"/>
        <v>0</v>
      </c>
      <c r="P123" s="38"/>
      <c r="R123" s="13"/>
      <c r="S123" s="13"/>
    </row>
    <row r="124" spans="1:19" hidden="1" x14ac:dyDescent="0.25">
      <c r="A124" s="88">
        <v>2269</v>
      </c>
      <c r="B124" s="110" t="s">
        <v>191</v>
      </c>
      <c r="C124" s="87">
        <f t="shared" si="9"/>
        <v>0</v>
      </c>
      <c r="D124" s="43">
        <v>0</v>
      </c>
      <c r="E124" s="40"/>
      <c r="F124" s="44">
        <f t="shared" si="10"/>
        <v>0</v>
      </c>
      <c r="G124" s="43"/>
      <c r="H124" s="42"/>
      <c r="I124" s="39">
        <f t="shared" si="11"/>
        <v>0</v>
      </c>
      <c r="J124" s="43">
        <v>0</v>
      </c>
      <c r="K124" s="42"/>
      <c r="L124" s="39">
        <f t="shared" si="12"/>
        <v>0</v>
      </c>
      <c r="M124" s="41"/>
      <c r="N124" s="40"/>
      <c r="O124" s="39">
        <f t="shared" si="13"/>
        <v>0</v>
      </c>
      <c r="P124" s="38"/>
      <c r="R124" s="13"/>
      <c r="S124" s="13"/>
    </row>
    <row r="125" spans="1:19" x14ac:dyDescent="0.25">
      <c r="A125" s="111">
        <v>2270</v>
      </c>
      <c r="B125" s="110" t="s">
        <v>190</v>
      </c>
      <c r="C125" s="87">
        <f t="shared" si="9"/>
        <v>92587</v>
      </c>
      <c r="D125" s="115">
        <f>SUM(D126:D130)</f>
        <v>94537</v>
      </c>
      <c r="E125" s="112">
        <f>SUM(E126:E130)</f>
        <v>-1950</v>
      </c>
      <c r="F125" s="44">
        <f t="shared" si="10"/>
        <v>92587</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c r="S125" s="13"/>
    </row>
    <row r="126" spans="1:19" hidden="1" x14ac:dyDescent="0.25">
      <c r="A126" s="88">
        <v>2272</v>
      </c>
      <c r="B126" s="1" t="s">
        <v>189</v>
      </c>
      <c r="C126" s="87">
        <f t="shared" si="9"/>
        <v>0</v>
      </c>
      <c r="D126" s="43">
        <v>0</v>
      </c>
      <c r="E126" s="40"/>
      <c r="F126" s="44">
        <f t="shared" si="10"/>
        <v>0</v>
      </c>
      <c r="G126" s="43"/>
      <c r="H126" s="42"/>
      <c r="I126" s="39">
        <f t="shared" si="11"/>
        <v>0</v>
      </c>
      <c r="J126" s="43">
        <v>0</v>
      </c>
      <c r="K126" s="42"/>
      <c r="L126" s="39">
        <f t="shared" si="12"/>
        <v>0</v>
      </c>
      <c r="M126" s="41"/>
      <c r="N126" s="40"/>
      <c r="O126" s="39">
        <f t="shared" si="13"/>
        <v>0</v>
      </c>
      <c r="P126" s="38"/>
      <c r="R126" s="13"/>
      <c r="S126" s="13"/>
    </row>
    <row r="127" spans="1:19" ht="24" hidden="1" x14ac:dyDescent="0.25">
      <c r="A127" s="88">
        <v>2275</v>
      </c>
      <c r="B127" s="110" t="s">
        <v>188</v>
      </c>
      <c r="C127" s="87">
        <f t="shared" si="9"/>
        <v>0</v>
      </c>
      <c r="D127" s="43">
        <v>0</v>
      </c>
      <c r="E127" s="40"/>
      <c r="F127" s="44">
        <f t="shared" si="10"/>
        <v>0</v>
      </c>
      <c r="G127" s="43"/>
      <c r="H127" s="42"/>
      <c r="I127" s="39">
        <f t="shared" si="11"/>
        <v>0</v>
      </c>
      <c r="J127" s="43">
        <v>0</v>
      </c>
      <c r="K127" s="42"/>
      <c r="L127" s="39">
        <f t="shared" si="12"/>
        <v>0</v>
      </c>
      <c r="M127" s="41"/>
      <c r="N127" s="40"/>
      <c r="O127" s="39">
        <f t="shared" si="13"/>
        <v>0</v>
      </c>
      <c r="P127" s="38"/>
      <c r="R127" s="13"/>
      <c r="S127" s="13"/>
    </row>
    <row r="128" spans="1:19" ht="24" x14ac:dyDescent="0.25">
      <c r="A128" s="88">
        <v>2276</v>
      </c>
      <c r="B128" s="110" t="s">
        <v>187</v>
      </c>
      <c r="C128" s="87">
        <f t="shared" si="9"/>
        <v>400</v>
      </c>
      <c r="D128" s="43">
        <f>200+200</f>
        <v>400</v>
      </c>
      <c r="E128" s="40"/>
      <c r="F128" s="44">
        <f t="shared" si="10"/>
        <v>400</v>
      </c>
      <c r="G128" s="43"/>
      <c r="H128" s="42"/>
      <c r="I128" s="39">
        <f t="shared" si="11"/>
        <v>0</v>
      </c>
      <c r="J128" s="43">
        <v>0</v>
      </c>
      <c r="K128" s="42"/>
      <c r="L128" s="39">
        <f t="shared" si="12"/>
        <v>0</v>
      </c>
      <c r="M128" s="41"/>
      <c r="N128" s="40"/>
      <c r="O128" s="39">
        <f t="shared" si="13"/>
        <v>0</v>
      </c>
      <c r="P128" s="38"/>
      <c r="R128" s="13"/>
      <c r="S128" s="13"/>
    </row>
    <row r="129" spans="1:19" ht="24" hidden="1" x14ac:dyDescent="0.25">
      <c r="A129" s="88">
        <v>2278</v>
      </c>
      <c r="B129" s="110" t="s">
        <v>186</v>
      </c>
      <c r="C129" s="87">
        <f t="shared" si="9"/>
        <v>0</v>
      </c>
      <c r="D129" s="43">
        <v>0</v>
      </c>
      <c r="E129" s="40"/>
      <c r="F129" s="44">
        <f t="shared" si="10"/>
        <v>0</v>
      </c>
      <c r="G129" s="43"/>
      <c r="H129" s="42"/>
      <c r="I129" s="39">
        <f t="shared" si="11"/>
        <v>0</v>
      </c>
      <c r="J129" s="43">
        <v>0</v>
      </c>
      <c r="K129" s="42"/>
      <c r="L129" s="39">
        <f t="shared" si="12"/>
        <v>0</v>
      </c>
      <c r="M129" s="41"/>
      <c r="N129" s="40"/>
      <c r="O129" s="39">
        <f t="shared" si="13"/>
        <v>0</v>
      </c>
      <c r="P129" s="38"/>
      <c r="R129" s="13"/>
      <c r="S129" s="13"/>
    </row>
    <row r="130" spans="1:19" ht="24" x14ac:dyDescent="0.25">
      <c r="A130" s="88">
        <v>2279</v>
      </c>
      <c r="B130" s="110" t="s">
        <v>185</v>
      </c>
      <c r="C130" s="87">
        <f t="shared" si="9"/>
        <v>92187</v>
      </c>
      <c r="D130" s="43">
        <f>76053-200-1452+23675-3939</f>
        <v>94137</v>
      </c>
      <c r="E130" s="40">
        <v>-1950</v>
      </c>
      <c r="F130" s="44">
        <f t="shared" si="10"/>
        <v>92187</v>
      </c>
      <c r="G130" s="43"/>
      <c r="H130" s="42"/>
      <c r="I130" s="39">
        <f t="shared" si="11"/>
        <v>0</v>
      </c>
      <c r="J130" s="43">
        <v>0</v>
      </c>
      <c r="K130" s="42"/>
      <c r="L130" s="39">
        <f t="shared" si="12"/>
        <v>0</v>
      </c>
      <c r="M130" s="41"/>
      <c r="N130" s="40"/>
      <c r="O130" s="39">
        <f t="shared" si="13"/>
        <v>0</v>
      </c>
      <c r="P130" s="38"/>
      <c r="R130" s="13"/>
      <c r="S130" s="13"/>
    </row>
    <row r="131" spans="1:19" ht="24" hidden="1" x14ac:dyDescent="0.25">
      <c r="A131" s="118">
        <v>2280</v>
      </c>
      <c r="B131" s="117" t="s">
        <v>184</v>
      </c>
      <c r="C131" s="87">
        <f t="shared" si="9"/>
        <v>0</v>
      </c>
      <c r="D131" s="140">
        <f t="shared" ref="D131" si="14">SUM(D132)</f>
        <v>0</v>
      </c>
      <c r="E131" s="141">
        <f t="shared" ref="E131:N131" si="15">SUM(E132)</f>
        <v>0</v>
      </c>
      <c r="F131" s="84">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c r="R131" s="13"/>
      <c r="S131" s="13"/>
    </row>
    <row r="132" spans="1:19" ht="24" hidden="1" x14ac:dyDescent="0.25">
      <c r="A132" s="88">
        <v>2283</v>
      </c>
      <c r="B132" s="110" t="s">
        <v>183</v>
      </c>
      <c r="C132" s="87">
        <f t="shared" si="9"/>
        <v>0</v>
      </c>
      <c r="D132" s="43">
        <v>0</v>
      </c>
      <c r="E132" s="40"/>
      <c r="F132" s="44">
        <f t="shared" si="10"/>
        <v>0</v>
      </c>
      <c r="G132" s="43"/>
      <c r="H132" s="42"/>
      <c r="I132" s="39">
        <f t="shared" si="11"/>
        <v>0</v>
      </c>
      <c r="J132" s="43">
        <v>0</v>
      </c>
      <c r="K132" s="42"/>
      <c r="L132" s="39">
        <f t="shared" si="12"/>
        <v>0</v>
      </c>
      <c r="M132" s="41"/>
      <c r="N132" s="40"/>
      <c r="O132" s="39">
        <f t="shared" si="13"/>
        <v>0</v>
      </c>
      <c r="P132" s="38"/>
      <c r="R132" s="13"/>
      <c r="S132" s="13"/>
    </row>
    <row r="133" spans="1:19" ht="36" x14ac:dyDescent="0.25">
      <c r="A133" s="109">
        <v>2300</v>
      </c>
      <c r="B133" s="108" t="s">
        <v>182</v>
      </c>
      <c r="C133" s="473">
        <f t="shared" si="9"/>
        <v>4332</v>
      </c>
      <c r="D133" s="121">
        <f>SUM(D134,D139,D143,D144,D147,D154,D162,D163,D166)</f>
        <v>4332</v>
      </c>
      <c r="E133" s="123">
        <f>SUM(E134,E139,E143,E144,E147,E154,E162,E163,E166)</f>
        <v>0</v>
      </c>
      <c r="F133" s="122">
        <f t="shared" si="10"/>
        <v>4332</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c r="S133" s="13"/>
    </row>
    <row r="134" spans="1:19" ht="24" x14ac:dyDescent="0.25">
      <c r="A134" s="118">
        <v>2310</v>
      </c>
      <c r="B134" s="117" t="s">
        <v>181</v>
      </c>
      <c r="C134" s="477">
        <f t="shared" si="9"/>
        <v>4332</v>
      </c>
      <c r="D134" s="201">
        <f>SUM(D135:D138)</f>
        <v>4332</v>
      </c>
      <c r="E134" s="139">
        <f>SUM(E135:E138)</f>
        <v>0</v>
      </c>
      <c r="F134" s="84">
        <f t="shared" si="10"/>
        <v>4332</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c r="S134" s="13"/>
    </row>
    <row r="135" spans="1:19" hidden="1" x14ac:dyDescent="0.25">
      <c r="A135" s="88">
        <v>2311</v>
      </c>
      <c r="B135" s="110" t="s">
        <v>180</v>
      </c>
      <c r="C135" s="87">
        <f t="shared" si="9"/>
        <v>0</v>
      </c>
      <c r="D135" s="43">
        <v>0</v>
      </c>
      <c r="E135" s="40"/>
      <c r="F135" s="44">
        <f t="shared" si="10"/>
        <v>0</v>
      </c>
      <c r="G135" s="43"/>
      <c r="H135" s="42"/>
      <c r="I135" s="39">
        <f t="shared" si="11"/>
        <v>0</v>
      </c>
      <c r="J135" s="43">
        <v>0</v>
      </c>
      <c r="K135" s="42"/>
      <c r="L135" s="39">
        <f t="shared" si="12"/>
        <v>0</v>
      </c>
      <c r="M135" s="41"/>
      <c r="N135" s="40"/>
      <c r="O135" s="39">
        <f t="shared" si="13"/>
        <v>0</v>
      </c>
      <c r="P135" s="38"/>
      <c r="R135" s="13"/>
      <c r="S135" s="13"/>
    </row>
    <row r="136" spans="1:19" x14ac:dyDescent="0.25">
      <c r="A136" s="88">
        <v>2312</v>
      </c>
      <c r="B136" s="110" t="s">
        <v>179</v>
      </c>
      <c r="C136" s="87">
        <f t="shared" si="9"/>
        <v>4332</v>
      </c>
      <c r="D136" s="43">
        <f>1500+3001-169</f>
        <v>4332</v>
      </c>
      <c r="E136" s="40"/>
      <c r="F136" s="44">
        <f t="shared" si="10"/>
        <v>4332</v>
      </c>
      <c r="G136" s="43"/>
      <c r="H136" s="42"/>
      <c r="I136" s="39">
        <f t="shared" si="11"/>
        <v>0</v>
      </c>
      <c r="J136" s="43">
        <v>0</v>
      </c>
      <c r="K136" s="42"/>
      <c r="L136" s="39">
        <f t="shared" si="12"/>
        <v>0</v>
      </c>
      <c r="M136" s="41"/>
      <c r="N136" s="40"/>
      <c r="O136" s="39">
        <f t="shared" si="13"/>
        <v>0</v>
      </c>
      <c r="P136" s="38"/>
      <c r="R136" s="13"/>
      <c r="S136" s="13"/>
    </row>
    <row r="137" spans="1:19" hidden="1" x14ac:dyDescent="0.25">
      <c r="A137" s="88">
        <v>2313</v>
      </c>
      <c r="B137" s="110" t="s">
        <v>178</v>
      </c>
      <c r="C137" s="87">
        <f t="shared" si="9"/>
        <v>0</v>
      </c>
      <c r="D137" s="43">
        <v>0</v>
      </c>
      <c r="E137" s="40"/>
      <c r="F137" s="44">
        <f t="shared" si="10"/>
        <v>0</v>
      </c>
      <c r="G137" s="43"/>
      <c r="H137" s="42"/>
      <c r="I137" s="39">
        <f t="shared" si="11"/>
        <v>0</v>
      </c>
      <c r="J137" s="43">
        <v>0</v>
      </c>
      <c r="K137" s="42"/>
      <c r="L137" s="39">
        <f t="shared" si="12"/>
        <v>0</v>
      </c>
      <c r="M137" s="41"/>
      <c r="N137" s="40"/>
      <c r="O137" s="39">
        <f t="shared" si="13"/>
        <v>0</v>
      </c>
      <c r="P137" s="38"/>
      <c r="R137" s="13"/>
      <c r="S137" s="13"/>
    </row>
    <row r="138" spans="1:19" ht="24" hidden="1" x14ac:dyDescent="0.25">
      <c r="A138" s="88">
        <v>2314</v>
      </c>
      <c r="B138" s="110" t="s">
        <v>177</v>
      </c>
      <c r="C138" s="87">
        <f t="shared" si="9"/>
        <v>0</v>
      </c>
      <c r="D138" s="43">
        <v>0</v>
      </c>
      <c r="E138" s="40"/>
      <c r="F138" s="44">
        <f t="shared" si="10"/>
        <v>0</v>
      </c>
      <c r="G138" s="43"/>
      <c r="H138" s="42"/>
      <c r="I138" s="39">
        <f t="shared" si="11"/>
        <v>0</v>
      </c>
      <c r="J138" s="43">
        <v>0</v>
      </c>
      <c r="K138" s="42"/>
      <c r="L138" s="39">
        <f t="shared" si="12"/>
        <v>0</v>
      </c>
      <c r="M138" s="41"/>
      <c r="N138" s="40"/>
      <c r="O138" s="39">
        <f t="shared" si="13"/>
        <v>0</v>
      </c>
      <c r="P138" s="38"/>
      <c r="R138" s="13"/>
      <c r="S138" s="13"/>
    </row>
    <row r="139" spans="1:19" hidden="1" x14ac:dyDescent="0.25">
      <c r="A139" s="111">
        <v>2320</v>
      </c>
      <c r="B139" s="110" t="s">
        <v>176</v>
      </c>
      <c r="C139" s="87">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c r="S139" s="13"/>
    </row>
    <row r="140" spans="1:19" hidden="1" x14ac:dyDescent="0.25">
      <c r="A140" s="88">
        <v>2321</v>
      </c>
      <c r="B140" s="110" t="s">
        <v>175</v>
      </c>
      <c r="C140" s="87">
        <f t="shared" si="9"/>
        <v>0</v>
      </c>
      <c r="D140" s="43">
        <v>0</v>
      </c>
      <c r="E140" s="40"/>
      <c r="F140" s="44">
        <f t="shared" si="10"/>
        <v>0</v>
      </c>
      <c r="G140" s="43"/>
      <c r="H140" s="42"/>
      <c r="I140" s="39">
        <f t="shared" si="11"/>
        <v>0</v>
      </c>
      <c r="J140" s="43">
        <v>0</v>
      </c>
      <c r="K140" s="42"/>
      <c r="L140" s="39">
        <f t="shared" si="12"/>
        <v>0</v>
      </c>
      <c r="M140" s="41"/>
      <c r="N140" s="40"/>
      <c r="O140" s="39">
        <f t="shared" si="13"/>
        <v>0</v>
      </c>
      <c r="P140" s="38"/>
      <c r="R140" s="13"/>
      <c r="S140" s="13"/>
    </row>
    <row r="141" spans="1:19" hidden="1" x14ac:dyDescent="0.25">
      <c r="A141" s="88">
        <v>2322</v>
      </c>
      <c r="B141" s="110" t="s">
        <v>174</v>
      </c>
      <c r="C141" s="87">
        <f t="shared" si="9"/>
        <v>0</v>
      </c>
      <c r="D141" s="43">
        <v>0</v>
      </c>
      <c r="E141" s="40"/>
      <c r="F141" s="44">
        <f t="shared" si="10"/>
        <v>0</v>
      </c>
      <c r="G141" s="43"/>
      <c r="H141" s="42"/>
      <c r="I141" s="39">
        <f t="shared" si="11"/>
        <v>0</v>
      </c>
      <c r="J141" s="43">
        <v>0</v>
      </c>
      <c r="K141" s="42"/>
      <c r="L141" s="39">
        <f t="shared" si="12"/>
        <v>0</v>
      </c>
      <c r="M141" s="41"/>
      <c r="N141" s="40"/>
      <c r="O141" s="39">
        <f t="shared" si="13"/>
        <v>0</v>
      </c>
      <c r="P141" s="38"/>
      <c r="R141" s="13"/>
      <c r="S141" s="13"/>
    </row>
    <row r="142" spans="1:19" hidden="1" x14ac:dyDescent="0.25">
      <c r="A142" s="88">
        <v>2329</v>
      </c>
      <c r="B142" s="110" t="s">
        <v>173</v>
      </c>
      <c r="C142" s="87">
        <f t="shared" si="9"/>
        <v>0</v>
      </c>
      <c r="D142" s="43">
        <v>0</v>
      </c>
      <c r="E142" s="40"/>
      <c r="F142" s="44">
        <f t="shared" si="10"/>
        <v>0</v>
      </c>
      <c r="G142" s="43"/>
      <c r="H142" s="42"/>
      <c r="I142" s="39">
        <f t="shared" si="11"/>
        <v>0</v>
      </c>
      <c r="J142" s="43">
        <v>0</v>
      </c>
      <c r="K142" s="42"/>
      <c r="L142" s="39">
        <f t="shared" si="12"/>
        <v>0</v>
      </c>
      <c r="M142" s="41"/>
      <c r="N142" s="40"/>
      <c r="O142" s="39">
        <f t="shared" si="13"/>
        <v>0</v>
      </c>
      <c r="P142" s="38"/>
      <c r="R142" s="13"/>
      <c r="S142" s="13"/>
    </row>
    <row r="143" spans="1:19" hidden="1" x14ac:dyDescent="0.25">
      <c r="A143" s="111">
        <v>2330</v>
      </c>
      <c r="B143" s="110" t="s">
        <v>172</v>
      </c>
      <c r="C143" s="87">
        <f t="shared" si="9"/>
        <v>0</v>
      </c>
      <c r="D143" s="43">
        <v>0</v>
      </c>
      <c r="E143" s="40"/>
      <c r="F143" s="44">
        <f t="shared" si="10"/>
        <v>0</v>
      </c>
      <c r="G143" s="43"/>
      <c r="H143" s="42"/>
      <c r="I143" s="39">
        <f t="shared" si="11"/>
        <v>0</v>
      </c>
      <c r="J143" s="43">
        <v>0</v>
      </c>
      <c r="K143" s="42"/>
      <c r="L143" s="39">
        <f t="shared" si="12"/>
        <v>0</v>
      </c>
      <c r="M143" s="41"/>
      <c r="N143" s="40"/>
      <c r="O143" s="39">
        <f t="shared" si="13"/>
        <v>0</v>
      </c>
      <c r="P143" s="38"/>
      <c r="R143" s="13"/>
      <c r="S143" s="13"/>
    </row>
    <row r="144" spans="1:19" ht="36" hidden="1" x14ac:dyDescent="0.25">
      <c r="A144" s="111">
        <v>2340</v>
      </c>
      <c r="B144" s="110" t="s">
        <v>171</v>
      </c>
      <c r="C144" s="87">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c r="S144" s="13"/>
    </row>
    <row r="145" spans="1:19" hidden="1" x14ac:dyDescent="0.25">
      <c r="A145" s="88">
        <v>2341</v>
      </c>
      <c r="B145" s="110" t="s">
        <v>170</v>
      </c>
      <c r="C145" s="87">
        <f t="shared" si="9"/>
        <v>0</v>
      </c>
      <c r="D145" s="43">
        <v>0</v>
      </c>
      <c r="E145" s="40"/>
      <c r="F145" s="44">
        <f t="shared" si="10"/>
        <v>0</v>
      </c>
      <c r="G145" s="43"/>
      <c r="H145" s="42"/>
      <c r="I145" s="39">
        <f t="shared" si="11"/>
        <v>0</v>
      </c>
      <c r="J145" s="43">
        <v>0</v>
      </c>
      <c r="K145" s="42"/>
      <c r="L145" s="39">
        <f t="shared" si="12"/>
        <v>0</v>
      </c>
      <c r="M145" s="41"/>
      <c r="N145" s="40"/>
      <c r="O145" s="39">
        <f t="shared" si="13"/>
        <v>0</v>
      </c>
      <c r="P145" s="38"/>
      <c r="R145" s="13"/>
      <c r="S145" s="13"/>
    </row>
    <row r="146" spans="1:19" ht="24" hidden="1" x14ac:dyDescent="0.25">
      <c r="A146" s="88">
        <v>2344</v>
      </c>
      <c r="B146" s="110" t="s">
        <v>169</v>
      </c>
      <c r="C146" s="87">
        <f t="shared" si="9"/>
        <v>0</v>
      </c>
      <c r="D146" s="43">
        <v>0</v>
      </c>
      <c r="E146" s="40"/>
      <c r="F146" s="44">
        <f t="shared" si="10"/>
        <v>0</v>
      </c>
      <c r="G146" s="43"/>
      <c r="H146" s="42"/>
      <c r="I146" s="39">
        <f t="shared" si="11"/>
        <v>0</v>
      </c>
      <c r="J146" s="43">
        <v>0</v>
      </c>
      <c r="K146" s="42"/>
      <c r="L146" s="39">
        <f t="shared" si="12"/>
        <v>0</v>
      </c>
      <c r="M146" s="41"/>
      <c r="N146" s="40"/>
      <c r="O146" s="39">
        <f t="shared" si="13"/>
        <v>0</v>
      </c>
      <c r="P146" s="38"/>
      <c r="R146" s="13"/>
      <c r="S146" s="13"/>
    </row>
    <row r="147" spans="1:19" ht="24" hidden="1" x14ac:dyDescent="0.25">
      <c r="A147" s="169">
        <v>2350</v>
      </c>
      <c r="B147" s="96" t="s">
        <v>168</v>
      </c>
      <c r="C147" s="87">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c r="S147" s="13"/>
    </row>
    <row r="148" spans="1:19" hidden="1" x14ac:dyDescent="0.25">
      <c r="A148" s="145">
        <v>2351</v>
      </c>
      <c r="B148" s="117" t="s">
        <v>167</v>
      </c>
      <c r="C148" s="87">
        <f t="shared" si="9"/>
        <v>0</v>
      </c>
      <c r="D148" s="83">
        <v>0</v>
      </c>
      <c r="E148" s="80"/>
      <c r="F148" s="84">
        <f t="shared" si="10"/>
        <v>0</v>
      </c>
      <c r="G148" s="83"/>
      <c r="H148" s="82"/>
      <c r="I148" s="79">
        <f t="shared" si="11"/>
        <v>0</v>
      </c>
      <c r="J148" s="83">
        <v>0</v>
      </c>
      <c r="K148" s="82"/>
      <c r="L148" s="79">
        <f t="shared" si="12"/>
        <v>0</v>
      </c>
      <c r="M148" s="81"/>
      <c r="N148" s="80"/>
      <c r="O148" s="79">
        <f t="shared" si="13"/>
        <v>0</v>
      </c>
      <c r="P148" s="78"/>
      <c r="R148" s="13"/>
      <c r="S148" s="13"/>
    </row>
    <row r="149" spans="1:19" hidden="1" x14ac:dyDescent="0.25">
      <c r="A149" s="88">
        <v>2352</v>
      </c>
      <c r="B149" s="110" t="s">
        <v>166</v>
      </c>
      <c r="C149" s="87">
        <f t="shared" si="9"/>
        <v>0</v>
      </c>
      <c r="D149" s="43">
        <v>0</v>
      </c>
      <c r="E149" s="40"/>
      <c r="F149" s="44">
        <f t="shared" si="10"/>
        <v>0</v>
      </c>
      <c r="G149" s="43"/>
      <c r="H149" s="42"/>
      <c r="I149" s="39">
        <f t="shared" si="11"/>
        <v>0</v>
      </c>
      <c r="J149" s="43">
        <v>0</v>
      </c>
      <c r="K149" s="42"/>
      <c r="L149" s="39">
        <f t="shared" si="12"/>
        <v>0</v>
      </c>
      <c r="M149" s="41"/>
      <c r="N149" s="40"/>
      <c r="O149" s="39">
        <f t="shared" si="13"/>
        <v>0</v>
      </c>
      <c r="P149" s="38"/>
      <c r="R149" s="13"/>
      <c r="S149" s="13"/>
    </row>
    <row r="150" spans="1:19" ht="24" hidden="1" x14ac:dyDescent="0.25">
      <c r="A150" s="88">
        <v>2353</v>
      </c>
      <c r="B150" s="110" t="s">
        <v>165</v>
      </c>
      <c r="C150" s="87">
        <f t="shared" si="9"/>
        <v>0</v>
      </c>
      <c r="D150" s="43">
        <v>0</v>
      </c>
      <c r="E150" s="40"/>
      <c r="F150" s="44">
        <f t="shared" si="10"/>
        <v>0</v>
      </c>
      <c r="G150" s="43"/>
      <c r="H150" s="42"/>
      <c r="I150" s="39">
        <f t="shared" si="11"/>
        <v>0</v>
      </c>
      <c r="J150" s="43">
        <v>0</v>
      </c>
      <c r="K150" s="42"/>
      <c r="L150" s="39">
        <f t="shared" si="12"/>
        <v>0</v>
      </c>
      <c r="M150" s="41"/>
      <c r="N150" s="40"/>
      <c r="O150" s="39">
        <f t="shared" si="13"/>
        <v>0</v>
      </c>
      <c r="P150" s="38"/>
      <c r="R150" s="13"/>
      <c r="S150" s="13"/>
    </row>
    <row r="151" spans="1:19" ht="24" hidden="1" x14ac:dyDescent="0.25">
      <c r="A151" s="88">
        <v>2354</v>
      </c>
      <c r="B151" s="110" t="s">
        <v>164</v>
      </c>
      <c r="C151" s="87">
        <f t="shared" si="9"/>
        <v>0</v>
      </c>
      <c r="D151" s="43">
        <v>0</v>
      </c>
      <c r="E151" s="40"/>
      <c r="F151" s="44">
        <f t="shared" si="10"/>
        <v>0</v>
      </c>
      <c r="G151" s="43"/>
      <c r="H151" s="42"/>
      <c r="I151" s="39">
        <f t="shared" si="11"/>
        <v>0</v>
      </c>
      <c r="J151" s="43">
        <v>0</v>
      </c>
      <c r="K151" s="42"/>
      <c r="L151" s="39">
        <f t="shared" si="12"/>
        <v>0</v>
      </c>
      <c r="M151" s="41"/>
      <c r="N151" s="40"/>
      <c r="O151" s="39">
        <f t="shared" si="13"/>
        <v>0</v>
      </c>
      <c r="P151" s="38"/>
      <c r="R151" s="13"/>
      <c r="S151" s="13"/>
    </row>
    <row r="152" spans="1:19" ht="24" hidden="1" x14ac:dyDescent="0.25">
      <c r="A152" s="88">
        <v>2355</v>
      </c>
      <c r="B152" s="110" t="s">
        <v>163</v>
      </c>
      <c r="C152" s="87">
        <f t="shared" si="9"/>
        <v>0</v>
      </c>
      <c r="D152" s="43">
        <v>0</v>
      </c>
      <c r="E152" s="40"/>
      <c r="F152" s="44">
        <f t="shared" si="10"/>
        <v>0</v>
      </c>
      <c r="G152" s="43"/>
      <c r="H152" s="42"/>
      <c r="I152" s="39">
        <f t="shared" si="11"/>
        <v>0</v>
      </c>
      <c r="J152" s="43">
        <v>0</v>
      </c>
      <c r="K152" s="42"/>
      <c r="L152" s="39">
        <f t="shared" si="12"/>
        <v>0</v>
      </c>
      <c r="M152" s="41"/>
      <c r="N152" s="40"/>
      <c r="O152" s="39">
        <f t="shared" si="13"/>
        <v>0</v>
      </c>
      <c r="P152" s="38"/>
      <c r="R152" s="13"/>
      <c r="S152" s="13"/>
    </row>
    <row r="153" spans="1:19" ht="24" hidden="1" x14ac:dyDescent="0.25">
      <c r="A153" s="88">
        <v>2359</v>
      </c>
      <c r="B153" s="110" t="s">
        <v>162</v>
      </c>
      <c r="C153" s="87">
        <f t="shared" si="9"/>
        <v>0</v>
      </c>
      <c r="D153" s="43">
        <v>0</v>
      </c>
      <c r="E153" s="40"/>
      <c r="F153" s="44">
        <f t="shared" si="10"/>
        <v>0</v>
      </c>
      <c r="G153" s="43"/>
      <c r="H153" s="42"/>
      <c r="I153" s="39">
        <f t="shared" si="11"/>
        <v>0</v>
      </c>
      <c r="J153" s="43">
        <v>0</v>
      </c>
      <c r="K153" s="42"/>
      <c r="L153" s="39">
        <f t="shared" si="12"/>
        <v>0</v>
      </c>
      <c r="M153" s="41"/>
      <c r="N153" s="40"/>
      <c r="O153" s="39">
        <f t="shared" si="13"/>
        <v>0</v>
      </c>
      <c r="P153" s="38"/>
      <c r="R153" s="13"/>
      <c r="S153" s="13"/>
    </row>
    <row r="154" spans="1:19" ht="24" hidden="1" x14ac:dyDescent="0.25">
      <c r="A154" s="111">
        <v>2360</v>
      </c>
      <c r="B154" s="110" t="s">
        <v>161</v>
      </c>
      <c r="C154" s="87">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c r="S154" s="13"/>
    </row>
    <row r="155" spans="1:19" hidden="1" x14ac:dyDescent="0.25">
      <c r="A155" s="46">
        <v>2361</v>
      </c>
      <c r="B155" s="110" t="s">
        <v>160</v>
      </c>
      <c r="C155" s="87">
        <f t="shared" si="9"/>
        <v>0</v>
      </c>
      <c r="D155" s="43">
        <v>0</v>
      </c>
      <c r="E155" s="40"/>
      <c r="F155" s="44">
        <f t="shared" si="10"/>
        <v>0</v>
      </c>
      <c r="G155" s="43"/>
      <c r="H155" s="42"/>
      <c r="I155" s="39">
        <f t="shared" si="11"/>
        <v>0</v>
      </c>
      <c r="J155" s="43">
        <v>0</v>
      </c>
      <c r="K155" s="42"/>
      <c r="L155" s="39">
        <f t="shared" si="12"/>
        <v>0</v>
      </c>
      <c r="M155" s="41"/>
      <c r="N155" s="40"/>
      <c r="O155" s="39">
        <f t="shared" si="13"/>
        <v>0</v>
      </c>
      <c r="P155" s="38"/>
      <c r="R155" s="13"/>
      <c r="S155" s="13"/>
    </row>
    <row r="156" spans="1:19" ht="24" hidden="1" x14ac:dyDescent="0.25">
      <c r="A156" s="46">
        <v>2362</v>
      </c>
      <c r="B156" s="110" t="s">
        <v>159</v>
      </c>
      <c r="C156" s="87">
        <f t="shared" si="9"/>
        <v>0</v>
      </c>
      <c r="D156" s="43">
        <v>0</v>
      </c>
      <c r="E156" s="40"/>
      <c r="F156" s="44">
        <f t="shared" si="10"/>
        <v>0</v>
      </c>
      <c r="G156" s="43"/>
      <c r="H156" s="42"/>
      <c r="I156" s="39">
        <f t="shared" si="11"/>
        <v>0</v>
      </c>
      <c r="J156" s="43">
        <v>0</v>
      </c>
      <c r="K156" s="42"/>
      <c r="L156" s="39">
        <f t="shared" si="12"/>
        <v>0</v>
      </c>
      <c r="M156" s="41"/>
      <c r="N156" s="40"/>
      <c r="O156" s="39">
        <f t="shared" si="13"/>
        <v>0</v>
      </c>
      <c r="P156" s="38"/>
      <c r="R156" s="13"/>
      <c r="S156" s="13"/>
    </row>
    <row r="157" spans="1:19" hidden="1" x14ac:dyDescent="0.25">
      <c r="A157" s="46">
        <v>2363</v>
      </c>
      <c r="B157" s="110" t="s">
        <v>158</v>
      </c>
      <c r="C157" s="87">
        <f t="shared" si="9"/>
        <v>0</v>
      </c>
      <c r="D157" s="43">
        <v>0</v>
      </c>
      <c r="E157" s="40"/>
      <c r="F157" s="44">
        <f t="shared" si="10"/>
        <v>0</v>
      </c>
      <c r="G157" s="43"/>
      <c r="H157" s="42"/>
      <c r="I157" s="39">
        <f t="shared" si="11"/>
        <v>0</v>
      </c>
      <c r="J157" s="43">
        <v>0</v>
      </c>
      <c r="K157" s="42"/>
      <c r="L157" s="39">
        <f t="shared" si="12"/>
        <v>0</v>
      </c>
      <c r="M157" s="41"/>
      <c r="N157" s="40"/>
      <c r="O157" s="39">
        <f t="shared" si="13"/>
        <v>0</v>
      </c>
      <c r="P157" s="38"/>
      <c r="R157" s="13"/>
      <c r="S157" s="13"/>
    </row>
    <row r="158" spans="1:19" hidden="1" x14ac:dyDescent="0.25">
      <c r="A158" s="46">
        <v>2364</v>
      </c>
      <c r="B158" s="110" t="s">
        <v>156</v>
      </c>
      <c r="C158" s="87">
        <f t="shared" si="9"/>
        <v>0</v>
      </c>
      <c r="D158" s="43">
        <v>0</v>
      </c>
      <c r="E158" s="40"/>
      <c r="F158" s="44">
        <f t="shared" si="10"/>
        <v>0</v>
      </c>
      <c r="G158" s="43"/>
      <c r="H158" s="42"/>
      <c r="I158" s="39">
        <f t="shared" si="11"/>
        <v>0</v>
      </c>
      <c r="J158" s="43">
        <v>0</v>
      </c>
      <c r="K158" s="42"/>
      <c r="L158" s="39">
        <f t="shared" si="12"/>
        <v>0</v>
      </c>
      <c r="M158" s="41"/>
      <c r="N158" s="40"/>
      <c r="O158" s="39">
        <f t="shared" si="13"/>
        <v>0</v>
      </c>
      <c r="P158" s="38"/>
      <c r="R158" s="13"/>
      <c r="S158" s="13"/>
    </row>
    <row r="159" spans="1:19" hidden="1" x14ac:dyDescent="0.25">
      <c r="A159" s="46">
        <v>2365</v>
      </c>
      <c r="B159" s="110" t="s">
        <v>155</v>
      </c>
      <c r="C159" s="87">
        <f t="shared" si="9"/>
        <v>0</v>
      </c>
      <c r="D159" s="43">
        <v>0</v>
      </c>
      <c r="E159" s="40"/>
      <c r="F159" s="44">
        <f t="shared" si="10"/>
        <v>0</v>
      </c>
      <c r="G159" s="43"/>
      <c r="H159" s="42"/>
      <c r="I159" s="39">
        <f t="shared" si="11"/>
        <v>0</v>
      </c>
      <c r="J159" s="43">
        <v>0</v>
      </c>
      <c r="K159" s="42"/>
      <c r="L159" s="39">
        <f t="shared" si="12"/>
        <v>0</v>
      </c>
      <c r="M159" s="41"/>
      <c r="N159" s="40"/>
      <c r="O159" s="39">
        <f t="shared" si="13"/>
        <v>0</v>
      </c>
      <c r="P159" s="38"/>
      <c r="R159" s="13"/>
      <c r="S159" s="13"/>
    </row>
    <row r="160" spans="1:19" ht="36" hidden="1" x14ac:dyDescent="0.25">
      <c r="A160" s="46">
        <v>2366</v>
      </c>
      <c r="B160" s="110" t="s">
        <v>153</v>
      </c>
      <c r="C160" s="87">
        <f t="shared" si="9"/>
        <v>0</v>
      </c>
      <c r="D160" s="43">
        <v>0</v>
      </c>
      <c r="E160" s="40"/>
      <c r="F160" s="44">
        <f t="shared" si="10"/>
        <v>0</v>
      </c>
      <c r="G160" s="43"/>
      <c r="H160" s="42"/>
      <c r="I160" s="39">
        <f t="shared" si="11"/>
        <v>0</v>
      </c>
      <c r="J160" s="43">
        <v>0</v>
      </c>
      <c r="K160" s="42"/>
      <c r="L160" s="39">
        <f t="shared" si="12"/>
        <v>0</v>
      </c>
      <c r="M160" s="41"/>
      <c r="N160" s="40"/>
      <c r="O160" s="39">
        <f t="shared" si="13"/>
        <v>0</v>
      </c>
      <c r="P160" s="38"/>
      <c r="R160" s="13"/>
      <c r="S160" s="13"/>
    </row>
    <row r="161" spans="1:19" ht="48" hidden="1" x14ac:dyDescent="0.25">
      <c r="A161" s="46">
        <v>2369</v>
      </c>
      <c r="B161" s="110" t="s">
        <v>152</v>
      </c>
      <c r="C161" s="87">
        <f t="shared" si="9"/>
        <v>0</v>
      </c>
      <c r="D161" s="43">
        <v>0</v>
      </c>
      <c r="E161" s="40"/>
      <c r="F161" s="44">
        <f t="shared" si="10"/>
        <v>0</v>
      </c>
      <c r="G161" s="43"/>
      <c r="H161" s="42"/>
      <c r="I161" s="39">
        <f t="shared" si="11"/>
        <v>0</v>
      </c>
      <c r="J161" s="43">
        <v>0</v>
      </c>
      <c r="K161" s="42"/>
      <c r="L161" s="39">
        <f t="shared" si="12"/>
        <v>0</v>
      </c>
      <c r="M161" s="41"/>
      <c r="N161" s="40"/>
      <c r="O161" s="39">
        <f t="shared" si="13"/>
        <v>0</v>
      </c>
      <c r="P161" s="38"/>
      <c r="R161" s="13"/>
      <c r="S161" s="13"/>
    </row>
    <row r="162" spans="1:19" hidden="1" x14ac:dyDescent="0.25">
      <c r="A162" s="169">
        <v>2370</v>
      </c>
      <c r="B162" s="96" t="s">
        <v>151</v>
      </c>
      <c r="C162" s="87">
        <f t="shared" si="9"/>
        <v>0</v>
      </c>
      <c r="D162" s="167">
        <v>0</v>
      </c>
      <c r="E162" s="164"/>
      <c r="F162" s="95">
        <f t="shared" si="10"/>
        <v>0</v>
      </c>
      <c r="G162" s="167"/>
      <c r="H162" s="166"/>
      <c r="I162" s="90">
        <f t="shared" si="11"/>
        <v>0</v>
      </c>
      <c r="J162" s="167">
        <v>0</v>
      </c>
      <c r="K162" s="166"/>
      <c r="L162" s="90">
        <f t="shared" si="12"/>
        <v>0</v>
      </c>
      <c r="M162" s="165"/>
      <c r="N162" s="164"/>
      <c r="O162" s="90">
        <f t="shared" si="13"/>
        <v>0</v>
      </c>
      <c r="P162" s="89"/>
      <c r="R162" s="13"/>
      <c r="S162" s="13"/>
    </row>
    <row r="163" spans="1:19" hidden="1" x14ac:dyDescent="0.25">
      <c r="A163" s="169">
        <v>2380</v>
      </c>
      <c r="B163" s="96" t="s">
        <v>150</v>
      </c>
      <c r="C163" s="87">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c r="S163" s="13"/>
    </row>
    <row r="164" spans="1:19" hidden="1" x14ac:dyDescent="0.25">
      <c r="A164" s="200">
        <v>2381</v>
      </c>
      <c r="B164" s="117" t="s">
        <v>149</v>
      </c>
      <c r="C164" s="87">
        <f t="shared" si="9"/>
        <v>0</v>
      </c>
      <c r="D164" s="83">
        <v>0</v>
      </c>
      <c r="E164" s="80"/>
      <c r="F164" s="84">
        <f t="shared" si="10"/>
        <v>0</v>
      </c>
      <c r="G164" s="83"/>
      <c r="H164" s="82"/>
      <c r="I164" s="79">
        <f t="shared" si="11"/>
        <v>0</v>
      </c>
      <c r="J164" s="83">
        <v>0</v>
      </c>
      <c r="K164" s="82"/>
      <c r="L164" s="79">
        <f t="shared" si="12"/>
        <v>0</v>
      </c>
      <c r="M164" s="81"/>
      <c r="N164" s="80"/>
      <c r="O164" s="79">
        <f t="shared" si="13"/>
        <v>0</v>
      </c>
      <c r="P164" s="78"/>
      <c r="R164" s="13"/>
      <c r="S164" s="13"/>
    </row>
    <row r="165" spans="1:19" ht="24" hidden="1" x14ac:dyDescent="0.25">
      <c r="A165" s="46">
        <v>2389</v>
      </c>
      <c r="B165" s="110" t="s">
        <v>148</v>
      </c>
      <c r="C165" s="87">
        <f t="shared" si="9"/>
        <v>0</v>
      </c>
      <c r="D165" s="43">
        <v>0</v>
      </c>
      <c r="E165" s="40"/>
      <c r="F165" s="44">
        <f t="shared" si="10"/>
        <v>0</v>
      </c>
      <c r="G165" s="43"/>
      <c r="H165" s="42"/>
      <c r="I165" s="39">
        <f t="shared" si="11"/>
        <v>0</v>
      </c>
      <c r="J165" s="43">
        <v>0</v>
      </c>
      <c r="K165" s="42"/>
      <c r="L165" s="39">
        <f t="shared" si="12"/>
        <v>0</v>
      </c>
      <c r="M165" s="41"/>
      <c r="N165" s="40"/>
      <c r="O165" s="39">
        <f t="shared" si="13"/>
        <v>0</v>
      </c>
      <c r="P165" s="38"/>
      <c r="R165" s="13"/>
      <c r="S165" s="13"/>
    </row>
    <row r="166" spans="1:19" hidden="1" x14ac:dyDescent="0.25">
      <c r="A166" s="169">
        <v>2390</v>
      </c>
      <c r="B166" s="96" t="s">
        <v>147</v>
      </c>
      <c r="C166" s="87">
        <f t="shared" si="9"/>
        <v>0</v>
      </c>
      <c r="D166" s="167">
        <v>0</v>
      </c>
      <c r="E166" s="164"/>
      <c r="F166" s="95">
        <f t="shared" si="10"/>
        <v>0</v>
      </c>
      <c r="G166" s="167"/>
      <c r="H166" s="166"/>
      <c r="I166" s="90">
        <f t="shared" si="11"/>
        <v>0</v>
      </c>
      <c r="J166" s="167">
        <v>0</v>
      </c>
      <c r="K166" s="166"/>
      <c r="L166" s="90">
        <f t="shared" si="12"/>
        <v>0</v>
      </c>
      <c r="M166" s="165"/>
      <c r="N166" s="164"/>
      <c r="O166" s="90">
        <f t="shared" si="13"/>
        <v>0</v>
      </c>
      <c r="P166" s="89"/>
      <c r="R166" s="13"/>
      <c r="S166" s="13"/>
    </row>
    <row r="167" spans="1:19" hidden="1" x14ac:dyDescent="0.25">
      <c r="A167" s="109">
        <v>2400</v>
      </c>
      <c r="B167" s="108" t="s">
        <v>146</v>
      </c>
      <c r="C167" s="473">
        <f t="shared" si="9"/>
        <v>0</v>
      </c>
      <c r="D167" s="199">
        <v>0</v>
      </c>
      <c r="E167" s="196"/>
      <c r="F167" s="122">
        <f t="shared" si="10"/>
        <v>0</v>
      </c>
      <c r="G167" s="199"/>
      <c r="H167" s="198"/>
      <c r="I167" s="119">
        <f t="shared" si="11"/>
        <v>0</v>
      </c>
      <c r="J167" s="199">
        <v>0</v>
      </c>
      <c r="K167" s="198"/>
      <c r="L167" s="119">
        <f t="shared" si="12"/>
        <v>0</v>
      </c>
      <c r="M167" s="197"/>
      <c r="N167" s="196"/>
      <c r="O167" s="79">
        <f t="shared" si="13"/>
        <v>0</v>
      </c>
      <c r="P167" s="171"/>
      <c r="R167" s="13"/>
      <c r="S167" s="13"/>
    </row>
    <row r="168" spans="1:19" ht="24" x14ac:dyDescent="0.25">
      <c r="A168" s="109">
        <v>2500</v>
      </c>
      <c r="B168" s="108" t="s">
        <v>145</v>
      </c>
      <c r="C168" s="473">
        <f t="shared" si="9"/>
        <v>2000</v>
      </c>
      <c r="D168" s="121">
        <f>SUM(D169,D174)</f>
        <v>2000</v>
      </c>
      <c r="E168" s="123">
        <f>SUM(E169,E174)</f>
        <v>0</v>
      </c>
      <c r="F168" s="122">
        <f t="shared" si="10"/>
        <v>2000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106">
        <f t="shared" si="13"/>
        <v>0</v>
      </c>
      <c r="P168" s="66"/>
      <c r="R168" s="13"/>
      <c r="S168" s="13"/>
    </row>
    <row r="169" spans="1:19" x14ac:dyDescent="0.25">
      <c r="A169" s="118">
        <v>2510</v>
      </c>
      <c r="B169" s="117" t="s">
        <v>144</v>
      </c>
      <c r="C169" s="477">
        <f t="shared" si="9"/>
        <v>2000</v>
      </c>
      <c r="D169" s="140">
        <f>SUM(D170:D173)</f>
        <v>2000</v>
      </c>
      <c r="E169" s="141">
        <f>SUM(E170:E173)</f>
        <v>0</v>
      </c>
      <c r="F169" s="84">
        <f t="shared" si="10"/>
        <v>2000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c r="R169" s="13"/>
      <c r="S169" s="13"/>
    </row>
    <row r="170" spans="1:19" ht="24" hidden="1" x14ac:dyDescent="0.25">
      <c r="A170" s="88">
        <v>2512</v>
      </c>
      <c r="B170" s="110" t="s">
        <v>143</v>
      </c>
      <c r="C170" s="87">
        <f t="shared" si="9"/>
        <v>0</v>
      </c>
      <c r="D170" s="43">
        <v>0</v>
      </c>
      <c r="E170" s="40"/>
      <c r="F170" s="44">
        <f t="shared" si="10"/>
        <v>0</v>
      </c>
      <c r="G170" s="43"/>
      <c r="H170" s="42"/>
      <c r="I170" s="39">
        <f t="shared" si="11"/>
        <v>0</v>
      </c>
      <c r="J170" s="43">
        <v>0</v>
      </c>
      <c r="K170" s="42"/>
      <c r="L170" s="39">
        <f t="shared" si="12"/>
        <v>0</v>
      </c>
      <c r="M170" s="41"/>
      <c r="N170" s="40"/>
      <c r="O170" s="39">
        <f t="shared" si="13"/>
        <v>0</v>
      </c>
      <c r="P170" s="38"/>
      <c r="R170" s="13"/>
      <c r="S170" s="13"/>
    </row>
    <row r="171" spans="1:19" ht="36" hidden="1" x14ac:dyDescent="0.25">
      <c r="A171" s="88">
        <v>2513</v>
      </c>
      <c r="B171" s="110" t="s">
        <v>142</v>
      </c>
      <c r="C171" s="87">
        <f t="shared" si="9"/>
        <v>0</v>
      </c>
      <c r="D171" s="43">
        <v>0</v>
      </c>
      <c r="E171" s="40"/>
      <c r="F171" s="44">
        <f t="shared" si="10"/>
        <v>0</v>
      </c>
      <c r="G171" s="43"/>
      <c r="H171" s="42"/>
      <c r="I171" s="39">
        <f t="shared" si="11"/>
        <v>0</v>
      </c>
      <c r="J171" s="43">
        <v>0</v>
      </c>
      <c r="K171" s="42"/>
      <c r="L171" s="39">
        <f t="shared" si="12"/>
        <v>0</v>
      </c>
      <c r="M171" s="41"/>
      <c r="N171" s="40"/>
      <c r="O171" s="39">
        <f t="shared" si="13"/>
        <v>0</v>
      </c>
      <c r="P171" s="38"/>
      <c r="R171" s="13"/>
      <c r="S171" s="13"/>
    </row>
    <row r="172" spans="1:19" ht="24" hidden="1" x14ac:dyDescent="0.25">
      <c r="A172" s="88">
        <v>2515</v>
      </c>
      <c r="B172" s="110" t="s">
        <v>141</v>
      </c>
      <c r="C172" s="87">
        <f t="shared" si="9"/>
        <v>0</v>
      </c>
      <c r="D172" s="43">
        <v>0</v>
      </c>
      <c r="E172" s="40"/>
      <c r="F172" s="44">
        <f t="shared" si="10"/>
        <v>0</v>
      </c>
      <c r="G172" s="43"/>
      <c r="H172" s="42"/>
      <c r="I172" s="39">
        <f t="shared" si="11"/>
        <v>0</v>
      </c>
      <c r="J172" s="43">
        <v>0</v>
      </c>
      <c r="K172" s="42"/>
      <c r="L172" s="39">
        <f t="shared" si="12"/>
        <v>0</v>
      </c>
      <c r="M172" s="41"/>
      <c r="N172" s="40"/>
      <c r="O172" s="39">
        <f t="shared" si="13"/>
        <v>0</v>
      </c>
      <c r="P172" s="38"/>
      <c r="R172" s="13"/>
      <c r="S172" s="13"/>
    </row>
    <row r="173" spans="1:19" ht="24" x14ac:dyDescent="0.25">
      <c r="A173" s="88">
        <v>2519</v>
      </c>
      <c r="B173" s="110" t="s">
        <v>140</v>
      </c>
      <c r="C173" s="87">
        <f t="shared" si="9"/>
        <v>2000</v>
      </c>
      <c r="D173" s="43">
        <v>2000</v>
      </c>
      <c r="E173" s="40"/>
      <c r="F173" s="44">
        <f t="shared" si="10"/>
        <v>2000</v>
      </c>
      <c r="G173" s="43"/>
      <c r="H173" s="42"/>
      <c r="I173" s="39">
        <f t="shared" si="11"/>
        <v>0</v>
      </c>
      <c r="J173" s="43">
        <v>0</v>
      </c>
      <c r="K173" s="42"/>
      <c r="L173" s="39">
        <f t="shared" si="12"/>
        <v>0</v>
      </c>
      <c r="M173" s="41"/>
      <c r="N173" s="40"/>
      <c r="O173" s="39">
        <f t="shared" si="13"/>
        <v>0</v>
      </c>
      <c r="P173" s="38"/>
      <c r="R173" s="13"/>
      <c r="S173" s="13"/>
    </row>
    <row r="174" spans="1:19" hidden="1" x14ac:dyDescent="0.25">
      <c r="A174" s="111">
        <v>2520</v>
      </c>
      <c r="B174" s="110" t="s">
        <v>139</v>
      </c>
      <c r="C174" s="87">
        <f t="shared" si="9"/>
        <v>0</v>
      </c>
      <c r="D174" s="43">
        <v>0</v>
      </c>
      <c r="E174" s="40"/>
      <c r="F174" s="44">
        <f t="shared" si="10"/>
        <v>0</v>
      </c>
      <c r="G174" s="43"/>
      <c r="H174" s="42"/>
      <c r="I174" s="39">
        <f t="shared" si="11"/>
        <v>0</v>
      </c>
      <c r="J174" s="43">
        <v>0</v>
      </c>
      <c r="K174" s="42"/>
      <c r="L174" s="39">
        <f t="shared" si="12"/>
        <v>0</v>
      </c>
      <c r="M174" s="41"/>
      <c r="N174" s="40"/>
      <c r="O174" s="39">
        <f t="shared" si="13"/>
        <v>0</v>
      </c>
      <c r="P174" s="38"/>
      <c r="R174" s="13"/>
      <c r="S174" s="13"/>
    </row>
    <row r="175" spans="1:19" s="189" customFormat="1" ht="36" hidden="1" x14ac:dyDescent="0.25">
      <c r="A175" s="183">
        <v>2800</v>
      </c>
      <c r="B175" s="117" t="s">
        <v>138</v>
      </c>
      <c r="C175" s="477">
        <f t="shared" si="9"/>
        <v>0</v>
      </c>
      <c r="D175" s="194">
        <v>0</v>
      </c>
      <c r="E175" s="191"/>
      <c r="F175" s="195">
        <f t="shared" si="10"/>
        <v>0</v>
      </c>
      <c r="G175" s="194"/>
      <c r="H175" s="193"/>
      <c r="I175" s="190">
        <f t="shared" si="11"/>
        <v>0</v>
      </c>
      <c r="J175" s="194">
        <v>0</v>
      </c>
      <c r="K175" s="193"/>
      <c r="L175" s="190">
        <f t="shared" si="12"/>
        <v>0</v>
      </c>
      <c r="M175" s="192"/>
      <c r="N175" s="191"/>
      <c r="O175" s="190">
        <f t="shared" si="13"/>
        <v>0</v>
      </c>
      <c r="P175" s="78"/>
      <c r="R175" s="13"/>
      <c r="S175" s="13"/>
    </row>
    <row r="176" spans="1:19" hidden="1" x14ac:dyDescent="0.25">
      <c r="A176" s="163">
        <v>3000</v>
      </c>
      <c r="B176" s="163" t="s">
        <v>137</v>
      </c>
      <c r="C176" s="49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c r="S176" s="13"/>
    </row>
    <row r="177" spans="1:19" ht="24" hidden="1" x14ac:dyDescent="0.25">
      <c r="A177" s="109">
        <v>3200</v>
      </c>
      <c r="B177" s="153" t="s">
        <v>136</v>
      </c>
      <c r="C177" s="473">
        <f t="shared" si="9"/>
        <v>0</v>
      </c>
      <c r="D177" s="121">
        <f>SUM(D178,D182)</f>
        <v>0</v>
      </c>
      <c r="E177" s="123">
        <f>SUM(E178,E182)</f>
        <v>0</v>
      </c>
      <c r="F177" s="122">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c r="R177" s="13"/>
      <c r="S177" s="13"/>
    </row>
    <row r="178" spans="1:19" ht="36" hidden="1" x14ac:dyDescent="0.25">
      <c r="A178" s="118">
        <v>3260</v>
      </c>
      <c r="B178" s="117" t="s">
        <v>135</v>
      </c>
      <c r="C178" s="477">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c r="S178" s="13"/>
    </row>
    <row r="179" spans="1:19" ht="24" hidden="1" x14ac:dyDescent="0.25">
      <c r="A179" s="88">
        <v>3261</v>
      </c>
      <c r="B179" s="110" t="s">
        <v>134</v>
      </c>
      <c r="C179" s="87">
        <f t="shared" si="9"/>
        <v>0</v>
      </c>
      <c r="D179" s="43">
        <v>0</v>
      </c>
      <c r="E179" s="40"/>
      <c r="F179" s="44">
        <f t="shared" si="10"/>
        <v>0</v>
      </c>
      <c r="G179" s="43"/>
      <c r="H179" s="42"/>
      <c r="I179" s="39">
        <f t="shared" si="11"/>
        <v>0</v>
      </c>
      <c r="J179" s="43">
        <v>0</v>
      </c>
      <c r="K179" s="42"/>
      <c r="L179" s="39">
        <f t="shared" si="12"/>
        <v>0</v>
      </c>
      <c r="M179" s="41"/>
      <c r="N179" s="40"/>
      <c r="O179" s="39">
        <f t="shared" si="13"/>
        <v>0</v>
      </c>
      <c r="P179" s="38"/>
      <c r="R179" s="13"/>
      <c r="S179" s="13"/>
    </row>
    <row r="180" spans="1:19" ht="36" hidden="1" x14ac:dyDescent="0.25">
      <c r="A180" s="88">
        <v>3262</v>
      </c>
      <c r="B180" s="110" t="s">
        <v>133</v>
      </c>
      <c r="C180" s="87">
        <f t="shared" si="9"/>
        <v>0</v>
      </c>
      <c r="D180" s="43">
        <v>0</v>
      </c>
      <c r="E180" s="40"/>
      <c r="F180" s="44">
        <f t="shared" si="10"/>
        <v>0</v>
      </c>
      <c r="G180" s="43"/>
      <c r="H180" s="42"/>
      <c r="I180" s="39">
        <f t="shared" si="11"/>
        <v>0</v>
      </c>
      <c r="J180" s="43">
        <v>0</v>
      </c>
      <c r="K180" s="42"/>
      <c r="L180" s="39">
        <f t="shared" si="12"/>
        <v>0</v>
      </c>
      <c r="M180" s="41"/>
      <c r="N180" s="40"/>
      <c r="O180" s="39">
        <f t="shared" si="13"/>
        <v>0</v>
      </c>
      <c r="P180" s="38"/>
      <c r="R180" s="13"/>
      <c r="S180" s="13"/>
    </row>
    <row r="181" spans="1:19" ht="24" hidden="1" x14ac:dyDescent="0.25">
      <c r="A181" s="88">
        <v>3263</v>
      </c>
      <c r="B181" s="110" t="s">
        <v>132</v>
      </c>
      <c r="C181" s="87">
        <f t="shared" si="9"/>
        <v>0</v>
      </c>
      <c r="D181" s="43">
        <v>0</v>
      </c>
      <c r="E181" s="40"/>
      <c r="F181" s="44">
        <f t="shared" si="10"/>
        <v>0</v>
      </c>
      <c r="G181" s="43"/>
      <c r="H181" s="42"/>
      <c r="I181" s="39">
        <f t="shared" si="11"/>
        <v>0</v>
      </c>
      <c r="J181" s="43">
        <v>0</v>
      </c>
      <c r="K181" s="42"/>
      <c r="L181" s="39">
        <f t="shared" si="12"/>
        <v>0</v>
      </c>
      <c r="M181" s="41"/>
      <c r="N181" s="40"/>
      <c r="O181" s="39">
        <f t="shared" si="13"/>
        <v>0</v>
      </c>
      <c r="P181" s="38"/>
      <c r="R181" s="13"/>
      <c r="S181" s="13"/>
    </row>
    <row r="182" spans="1:19" ht="84" hidden="1" x14ac:dyDescent="0.25">
      <c r="A182" s="118">
        <v>3290</v>
      </c>
      <c r="B182" s="117" t="s">
        <v>131</v>
      </c>
      <c r="C182" s="87">
        <f t="shared" ref="C182:C258" si="27">F182+I182+L182+O182</f>
        <v>0</v>
      </c>
      <c r="D182" s="140">
        <f>SUM(D183:D186)</f>
        <v>0</v>
      </c>
      <c r="E182" s="141">
        <f>SUM(E183:E186)</f>
        <v>0</v>
      </c>
      <c r="F182" s="84">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c r="R182" s="13"/>
      <c r="S182" s="13"/>
    </row>
    <row r="183" spans="1:19" ht="60" hidden="1" x14ac:dyDescent="0.25">
      <c r="A183" s="88">
        <v>3291</v>
      </c>
      <c r="B183" s="110" t="s">
        <v>130</v>
      </c>
      <c r="C183" s="87">
        <f t="shared" si="27"/>
        <v>0</v>
      </c>
      <c r="D183" s="43">
        <v>0</v>
      </c>
      <c r="E183" s="40"/>
      <c r="F183" s="44">
        <f t="shared" ref="F183:F246" si="31">D183+E183</f>
        <v>0</v>
      </c>
      <c r="G183" s="43"/>
      <c r="H183" s="42"/>
      <c r="I183" s="39">
        <f t="shared" ref="I183:I246" si="32">G183+H183</f>
        <v>0</v>
      </c>
      <c r="J183" s="43">
        <v>0</v>
      </c>
      <c r="K183" s="42"/>
      <c r="L183" s="39">
        <f t="shared" ref="L183:L246" si="33">J183+K183</f>
        <v>0</v>
      </c>
      <c r="M183" s="41"/>
      <c r="N183" s="40"/>
      <c r="O183" s="39">
        <f t="shared" ref="O183:O246" si="34">M183+N183</f>
        <v>0</v>
      </c>
      <c r="P183" s="38"/>
      <c r="R183" s="13"/>
      <c r="S183" s="13"/>
    </row>
    <row r="184" spans="1:19" ht="72" hidden="1" x14ac:dyDescent="0.25">
      <c r="A184" s="88">
        <v>3292</v>
      </c>
      <c r="B184" s="110" t="s">
        <v>129</v>
      </c>
      <c r="C184" s="87">
        <f t="shared" si="27"/>
        <v>0</v>
      </c>
      <c r="D184" s="43">
        <v>0</v>
      </c>
      <c r="E184" s="40"/>
      <c r="F184" s="44">
        <f t="shared" si="31"/>
        <v>0</v>
      </c>
      <c r="G184" s="43"/>
      <c r="H184" s="42"/>
      <c r="I184" s="39">
        <f t="shared" si="32"/>
        <v>0</v>
      </c>
      <c r="J184" s="43">
        <v>0</v>
      </c>
      <c r="K184" s="42"/>
      <c r="L184" s="39">
        <f t="shared" si="33"/>
        <v>0</v>
      </c>
      <c r="M184" s="41"/>
      <c r="N184" s="40"/>
      <c r="O184" s="39">
        <f t="shared" si="34"/>
        <v>0</v>
      </c>
      <c r="P184" s="38"/>
      <c r="R184" s="13"/>
      <c r="S184" s="13"/>
    </row>
    <row r="185" spans="1:19" ht="60" hidden="1" x14ac:dyDescent="0.25">
      <c r="A185" s="88">
        <v>3293</v>
      </c>
      <c r="B185" s="110" t="s">
        <v>128</v>
      </c>
      <c r="C185" s="87">
        <f t="shared" si="27"/>
        <v>0</v>
      </c>
      <c r="D185" s="43">
        <v>0</v>
      </c>
      <c r="E185" s="40"/>
      <c r="F185" s="44">
        <f t="shared" si="31"/>
        <v>0</v>
      </c>
      <c r="G185" s="43"/>
      <c r="H185" s="42"/>
      <c r="I185" s="39">
        <f t="shared" si="32"/>
        <v>0</v>
      </c>
      <c r="J185" s="43">
        <v>0</v>
      </c>
      <c r="K185" s="42"/>
      <c r="L185" s="39">
        <f t="shared" si="33"/>
        <v>0</v>
      </c>
      <c r="M185" s="41"/>
      <c r="N185" s="40"/>
      <c r="O185" s="39">
        <f t="shared" si="34"/>
        <v>0</v>
      </c>
      <c r="P185" s="38"/>
      <c r="R185" s="13"/>
      <c r="S185" s="13"/>
    </row>
    <row r="186" spans="1:19" ht="48" hidden="1" x14ac:dyDescent="0.25">
      <c r="A186" s="188">
        <v>3294</v>
      </c>
      <c r="B186" s="110" t="s">
        <v>127</v>
      </c>
      <c r="C186" s="497">
        <f t="shared" si="27"/>
        <v>0</v>
      </c>
      <c r="D186" s="33">
        <v>0</v>
      </c>
      <c r="E186" s="30"/>
      <c r="F186" s="34">
        <f t="shared" si="31"/>
        <v>0</v>
      </c>
      <c r="G186" s="33"/>
      <c r="H186" s="32"/>
      <c r="I186" s="29">
        <f t="shared" si="32"/>
        <v>0</v>
      </c>
      <c r="J186" s="33">
        <v>0</v>
      </c>
      <c r="K186" s="32"/>
      <c r="L186" s="29">
        <f t="shared" si="33"/>
        <v>0</v>
      </c>
      <c r="M186" s="31"/>
      <c r="N186" s="30"/>
      <c r="O186" s="29">
        <f t="shared" si="34"/>
        <v>0</v>
      </c>
      <c r="P186" s="28"/>
      <c r="R186" s="13"/>
      <c r="S186" s="13"/>
    </row>
    <row r="187" spans="1:19" ht="48" hidden="1" x14ac:dyDescent="0.25">
      <c r="A187" s="154">
        <v>3300</v>
      </c>
      <c r="B187" s="153" t="s">
        <v>126</v>
      </c>
      <c r="C187" s="498">
        <f t="shared" si="27"/>
        <v>0</v>
      </c>
      <c r="D187" s="150">
        <f>SUM(D188:D189)</f>
        <v>0</v>
      </c>
      <c r="E187" s="68">
        <f>SUM(E188:E189)</f>
        <v>0</v>
      </c>
      <c r="F187" s="151">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c r="R187" s="13"/>
      <c r="S187" s="13"/>
    </row>
    <row r="188" spans="1:19" ht="48" hidden="1" x14ac:dyDescent="0.25">
      <c r="A188" s="187">
        <v>3310</v>
      </c>
      <c r="B188" s="96" t="s">
        <v>125</v>
      </c>
      <c r="C188" s="484">
        <f t="shared" si="27"/>
        <v>0</v>
      </c>
      <c r="D188" s="167">
        <v>0</v>
      </c>
      <c r="E188" s="164"/>
      <c r="F188" s="95">
        <f t="shared" si="31"/>
        <v>0</v>
      </c>
      <c r="G188" s="167"/>
      <c r="H188" s="166"/>
      <c r="I188" s="90">
        <f t="shared" si="32"/>
        <v>0</v>
      </c>
      <c r="J188" s="167">
        <v>0</v>
      </c>
      <c r="K188" s="166"/>
      <c r="L188" s="90">
        <f t="shared" si="33"/>
        <v>0</v>
      </c>
      <c r="M188" s="165"/>
      <c r="N188" s="164"/>
      <c r="O188" s="90">
        <f t="shared" si="34"/>
        <v>0</v>
      </c>
      <c r="P188" s="89"/>
      <c r="R188" s="13"/>
      <c r="S188" s="13"/>
    </row>
    <row r="189" spans="1:19" ht="48" hidden="1" x14ac:dyDescent="0.25">
      <c r="A189" s="145">
        <v>3320</v>
      </c>
      <c r="B189" s="117" t="s">
        <v>124</v>
      </c>
      <c r="C189" s="477">
        <f t="shared" si="27"/>
        <v>0</v>
      </c>
      <c r="D189" s="83">
        <v>0</v>
      </c>
      <c r="E189" s="80"/>
      <c r="F189" s="84">
        <f t="shared" si="31"/>
        <v>0</v>
      </c>
      <c r="G189" s="83"/>
      <c r="H189" s="82"/>
      <c r="I189" s="79">
        <f t="shared" si="32"/>
        <v>0</v>
      </c>
      <c r="J189" s="83">
        <v>0</v>
      </c>
      <c r="K189" s="82"/>
      <c r="L189" s="79">
        <f t="shared" si="33"/>
        <v>0</v>
      </c>
      <c r="M189" s="81"/>
      <c r="N189" s="80"/>
      <c r="O189" s="79">
        <f t="shared" si="34"/>
        <v>0</v>
      </c>
      <c r="P189" s="78"/>
      <c r="R189" s="13"/>
      <c r="S189" s="13"/>
    </row>
    <row r="190" spans="1:19" hidden="1" x14ac:dyDescent="0.25">
      <c r="A190" s="186">
        <v>4000</v>
      </c>
      <c r="B190" s="163" t="s">
        <v>123</v>
      </c>
      <c r="C190" s="492">
        <f t="shared" si="27"/>
        <v>0</v>
      </c>
      <c r="D190" s="160">
        <f>SUM(D191,D194)</f>
        <v>0</v>
      </c>
      <c r="E190" s="157">
        <f>SUM(E191,E194)</f>
        <v>0</v>
      </c>
      <c r="F190" s="161">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c r="R190" s="13"/>
      <c r="S190" s="13"/>
    </row>
    <row r="191" spans="1:19" ht="24" hidden="1" x14ac:dyDescent="0.25">
      <c r="A191" s="185">
        <v>4200</v>
      </c>
      <c r="B191" s="108" t="s">
        <v>122</v>
      </c>
      <c r="C191" s="473">
        <f t="shared" si="27"/>
        <v>0</v>
      </c>
      <c r="D191" s="121">
        <f>SUM(D192,D193)</f>
        <v>0</v>
      </c>
      <c r="E191" s="123">
        <f>SUM(E192,E193)</f>
        <v>0</v>
      </c>
      <c r="F191" s="122">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c r="R191" s="13"/>
      <c r="S191" s="13"/>
    </row>
    <row r="192" spans="1:19" ht="36" hidden="1" x14ac:dyDescent="0.25">
      <c r="A192" s="118">
        <v>4240</v>
      </c>
      <c r="B192" s="117" t="s">
        <v>121</v>
      </c>
      <c r="C192" s="477">
        <f t="shared" si="27"/>
        <v>0</v>
      </c>
      <c r="D192" s="83">
        <v>0</v>
      </c>
      <c r="E192" s="80"/>
      <c r="F192" s="84">
        <f t="shared" si="31"/>
        <v>0</v>
      </c>
      <c r="G192" s="83"/>
      <c r="H192" s="82"/>
      <c r="I192" s="79">
        <f t="shared" si="32"/>
        <v>0</v>
      </c>
      <c r="J192" s="83">
        <v>0</v>
      </c>
      <c r="K192" s="82"/>
      <c r="L192" s="79">
        <f t="shared" si="33"/>
        <v>0</v>
      </c>
      <c r="M192" s="81"/>
      <c r="N192" s="80"/>
      <c r="O192" s="79">
        <f t="shared" si="34"/>
        <v>0</v>
      </c>
      <c r="P192" s="78"/>
      <c r="R192" s="13"/>
      <c r="S192" s="13"/>
    </row>
    <row r="193" spans="1:19" ht="24" hidden="1" x14ac:dyDescent="0.25">
      <c r="A193" s="111">
        <v>4250</v>
      </c>
      <c r="B193" s="110" t="s">
        <v>120</v>
      </c>
      <c r="C193" s="87">
        <f t="shared" si="27"/>
        <v>0</v>
      </c>
      <c r="D193" s="43">
        <v>0</v>
      </c>
      <c r="E193" s="40"/>
      <c r="F193" s="44">
        <f t="shared" si="31"/>
        <v>0</v>
      </c>
      <c r="G193" s="43"/>
      <c r="H193" s="42"/>
      <c r="I193" s="39">
        <f t="shared" si="32"/>
        <v>0</v>
      </c>
      <c r="J193" s="43">
        <v>0</v>
      </c>
      <c r="K193" s="42"/>
      <c r="L193" s="39">
        <f t="shared" si="33"/>
        <v>0</v>
      </c>
      <c r="M193" s="41"/>
      <c r="N193" s="40"/>
      <c r="O193" s="39">
        <f t="shared" si="34"/>
        <v>0</v>
      </c>
      <c r="P193" s="38"/>
      <c r="R193" s="13"/>
      <c r="S193" s="13"/>
    </row>
    <row r="194" spans="1:19" hidden="1" x14ac:dyDescent="0.25">
      <c r="A194" s="109">
        <v>4300</v>
      </c>
      <c r="B194" s="108" t="s">
        <v>119</v>
      </c>
      <c r="C194" s="473">
        <f t="shared" si="27"/>
        <v>0</v>
      </c>
      <c r="D194" s="121">
        <f>SUM(D195)</f>
        <v>0</v>
      </c>
      <c r="E194" s="123">
        <f>SUM(E195)</f>
        <v>0</v>
      </c>
      <c r="F194" s="122">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c r="R194" s="13"/>
      <c r="S194" s="13"/>
    </row>
    <row r="195" spans="1:19" ht="24" hidden="1" x14ac:dyDescent="0.25">
      <c r="A195" s="118">
        <v>4310</v>
      </c>
      <c r="B195" s="117" t="s">
        <v>118</v>
      </c>
      <c r="C195" s="477">
        <f t="shared" si="27"/>
        <v>0</v>
      </c>
      <c r="D195" s="140">
        <f>SUM(D196:D196)</f>
        <v>0</v>
      </c>
      <c r="E195" s="141">
        <f>SUM(E196:E196)</f>
        <v>0</v>
      </c>
      <c r="F195" s="84">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c r="R195" s="13"/>
      <c r="S195" s="13"/>
    </row>
    <row r="196" spans="1:19" ht="36" hidden="1" x14ac:dyDescent="0.25">
      <c r="A196" s="88">
        <v>4311</v>
      </c>
      <c r="B196" s="110" t="s">
        <v>117</v>
      </c>
      <c r="C196" s="87">
        <f t="shared" si="27"/>
        <v>0</v>
      </c>
      <c r="D196" s="43">
        <v>0</v>
      </c>
      <c r="E196" s="40"/>
      <c r="F196" s="44">
        <f t="shared" si="31"/>
        <v>0</v>
      </c>
      <c r="G196" s="43"/>
      <c r="H196" s="42"/>
      <c r="I196" s="39">
        <f t="shared" si="32"/>
        <v>0</v>
      </c>
      <c r="J196" s="43">
        <v>0</v>
      </c>
      <c r="K196" s="42"/>
      <c r="L196" s="39">
        <f t="shared" si="33"/>
        <v>0</v>
      </c>
      <c r="M196" s="41"/>
      <c r="N196" s="40"/>
      <c r="O196" s="39">
        <f t="shared" si="34"/>
        <v>0</v>
      </c>
      <c r="P196" s="38"/>
      <c r="R196" s="13"/>
      <c r="S196" s="13"/>
    </row>
    <row r="197" spans="1:19" s="6" customFormat="1" hidden="1" x14ac:dyDescent="0.25">
      <c r="A197" s="184"/>
      <c r="B197" s="183" t="s">
        <v>116</v>
      </c>
      <c r="C197" s="491">
        <f t="shared" si="27"/>
        <v>0</v>
      </c>
      <c r="D197" s="179">
        <f>SUM(D198,D233,D271)</f>
        <v>0</v>
      </c>
      <c r="E197" s="181">
        <f>SUM(E198,E233,E271)</f>
        <v>0</v>
      </c>
      <c r="F197" s="180">
        <f t="shared" si="31"/>
        <v>0</v>
      </c>
      <c r="G197" s="179">
        <f>SUM(G198,G233,G271)</f>
        <v>0</v>
      </c>
      <c r="H197" s="178">
        <f>SUM(H198,H233,H271)</f>
        <v>0</v>
      </c>
      <c r="I197" s="177">
        <f t="shared" si="32"/>
        <v>0</v>
      </c>
      <c r="J197" s="179">
        <f>SUM(J198,J233,J271)</f>
        <v>0</v>
      </c>
      <c r="K197" s="178">
        <f>SUM(K198,K233,K271)</f>
        <v>0</v>
      </c>
      <c r="L197" s="177">
        <f t="shared" si="33"/>
        <v>0</v>
      </c>
      <c r="M197" s="176">
        <f>SUM(M198,M233,M271)</f>
        <v>0</v>
      </c>
      <c r="N197" s="175">
        <f>SUM(N198,N233,N271)</f>
        <v>0</v>
      </c>
      <c r="O197" s="174">
        <f t="shared" si="34"/>
        <v>0</v>
      </c>
      <c r="P197" s="173"/>
      <c r="R197" s="13"/>
      <c r="S197" s="13"/>
    </row>
    <row r="198" spans="1:19" hidden="1" x14ac:dyDescent="0.25">
      <c r="A198" s="163">
        <v>5000</v>
      </c>
      <c r="B198" s="163" t="s">
        <v>115</v>
      </c>
      <c r="C198" s="492">
        <f>F198+I198+L198+O198</f>
        <v>0</v>
      </c>
      <c r="D198" s="160">
        <f>D199+D207</f>
        <v>0</v>
      </c>
      <c r="E198" s="157">
        <f>E199+E207</f>
        <v>0</v>
      </c>
      <c r="F198" s="161">
        <f t="shared" si="31"/>
        <v>0</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c r="R198" s="13"/>
      <c r="S198" s="13"/>
    </row>
    <row r="199" spans="1:19" hidden="1" x14ac:dyDescent="0.25">
      <c r="A199" s="109">
        <v>5100</v>
      </c>
      <c r="B199" s="108" t="s">
        <v>114</v>
      </c>
      <c r="C199" s="473">
        <f t="shared" si="27"/>
        <v>0</v>
      </c>
      <c r="D199" s="121">
        <f>D200+D201+D204+D205+D206</f>
        <v>0</v>
      </c>
      <c r="E199" s="123">
        <f>E200+E201+E204+E205+E206</f>
        <v>0</v>
      </c>
      <c r="F199" s="122">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c r="R199" s="13"/>
      <c r="S199" s="13"/>
    </row>
    <row r="200" spans="1:19" hidden="1" x14ac:dyDescent="0.25">
      <c r="A200" s="118">
        <v>5110</v>
      </c>
      <c r="B200" s="117" t="s">
        <v>113</v>
      </c>
      <c r="C200" s="477">
        <f t="shared" si="27"/>
        <v>0</v>
      </c>
      <c r="D200" s="83">
        <v>0</v>
      </c>
      <c r="E200" s="80"/>
      <c r="F200" s="84">
        <f t="shared" si="31"/>
        <v>0</v>
      </c>
      <c r="G200" s="83"/>
      <c r="H200" s="82"/>
      <c r="I200" s="79">
        <f t="shared" si="32"/>
        <v>0</v>
      </c>
      <c r="J200" s="83">
        <v>0</v>
      </c>
      <c r="K200" s="82"/>
      <c r="L200" s="79">
        <f t="shared" si="33"/>
        <v>0</v>
      </c>
      <c r="M200" s="81"/>
      <c r="N200" s="80"/>
      <c r="O200" s="79">
        <f t="shared" si="34"/>
        <v>0</v>
      </c>
      <c r="P200" s="78"/>
      <c r="R200" s="13"/>
      <c r="S200" s="13"/>
    </row>
    <row r="201" spans="1:19" ht="24" hidden="1" x14ac:dyDescent="0.25">
      <c r="A201" s="111">
        <v>5120</v>
      </c>
      <c r="B201" s="110" t="s">
        <v>112</v>
      </c>
      <c r="C201" s="87">
        <f t="shared" si="27"/>
        <v>0</v>
      </c>
      <c r="D201" s="115">
        <f>D202+D203</f>
        <v>0</v>
      </c>
      <c r="E201" s="112">
        <f>E202+E203</f>
        <v>0</v>
      </c>
      <c r="F201" s="44">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c r="R201" s="13"/>
      <c r="S201" s="13"/>
    </row>
    <row r="202" spans="1:19" hidden="1" x14ac:dyDescent="0.25">
      <c r="A202" s="88">
        <v>5121</v>
      </c>
      <c r="B202" s="110" t="s">
        <v>111</v>
      </c>
      <c r="C202" s="87">
        <f t="shared" si="27"/>
        <v>0</v>
      </c>
      <c r="D202" s="43">
        <v>0</v>
      </c>
      <c r="E202" s="40"/>
      <c r="F202" s="44">
        <f t="shared" si="31"/>
        <v>0</v>
      </c>
      <c r="G202" s="43"/>
      <c r="H202" s="42"/>
      <c r="I202" s="39">
        <f t="shared" si="32"/>
        <v>0</v>
      </c>
      <c r="J202" s="43">
        <v>0</v>
      </c>
      <c r="K202" s="42"/>
      <c r="L202" s="39">
        <f t="shared" si="33"/>
        <v>0</v>
      </c>
      <c r="M202" s="41"/>
      <c r="N202" s="40"/>
      <c r="O202" s="39">
        <f t="shared" si="34"/>
        <v>0</v>
      </c>
      <c r="P202" s="38"/>
      <c r="R202" s="13"/>
      <c r="S202" s="13"/>
    </row>
    <row r="203" spans="1:19" ht="24" hidden="1" x14ac:dyDescent="0.25">
      <c r="A203" s="88">
        <v>5129</v>
      </c>
      <c r="B203" s="110" t="s">
        <v>110</v>
      </c>
      <c r="C203" s="87">
        <f t="shared" si="27"/>
        <v>0</v>
      </c>
      <c r="D203" s="43">
        <v>0</v>
      </c>
      <c r="E203" s="40"/>
      <c r="F203" s="44">
        <f t="shared" si="31"/>
        <v>0</v>
      </c>
      <c r="G203" s="43"/>
      <c r="H203" s="42"/>
      <c r="I203" s="39">
        <f t="shared" si="32"/>
        <v>0</v>
      </c>
      <c r="J203" s="43">
        <v>0</v>
      </c>
      <c r="K203" s="42"/>
      <c r="L203" s="39">
        <f t="shared" si="33"/>
        <v>0</v>
      </c>
      <c r="M203" s="41"/>
      <c r="N203" s="40"/>
      <c r="O203" s="39">
        <f t="shared" si="34"/>
        <v>0</v>
      </c>
      <c r="P203" s="38"/>
      <c r="R203" s="13"/>
      <c r="S203" s="13"/>
    </row>
    <row r="204" spans="1:19" hidden="1" x14ac:dyDescent="0.25">
      <c r="A204" s="111">
        <v>5130</v>
      </c>
      <c r="B204" s="110" t="s">
        <v>109</v>
      </c>
      <c r="C204" s="87">
        <f t="shared" si="27"/>
        <v>0</v>
      </c>
      <c r="D204" s="43">
        <v>0</v>
      </c>
      <c r="E204" s="40"/>
      <c r="F204" s="44">
        <f t="shared" si="31"/>
        <v>0</v>
      </c>
      <c r="G204" s="43"/>
      <c r="H204" s="42"/>
      <c r="I204" s="39">
        <f t="shared" si="32"/>
        <v>0</v>
      </c>
      <c r="J204" s="43">
        <v>0</v>
      </c>
      <c r="K204" s="42"/>
      <c r="L204" s="39">
        <f t="shared" si="33"/>
        <v>0</v>
      </c>
      <c r="M204" s="41"/>
      <c r="N204" s="40"/>
      <c r="O204" s="39">
        <f t="shared" si="34"/>
        <v>0</v>
      </c>
      <c r="P204" s="38"/>
      <c r="R204" s="13"/>
      <c r="S204" s="13"/>
    </row>
    <row r="205" spans="1:19" hidden="1" x14ac:dyDescent="0.25">
      <c r="A205" s="111">
        <v>5140</v>
      </c>
      <c r="B205" s="110" t="s">
        <v>108</v>
      </c>
      <c r="C205" s="87">
        <f t="shared" si="27"/>
        <v>0</v>
      </c>
      <c r="D205" s="43">
        <v>0</v>
      </c>
      <c r="E205" s="40"/>
      <c r="F205" s="44">
        <f t="shared" si="31"/>
        <v>0</v>
      </c>
      <c r="G205" s="43"/>
      <c r="H205" s="42"/>
      <c r="I205" s="39">
        <f t="shared" si="32"/>
        <v>0</v>
      </c>
      <c r="J205" s="43">
        <v>0</v>
      </c>
      <c r="K205" s="42"/>
      <c r="L205" s="39">
        <f t="shared" si="33"/>
        <v>0</v>
      </c>
      <c r="M205" s="41"/>
      <c r="N205" s="40"/>
      <c r="O205" s="39">
        <f t="shared" si="34"/>
        <v>0</v>
      </c>
      <c r="P205" s="38"/>
      <c r="R205" s="13"/>
      <c r="S205" s="13"/>
    </row>
    <row r="206" spans="1:19" ht="24" hidden="1" x14ac:dyDescent="0.25">
      <c r="A206" s="111">
        <v>5170</v>
      </c>
      <c r="B206" s="110" t="s">
        <v>107</v>
      </c>
      <c r="C206" s="87">
        <f t="shared" si="27"/>
        <v>0</v>
      </c>
      <c r="D206" s="43">
        <v>0</v>
      </c>
      <c r="E206" s="40"/>
      <c r="F206" s="44">
        <f t="shared" si="31"/>
        <v>0</v>
      </c>
      <c r="G206" s="43"/>
      <c r="H206" s="42"/>
      <c r="I206" s="39">
        <f t="shared" si="32"/>
        <v>0</v>
      </c>
      <c r="J206" s="43">
        <v>0</v>
      </c>
      <c r="K206" s="42"/>
      <c r="L206" s="39">
        <f t="shared" si="33"/>
        <v>0</v>
      </c>
      <c r="M206" s="41"/>
      <c r="N206" s="40"/>
      <c r="O206" s="39">
        <f t="shared" si="34"/>
        <v>0</v>
      </c>
      <c r="P206" s="38"/>
      <c r="R206" s="13"/>
      <c r="S206" s="13"/>
    </row>
    <row r="207" spans="1:19" hidden="1" x14ac:dyDescent="0.25">
      <c r="A207" s="109">
        <v>5200</v>
      </c>
      <c r="B207" s="108" t="s">
        <v>106</v>
      </c>
      <c r="C207" s="473">
        <f t="shared" si="27"/>
        <v>0</v>
      </c>
      <c r="D207" s="121">
        <f>D208+D218+D219+D228+D229+D230+D232</f>
        <v>0</v>
      </c>
      <c r="E207" s="123">
        <f>E208+E218+E219+E228+E229+E230+E232</f>
        <v>0</v>
      </c>
      <c r="F207" s="122">
        <f t="shared" si="31"/>
        <v>0</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c r="R207" s="13"/>
      <c r="S207" s="13"/>
    </row>
    <row r="208" spans="1:19" hidden="1" x14ac:dyDescent="0.25">
      <c r="A208" s="169">
        <v>5210</v>
      </c>
      <c r="B208" s="96" t="s">
        <v>105</v>
      </c>
      <c r="C208" s="484">
        <f t="shared" si="27"/>
        <v>0</v>
      </c>
      <c r="D208" s="94">
        <f>SUM(D209:D217)</f>
        <v>0</v>
      </c>
      <c r="E208" s="91">
        <f>SUM(E209:E217)</f>
        <v>0</v>
      </c>
      <c r="F208" s="95">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c r="R208" s="13"/>
      <c r="S208" s="13"/>
    </row>
    <row r="209" spans="1:19" hidden="1" x14ac:dyDescent="0.25">
      <c r="A209" s="145">
        <v>5211</v>
      </c>
      <c r="B209" s="117" t="s">
        <v>104</v>
      </c>
      <c r="C209" s="87">
        <f t="shared" si="27"/>
        <v>0</v>
      </c>
      <c r="D209" s="83">
        <v>0</v>
      </c>
      <c r="E209" s="80"/>
      <c r="F209" s="84">
        <f t="shared" si="31"/>
        <v>0</v>
      </c>
      <c r="G209" s="83"/>
      <c r="H209" s="82"/>
      <c r="I209" s="79">
        <f t="shared" si="32"/>
        <v>0</v>
      </c>
      <c r="J209" s="83">
        <v>0</v>
      </c>
      <c r="K209" s="82"/>
      <c r="L209" s="79">
        <f t="shared" si="33"/>
        <v>0</v>
      </c>
      <c r="M209" s="81"/>
      <c r="N209" s="80"/>
      <c r="O209" s="79">
        <f t="shared" si="34"/>
        <v>0</v>
      </c>
      <c r="P209" s="78"/>
      <c r="R209" s="13"/>
      <c r="S209" s="13"/>
    </row>
    <row r="210" spans="1:19" hidden="1" x14ac:dyDescent="0.25">
      <c r="A210" s="88">
        <v>5212</v>
      </c>
      <c r="B210" s="110" t="s">
        <v>103</v>
      </c>
      <c r="C210" s="87">
        <f t="shared" si="27"/>
        <v>0</v>
      </c>
      <c r="D210" s="43">
        <v>0</v>
      </c>
      <c r="E210" s="40"/>
      <c r="F210" s="44">
        <f t="shared" si="31"/>
        <v>0</v>
      </c>
      <c r="G210" s="43"/>
      <c r="H210" s="42"/>
      <c r="I210" s="39">
        <f t="shared" si="32"/>
        <v>0</v>
      </c>
      <c r="J210" s="43">
        <v>0</v>
      </c>
      <c r="K210" s="42"/>
      <c r="L210" s="39">
        <f t="shared" si="33"/>
        <v>0</v>
      </c>
      <c r="M210" s="41"/>
      <c r="N210" s="40"/>
      <c r="O210" s="39">
        <f t="shared" si="34"/>
        <v>0</v>
      </c>
      <c r="P210" s="38"/>
      <c r="R210" s="13"/>
      <c r="S210" s="13"/>
    </row>
    <row r="211" spans="1:19" hidden="1" x14ac:dyDescent="0.25">
      <c r="A211" s="88">
        <v>5213</v>
      </c>
      <c r="B211" s="110" t="s">
        <v>102</v>
      </c>
      <c r="C211" s="87">
        <f t="shared" si="27"/>
        <v>0</v>
      </c>
      <c r="D211" s="43">
        <v>0</v>
      </c>
      <c r="E211" s="40"/>
      <c r="F211" s="44">
        <f t="shared" si="31"/>
        <v>0</v>
      </c>
      <c r="G211" s="43"/>
      <c r="H211" s="42"/>
      <c r="I211" s="39">
        <f t="shared" si="32"/>
        <v>0</v>
      </c>
      <c r="J211" s="43">
        <v>0</v>
      </c>
      <c r="K211" s="42"/>
      <c r="L211" s="39">
        <f t="shared" si="33"/>
        <v>0</v>
      </c>
      <c r="M211" s="41"/>
      <c r="N211" s="40"/>
      <c r="O211" s="39">
        <f t="shared" si="34"/>
        <v>0</v>
      </c>
      <c r="P211" s="38"/>
      <c r="R211" s="13"/>
      <c r="S211" s="13"/>
    </row>
    <row r="212" spans="1:19" hidden="1" x14ac:dyDescent="0.25">
      <c r="A212" s="88">
        <v>5214</v>
      </c>
      <c r="B212" s="110" t="s">
        <v>101</v>
      </c>
      <c r="C212" s="87">
        <f t="shared" si="27"/>
        <v>0</v>
      </c>
      <c r="D212" s="43">
        <v>0</v>
      </c>
      <c r="E212" s="40"/>
      <c r="F212" s="44">
        <f t="shared" si="31"/>
        <v>0</v>
      </c>
      <c r="G212" s="43"/>
      <c r="H212" s="42"/>
      <c r="I212" s="39">
        <f t="shared" si="32"/>
        <v>0</v>
      </c>
      <c r="J212" s="43">
        <v>0</v>
      </c>
      <c r="K212" s="42"/>
      <c r="L212" s="39">
        <f t="shared" si="33"/>
        <v>0</v>
      </c>
      <c r="M212" s="41"/>
      <c r="N212" s="40"/>
      <c r="O212" s="39">
        <f t="shared" si="34"/>
        <v>0</v>
      </c>
      <c r="P212" s="38"/>
      <c r="R212" s="13"/>
      <c r="S212" s="13"/>
    </row>
    <row r="213" spans="1:19" hidden="1" x14ac:dyDescent="0.25">
      <c r="A213" s="88">
        <v>5215</v>
      </c>
      <c r="B213" s="110" t="s">
        <v>100</v>
      </c>
      <c r="C213" s="87">
        <f t="shared" si="27"/>
        <v>0</v>
      </c>
      <c r="D213" s="43">
        <v>0</v>
      </c>
      <c r="E213" s="40"/>
      <c r="F213" s="44">
        <f t="shared" si="31"/>
        <v>0</v>
      </c>
      <c r="G213" s="43"/>
      <c r="H213" s="42"/>
      <c r="I213" s="39">
        <f t="shared" si="32"/>
        <v>0</v>
      </c>
      <c r="J213" s="43">
        <v>0</v>
      </c>
      <c r="K213" s="42"/>
      <c r="L213" s="39">
        <f t="shared" si="33"/>
        <v>0</v>
      </c>
      <c r="M213" s="41"/>
      <c r="N213" s="40"/>
      <c r="O213" s="39">
        <f t="shared" si="34"/>
        <v>0</v>
      </c>
      <c r="P213" s="38"/>
      <c r="R213" s="13"/>
      <c r="S213" s="13"/>
    </row>
    <row r="214" spans="1:19" hidden="1" x14ac:dyDescent="0.25">
      <c r="A214" s="88">
        <v>5216</v>
      </c>
      <c r="B214" s="110" t="s">
        <v>99</v>
      </c>
      <c r="C214" s="87">
        <f t="shared" si="27"/>
        <v>0</v>
      </c>
      <c r="D214" s="43">
        <v>0</v>
      </c>
      <c r="E214" s="40"/>
      <c r="F214" s="44">
        <f t="shared" si="31"/>
        <v>0</v>
      </c>
      <c r="G214" s="43"/>
      <c r="H214" s="42"/>
      <c r="I214" s="39">
        <f t="shared" si="32"/>
        <v>0</v>
      </c>
      <c r="J214" s="43">
        <v>0</v>
      </c>
      <c r="K214" s="42"/>
      <c r="L214" s="39">
        <f t="shared" si="33"/>
        <v>0</v>
      </c>
      <c r="M214" s="41"/>
      <c r="N214" s="40"/>
      <c r="O214" s="39">
        <f t="shared" si="34"/>
        <v>0</v>
      </c>
      <c r="P214" s="38"/>
      <c r="R214" s="13"/>
      <c r="S214" s="13"/>
    </row>
    <row r="215" spans="1:19" hidden="1" x14ac:dyDescent="0.25">
      <c r="A215" s="88">
        <v>5217</v>
      </c>
      <c r="B215" s="110" t="s">
        <v>98</v>
      </c>
      <c r="C215" s="87">
        <f t="shared" si="27"/>
        <v>0</v>
      </c>
      <c r="D215" s="43">
        <v>0</v>
      </c>
      <c r="E215" s="40"/>
      <c r="F215" s="44">
        <f t="shared" si="31"/>
        <v>0</v>
      </c>
      <c r="G215" s="43"/>
      <c r="H215" s="42"/>
      <c r="I215" s="39">
        <f t="shared" si="32"/>
        <v>0</v>
      </c>
      <c r="J215" s="43">
        <v>0</v>
      </c>
      <c r="K215" s="42"/>
      <c r="L215" s="39">
        <f t="shared" si="33"/>
        <v>0</v>
      </c>
      <c r="M215" s="41"/>
      <c r="N215" s="40"/>
      <c r="O215" s="39">
        <f t="shared" si="34"/>
        <v>0</v>
      </c>
      <c r="P215" s="38"/>
      <c r="R215" s="13"/>
      <c r="S215" s="13"/>
    </row>
    <row r="216" spans="1:19" hidden="1" x14ac:dyDescent="0.25">
      <c r="A216" s="88">
        <v>5218</v>
      </c>
      <c r="B216" s="110" t="s">
        <v>97</v>
      </c>
      <c r="C216" s="87">
        <f t="shared" si="27"/>
        <v>0</v>
      </c>
      <c r="D216" s="43">
        <v>0</v>
      </c>
      <c r="E216" s="40"/>
      <c r="F216" s="44">
        <f t="shared" si="31"/>
        <v>0</v>
      </c>
      <c r="G216" s="43"/>
      <c r="H216" s="42"/>
      <c r="I216" s="39">
        <f t="shared" si="32"/>
        <v>0</v>
      </c>
      <c r="J216" s="43">
        <v>0</v>
      </c>
      <c r="K216" s="42"/>
      <c r="L216" s="39">
        <f t="shared" si="33"/>
        <v>0</v>
      </c>
      <c r="M216" s="41"/>
      <c r="N216" s="40"/>
      <c r="O216" s="39">
        <f t="shared" si="34"/>
        <v>0</v>
      </c>
      <c r="P216" s="38"/>
      <c r="R216" s="13"/>
      <c r="S216" s="13"/>
    </row>
    <row r="217" spans="1:19" hidden="1" x14ac:dyDescent="0.25">
      <c r="A217" s="88">
        <v>5219</v>
      </c>
      <c r="B217" s="110" t="s">
        <v>96</v>
      </c>
      <c r="C217" s="87">
        <f t="shared" si="27"/>
        <v>0</v>
      </c>
      <c r="D217" s="43">
        <v>0</v>
      </c>
      <c r="E217" s="40"/>
      <c r="F217" s="44">
        <f t="shared" si="31"/>
        <v>0</v>
      </c>
      <c r="G217" s="43"/>
      <c r="H217" s="42"/>
      <c r="I217" s="39">
        <f t="shared" si="32"/>
        <v>0</v>
      </c>
      <c r="J217" s="43">
        <v>0</v>
      </c>
      <c r="K217" s="42"/>
      <c r="L217" s="39">
        <f t="shared" si="33"/>
        <v>0</v>
      </c>
      <c r="M217" s="41"/>
      <c r="N217" s="40"/>
      <c r="O217" s="39">
        <f t="shared" si="34"/>
        <v>0</v>
      </c>
      <c r="P217" s="38"/>
      <c r="R217" s="13"/>
      <c r="S217" s="13"/>
    </row>
    <row r="218" spans="1:19" hidden="1" x14ac:dyDescent="0.25">
      <c r="A218" s="111">
        <v>5220</v>
      </c>
      <c r="B218" s="110" t="s">
        <v>95</v>
      </c>
      <c r="C218" s="87">
        <f t="shared" si="27"/>
        <v>0</v>
      </c>
      <c r="D218" s="43">
        <v>0</v>
      </c>
      <c r="E218" s="40"/>
      <c r="F218" s="44">
        <f t="shared" si="31"/>
        <v>0</v>
      </c>
      <c r="G218" s="43"/>
      <c r="H218" s="42"/>
      <c r="I218" s="39">
        <f t="shared" si="32"/>
        <v>0</v>
      </c>
      <c r="J218" s="43">
        <v>0</v>
      </c>
      <c r="K218" s="42"/>
      <c r="L218" s="39">
        <f t="shared" si="33"/>
        <v>0</v>
      </c>
      <c r="M218" s="41"/>
      <c r="N218" s="40"/>
      <c r="O218" s="39">
        <f t="shared" si="34"/>
        <v>0</v>
      </c>
      <c r="P218" s="38"/>
      <c r="R218" s="13"/>
      <c r="S218" s="13"/>
    </row>
    <row r="219" spans="1:19" hidden="1" x14ac:dyDescent="0.25">
      <c r="A219" s="111">
        <v>5230</v>
      </c>
      <c r="B219" s="110" t="s">
        <v>94</v>
      </c>
      <c r="C219" s="87">
        <f t="shared" si="27"/>
        <v>0</v>
      </c>
      <c r="D219" s="115">
        <f>SUM(D220:D227)</f>
        <v>0</v>
      </c>
      <c r="E219" s="112">
        <f>SUM(E220:E227)</f>
        <v>0</v>
      </c>
      <c r="F219" s="44">
        <f t="shared" si="31"/>
        <v>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c r="R219" s="13"/>
      <c r="S219" s="13"/>
    </row>
    <row r="220" spans="1:19" hidden="1" x14ac:dyDescent="0.25">
      <c r="A220" s="88">
        <v>5231</v>
      </c>
      <c r="B220" s="110" t="s">
        <v>93</v>
      </c>
      <c r="C220" s="87">
        <f t="shared" si="27"/>
        <v>0</v>
      </c>
      <c r="D220" s="43">
        <v>0</v>
      </c>
      <c r="E220" s="40"/>
      <c r="F220" s="44">
        <f t="shared" si="31"/>
        <v>0</v>
      </c>
      <c r="G220" s="43"/>
      <c r="H220" s="42"/>
      <c r="I220" s="39">
        <f t="shared" si="32"/>
        <v>0</v>
      </c>
      <c r="J220" s="43">
        <v>0</v>
      </c>
      <c r="K220" s="42"/>
      <c r="L220" s="39">
        <f t="shared" si="33"/>
        <v>0</v>
      </c>
      <c r="M220" s="41"/>
      <c r="N220" s="40"/>
      <c r="O220" s="39">
        <f t="shared" si="34"/>
        <v>0</v>
      </c>
      <c r="P220" s="38"/>
      <c r="R220" s="13"/>
      <c r="S220" s="13"/>
    </row>
    <row r="221" spans="1:19" hidden="1" x14ac:dyDescent="0.25">
      <c r="A221" s="88">
        <v>5232</v>
      </c>
      <c r="B221" s="110" t="s">
        <v>92</v>
      </c>
      <c r="C221" s="87">
        <f t="shared" si="27"/>
        <v>0</v>
      </c>
      <c r="D221" s="43">
        <v>0</v>
      </c>
      <c r="E221" s="40"/>
      <c r="F221" s="44">
        <f t="shared" si="31"/>
        <v>0</v>
      </c>
      <c r="G221" s="43"/>
      <c r="H221" s="42"/>
      <c r="I221" s="39">
        <f t="shared" si="32"/>
        <v>0</v>
      </c>
      <c r="J221" s="43">
        <v>0</v>
      </c>
      <c r="K221" s="42"/>
      <c r="L221" s="39">
        <f t="shared" si="33"/>
        <v>0</v>
      </c>
      <c r="M221" s="41"/>
      <c r="N221" s="40"/>
      <c r="O221" s="39">
        <f t="shared" si="34"/>
        <v>0</v>
      </c>
      <c r="P221" s="38"/>
      <c r="R221" s="13"/>
      <c r="S221" s="13"/>
    </row>
    <row r="222" spans="1:19" hidden="1" x14ac:dyDescent="0.25">
      <c r="A222" s="88">
        <v>5233</v>
      </c>
      <c r="B222" s="110" t="s">
        <v>91</v>
      </c>
      <c r="C222" s="87">
        <f t="shared" si="27"/>
        <v>0</v>
      </c>
      <c r="D222" s="43">
        <v>0</v>
      </c>
      <c r="E222" s="40"/>
      <c r="F222" s="44">
        <f t="shared" si="31"/>
        <v>0</v>
      </c>
      <c r="G222" s="43"/>
      <c r="H222" s="42"/>
      <c r="I222" s="39">
        <f t="shared" si="32"/>
        <v>0</v>
      </c>
      <c r="J222" s="43">
        <v>0</v>
      </c>
      <c r="K222" s="42"/>
      <c r="L222" s="39">
        <f t="shared" si="33"/>
        <v>0</v>
      </c>
      <c r="M222" s="41"/>
      <c r="N222" s="40"/>
      <c r="O222" s="39">
        <f t="shared" si="34"/>
        <v>0</v>
      </c>
      <c r="P222" s="38"/>
      <c r="R222" s="13"/>
      <c r="S222" s="13"/>
    </row>
    <row r="223" spans="1:19" hidden="1" x14ac:dyDescent="0.25">
      <c r="A223" s="88">
        <v>5234</v>
      </c>
      <c r="B223" s="110" t="s">
        <v>90</v>
      </c>
      <c r="C223" s="87">
        <f t="shared" si="27"/>
        <v>0</v>
      </c>
      <c r="D223" s="43">
        <v>0</v>
      </c>
      <c r="E223" s="40"/>
      <c r="F223" s="44">
        <f t="shared" si="31"/>
        <v>0</v>
      </c>
      <c r="G223" s="43"/>
      <c r="H223" s="42"/>
      <c r="I223" s="39">
        <f t="shared" si="32"/>
        <v>0</v>
      </c>
      <c r="J223" s="43">
        <v>0</v>
      </c>
      <c r="K223" s="42"/>
      <c r="L223" s="39">
        <f t="shared" si="33"/>
        <v>0</v>
      </c>
      <c r="M223" s="41"/>
      <c r="N223" s="40"/>
      <c r="O223" s="39">
        <f t="shared" si="34"/>
        <v>0</v>
      </c>
      <c r="P223" s="38"/>
      <c r="R223" s="13"/>
      <c r="S223" s="13"/>
    </row>
    <row r="224" spans="1:19" hidden="1" x14ac:dyDescent="0.25">
      <c r="A224" s="88">
        <v>5236</v>
      </c>
      <c r="B224" s="110" t="s">
        <v>89</v>
      </c>
      <c r="C224" s="87">
        <f t="shared" si="27"/>
        <v>0</v>
      </c>
      <c r="D224" s="43">
        <v>0</v>
      </c>
      <c r="E224" s="40"/>
      <c r="F224" s="44">
        <f t="shared" si="31"/>
        <v>0</v>
      </c>
      <c r="G224" s="43"/>
      <c r="H224" s="42"/>
      <c r="I224" s="39">
        <f t="shared" si="32"/>
        <v>0</v>
      </c>
      <c r="J224" s="43">
        <v>0</v>
      </c>
      <c r="K224" s="42"/>
      <c r="L224" s="39">
        <f t="shared" si="33"/>
        <v>0</v>
      </c>
      <c r="M224" s="41"/>
      <c r="N224" s="40"/>
      <c r="O224" s="39">
        <f t="shared" si="34"/>
        <v>0</v>
      </c>
      <c r="P224" s="38"/>
      <c r="R224" s="13"/>
      <c r="S224" s="13"/>
    </row>
    <row r="225" spans="1:19" hidden="1" x14ac:dyDescent="0.25">
      <c r="A225" s="88">
        <v>5237</v>
      </c>
      <c r="B225" s="110" t="s">
        <v>88</v>
      </c>
      <c r="C225" s="87">
        <f t="shared" si="27"/>
        <v>0</v>
      </c>
      <c r="D225" s="43">
        <v>0</v>
      </c>
      <c r="E225" s="40"/>
      <c r="F225" s="44">
        <f t="shared" si="31"/>
        <v>0</v>
      </c>
      <c r="G225" s="43"/>
      <c r="H225" s="42"/>
      <c r="I225" s="39">
        <f t="shared" si="32"/>
        <v>0</v>
      </c>
      <c r="J225" s="43">
        <v>0</v>
      </c>
      <c r="K225" s="42"/>
      <c r="L225" s="39">
        <f t="shared" si="33"/>
        <v>0</v>
      </c>
      <c r="M225" s="41"/>
      <c r="N225" s="40"/>
      <c r="O225" s="39">
        <f t="shared" si="34"/>
        <v>0</v>
      </c>
      <c r="P225" s="38"/>
      <c r="R225" s="13"/>
      <c r="S225" s="13"/>
    </row>
    <row r="226" spans="1:19" hidden="1" x14ac:dyDescent="0.25">
      <c r="A226" s="88">
        <v>5238</v>
      </c>
      <c r="B226" s="110" t="s">
        <v>87</v>
      </c>
      <c r="C226" s="87">
        <f t="shared" si="27"/>
        <v>0</v>
      </c>
      <c r="D226" s="43">
        <v>0</v>
      </c>
      <c r="E226" s="40"/>
      <c r="F226" s="44">
        <f t="shared" si="31"/>
        <v>0</v>
      </c>
      <c r="G226" s="43"/>
      <c r="H226" s="42"/>
      <c r="I226" s="39">
        <f t="shared" si="32"/>
        <v>0</v>
      </c>
      <c r="J226" s="43">
        <v>0</v>
      </c>
      <c r="K226" s="42"/>
      <c r="L226" s="39">
        <f t="shared" si="33"/>
        <v>0</v>
      </c>
      <c r="M226" s="41"/>
      <c r="N226" s="40"/>
      <c r="O226" s="39">
        <f t="shared" si="34"/>
        <v>0</v>
      </c>
      <c r="P226" s="38"/>
      <c r="R226" s="13"/>
      <c r="S226" s="13"/>
    </row>
    <row r="227" spans="1:19" hidden="1" x14ac:dyDescent="0.25">
      <c r="A227" s="88">
        <v>5239</v>
      </c>
      <c r="B227" s="110" t="s">
        <v>86</v>
      </c>
      <c r="C227" s="87">
        <f t="shared" si="27"/>
        <v>0</v>
      </c>
      <c r="D227" s="43">
        <v>0</v>
      </c>
      <c r="E227" s="40"/>
      <c r="F227" s="44">
        <f t="shared" si="31"/>
        <v>0</v>
      </c>
      <c r="G227" s="43"/>
      <c r="H227" s="42"/>
      <c r="I227" s="39">
        <f t="shared" si="32"/>
        <v>0</v>
      </c>
      <c r="J227" s="43">
        <v>0</v>
      </c>
      <c r="K227" s="42"/>
      <c r="L227" s="39">
        <f t="shared" si="33"/>
        <v>0</v>
      </c>
      <c r="M227" s="41"/>
      <c r="N227" s="40"/>
      <c r="O227" s="39">
        <f t="shared" si="34"/>
        <v>0</v>
      </c>
      <c r="P227" s="38"/>
      <c r="R227" s="13"/>
      <c r="S227" s="13"/>
    </row>
    <row r="228" spans="1:19" ht="24" hidden="1" x14ac:dyDescent="0.25">
      <c r="A228" s="111">
        <v>5240</v>
      </c>
      <c r="B228" s="110" t="s">
        <v>85</v>
      </c>
      <c r="C228" s="87">
        <f t="shared" si="27"/>
        <v>0</v>
      </c>
      <c r="D228" s="43">
        <v>0</v>
      </c>
      <c r="E228" s="40"/>
      <c r="F228" s="44">
        <f t="shared" si="31"/>
        <v>0</v>
      </c>
      <c r="G228" s="43"/>
      <c r="H228" s="42"/>
      <c r="I228" s="39">
        <f t="shared" si="32"/>
        <v>0</v>
      </c>
      <c r="J228" s="43">
        <v>0</v>
      </c>
      <c r="K228" s="42"/>
      <c r="L228" s="39">
        <f t="shared" si="33"/>
        <v>0</v>
      </c>
      <c r="M228" s="41"/>
      <c r="N228" s="40"/>
      <c r="O228" s="39">
        <f t="shared" si="34"/>
        <v>0</v>
      </c>
      <c r="P228" s="38"/>
      <c r="R228" s="13"/>
      <c r="S228" s="13"/>
    </row>
    <row r="229" spans="1:19" hidden="1" x14ac:dyDescent="0.25">
      <c r="A229" s="111">
        <v>5250</v>
      </c>
      <c r="B229" s="110" t="s">
        <v>84</v>
      </c>
      <c r="C229" s="87">
        <f t="shared" si="27"/>
        <v>0</v>
      </c>
      <c r="D229" s="43">
        <v>0</v>
      </c>
      <c r="E229" s="40"/>
      <c r="F229" s="44">
        <f t="shared" si="31"/>
        <v>0</v>
      </c>
      <c r="G229" s="43"/>
      <c r="H229" s="42"/>
      <c r="I229" s="39">
        <f t="shared" si="32"/>
        <v>0</v>
      </c>
      <c r="J229" s="43">
        <v>0</v>
      </c>
      <c r="K229" s="42"/>
      <c r="L229" s="39">
        <f t="shared" si="33"/>
        <v>0</v>
      </c>
      <c r="M229" s="41"/>
      <c r="N229" s="40"/>
      <c r="O229" s="39">
        <f t="shared" si="34"/>
        <v>0</v>
      </c>
      <c r="P229" s="38"/>
      <c r="R229" s="13"/>
      <c r="S229" s="13"/>
    </row>
    <row r="230" spans="1:19" hidden="1" x14ac:dyDescent="0.25">
      <c r="A230" s="111">
        <v>5260</v>
      </c>
      <c r="B230" s="110" t="s">
        <v>83</v>
      </c>
      <c r="C230" s="87">
        <f t="shared" si="27"/>
        <v>0</v>
      </c>
      <c r="D230" s="115">
        <f>SUM(D231)</f>
        <v>0</v>
      </c>
      <c r="E230" s="112">
        <f>SUM(E231)</f>
        <v>0</v>
      </c>
      <c r="F230" s="44">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c r="R230" s="13"/>
      <c r="S230" s="13"/>
    </row>
    <row r="231" spans="1:19" ht="24" hidden="1" x14ac:dyDescent="0.25">
      <c r="A231" s="88">
        <v>5269</v>
      </c>
      <c r="B231" s="110" t="s">
        <v>82</v>
      </c>
      <c r="C231" s="87">
        <f t="shared" si="27"/>
        <v>0</v>
      </c>
      <c r="D231" s="43">
        <v>0</v>
      </c>
      <c r="E231" s="40"/>
      <c r="F231" s="44">
        <f t="shared" si="31"/>
        <v>0</v>
      </c>
      <c r="G231" s="43"/>
      <c r="H231" s="42"/>
      <c r="I231" s="39">
        <f t="shared" si="32"/>
        <v>0</v>
      </c>
      <c r="J231" s="43">
        <v>0</v>
      </c>
      <c r="K231" s="42"/>
      <c r="L231" s="39">
        <f t="shared" si="33"/>
        <v>0</v>
      </c>
      <c r="M231" s="41"/>
      <c r="N231" s="40"/>
      <c r="O231" s="39">
        <f t="shared" si="34"/>
        <v>0</v>
      </c>
      <c r="P231" s="38"/>
      <c r="R231" s="13"/>
      <c r="S231" s="13"/>
    </row>
    <row r="232" spans="1:19" ht="24" hidden="1" x14ac:dyDescent="0.25">
      <c r="A232" s="169">
        <v>5270</v>
      </c>
      <c r="B232" s="96" t="s">
        <v>81</v>
      </c>
      <c r="C232" s="168">
        <f t="shared" si="27"/>
        <v>0</v>
      </c>
      <c r="D232" s="167">
        <v>0</v>
      </c>
      <c r="E232" s="164"/>
      <c r="F232" s="95">
        <f t="shared" si="31"/>
        <v>0</v>
      </c>
      <c r="G232" s="167"/>
      <c r="H232" s="166"/>
      <c r="I232" s="90">
        <f t="shared" si="32"/>
        <v>0</v>
      </c>
      <c r="J232" s="167">
        <v>0</v>
      </c>
      <c r="K232" s="166"/>
      <c r="L232" s="90">
        <f t="shared" si="33"/>
        <v>0</v>
      </c>
      <c r="M232" s="165"/>
      <c r="N232" s="164"/>
      <c r="O232" s="90">
        <f t="shared" si="34"/>
        <v>0</v>
      </c>
      <c r="P232" s="89"/>
      <c r="R232" s="13"/>
      <c r="S232" s="13"/>
    </row>
    <row r="233" spans="1:19" hidden="1" x14ac:dyDescent="0.25">
      <c r="A233" s="163">
        <v>6000</v>
      </c>
      <c r="B233" s="163" t="s">
        <v>80</v>
      </c>
      <c r="C233" s="492">
        <f t="shared" si="27"/>
        <v>0</v>
      </c>
      <c r="D233" s="160">
        <f>D234+D254+D261</f>
        <v>0</v>
      </c>
      <c r="E233" s="157">
        <f>E234+E254+E261</f>
        <v>0</v>
      </c>
      <c r="F233" s="161">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c r="R233" s="13"/>
      <c r="S233" s="13"/>
    </row>
    <row r="234" spans="1:19" hidden="1" x14ac:dyDescent="0.25">
      <c r="A234" s="154">
        <v>6200</v>
      </c>
      <c r="B234" s="153" t="s">
        <v>79</v>
      </c>
      <c r="C234" s="498">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c r="R234" s="13"/>
      <c r="S234" s="13"/>
    </row>
    <row r="235" spans="1:19" ht="24" hidden="1" x14ac:dyDescent="0.25">
      <c r="A235" s="118">
        <v>6220</v>
      </c>
      <c r="B235" s="117" t="s">
        <v>78</v>
      </c>
      <c r="C235" s="477">
        <f t="shared" si="27"/>
        <v>0</v>
      </c>
      <c r="D235" s="83">
        <v>0</v>
      </c>
      <c r="E235" s="80"/>
      <c r="F235" s="84">
        <f t="shared" si="31"/>
        <v>0</v>
      </c>
      <c r="G235" s="83"/>
      <c r="H235" s="82"/>
      <c r="I235" s="79">
        <f t="shared" si="32"/>
        <v>0</v>
      </c>
      <c r="J235" s="83">
        <v>0</v>
      </c>
      <c r="K235" s="82"/>
      <c r="L235" s="79">
        <f t="shared" si="33"/>
        <v>0</v>
      </c>
      <c r="M235" s="81"/>
      <c r="N235" s="80"/>
      <c r="O235" s="79">
        <f t="shared" si="34"/>
        <v>0</v>
      </c>
      <c r="P235" s="78"/>
      <c r="R235" s="13"/>
      <c r="S235" s="13"/>
    </row>
    <row r="236" spans="1:19" hidden="1" x14ac:dyDescent="0.25">
      <c r="A236" s="111">
        <v>6230</v>
      </c>
      <c r="B236" s="110" t="s">
        <v>77</v>
      </c>
      <c r="C236" s="87">
        <f t="shared" si="27"/>
        <v>0</v>
      </c>
      <c r="D236" s="115">
        <f>SUM(D237)</f>
        <v>0</v>
      </c>
      <c r="E236" s="114">
        <f>SUM(E237)</f>
        <v>0</v>
      </c>
      <c r="F236" s="44">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c r="R236" s="13"/>
      <c r="S236" s="13"/>
    </row>
    <row r="237" spans="1:19" hidden="1" x14ac:dyDescent="0.25">
      <c r="A237" s="88">
        <v>6239</v>
      </c>
      <c r="B237" s="117" t="s">
        <v>76</v>
      </c>
      <c r="C237" s="87">
        <f t="shared" si="27"/>
        <v>0</v>
      </c>
      <c r="D237" s="43">
        <v>0</v>
      </c>
      <c r="E237" s="40"/>
      <c r="F237" s="44">
        <f t="shared" si="31"/>
        <v>0</v>
      </c>
      <c r="G237" s="43"/>
      <c r="H237" s="42"/>
      <c r="I237" s="39">
        <f t="shared" si="32"/>
        <v>0</v>
      </c>
      <c r="J237" s="43">
        <v>0</v>
      </c>
      <c r="K237" s="42"/>
      <c r="L237" s="39">
        <f t="shared" si="33"/>
        <v>0</v>
      </c>
      <c r="M237" s="41"/>
      <c r="N237" s="40"/>
      <c r="O237" s="39">
        <f t="shared" si="34"/>
        <v>0</v>
      </c>
      <c r="P237" s="38"/>
      <c r="R237" s="13"/>
      <c r="S237" s="13"/>
    </row>
    <row r="238" spans="1:19" ht="24" hidden="1" x14ac:dyDescent="0.25">
      <c r="A238" s="111">
        <v>6240</v>
      </c>
      <c r="B238" s="110" t="s">
        <v>75</v>
      </c>
      <c r="C238" s="87">
        <f t="shared" si="27"/>
        <v>0</v>
      </c>
      <c r="D238" s="115">
        <f>SUM(D239:D240)</f>
        <v>0</v>
      </c>
      <c r="E238" s="112">
        <f>SUM(E239:E240)</f>
        <v>0</v>
      </c>
      <c r="F238" s="44">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c r="R238" s="13"/>
      <c r="S238" s="13"/>
    </row>
    <row r="239" spans="1:19" hidden="1" x14ac:dyDescent="0.25">
      <c r="A239" s="88">
        <v>6241</v>
      </c>
      <c r="B239" s="110" t="s">
        <v>74</v>
      </c>
      <c r="C239" s="87">
        <f t="shared" si="27"/>
        <v>0</v>
      </c>
      <c r="D239" s="43">
        <v>0</v>
      </c>
      <c r="E239" s="40"/>
      <c r="F239" s="44">
        <f t="shared" si="31"/>
        <v>0</v>
      </c>
      <c r="G239" s="43"/>
      <c r="H239" s="42"/>
      <c r="I239" s="39">
        <f t="shared" si="32"/>
        <v>0</v>
      </c>
      <c r="J239" s="43">
        <v>0</v>
      </c>
      <c r="K239" s="42"/>
      <c r="L239" s="39">
        <f t="shared" si="33"/>
        <v>0</v>
      </c>
      <c r="M239" s="41"/>
      <c r="N239" s="40"/>
      <c r="O239" s="39">
        <f t="shared" si="34"/>
        <v>0</v>
      </c>
      <c r="P239" s="38"/>
      <c r="R239" s="13"/>
      <c r="S239" s="13"/>
    </row>
    <row r="240" spans="1:19" hidden="1" x14ac:dyDescent="0.25">
      <c r="A240" s="88">
        <v>6242</v>
      </c>
      <c r="B240" s="110" t="s">
        <v>73</v>
      </c>
      <c r="C240" s="87">
        <f t="shared" si="27"/>
        <v>0</v>
      </c>
      <c r="D240" s="43">
        <v>0</v>
      </c>
      <c r="E240" s="40"/>
      <c r="F240" s="44">
        <f t="shared" si="31"/>
        <v>0</v>
      </c>
      <c r="G240" s="43"/>
      <c r="H240" s="42"/>
      <c r="I240" s="39">
        <f t="shared" si="32"/>
        <v>0</v>
      </c>
      <c r="J240" s="43">
        <v>0</v>
      </c>
      <c r="K240" s="42"/>
      <c r="L240" s="39">
        <f t="shared" si="33"/>
        <v>0</v>
      </c>
      <c r="M240" s="41"/>
      <c r="N240" s="40"/>
      <c r="O240" s="39">
        <f t="shared" si="34"/>
        <v>0</v>
      </c>
      <c r="P240" s="38"/>
      <c r="R240" s="13"/>
      <c r="S240" s="13"/>
    </row>
    <row r="241" spans="1:19" ht="24" hidden="1" x14ac:dyDescent="0.25">
      <c r="A241" s="111">
        <v>6250</v>
      </c>
      <c r="B241" s="110" t="s">
        <v>72</v>
      </c>
      <c r="C241" s="87">
        <f t="shared" si="27"/>
        <v>0</v>
      </c>
      <c r="D241" s="115">
        <f>SUM(D242:D246)</f>
        <v>0</v>
      </c>
      <c r="E241" s="112">
        <f>SUM(E242:E246)</f>
        <v>0</v>
      </c>
      <c r="F241" s="44">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c r="R241" s="13"/>
      <c r="S241" s="13"/>
    </row>
    <row r="242" spans="1:19" hidden="1" x14ac:dyDescent="0.25">
      <c r="A242" s="88">
        <v>6252</v>
      </c>
      <c r="B242" s="110" t="s">
        <v>71</v>
      </c>
      <c r="C242" s="87">
        <f t="shared" si="27"/>
        <v>0</v>
      </c>
      <c r="D242" s="43">
        <v>0</v>
      </c>
      <c r="E242" s="40"/>
      <c r="F242" s="44">
        <f t="shared" si="31"/>
        <v>0</v>
      </c>
      <c r="G242" s="43"/>
      <c r="H242" s="42"/>
      <c r="I242" s="39">
        <f t="shared" si="32"/>
        <v>0</v>
      </c>
      <c r="J242" s="43">
        <v>0</v>
      </c>
      <c r="K242" s="42"/>
      <c r="L242" s="39">
        <f t="shared" si="33"/>
        <v>0</v>
      </c>
      <c r="M242" s="41"/>
      <c r="N242" s="40"/>
      <c r="O242" s="39">
        <f t="shared" si="34"/>
        <v>0</v>
      </c>
      <c r="P242" s="38"/>
      <c r="R242" s="13"/>
      <c r="S242" s="13"/>
    </row>
    <row r="243" spans="1:19" hidden="1" x14ac:dyDescent="0.25">
      <c r="A243" s="88">
        <v>6253</v>
      </c>
      <c r="B243" s="110" t="s">
        <v>70</v>
      </c>
      <c r="C243" s="87">
        <f t="shared" si="27"/>
        <v>0</v>
      </c>
      <c r="D243" s="43">
        <v>0</v>
      </c>
      <c r="E243" s="40"/>
      <c r="F243" s="44">
        <f t="shared" si="31"/>
        <v>0</v>
      </c>
      <c r="G243" s="43"/>
      <c r="H243" s="42"/>
      <c r="I243" s="39">
        <f t="shared" si="32"/>
        <v>0</v>
      </c>
      <c r="J243" s="43">
        <v>0</v>
      </c>
      <c r="K243" s="42"/>
      <c r="L243" s="39">
        <f t="shared" si="33"/>
        <v>0</v>
      </c>
      <c r="M243" s="41"/>
      <c r="N243" s="40"/>
      <c r="O243" s="39">
        <f t="shared" si="34"/>
        <v>0</v>
      </c>
      <c r="P243" s="38"/>
      <c r="R243" s="13"/>
      <c r="S243" s="13"/>
    </row>
    <row r="244" spans="1:19" ht="24" hidden="1" x14ac:dyDescent="0.25">
      <c r="A244" s="88">
        <v>6254</v>
      </c>
      <c r="B244" s="110" t="s">
        <v>69</v>
      </c>
      <c r="C244" s="87">
        <f t="shared" si="27"/>
        <v>0</v>
      </c>
      <c r="D244" s="43">
        <v>0</v>
      </c>
      <c r="E244" s="40"/>
      <c r="F244" s="44">
        <f t="shared" si="31"/>
        <v>0</v>
      </c>
      <c r="G244" s="43"/>
      <c r="H244" s="42"/>
      <c r="I244" s="39">
        <f t="shared" si="32"/>
        <v>0</v>
      </c>
      <c r="J244" s="43">
        <v>0</v>
      </c>
      <c r="K244" s="42"/>
      <c r="L244" s="39">
        <f t="shared" si="33"/>
        <v>0</v>
      </c>
      <c r="M244" s="41"/>
      <c r="N244" s="40"/>
      <c r="O244" s="39">
        <f t="shared" si="34"/>
        <v>0</v>
      </c>
      <c r="P244" s="38"/>
      <c r="R244" s="13"/>
      <c r="S244" s="13"/>
    </row>
    <row r="245" spans="1:19" ht="24" hidden="1" x14ac:dyDescent="0.25">
      <c r="A245" s="88">
        <v>6255</v>
      </c>
      <c r="B245" s="110" t="s">
        <v>68</v>
      </c>
      <c r="C245" s="87">
        <f t="shared" si="27"/>
        <v>0</v>
      </c>
      <c r="D245" s="43">
        <v>0</v>
      </c>
      <c r="E245" s="40"/>
      <c r="F245" s="44">
        <f t="shared" si="31"/>
        <v>0</v>
      </c>
      <c r="G245" s="43"/>
      <c r="H245" s="42"/>
      <c r="I245" s="39">
        <f t="shared" si="32"/>
        <v>0</v>
      </c>
      <c r="J245" s="43">
        <v>0</v>
      </c>
      <c r="K245" s="42"/>
      <c r="L245" s="39">
        <f t="shared" si="33"/>
        <v>0</v>
      </c>
      <c r="M245" s="41"/>
      <c r="N245" s="40"/>
      <c r="O245" s="39">
        <f t="shared" si="34"/>
        <v>0</v>
      </c>
      <c r="P245" s="38"/>
      <c r="R245" s="13"/>
      <c r="S245" s="13"/>
    </row>
    <row r="246" spans="1:19" hidden="1" x14ac:dyDescent="0.25">
      <c r="A246" s="88">
        <v>6259</v>
      </c>
      <c r="B246" s="110" t="s">
        <v>67</v>
      </c>
      <c r="C246" s="87">
        <f t="shared" si="27"/>
        <v>0</v>
      </c>
      <c r="D246" s="43">
        <v>0</v>
      </c>
      <c r="E246" s="40"/>
      <c r="F246" s="44">
        <f t="shared" si="31"/>
        <v>0</v>
      </c>
      <c r="G246" s="43"/>
      <c r="H246" s="42"/>
      <c r="I246" s="39">
        <f t="shared" si="32"/>
        <v>0</v>
      </c>
      <c r="J246" s="43">
        <v>0</v>
      </c>
      <c r="K246" s="42"/>
      <c r="L246" s="39">
        <f t="shared" si="33"/>
        <v>0</v>
      </c>
      <c r="M246" s="41"/>
      <c r="N246" s="40"/>
      <c r="O246" s="39">
        <f t="shared" si="34"/>
        <v>0</v>
      </c>
      <c r="P246" s="38"/>
      <c r="R246" s="13"/>
      <c r="S246" s="13"/>
    </row>
    <row r="247" spans="1:19" ht="24" hidden="1" x14ac:dyDescent="0.25">
      <c r="A247" s="111">
        <v>6260</v>
      </c>
      <c r="B247" s="110" t="s">
        <v>66</v>
      </c>
      <c r="C247" s="87">
        <f t="shared" si="27"/>
        <v>0</v>
      </c>
      <c r="D247" s="43">
        <v>0</v>
      </c>
      <c r="E247" s="40"/>
      <c r="F247" s="44">
        <f t="shared" ref="F247:F299" si="38">D247+E247</f>
        <v>0</v>
      </c>
      <c r="G247" s="43"/>
      <c r="H247" s="42"/>
      <c r="I247" s="39">
        <f t="shared" ref="I247:I299" si="39">G247+H247</f>
        <v>0</v>
      </c>
      <c r="J247" s="43">
        <v>0</v>
      </c>
      <c r="K247" s="42"/>
      <c r="L247" s="39">
        <f t="shared" ref="L247:L299" si="40">J247+K247</f>
        <v>0</v>
      </c>
      <c r="M247" s="41"/>
      <c r="N247" s="40"/>
      <c r="O247" s="39">
        <f t="shared" ref="O247:O276" si="41">M247+N247</f>
        <v>0</v>
      </c>
      <c r="P247" s="38"/>
      <c r="R247" s="13"/>
      <c r="S247" s="13"/>
    </row>
    <row r="248" spans="1:19" hidden="1" x14ac:dyDescent="0.25">
      <c r="A248" s="111">
        <v>6270</v>
      </c>
      <c r="B248" s="110" t="s">
        <v>65</v>
      </c>
      <c r="C248" s="87">
        <f t="shared" si="27"/>
        <v>0</v>
      </c>
      <c r="D248" s="43">
        <v>0</v>
      </c>
      <c r="E248" s="40"/>
      <c r="F248" s="44">
        <f t="shared" si="38"/>
        <v>0</v>
      </c>
      <c r="G248" s="43"/>
      <c r="H248" s="42"/>
      <c r="I248" s="39">
        <f t="shared" si="39"/>
        <v>0</v>
      </c>
      <c r="J248" s="43">
        <v>0</v>
      </c>
      <c r="K248" s="42"/>
      <c r="L248" s="39">
        <f t="shared" si="40"/>
        <v>0</v>
      </c>
      <c r="M248" s="41"/>
      <c r="N248" s="40"/>
      <c r="O248" s="39">
        <f t="shared" si="41"/>
        <v>0</v>
      </c>
      <c r="P248" s="38"/>
      <c r="R248" s="13"/>
      <c r="S248" s="13"/>
    </row>
    <row r="249" spans="1:19" hidden="1" x14ac:dyDescent="0.25">
      <c r="A249" s="118">
        <v>6290</v>
      </c>
      <c r="B249" s="117" t="s">
        <v>64</v>
      </c>
      <c r="C249" s="87">
        <f t="shared" si="27"/>
        <v>0</v>
      </c>
      <c r="D249" s="140">
        <f>SUM(D250:D253)</f>
        <v>0</v>
      </c>
      <c r="E249" s="141">
        <f>SUM(E250:E253)</f>
        <v>0</v>
      </c>
      <c r="F249" s="84">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c r="R249" s="13"/>
      <c r="S249" s="13"/>
    </row>
    <row r="250" spans="1:19" hidden="1" x14ac:dyDescent="0.25">
      <c r="A250" s="88">
        <v>6291</v>
      </c>
      <c r="B250" s="110" t="s">
        <v>63</v>
      </c>
      <c r="C250" s="87">
        <f t="shared" si="27"/>
        <v>0</v>
      </c>
      <c r="D250" s="43">
        <v>0</v>
      </c>
      <c r="E250" s="40"/>
      <c r="F250" s="44">
        <f t="shared" si="38"/>
        <v>0</v>
      </c>
      <c r="G250" s="43"/>
      <c r="H250" s="42"/>
      <c r="I250" s="39">
        <f t="shared" si="39"/>
        <v>0</v>
      </c>
      <c r="J250" s="43">
        <v>0</v>
      </c>
      <c r="K250" s="42"/>
      <c r="L250" s="39">
        <f t="shared" si="40"/>
        <v>0</v>
      </c>
      <c r="M250" s="41"/>
      <c r="N250" s="40"/>
      <c r="O250" s="39">
        <f t="shared" si="41"/>
        <v>0</v>
      </c>
      <c r="P250" s="38"/>
      <c r="R250" s="13"/>
      <c r="S250" s="13"/>
    </row>
    <row r="251" spans="1:19" hidden="1" x14ac:dyDescent="0.25">
      <c r="A251" s="88">
        <v>6292</v>
      </c>
      <c r="B251" s="110" t="s">
        <v>62</v>
      </c>
      <c r="C251" s="87">
        <f t="shared" si="27"/>
        <v>0</v>
      </c>
      <c r="D251" s="43">
        <v>0</v>
      </c>
      <c r="E251" s="40"/>
      <c r="F251" s="44">
        <f t="shared" si="38"/>
        <v>0</v>
      </c>
      <c r="G251" s="43"/>
      <c r="H251" s="42"/>
      <c r="I251" s="39">
        <f t="shared" si="39"/>
        <v>0</v>
      </c>
      <c r="J251" s="43">
        <v>0</v>
      </c>
      <c r="K251" s="42"/>
      <c r="L251" s="39">
        <f t="shared" si="40"/>
        <v>0</v>
      </c>
      <c r="M251" s="41"/>
      <c r="N251" s="40"/>
      <c r="O251" s="39">
        <f t="shared" si="41"/>
        <v>0</v>
      </c>
      <c r="P251" s="38"/>
      <c r="R251" s="13"/>
      <c r="S251" s="13"/>
    </row>
    <row r="252" spans="1:19" ht="72" hidden="1" x14ac:dyDescent="0.25">
      <c r="A252" s="88">
        <v>6296</v>
      </c>
      <c r="B252" s="110" t="s">
        <v>61</v>
      </c>
      <c r="C252" s="87">
        <f t="shared" si="27"/>
        <v>0</v>
      </c>
      <c r="D252" s="43">
        <v>0</v>
      </c>
      <c r="E252" s="40"/>
      <c r="F252" s="44">
        <f t="shared" si="38"/>
        <v>0</v>
      </c>
      <c r="G252" s="43"/>
      <c r="H252" s="42"/>
      <c r="I252" s="39">
        <f t="shared" si="39"/>
        <v>0</v>
      </c>
      <c r="J252" s="43">
        <v>0</v>
      </c>
      <c r="K252" s="42"/>
      <c r="L252" s="39">
        <f t="shared" si="40"/>
        <v>0</v>
      </c>
      <c r="M252" s="41"/>
      <c r="N252" s="40"/>
      <c r="O252" s="39">
        <f t="shared" si="41"/>
        <v>0</v>
      </c>
      <c r="P252" s="38"/>
      <c r="R252" s="13"/>
      <c r="S252" s="13"/>
    </row>
    <row r="253" spans="1:19" ht="36" hidden="1" x14ac:dyDescent="0.25">
      <c r="A253" s="88">
        <v>6299</v>
      </c>
      <c r="B253" s="110" t="s">
        <v>60</v>
      </c>
      <c r="C253" s="87">
        <f t="shared" si="27"/>
        <v>0</v>
      </c>
      <c r="D253" s="43">
        <v>0</v>
      </c>
      <c r="E253" s="40"/>
      <c r="F253" s="44">
        <f t="shared" si="38"/>
        <v>0</v>
      </c>
      <c r="G253" s="43"/>
      <c r="H253" s="42"/>
      <c r="I253" s="39">
        <f t="shared" si="39"/>
        <v>0</v>
      </c>
      <c r="J253" s="43">
        <v>0</v>
      </c>
      <c r="K253" s="42"/>
      <c r="L253" s="39">
        <f t="shared" si="40"/>
        <v>0</v>
      </c>
      <c r="M253" s="41"/>
      <c r="N253" s="40"/>
      <c r="O253" s="39">
        <f t="shared" si="41"/>
        <v>0</v>
      </c>
      <c r="P253" s="38"/>
      <c r="R253" s="13"/>
      <c r="S253" s="13"/>
    </row>
    <row r="254" spans="1:19" hidden="1" x14ac:dyDescent="0.25">
      <c r="A254" s="109">
        <v>6300</v>
      </c>
      <c r="B254" s="108" t="s">
        <v>59</v>
      </c>
      <c r="C254" s="473">
        <f t="shared" si="27"/>
        <v>0</v>
      </c>
      <c r="D254" s="121">
        <f>SUM(D255,D259,D260)</f>
        <v>0</v>
      </c>
      <c r="E254" s="123">
        <f>SUM(E255,E259,E260)</f>
        <v>0</v>
      </c>
      <c r="F254" s="122">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c r="R254" s="13"/>
      <c r="S254" s="13"/>
    </row>
    <row r="255" spans="1:19" ht="24" hidden="1" x14ac:dyDescent="0.25">
      <c r="A255" s="118">
        <v>6320</v>
      </c>
      <c r="B255" s="117" t="s">
        <v>58</v>
      </c>
      <c r="C255" s="497">
        <f t="shared" si="27"/>
        <v>0</v>
      </c>
      <c r="D255" s="140">
        <f>SUM(D256:D258)</f>
        <v>0</v>
      </c>
      <c r="E255" s="141">
        <f>SUM(E256:E258)</f>
        <v>0</v>
      </c>
      <c r="F255" s="84">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c r="R255" s="13"/>
      <c r="S255" s="13"/>
    </row>
    <row r="256" spans="1:19" hidden="1" x14ac:dyDescent="0.25">
      <c r="A256" s="88">
        <v>6322</v>
      </c>
      <c r="B256" s="110" t="s">
        <v>57</v>
      </c>
      <c r="C256" s="87">
        <f t="shared" si="27"/>
        <v>0</v>
      </c>
      <c r="D256" s="43">
        <v>0</v>
      </c>
      <c r="E256" s="40"/>
      <c r="F256" s="44">
        <f t="shared" si="38"/>
        <v>0</v>
      </c>
      <c r="G256" s="43"/>
      <c r="H256" s="42"/>
      <c r="I256" s="39">
        <f t="shared" si="39"/>
        <v>0</v>
      </c>
      <c r="J256" s="43">
        <v>0</v>
      </c>
      <c r="K256" s="42"/>
      <c r="L256" s="39">
        <f t="shared" si="40"/>
        <v>0</v>
      </c>
      <c r="M256" s="41"/>
      <c r="N256" s="40"/>
      <c r="O256" s="39">
        <f t="shared" si="41"/>
        <v>0</v>
      </c>
      <c r="P256" s="38"/>
      <c r="R256" s="13"/>
      <c r="S256" s="13"/>
    </row>
    <row r="257" spans="1:19" ht="24" hidden="1" x14ac:dyDescent="0.25">
      <c r="A257" s="88">
        <v>6323</v>
      </c>
      <c r="B257" s="110" t="s">
        <v>56</v>
      </c>
      <c r="C257" s="87">
        <f t="shared" si="27"/>
        <v>0</v>
      </c>
      <c r="D257" s="43">
        <v>0</v>
      </c>
      <c r="E257" s="40"/>
      <c r="F257" s="44">
        <f t="shared" si="38"/>
        <v>0</v>
      </c>
      <c r="G257" s="43"/>
      <c r="H257" s="42"/>
      <c r="I257" s="39">
        <f t="shared" si="39"/>
        <v>0</v>
      </c>
      <c r="J257" s="43">
        <v>0</v>
      </c>
      <c r="K257" s="42"/>
      <c r="L257" s="39">
        <f t="shared" si="40"/>
        <v>0</v>
      </c>
      <c r="M257" s="41"/>
      <c r="N257" s="40"/>
      <c r="O257" s="39">
        <f t="shared" si="41"/>
        <v>0</v>
      </c>
      <c r="P257" s="38"/>
      <c r="R257" s="13"/>
      <c r="S257" s="13"/>
    </row>
    <row r="258" spans="1:19" ht="24" hidden="1" x14ac:dyDescent="0.25">
      <c r="A258" s="145">
        <v>6324</v>
      </c>
      <c r="B258" s="117" t="s">
        <v>55</v>
      </c>
      <c r="C258" s="87">
        <f t="shared" si="27"/>
        <v>0</v>
      </c>
      <c r="D258" s="83">
        <v>0</v>
      </c>
      <c r="E258" s="80"/>
      <c r="F258" s="84">
        <f t="shared" si="38"/>
        <v>0</v>
      </c>
      <c r="G258" s="83"/>
      <c r="H258" s="82"/>
      <c r="I258" s="79">
        <f t="shared" si="39"/>
        <v>0</v>
      </c>
      <c r="J258" s="83">
        <v>0</v>
      </c>
      <c r="K258" s="82"/>
      <c r="L258" s="79">
        <f t="shared" si="40"/>
        <v>0</v>
      </c>
      <c r="M258" s="81"/>
      <c r="N258" s="80"/>
      <c r="O258" s="79">
        <f t="shared" si="41"/>
        <v>0</v>
      </c>
      <c r="P258" s="78"/>
      <c r="R258" s="13"/>
      <c r="S258" s="13"/>
    </row>
    <row r="259" spans="1:19" ht="24" hidden="1" x14ac:dyDescent="0.25">
      <c r="A259" s="144">
        <v>6330</v>
      </c>
      <c r="B259" s="143" t="s">
        <v>54</v>
      </c>
      <c r="C259" s="87">
        <f t="shared" ref="C259:C286" si="51">F259+I259+L259+O259</f>
        <v>0</v>
      </c>
      <c r="D259" s="33">
        <v>0</v>
      </c>
      <c r="E259" s="30"/>
      <c r="F259" s="34">
        <f t="shared" si="38"/>
        <v>0</v>
      </c>
      <c r="G259" s="33"/>
      <c r="H259" s="32"/>
      <c r="I259" s="29">
        <f t="shared" si="39"/>
        <v>0</v>
      </c>
      <c r="J259" s="33">
        <v>0</v>
      </c>
      <c r="K259" s="32"/>
      <c r="L259" s="29">
        <f t="shared" si="40"/>
        <v>0</v>
      </c>
      <c r="M259" s="31"/>
      <c r="N259" s="30"/>
      <c r="O259" s="29">
        <f t="shared" si="41"/>
        <v>0</v>
      </c>
      <c r="P259" s="28"/>
      <c r="R259" s="13"/>
      <c r="S259" s="13"/>
    </row>
    <row r="260" spans="1:19" hidden="1" x14ac:dyDescent="0.25">
      <c r="A260" s="111">
        <v>6360</v>
      </c>
      <c r="B260" s="110" t="s">
        <v>53</v>
      </c>
      <c r="C260" s="87">
        <f t="shared" si="51"/>
        <v>0</v>
      </c>
      <c r="D260" s="43">
        <v>0</v>
      </c>
      <c r="E260" s="40"/>
      <c r="F260" s="44">
        <f t="shared" si="38"/>
        <v>0</v>
      </c>
      <c r="G260" s="43"/>
      <c r="H260" s="42"/>
      <c r="I260" s="39">
        <f t="shared" si="39"/>
        <v>0</v>
      </c>
      <c r="J260" s="43">
        <v>0</v>
      </c>
      <c r="K260" s="42"/>
      <c r="L260" s="39">
        <f t="shared" si="40"/>
        <v>0</v>
      </c>
      <c r="M260" s="41"/>
      <c r="N260" s="40"/>
      <c r="O260" s="39">
        <f t="shared" si="41"/>
        <v>0</v>
      </c>
      <c r="P260" s="38"/>
      <c r="R260" s="13"/>
      <c r="S260" s="13"/>
    </row>
    <row r="261" spans="1:19" ht="24" hidden="1" x14ac:dyDescent="0.25">
      <c r="A261" s="109">
        <v>6400</v>
      </c>
      <c r="B261" s="108" t="s">
        <v>52</v>
      </c>
      <c r="C261" s="473">
        <f t="shared" si="51"/>
        <v>0</v>
      </c>
      <c r="D261" s="121">
        <f>SUM(D262,D266)</f>
        <v>0</v>
      </c>
      <c r="E261" s="123">
        <f>SUM(E262,E266)</f>
        <v>0</v>
      </c>
      <c r="F261" s="122">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c r="R261" s="13"/>
      <c r="S261" s="13"/>
    </row>
    <row r="262" spans="1:19" ht="24" hidden="1" x14ac:dyDescent="0.25">
      <c r="A262" s="118">
        <v>6410</v>
      </c>
      <c r="B262" s="117" t="s">
        <v>51</v>
      </c>
      <c r="C262" s="477">
        <f t="shared" si="51"/>
        <v>0</v>
      </c>
      <c r="D262" s="140">
        <f>SUM(D263:D265)</f>
        <v>0</v>
      </c>
      <c r="E262" s="141">
        <f>SUM(E263:E265)</f>
        <v>0</v>
      </c>
      <c r="F262" s="84">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c r="R262" s="13"/>
      <c r="S262" s="13"/>
    </row>
    <row r="263" spans="1:19" hidden="1" x14ac:dyDescent="0.25">
      <c r="A263" s="88">
        <v>6411</v>
      </c>
      <c r="B263" s="47" t="s">
        <v>50</v>
      </c>
      <c r="C263" s="87">
        <f t="shared" si="51"/>
        <v>0</v>
      </c>
      <c r="D263" s="43">
        <v>0</v>
      </c>
      <c r="E263" s="40"/>
      <c r="F263" s="44">
        <f t="shared" si="38"/>
        <v>0</v>
      </c>
      <c r="G263" s="43"/>
      <c r="H263" s="42"/>
      <c r="I263" s="39">
        <f t="shared" si="39"/>
        <v>0</v>
      </c>
      <c r="J263" s="43">
        <v>0</v>
      </c>
      <c r="K263" s="42"/>
      <c r="L263" s="39">
        <f t="shared" si="40"/>
        <v>0</v>
      </c>
      <c r="M263" s="41"/>
      <c r="N263" s="40"/>
      <c r="O263" s="39">
        <f t="shared" si="41"/>
        <v>0</v>
      </c>
      <c r="P263" s="38"/>
      <c r="R263" s="13"/>
      <c r="S263" s="13"/>
    </row>
    <row r="264" spans="1:19" ht="36" hidden="1" x14ac:dyDescent="0.25">
      <c r="A264" s="88">
        <v>6412</v>
      </c>
      <c r="B264" s="110" t="s">
        <v>49</v>
      </c>
      <c r="C264" s="87">
        <f t="shared" si="51"/>
        <v>0</v>
      </c>
      <c r="D264" s="43">
        <v>0</v>
      </c>
      <c r="E264" s="40"/>
      <c r="F264" s="44">
        <f t="shared" si="38"/>
        <v>0</v>
      </c>
      <c r="G264" s="43"/>
      <c r="H264" s="42"/>
      <c r="I264" s="39">
        <f t="shared" si="39"/>
        <v>0</v>
      </c>
      <c r="J264" s="43">
        <v>0</v>
      </c>
      <c r="K264" s="42"/>
      <c r="L264" s="39">
        <f t="shared" si="40"/>
        <v>0</v>
      </c>
      <c r="M264" s="41"/>
      <c r="N264" s="40"/>
      <c r="O264" s="39">
        <f t="shared" si="41"/>
        <v>0</v>
      </c>
      <c r="P264" s="38"/>
      <c r="R264" s="13"/>
      <c r="S264" s="13"/>
    </row>
    <row r="265" spans="1:19" ht="36" hidden="1" x14ac:dyDescent="0.25">
      <c r="A265" s="88">
        <v>6419</v>
      </c>
      <c r="B265" s="110" t="s">
        <v>48</v>
      </c>
      <c r="C265" s="87">
        <f t="shared" si="51"/>
        <v>0</v>
      </c>
      <c r="D265" s="43">
        <v>0</v>
      </c>
      <c r="E265" s="40"/>
      <c r="F265" s="44">
        <f t="shared" si="38"/>
        <v>0</v>
      </c>
      <c r="G265" s="43"/>
      <c r="H265" s="42"/>
      <c r="I265" s="39">
        <f t="shared" si="39"/>
        <v>0</v>
      </c>
      <c r="J265" s="43">
        <v>0</v>
      </c>
      <c r="K265" s="42"/>
      <c r="L265" s="39">
        <f t="shared" si="40"/>
        <v>0</v>
      </c>
      <c r="M265" s="41"/>
      <c r="N265" s="40"/>
      <c r="O265" s="39">
        <f t="shared" si="41"/>
        <v>0</v>
      </c>
      <c r="P265" s="38"/>
      <c r="R265" s="13"/>
      <c r="S265" s="13"/>
    </row>
    <row r="266" spans="1:19" ht="36" hidden="1" x14ac:dyDescent="0.25">
      <c r="A266" s="111">
        <v>6420</v>
      </c>
      <c r="B266" s="110" t="s">
        <v>47</v>
      </c>
      <c r="C266" s="87">
        <f t="shared" si="51"/>
        <v>0</v>
      </c>
      <c r="D266" s="115">
        <f>SUM(D267:D270)</f>
        <v>0</v>
      </c>
      <c r="E266" s="112">
        <f>SUM(E267:E270)</f>
        <v>0</v>
      </c>
      <c r="F266" s="44">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c r="R266" s="13"/>
      <c r="S266" s="13"/>
    </row>
    <row r="267" spans="1:19" hidden="1" x14ac:dyDescent="0.25">
      <c r="A267" s="88">
        <v>6421</v>
      </c>
      <c r="B267" s="110" t="s">
        <v>46</v>
      </c>
      <c r="C267" s="87">
        <f t="shared" si="51"/>
        <v>0</v>
      </c>
      <c r="D267" s="43">
        <v>0</v>
      </c>
      <c r="E267" s="40"/>
      <c r="F267" s="44">
        <f t="shared" si="38"/>
        <v>0</v>
      </c>
      <c r="G267" s="43"/>
      <c r="H267" s="42"/>
      <c r="I267" s="39">
        <f t="shared" si="39"/>
        <v>0</v>
      </c>
      <c r="J267" s="43">
        <v>0</v>
      </c>
      <c r="K267" s="42"/>
      <c r="L267" s="39">
        <f t="shared" si="40"/>
        <v>0</v>
      </c>
      <c r="M267" s="41"/>
      <c r="N267" s="40"/>
      <c r="O267" s="39">
        <f t="shared" si="41"/>
        <v>0</v>
      </c>
      <c r="P267" s="38"/>
      <c r="R267" s="13"/>
      <c r="S267" s="13"/>
    </row>
    <row r="268" spans="1:19" hidden="1" x14ac:dyDescent="0.25">
      <c r="A268" s="88">
        <v>6422</v>
      </c>
      <c r="B268" s="110" t="s">
        <v>45</v>
      </c>
      <c r="C268" s="87">
        <f t="shared" si="51"/>
        <v>0</v>
      </c>
      <c r="D268" s="43">
        <v>0</v>
      </c>
      <c r="E268" s="40"/>
      <c r="F268" s="44">
        <f t="shared" si="38"/>
        <v>0</v>
      </c>
      <c r="G268" s="43"/>
      <c r="H268" s="42"/>
      <c r="I268" s="39">
        <f t="shared" si="39"/>
        <v>0</v>
      </c>
      <c r="J268" s="43">
        <v>0</v>
      </c>
      <c r="K268" s="42"/>
      <c r="L268" s="39">
        <f t="shared" si="40"/>
        <v>0</v>
      </c>
      <c r="M268" s="41"/>
      <c r="N268" s="40"/>
      <c r="O268" s="39">
        <f t="shared" si="41"/>
        <v>0</v>
      </c>
      <c r="P268" s="38"/>
      <c r="R268" s="13"/>
      <c r="S268" s="13"/>
    </row>
    <row r="269" spans="1:19" hidden="1" x14ac:dyDescent="0.25">
      <c r="A269" s="88">
        <v>6423</v>
      </c>
      <c r="B269" s="110" t="s">
        <v>44</v>
      </c>
      <c r="C269" s="87">
        <f t="shared" si="51"/>
        <v>0</v>
      </c>
      <c r="D269" s="43">
        <v>0</v>
      </c>
      <c r="E269" s="40"/>
      <c r="F269" s="44">
        <f t="shared" si="38"/>
        <v>0</v>
      </c>
      <c r="G269" s="43"/>
      <c r="H269" s="42"/>
      <c r="I269" s="39">
        <f t="shared" si="39"/>
        <v>0</v>
      </c>
      <c r="J269" s="43">
        <v>0</v>
      </c>
      <c r="K269" s="42"/>
      <c r="L269" s="39">
        <f t="shared" si="40"/>
        <v>0</v>
      </c>
      <c r="M269" s="41"/>
      <c r="N269" s="40"/>
      <c r="O269" s="39">
        <f t="shared" si="41"/>
        <v>0</v>
      </c>
      <c r="P269" s="38"/>
      <c r="R269" s="13"/>
      <c r="S269" s="13"/>
    </row>
    <row r="270" spans="1:19" ht="24" hidden="1" x14ac:dyDescent="0.25">
      <c r="A270" s="88">
        <v>6424</v>
      </c>
      <c r="B270" s="110" t="s">
        <v>43</v>
      </c>
      <c r="C270" s="87">
        <f t="shared" si="51"/>
        <v>0</v>
      </c>
      <c r="D270" s="43">
        <v>0</v>
      </c>
      <c r="E270" s="40"/>
      <c r="F270" s="44">
        <f t="shared" si="38"/>
        <v>0</v>
      </c>
      <c r="G270" s="43"/>
      <c r="H270" s="42"/>
      <c r="I270" s="39">
        <f t="shared" si="39"/>
        <v>0</v>
      </c>
      <c r="J270" s="43">
        <v>0</v>
      </c>
      <c r="K270" s="42"/>
      <c r="L270" s="39">
        <f t="shared" si="40"/>
        <v>0</v>
      </c>
      <c r="M270" s="41"/>
      <c r="N270" s="40"/>
      <c r="O270" s="39">
        <f t="shared" si="41"/>
        <v>0</v>
      </c>
      <c r="P270" s="38"/>
      <c r="R270" s="13"/>
      <c r="S270" s="13"/>
    </row>
    <row r="271" spans="1:19" ht="36" hidden="1" x14ac:dyDescent="0.25">
      <c r="A271" s="135">
        <v>7000</v>
      </c>
      <c r="B271" s="135" t="s">
        <v>42</v>
      </c>
      <c r="C271" s="502">
        <f t="shared" si="51"/>
        <v>0</v>
      </c>
      <c r="D271" s="131">
        <f>SUM(D272,D282)</f>
        <v>0</v>
      </c>
      <c r="E271" s="133">
        <f>SUM(E272,E282)</f>
        <v>0</v>
      </c>
      <c r="F271" s="132">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c r="R271" s="13"/>
      <c r="S271" s="13"/>
    </row>
    <row r="272" spans="1:19" ht="24" hidden="1" x14ac:dyDescent="0.25">
      <c r="A272" s="109">
        <v>7200</v>
      </c>
      <c r="B272" s="108" t="s">
        <v>41</v>
      </c>
      <c r="C272" s="473">
        <f t="shared" si="51"/>
        <v>0</v>
      </c>
      <c r="D272" s="121">
        <f>SUM(D273,D274,D277,D278,D281)</f>
        <v>0</v>
      </c>
      <c r="E272" s="123">
        <f>SUM(E273,E274,E277,E278,E281)</f>
        <v>0</v>
      </c>
      <c r="F272" s="122">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c r="R272" s="13"/>
      <c r="S272" s="13"/>
    </row>
    <row r="273" spans="1:19" ht="24" hidden="1" x14ac:dyDescent="0.25">
      <c r="A273" s="118">
        <v>7210</v>
      </c>
      <c r="B273" s="117" t="s">
        <v>40</v>
      </c>
      <c r="C273" s="477">
        <f t="shared" si="51"/>
        <v>0</v>
      </c>
      <c r="D273" s="83">
        <v>0</v>
      </c>
      <c r="E273" s="80"/>
      <c r="F273" s="84">
        <f t="shared" si="38"/>
        <v>0</v>
      </c>
      <c r="G273" s="83"/>
      <c r="H273" s="82"/>
      <c r="I273" s="79">
        <f t="shared" si="39"/>
        <v>0</v>
      </c>
      <c r="J273" s="83">
        <v>0</v>
      </c>
      <c r="K273" s="82"/>
      <c r="L273" s="79">
        <f t="shared" si="40"/>
        <v>0</v>
      </c>
      <c r="M273" s="81"/>
      <c r="N273" s="80"/>
      <c r="O273" s="79">
        <f t="shared" si="41"/>
        <v>0</v>
      </c>
      <c r="P273" s="78"/>
      <c r="R273" s="13"/>
      <c r="S273" s="13"/>
    </row>
    <row r="274" spans="1:19" s="116" customFormat="1" ht="36" hidden="1" x14ac:dyDescent="0.25">
      <c r="A274" s="111">
        <v>7220</v>
      </c>
      <c r="B274" s="110" t="s">
        <v>39</v>
      </c>
      <c r="C274" s="87">
        <f t="shared" si="51"/>
        <v>0</v>
      </c>
      <c r="D274" s="115">
        <f>SUM(D275:D276)</f>
        <v>0</v>
      </c>
      <c r="E274" s="112">
        <f>SUM(E275:E276)</f>
        <v>0</v>
      </c>
      <c r="F274" s="44">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c r="R274" s="13"/>
      <c r="S274" s="13"/>
    </row>
    <row r="275" spans="1:19" s="116" customFormat="1" ht="36" hidden="1" x14ac:dyDescent="0.25">
      <c r="A275" s="88">
        <v>7221</v>
      </c>
      <c r="B275" s="110" t="s">
        <v>38</v>
      </c>
      <c r="C275" s="87">
        <f t="shared" si="51"/>
        <v>0</v>
      </c>
      <c r="D275" s="43">
        <v>0</v>
      </c>
      <c r="E275" s="40"/>
      <c r="F275" s="44">
        <f t="shared" si="38"/>
        <v>0</v>
      </c>
      <c r="G275" s="43"/>
      <c r="H275" s="42"/>
      <c r="I275" s="39">
        <f t="shared" si="39"/>
        <v>0</v>
      </c>
      <c r="J275" s="43">
        <v>0</v>
      </c>
      <c r="K275" s="42"/>
      <c r="L275" s="39">
        <f t="shared" si="40"/>
        <v>0</v>
      </c>
      <c r="M275" s="41"/>
      <c r="N275" s="40"/>
      <c r="O275" s="39">
        <f t="shared" si="41"/>
        <v>0</v>
      </c>
      <c r="P275" s="38"/>
      <c r="R275" s="13"/>
      <c r="S275" s="13"/>
    </row>
    <row r="276" spans="1:19" s="116" customFormat="1" ht="36" hidden="1" x14ac:dyDescent="0.25">
      <c r="A276" s="88">
        <v>7222</v>
      </c>
      <c r="B276" s="110" t="s">
        <v>37</v>
      </c>
      <c r="C276" s="87">
        <f t="shared" si="51"/>
        <v>0</v>
      </c>
      <c r="D276" s="43">
        <v>0</v>
      </c>
      <c r="E276" s="40"/>
      <c r="F276" s="44">
        <f t="shared" si="38"/>
        <v>0</v>
      </c>
      <c r="G276" s="43"/>
      <c r="H276" s="42"/>
      <c r="I276" s="39">
        <f t="shared" si="39"/>
        <v>0</v>
      </c>
      <c r="J276" s="43">
        <v>0</v>
      </c>
      <c r="K276" s="42"/>
      <c r="L276" s="39">
        <f t="shared" si="40"/>
        <v>0</v>
      </c>
      <c r="M276" s="41"/>
      <c r="N276" s="40"/>
      <c r="O276" s="39">
        <f t="shared" si="41"/>
        <v>0</v>
      </c>
      <c r="P276" s="38"/>
      <c r="R276" s="13"/>
      <c r="S276" s="13"/>
    </row>
    <row r="277" spans="1:19" s="116" customFormat="1" ht="24" hidden="1" x14ac:dyDescent="0.25">
      <c r="A277" s="111">
        <v>7230</v>
      </c>
      <c r="B277" s="110" t="s">
        <v>36</v>
      </c>
      <c r="C277" s="87">
        <f t="shared" si="51"/>
        <v>0</v>
      </c>
      <c r="D277" s="43">
        <v>0</v>
      </c>
      <c r="E277" s="40"/>
      <c r="F277" s="44">
        <f t="shared" si="38"/>
        <v>0</v>
      </c>
      <c r="G277" s="43"/>
      <c r="H277" s="42"/>
      <c r="I277" s="39">
        <f t="shared" si="39"/>
        <v>0</v>
      </c>
      <c r="J277" s="43">
        <v>0</v>
      </c>
      <c r="K277" s="42"/>
      <c r="L277" s="39">
        <f t="shared" si="40"/>
        <v>0</v>
      </c>
      <c r="M277" s="41"/>
      <c r="N277" s="40"/>
      <c r="O277" s="39">
        <f>M277+N277</f>
        <v>0</v>
      </c>
      <c r="P277" s="38"/>
      <c r="R277" s="13"/>
      <c r="S277" s="13"/>
    </row>
    <row r="278" spans="1:19" ht="24" hidden="1" x14ac:dyDescent="0.25">
      <c r="A278" s="111">
        <v>7240</v>
      </c>
      <c r="B278" s="110" t="s">
        <v>35</v>
      </c>
      <c r="C278" s="87">
        <f t="shared" si="51"/>
        <v>0</v>
      </c>
      <c r="D278" s="115">
        <f>SUM(D279:D280)</f>
        <v>0</v>
      </c>
      <c r="E278" s="112">
        <f>SUM(E279:E280)</f>
        <v>0</v>
      </c>
      <c r="F278" s="44">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c r="R278" s="13"/>
      <c r="S278" s="13"/>
    </row>
    <row r="279" spans="1:19" ht="48" hidden="1" x14ac:dyDescent="0.25">
      <c r="A279" s="88">
        <v>7245</v>
      </c>
      <c r="B279" s="110" t="s">
        <v>34</v>
      </c>
      <c r="C279" s="87">
        <f t="shared" si="51"/>
        <v>0</v>
      </c>
      <c r="D279" s="43">
        <v>0</v>
      </c>
      <c r="E279" s="40"/>
      <c r="F279" s="44">
        <f t="shared" si="38"/>
        <v>0</v>
      </c>
      <c r="G279" s="43"/>
      <c r="H279" s="42"/>
      <c r="I279" s="39">
        <f t="shared" si="39"/>
        <v>0</v>
      </c>
      <c r="J279" s="43">
        <v>0</v>
      </c>
      <c r="K279" s="42"/>
      <c r="L279" s="39">
        <f t="shared" si="40"/>
        <v>0</v>
      </c>
      <c r="M279" s="41"/>
      <c r="N279" s="40"/>
      <c r="O279" s="39">
        <f t="shared" ref="O279:O282" si="58">M279+N279</f>
        <v>0</v>
      </c>
      <c r="P279" s="38"/>
      <c r="R279" s="13"/>
      <c r="S279" s="13"/>
    </row>
    <row r="280" spans="1:19" ht="84" hidden="1" x14ac:dyDescent="0.25">
      <c r="A280" s="88">
        <v>7246</v>
      </c>
      <c r="B280" s="110" t="s">
        <v>33</v>
      </c>
      <c r="C280" s="87">
        <f t="shared" si="51"/>
        <v>0</v>
      </c>
      <c r="D280" s="43">
        <v>0</v>
      </c>
      <c r="E280" s="40"/>
      <c r="F280" s="44">
        <f t="shared" si="38"/>
        <v>0</v>
      </c>
      <c r="G280" s="43"/>
      <c r="H280" s="42"/>
      <c r="I280" s="39">
        <f t="shared" si="39"/>
        <v>0</v>
      </c>
      <c r="J280" s="43">
        <v>0</v>
      </c>
      <c r="K280" s="42"/>
      <c r="L280" s="39">
        <f t="shared" si="40"/>
        <v>0</v>
      </c>
      <c r="M280" s="41"/>
      <c r="N280" s="40"/>
      <c r="O280" s="39">
        <f t="shared" si="58"/>
        <v>0</v>
      </c>
      <c r="P280" s="38"/>
      <c r="R280" s="13"/>
      <c r="S280" s="13"/>
    </row>
    <row r="281" spans="1:19" ht="24" hidden="1" x14ac:dyDescent="0.25">
      <c r="A281" s="111">
        <v>7260</v>
      </c>
      <c r="B281" s="110" t="s">
        <v>32</v>
      </c>
      <c r="C281" s="87">
        <f t="shared" si="51"/>
        <v>0</v>
      </c>
      <c r="D281" s="83">
        <v>0</v>
      </c>
      <c r="E281" s="80"/>
      <c r="F281" s="84">
        <f t="shared" si="38"/>
        <v>0</v>
      </c>
      <c r="G281" s="83"/>
      <c r="H281" s="82"/>
      <c r="I281" s="79">
        <f t="shared" si="39"/>
        <v>0</v>
      </c>
      <c r="J281" s="83">
        <v>0</v>
      </c>
      <c r="K281" s="82"/>
      <c r="L281" s="79">
        <f t="shared" si="40"/>
        <v>0</v>
      </c>
      <c r="M281" s="81"/>
      <c r="N281" s="80"/>
      <c r="O281" s="79">
        <f t="shared" si="58"/>
        <v>0</v>
      </c>
      <c r="P281" s="78"/>
      <c r="R281" s="13"/>
      <c r="S281" s="13"/>
    </row>
    <row r="282" spans="1:19" hidden="1" x14ac:dyDescent="0.25">
      <c r="A282" s="109">
        <v>7700</v>
      </c>
      <c r="B282" s="108" t="s">
        <v>31</v>
      </c>
      <c r="C282" s="168">
        <f t="shared" si="51"/>
        <v>0</v>
      </c>
      <c r="D282" s="105">
        <f>D283</f>
        <v>0</v>
      </c>
      <c r="E282" s="102">
        <f>SUM(E283)</f>
        <v>0</v>
      </c>
      <c r="F282" s="106">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c r="R282" s="13"/>
      <c r="S282" s="13"/>
    </row>
    <row r="283" spans="1:19" hidden="1" x14ac:dyDescent="0.25">
      <c r="A283" s="99">
        <v>7720</v>
      </c>
      <c r="B283" s="98" t="s">
        <v>30</v>
      </c>
      <c r="C283" s="97">
        <f t="shared" si="51"/>
        <v>0</v>
      </c>
      <c r="D283" s="53">
        <v>0</v>
      </c>
      <c r="E283" s="50"/>
      <c r="F283" s="54">
        <f t="shared" si="38"/>
        <v>0</v>
      </c>
      <c r="G283" s="53"/>
      <c r="H283" s="52"/>
      <c r="I283" s="49">
        <f t="shared" si="39"/>
        <v>0</v>
      </c>
      <c r="J283" s="53">
        <v>0</v>
      </c>
      <c r="K283" s="52"/>
      <c r="L283" s="49">
        <f t="shared" si="40"/>
        <v>0</v>
      </c>
      <c r="M283" s="51"/>
      <c r="N283" s="50"/>
      <c r="O283" s="49">
        <f>M283+N283</f>
        <v>0</v>
      </c>
      <c r="P283" s="48"/>
      <c r="R283" s="13"/>
      <c r="S283" s="13"/>
    </row>
    <row r="284" spans="1:19" hidden="1" x14ac:dyDescent="0.25">
      <c r="A284" s="57"/>
      <c r="B284" s="96" t="s">
        <v>29</v>
      </c>
      <c r="C284" s="477">
        <f t="shared" si="51"/>
        <v>0</v>
      </c>
      <c r="D284" s="94">
        <f>SUM(D285:D286)</f>
        <v>0</v>
      </c>
      <c r="E284" s="91">
        <f>SUM(E285:E286)</f>
        <v>0</v>
      </c>
      <c r="F284" s="95">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c r="R284" s="13"/>
      <c r="S284" s="13"/>
    </row>
    <row r="285" spans="1:19" hidden="1" x14ac:dyDescent="0.25">
      <c r="A285" s="47" t="s">
        <v>28</v>
      </c>
      <c r="B285" s="88" t="s">
        <v>27</v>
      </c>
      <c r="C285" s="87">
        <f t="shared" si="51"/>
        <v>0</v>
      </c>
      <c r="D285" s="43"/>
      <c r="E285" s="40"/>
      <c r="F285" s="44">
        <f t="shared" si="38"/>
        <v>0</v>
      </c>
      <c r="G285" s="43"/>
      <c r="H285" s="42"/>
      <c r="I285" s="39">
        <f t="shared" si="39"/>
        <v>0</v>
      </c>
      <c r="J285" s="43"/>
      <c r="K285" s="42"/>
      <c r="L285" s="39">
        <f t="shared" si="40"/>
        <v>0</v>
      </c>
      <c r="M285" s="41"/>
      <c r="N285" s="40"/>
      <c r="O285" s="39">
        <f t="shared" si="59"/>
        <v>0</v>
      </c>
      <c r="P285" s="38"/>
      <c r="R285" s="13"/>
      <c r="S285" s="13"/>
    </row>
    <row r="286" spans="1:19" hidden="1" x14ac:dyDescent="0.25">
      <c r="A286" s="47" t="s">
        <v>26</v>
      </c>
      <c r="B286" s="86" t="s">
        <v>25</v>
      </c>
      <c r="C286" s="477">
        <f t="shared" si="51"/>
        <v>0</v>
      </c>
      <c r="D286" s="83"/>
      <c r="E286" s="80"/>
      <c r="F286" s="84">
        <f t="shared" si="38"/>
        <v>0</v>
      </c>
      <c r="G286" s="83"/>
      <c r="H286" s="82"/>
      <c r="I286" s="79">
        <f t="shared" si="39"/>
        <v>0</v>
      </c>
      <c r="J286" s="83"/>
      <c r="K286" s="82"/>
      <c r="L286" s="79">
        <f t="shared" si="40"/>
        <v>0</v>
      </c>
      <c r="M286" s="81"/>
      <c r="N286" s="80"/>
      <c r="O286" s="79">
        <f t="shared" si="59"/>
        <v>0</v>
      </c>
      <c r="P286" s="78"/>
      <c r="R286" s="13"/>
      <c r="S286" s="13"/>
    </row>
    <row r="287" spans="1:19" x14ac:dyDescent="0.25">
      <c r="A287" s="77"/>
      <c r="B287" s="76" t="s">
        <v>24</v>
      </c>
      <c r="C287" s="505">
        <f>SUM(C284,C271,C233,C198,C190,C176,C78,C56)</f>
        <v>623724</v>
      </c>
      <c r="D287" s="72">
        <f t="shared" ref="D287" si="60">SUM(D284,D271,D233,D198,D190,D176,D78,D56)</f>
        <v>580041</v>
      </c>
      <c r="E287" s="74">
        <f>SUM(E284,E271,E233,E198,E190,E176,E78,E56)</f>
        <v>0</v>
      </c>
      <c r="F287" s="73">
        <f t="shared" si="38"/>
        <v>580041</v>
      </c>
      <c r="G287" s="72">
        <f>SUM(G284,G271,G233,G198,G190,G176,G78,G56)</f>
        <v>0</v>
      </c>
      <c r="H287" s="71">
        <f>SUM(H284,H271,H233,H198,H190,H176,H78,H56)</f>
        <v>0</v>
      </c>
      <c r="I287" s="70">
        <f t="shared" si="39"/>
        <v>0</v>
      </c>
      <c r="J287" s="72">
        <f t="shared" ref="J287" si="61">SUM(J284,J271,J233,J198,J190,J176,J78,J56)</f>
        <v>43683</v>
      </c>
      <c r="K287" s="71">
        <f>SUM(K284,K271,K233,K198,K190,K176,K78,K56)</f>
        <v>0</v>
      </c>
      <c r="L287" s="70">
        <f t="shared" si="40"/>
        <v>43683</v>
      </c>
      <c r="M287" s="69">
        <f>SUM(M284,M271,M233,M198,M190,M176,M78,M56)</f>
        <v>0</v>
      </c>
      <c r="N287" s="68">
        <f>SUM(N284,N271,N233,N198,N190,N176,N78,N56)</f>
        <v>0</v>
      </c>
      <c r="O287" s="67">
        <f t="shared" si="59"/>
        <v>0</v>
      </c>
      <c r="P287" s="66"/>
      <c r="R287" s="13"/>
      <c r="S287" s="13"/>
    </row>
    <row r="288" spans="1:19" hidden="1" x14ac:dyDescent="0.25">
      <c r="A288" s="65" t="s">
        <v>23</v>
      </c>
      <c r="B288" s="64"/>
      <c r="C288" s="503">
        <f t="shared" ref="C288" si="62">F288+I288+L288+O288</f>
        <v>0</v>
      </c>
      <c r="D288" s="61">
        <f>SUM(D28,D29,D45)-D54</f>
        <v>0</v>
      </c>
      <c r="E288" s="58">
        <f>SUM(E28,E29,E45)-E54</f>
        <v>0</v>
      </c>
      <c r="F288" s="26">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c r="R288" s="13"/>
      <c r="S288" s="13"/>
    </row>
    <row r="289" spans="1:19" s="6" customFormat="1" hidden="1" x14ac:dyDescent="0.25">
      <c r="A289" s="65" t="s">
        <v>22</v>
      </c>
      <c r="B289" s="64"/>
      <c r="C289" s="503">
        <f>SUM(C290,C291)-C298+C299</f>
        <v>0</v>
      </c>
      <c r="D289" s="61">
        <f t="shared" ref="D289" si="63">SUM(D290,D291)-D298+D299</f>
        <v>0</v>
      </c>
      <c r="E289" s="58">
        <f>SUM(E290,E291)-E298+E299</f>
        <v>0</v>
      </c>
      <c r="F289" s="26">
        <f t="shared" si="38"/>
        <v>0</v>
      </c>
      <c r="G289" s="61">
        <f>SUM(G290,G291)-G298+G299</f>
        <v>0</v>
      </c>
      <c r="H289" s="60">
        <f>SUM(H290,H291)-H298+H299</f>
        <v>0</v>
      </c>
      <c r="I289" s="15">
        <f t="shared" si="39"/>
        <v>0</v>
      </c>
      <c r="J289" s="61">
        <f t="shared" ref="J289" si="64">SUM(J290,J291)-J298+J299</f>
        <v>0</v>
      </c>
      <c r="K289" s="60">
        <f>SUM(K290,K291)-K298+K299</f>
        <v>0</v>
      </c>
      <c r="L289" s="15">
        <f t="shared" si="40"/>
        <v>0</v>
      </c>
      <c r="M289" s="59">
        <f>SUM(M290,M291)-M298+M299</f>
        <v>0</v>
      </c>
      <c r="N289" s="58">
        <f>SUM(N290,N291)-N298+N299</f>
        <v>0</v>
      </c>
      <c r="O289" s="15">
        <f t="shared" si="59"/>
        <v>0</v>
      </c>
      <c r="P289" s="14"/>
      <c r="R289" s="13"/>
      <c r="S289" s="13"/>
    </row>
    <row r="290" spans="1:19" s="6" customFormat="1" hidden="1" x14ac:dyDescent="0.25">
      <c r="A290" s="63" t="s">
        <v>21</v>
      </c>
      <c r="B290" s="63" t="s">
        <v>20</v>
      </c>
      <c r="C290" s="503">
        <f>C25-C284</f>
        <v>0</v>
      </c>
      <c r="D290" s="61">
        <f t="shared" ref="D290" si="65">D25-D284</f>
        <v>0</v>
      </c>
      <c r="E290" s="58">
        <f>E25-E284</f>
        <v>0</v>
      </c>
      <c r="F290" s="26">
        <f t="shared" si="38"/>
        <v>0</v>
      </c>
      <c r="G290" s="61">
        <f>G25-G284</f>
        <v>0</v>
      </c>
      <c r="H290" s="60">
        <f>H25-H284</f>
        <v>0</v>
      </c>
      <c r="I290" s="15">
        <f t="shared" si="39"/>
        <v>0</v>
      </c>
      <c r="J290" s="61">
        <f t="shared" ref="J290" si="66">J25-J284</f>
        <v>0</v>
      </c>
      <c r="K290" s="60">
        <f>K25-K284</f>
        <v>0</v>
      </c>
      <c r="L290" s="15">
        <f t="shared" si="40"/>
        <v>0</v>
      </c>
      <c r="M290" s="59">
        <f>M25-M284</f>
        <v>0</v>
      </c>
      <c r="N290" s="58">
        <f>N25-N284</f>
        <v>0</v>
      </c>
      <c r="O290" s="15">
        <f t="shared" si="59"/>
        <v>0</v>
      </c>
      <c r="P290" s="14"/>
      <c r="R290" s="13"/>
      <c r="S290" s="13"/>
    </row>
    <row r="291" spans="1:19" s="6" customFormat="1" hidden="1" x14ac:dyDescent="0.25">
      <c r="A291" s="25" t="s">
        <v>19</v>
      </c>
      <c r="B291" s="25" t="s">
        <v>18</v>
      </c>
      <c r="C291" s="503">
        <f>SUM(C292,C294,C296)-SUM(C293,C295,C297)</f>
        <v>0</v>
      </c>
      <c r="D291" s="61">
        <f t="shared" ref="D291:E291" si="67">SUM(D292,D294,D296)-SUM(D293,D295,D297)</f>
        <v>0</v>
      </c>
      <c r="E291" s="58">
        <f t="shared" si="67"/>
        <v>0</v>
      </c>
      <c r="F291" s="26">
        <f t="shared" si="38"/>
        <v>0</v>
      </c>
      <c r="G291" s="61">
        <f t="shared" ref="G291:H291" si="68">SUM(G292,G294,G296)-SUM(G293,G295,G297)</f>
        <v>0</v>
      </c>
      <c r="H291" s="60">
        <f t="shared" si="68"/>
        <v>0</v>
      </c>
      <c r="I291" s="15">
        <f t="shared" si="39"/>
        <v>0</v>
      </c>
      <c r="J291" s="61">
        <f t="shared" ref="J291:K291" si="69">SUM(J292,J294,J296)-SUM(J293,J295,J297)</f>
        <v>0</v>
      </c>
      <c r="K291" s="60">
        <f t="shared" si="69"/>
        <v>0</v>
      </c>
      <c r="L291" s="15">
        <f t="shared" si="40"/>
        <v>0</v>
      </c>
      <c r="M291" s="59">
        <f t="shared" ref="M291:N291" si="70">SUM(M292,M294,M296)-SUM(M293,M295,M297)</f>
        <v>0</v>
      </c>
      <c r="N291" s="58">
        <f t="shared" si="70"/>
        <v>0</v>
      </c>
      <c r="O291" s="15">
        <f t="shared" si="59"/>
        <v>0</v>
      </c>
      <c r="P291" s="14"/>
      <c r="R291" s="13"/>
      <c r="S291" s="13"/>
    </row>
    <row r="292" spans="1:19" s="6" customFormat="1" hidden="1" x14ac:dyDescent="0.25">
      <c r="A292" s="57" t="s">
        <v>17</v>
      </c>
      <c r="B292" s="56" t="s">
        <v>16</v>
      </c>
      <c r="C292" s="97">
        <f t="shared" ref="C292:C299" si="71">F292+I292+L292+O292</f>
        <v>0</v>
      </c>
      <c r="D292" s="53"/>
      <c r="E292" s="50"/>
      <c r="F292" s="54">
        <f t="shared" si="38"/>
        <v>0</v>
      </c>
      <c r="G292" s="53"/>
      <c r="H292" s="52"/>
      <c r="I292" s="49">
        <f t="shared" si="39"/>
        <v>0</v>
      </c>
      <c r="J292" s="53"/>
      <c r="K292" s="52"/>
      <c r="L292" s="49">
        <f t="shared" si="40"/>
        <v>0</v>
      </c>
      <c r="M292" s="51"/>
      <c r="N292" s="50"/>
      <c r="O292" s="49">
        <f t="shared" si="59"/>
        <v>0</v>
      </c>
      <c r="P292" s="48"/>
      <c r="R292" s="13"/>
      <c r="S292" s="13"/>
    </row>
    <row r="293" spans="1:19" hidden="1" x14ac:dyDescent="0.25">
      <c r="A293" s="47" t="s">
        <v>15</v>
      </c>
      <c r="B293" s="46" t="s">
        <v>14</v>
      </c>
      <c r="C293" s="87">
        <f t="shared" si="71"/>
        <v>0</v>
      </c>
      <c r="D293" s="43"/>
      <c r="E293" s="40"/>
      <c r="F293" s="44">
        <f t="shared" si="38"/>
        <v>0</v>
      </c>
      <c r="G293" s="43"/>
      <c r="H293" s="42"/>
      <c r="I293" s="39">
        <f t="shared" si="39"/>
        <v>0</v>
      </c>
      <c r="J293" s="43"/>
      <c r="K293" s="42"/>
      <c r="L293" s="39">
        <f t="shared" si="40"/>
        <v>0</v>
      </c>
      <c r="M293" s="41"/>
      <c r="N293" s="40"/>
      <c r="O293" s="39">
        <f t="shared" si="59"/>
        <v>0</v>
      </c>
      <c r="P293" s="38"/>
      <c r="R293" s="13"/>
      <c r="S293" s="13"/>
    </row>
    <row r="294" spans="1:19" hidden="1" x14ac:dyDescent="0.25">
      <c r="A294" s="47" t="s">
        <v>13</v>
      </c>
      <c r="B294" s="46" t="s">
        <v>12</v>
      </c>
      <c r="C294" s="87">
        <f t="shared" si="71"/>
        <v>0</v>
      </c>
      <c r="D294" s="43"/>
      <c r="E294" s="40"/>
      <c r="F294" s="44">
        <f t="shared" si="38"/>
        <v>0</v>
      </c>
      <c r="G294" s="43"/>
      <c r="H294" s="42"/>
      <c r="I294" s="39">
        <f t="shared" si="39"/>
        <v>0</v>
      </c>
      <c r="J294" s="43"/>
      <c r="K294" s="42"/>
      <c r="L294" s="39">
        <f t="shared" si="40"/>
        <v>0</v>
      </c>
      <c r="M294" s="41"/>
      <c r="N294" s="40"/>
      <c r="O294" s="39">
        <f t="shared" si="59"/>
        <v>0</v>
      </c>
      <c r="P294" s="38"/>
      <c r="R294" s="13"/>
      <c r="S294" s="13"/>
    </row>
    <row r="295" spans="1:19" ht="24" hidden="1" x14ac:dyDescent="0.25">
      <c r="A295" s="47" t="s">
        <v>11</v>
      </c>
      <c r="B295" s="46" t="s">
        <v>10</v>
      </c>
      <c r="C295" s="87">
        <f t="shared" si="71"/>
        <v>0</v>
      </c>
      <c r="D295" s="43"/>
      <c r="E295" s="40"/>
      <c r="F295" s="44">
        <f t="shared" si="38"/>
        <v>0</v>
      </c>
      <c r="G295" s="43"/>
      <c r="H295" s="42"/>
      <c r="I295" s="39">
        <f t="shared" si="39"/>
        <v>0</v>
      </c>
      <c r="J295" s="43"/>
      <c r="K295" s="42"/>
      <c r="L295" s="39">
        <f t="shared" si="40"/>
        <v>0</v>
      </c>
      <c r="M295" s="41"/>
      <c r="N295" s="40"/>
      <c r="O295" s="39">
        <f t="shared" si="59"/>
        <v>0</v>
      </c>
      <c r="P295" s="38"/>
      <c r="R295" s="13"/>
      <c r="S295" s="13"/>
    </row>
    <row r="296" spans="1:19" hidden="1" x14ac:dyDescent="0.25">
      <c r="A296" s="47" t="s">
        <v>9</v>
      </c>
      <c r="B296" s="46" t="s">
        <v>8</v>
      </c>
      <c r="C296" s="87">
        <f t="shared" si="71"/>
        <v>0</v>
      </c>
      <c r="D296" s="43"/>
      <c r="E296" s="40"/>
      <c r="F296" s="44">
        <f t="shared" si="38"/>
        <v>0</v>
      </c>
      <c r="G296" s="43"/>
      <c r="H296" s="42"/>
      <c r="I296" s="39">
        <f t="shared" si="39"/>
        <v>0</v>
      </c>
      <c r="J296" s="43"/>
      <c r="K296" s="42"/>
      <c r="L296" s="39">
        <f t="shared" si="40"/>
        <v>0</v>
      </c>
      <c r="M296" s="41"/>
      <c r="N296" s="40"/>
      <c r="O296" s="39">
        <f t="shared" si="59"/>
        <v>0</v>
      </c>
      <c r="P296" s="38"/>
      <c r="R296" s="13"/>
      <c r="S296" s="13"/>
    </row>
    <row r="297" spans="1:19" hidden="1" x14ac:dyDescent="0.25">
      <c r="A297" s="37" t="s">
        <v>7</v>
      </c>
      <c r="B297" s="36" t="s">
        <v>6</v>
      </c>
      <c r="C297" s="497">
        <f t="shared" si="71"/>
        <v>0</v>
      </c>
      <c r="D297" s="33"/>
      <c r="E297" s="30"/>
      <c r="F297" s="34">
        <f t="shared" si="38"/>
        <v>0</v>
      </c>
      <c r="G297" s="33"/>
      <c r="H297" s="32"/>
      <c r="I297" s="29">
        <f t="shared" si="39"/>
        <v>0</v>
      </c>
      <c r="J297" s="33"/>
      <c r="K297" s="32"/>
      <c r="L297" s="29">
        <f t="shared" si="40"/>
        <v>0</v>
      </c>
      <c r="M297" s="31"/>
      <c r="N297" s="30"/>
      <c r="O297" s="29">
        <f t="shared" si="59"/>
        <v>0</v>
      </c>
      <c r="P297" s="28"/>
      <c r="R297" s="13"/>
      <c r="S297" s="13"/>
    </row>
    <row r="298" spans="1:19" hidden="1" x14ac:dyDescent="0.25">
      <c r="A298" s="25" t="s">
        <v>5</v>
      </c>
      <c r="B298" s="25" t="s">
        <v>4</v>
      </c>
      <c r="C298" s="503">
        <f t="shared" si="71"/>
        <v>0</v>
      </c>
      <c r="D298" s="19"/>
      <c r="E298" s="16"/>
      <c r="F298" s="26">
        <f t="shared" si="38"/>
        <v>0</v>
      </c>
      <c r="G298" s="19"/>
      <c r="H298" s="18"/>
      <c r="I298" s="15">
        <f t="shared" si="39"/>
        <v>0</v>
      </c>
      <c r="J298" s="19"/>
      <c r="K298" s="18"/>
      <c r="L298" s="15">
        <f t="shared" si="40"/>
        <v>0</v>
      </c>
      <c r="M298" s="17"/>
      <c r="N298" s="16"/>
      <c r="O298" s="15">
        <f t="shared" si="59"/>
        <v>0</v>
      </c>
      <c r="P298" s="14"/>
      <c r="R298" s="13"/>
      <c r="S298" s="13"/>
    </row>
    <row r="299" spans="1:19" s="6" customFormat="1" ht="36" hidden="1" x14ac:dyDescent="0.25">
      <c r="A299" s="25" t="s">
        <v>3</v>
      </c>
      <c r="B299" s="24" t="s">
        <v>2</v>
      </c>
      <c r="C299" s="504">
        <f t="shared" si="71"/>
        <v>0</v>
      </c>
      <c r="D299" s="22"/>
      <c r="E299" s="21"/>
      <c r="F299" s="20">
        <f t="shared" si="38"/>
        <v>0</v>
      </c>
      <c r="G299" s="19"/>
      <c r="H299" s="18"/>
      <c r="I299" s="15">
        <f t="shared" si="39"/>
        <v>0</v>
      </c>
      <c r="J299" s="19"/>
      <c r="K299" s="18"/>
      <c r="L299" s="15">
        <f t="shared" si="40"/>
        <v>0</v>
      </c>
      <c r="M299" s="17"/>
      <c r="N299" s="16"/>
      <c r="O299" s="15">
        <f t="shared" si="59"/>
        <v>0</v>
      </c>
      <c r="P299" s="14"/>
      <c r="R299" s="13"/>
      <c r="S299" s="13"/>
    </row>
    <row r="300" spans="1:19" s="6" customFormat="1" x14ac:dyDescent="0.25">
      <c r="A300" s="12" t="s">
        <v>1</v>
      </c>
      <c r="B300" s="11"/>
      <c r="C300" s="11"/>
      <c r="D300" s="11"/>
      <c r="E300" s="11"/>
      <c r="F300" s="11"/>
      <c r="G300" s="11"/>
      <c r="H300" s="11"/>
      <c r="I300" s="11"/>
      <c r="J300" s="11"/>
      <c r="K300" s="11"/>
      <c r="L300" s="11"/>
      <c r="M300" s="11"/>
      <c r="N300" s="11"/>
      <c r="O300" s="11"/>
      <c r="P300" s="10"/>
      <c r="Q300" s="345"/>
    </row>
    <row r="301" spans="1:19" x14ac:dyDescent="0.25">
      <c r="A301" s="631"/>
      <c r="B301" s="632"/>
      <c r="C301" s="632"/>
      <c r="D301" s="632"/>
      <c r="E301" s="632"/>
      <c r="F301" s="632"/>
      <c r="G301" s="632"/>
      <c r="H301" s="632"/>
      <c r="I301" s="632"/>
      <c r="J301" s="632"/>
      <c r="K301" s="632"/>
      <c r="L301" s="632"/>
      <c r="M301" s="632"/>
      <c r="N301" s="632"/>
      <c r="O301" s="632"/>
      <c r="P301" s="633"/>
      <c r="Q301" s="377"/>
    </row>
    <row r="302" spans="1:19" x14ac:dyDescent="0.25">
      <c r="A302" s="1"/>
      <c r="B302" s="1"/>
      <c r="C302" s="1"/>
      <c r="D302" s="1"/>
      <c r="E302" s="1"/>
      <c r="F302" s="1"/>
      <c r="G302" s="1"/>
      <c r="H302" s="1"/>
      <c r="I302" s="1"/>
      <c r="J302" s="1"/>
      <c r="K302" s="1"/>
      <c r="L302" s="1"/>
      <c r="M302" s="1"/>
      <c r="N302" s="1"/>
      <c r="O302" s="1"/>
    </row>
    <row r="303" spans="1:19" x14ac:dyDescent="0.25">
      <c r="A303" s="1"/>
      <c r="B303" s="1"/>
      <c r="C303" s="1"/>
      <c r="D303" s="1"/>
      <c r="E303" s="1"/>
      <c r="F303" s="1"/>
      <c r="G303" s="1"/>
      <c r="H303" s="1"/>
      <c r="I303" s="1"/>
      <c r="J303" s="1"/>
      <c r="K303" s="1"/>
      <c r="L303" s="1"/>
      <c r="M303" s="1"/>
      <c r="N303" s="1"/>
      <c r="O303" s="1"/>
    </row>
    <row r="304" spans="1:19"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Bqw2yjjOrj1BQnZtZxqmZZyvJdrfoYnbVXIpKV8BZyktzD0mEvarGEuK6fsbXUVk+vhqd/qhhjqZKiiXlWFrSA==" saltValue="ellV1g0gD7/JuuR0HKeVYA==" spinCount="100000" sheet="1" objects="1" scenarios="1" formatCells="0" formatColumns="0" formatRows="0"/>
  <autoFilter ref="A22:P300">
    <filterColumn colId="2">
      <filters blank="1">
        <filter val="10 000"/>
        <filter val="100 529"/>
        <filter val="133 248"/>
        <filter val="16 300"/>
        <filter val="2 000"/>
        <filter val="26 892"/>
        <filter val="32 719"/>
        <filter val="346 075"/>
        <filter val="359 665"/>
        <filter val="4 332"/>
        <filter val="400"/>
        <filter val="43 683"/>
        <filter val="5 000"/>
        <filter val="5 771"/>
        <filter val="580 041"/>
        <filter val="592"/>
        <filter val="617 392"/>
        <filter val="623 724"/>
        <filter val="7 819"/>
        <filter val="92 187"/>
        <filter val="92 587"/>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38.pielikums Jūrmalas pilsētas domes 
2016.gada 15.septembra saistošajiem noteikumiem Nr.30
(protokols Nr.13, 11.punkts)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R322"/>
  <sheetViews>
    <sheetView view="pageLayout" zoomScaleNormal="90" workbookViewId="0">
      <selection activeCell="T5" sqref="S5:T5"/>
    </sheetView>
  </sheetViews>
  <sheetFormatPr defaultColWidth="9.140625" defaultRowHeight="12" outlineLevelCol="1" x14ac:dyDescent="0.25"/>
  <cols>
    <col min="1" max="1" width="10.85546875" style="2" customWidth="1"/>
    <col min="2" max="2" width="33.285156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631</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603"/>
      <c r="B5" s="604"/>
      <c r="C5" s="604"/>
      <c r="D5" s="604"/>
      <c r="E5" s="604"/>
      <c r="F5" s="604"/>
      <c r="G5" s="604"/>
      <c r="H5" s="604"/>
      <c r="I5" s="604"/>
      <c r="J5" s="604"/>
      <c r="K5" s="604"/>
      <c r="L5" s="604"/>
      <c r="M5" s="604"/>
      <c r="N5" s="604"/>
      <c r="O5" s="604"/>
      <c r="P5" s="604"/>
      <c r="Q5" s="377"/>
    </row>
    <row r="6" spans="1:17" ht="12.75"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371</v>
      </c>
      <c r="D9" s="861"/>
      <c r="E9" s="861"/>
      <c r="F9" s="861"/>
      <c r="G9" s="861"/>
      <c r="H9" s="861"/>
      <c r="I9" s="861"/>
      <c r="J9" s="861"/>
      <c r="K9" s="861"/>
      <c r="L9" s="861"/>
      <c r="M9" s="861"/>
      <c r="N9" s="861"/>
      <c r="O9" s="861"/>
      <c r="P9" s="861"/>
      <c r="Q9" s="377"/>
    </row>
    <row r="10" spans="1:17" ht="39" customHeight="1" x14ac:dyDescent="0.25">
      <c r="A10" s="359" t="s">
        <v>322</v>
      </c>
      <c r="B10" s="358"/>
      <c r="C10" s="864" t="s">
        <v>632</v>
      </c>
      <c r="D10" s="864"/>
      <c r="E10" s="864"/>
      <c r="F10" s="864"/>
      <c r="G10" s="864"/>
      <c r="H10" s="864"/>
      <c r="I10" s="864"/>
      <c r="J10" s="864"/>
      <c r="K10" s="864"/>
      <c r="L10" s="864"/>
      <c r="M10" s="864"/>
      <c r="N10" s="864"/>
      <c r="O10" s="864"/>
      <c r="P10" s="864"/>
      <c r="Q10" s="377"/>
    </row>
    <row r="11" spans="1:17" x14ac:dyDescent="0.25">
      <c r="A11" s="359" t="s">
        <v>320</v>
      </c>
      <c r="B11" s="358"/>
      <c r="C11" s="864" t="s">
        <v>633</v>
      </c>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634</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36216</v>
      </c>
      <c r="D24" s="334">
        <f>SUM(D25,D28,D29,D45,D46)</f>
        <v>0</v>
      </c>
      <c r="E24" s="508">
        <f>SUM(E25,E28,E29,E45,E46)</f>
        <v>36216</v>
      </c>
      <c r="F24" s="462">
        <f t="shared" ref="F24:F29" si="0">D24+E24</f>
        <v>36216</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0">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2">
        <f t="shared" si="0"/>
        <v>0</v>
      </c>
      <c r="G27" s="316"/>
      <c r="H27" s="315"/>
      <c r="I27" s="312">
        <f>G27+H27</f>
        <v>0</v>
      </c>
      <c r="J27" s="316"/>
      <c r="K27" s="315"/>
      <c r="L27" s="312">
        <f>J27+K27</f>
        <v>0</v>
      </c>
      <c r="M27" s="314"/>
      <c r="N27" s="313"/>
      <c r="O27" s="312">
        <f>M27+N27</f>
        <v>0</v>
      </c>
      <c r="P27" s="38"/>
      <c r="R27" s="13"/>
    </row>
    <row r="28" spans="1:18" s="6" customFormat="1" ht="25.5" thickTop="1" thickBot="1" x14ac:dyDescent="0.3">
      <c r="A28" s="311">
        <v>19300</v>
      </c>
      <c r="B28" s="311" t="s">
        <v>286</v>
      </c>
      <c r="C28" s="310">
        <f>SUM(F28,I28)</f>
        <v>6915</v>
      </c>
      <c r="D28" s="307"/>
      <c r="E28" s="512">
        <v>6915</v>
      </c>
      <c r="F28" s="469">
        <f t="shared" si="0"/>
        <v>6915</v>
      </c>
      <c r="G28" s="307"/>
      <c r="H28" s="306"/>
      <c r="I28" s="305">
        <f>G28+H28</f>
        <v>0</v>
      </c>
      <c r="J28" s="304" t="s">
        <v>262</v>
      </c>
      <c r="K28" s="303" t="s">
        <v>262</v>
      </c>
      <c r="L28" s="300" t="s">
        <v>262</v>
      </c>
      <c r="M28" s="302" t="s">
        <v>262</v>
      </c>
      <c r="N28" s="301" t="s">
        <v>262</v>
      </c>
      <c r="O28" s="300" t="s">
        <v>262</v>
      </c>
      <c r="P28" s="299"/>
      <c r="R28" s="13"/>
    </row>
    <row r="29" spans="1:18" s="6" customFormat="1" ht="24.75" thickTop="1" x14ac:dyDescent="0.25">
      <c r="A29" s="109">
        <v>18630</v>
      </c>
      <c r="B29" s="109" t="s">
        <v>284</v>
      </c>
      <c r="C29" s="124">
        <f>F29</f>
        <v>29301</v>
      </c>
      <c r="D29" s="298"/>
      <c r="E29" s="514">
        <v>29301</v>
      </c>
      <c r="F29" s="478">
        <f t="shared" si="0"/>
        <v>29301</v>
      </c>
      <c r="G29" s="276" t="s">
        <v>262</v>
      </c>
      <c r="H29" s="275" t="s">
        <v>262</v>
      </c>
      <c r="I29" s="266" t="s">
        <v>262</v>
      </c>
      <c r="J29" s="276" t="s">
        <v>262</v>
      </c>
      <c r="K29" s="275" t="s">
        <v>262</v>
      </c>
      <c r="L29" s="266" t="s">
        <v>262</v>
      </c>
      <c r="M29" s="268" t="s">
        <v>262</v>
      </c>
      <c r="N29" s="267" t="s">
        <v>262</v>
      </c>
      <c r="O29" s="266" t="s">
        <v>262</v>
      </c>
      <c r="P29" s="171"/>
      <c r="R29" s="13"/>
    </row>
    <row r="30" spans="1:18" s="6" customFormat="1" ht="24" hidden="1" x14ac:dyDescent="0.25">
      <c r="A30" s="109">
        <v>21300</v>
      </c>
      <c r="B30" s="109" t="s">
        <v>283</v>
      </c>
      <c r="C30" s="124">
        <f t="shared" ref="C30:C44" si="1">L30</f>
        <v>0</v>
      </c>
      <c r="D30" s="276" t="s">
        <v>262</v>
      </c>
      <c r="E30" s="267" t="s">
        <v>262</v>
      </c>
      <c r="F30" s="26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idden="1" x14ac:dyDescent="0.25">
      <c r="A31" s="280">
        <v>21350</v>
      </c>
      <c r="B31" s="109" t="s">
        <v>282</v>
      </c>
      <c r="C31" s="124">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idden="1" x14ac:dyDescent="0.25">
      <c r="A32" s="200">
        <v>21351</v>
      </c>
      <c r="B32" s="117" t="s">
        <v>281</v>
      </c>
      <c r="C32" s="85">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c r="R32" s="13"/>
    </row>
    <row r="33" spans="1:18" hidden="1" x14ac:dyDescent="0.25">
      <c r="A33" s="46">
        <v>21352</v>
      </c>
      <c r="B33" s="110" t="s">
        <v>280</v>
      </c>
      <c r="C33" s="45">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c r="R33" s="13"/>
    </row>
    <row r="34" spans="1:18" ht="24" hidden="1" x14ac:dyDescent="0.25">
      <c r="A34" s="46">
        <v>21359</v>
      </c>
      <c r="B34" s="110" t="s">
        <v>279</v>
      </c>
      <c r="C34" s="45">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c r="R34" s="13"/>
    </row>
    <row r="35" spans="1:18" s="6" customFormat="1" ht="24" hidden="1" x14ac:dyDescent="0.25">
      <c r="A35" s="280">
        <v>21370</v>
      </c>
      <c r="B35" s="109" t="s">
        <v>278</v>
      </c>
      <c r="C35" s="124">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24" hidden="1" x14ac:dyDescent="0.25">
      <c r="A36" s="99">
        <v>21379</v>
      </c>
      <c r="B36" s="98" t="s">
        <v>277</v>
      </c>
      <c r="C36" s="55">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c r="R36" s="13"/>
    </row>
    <row r="37" spans="1:18" s="6" customFormat="1" hidden="1" x14ac:dyDescent="0.25">
      <c r="A37" s="280">
        <v>21380</v>
      </c>
      <c r="B37" s="109" t="s">
        <v>276</v>
      </c>
      <c r="C37" s="124">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idden="1" x14ac:dyDescent="0.25">
      <c r="A38" s="145">
        <v>21381</v>
      </c>
      <c r="B38" s="117" t="s">
        <v>275</v>
      </c>
      <c r="C38" s="85">
        <f t="shared" si="1"/>
        <v>0</v>
      </c>
      <c r="D38" s="291" t="s">
        <v>262</v>
      </c>
      <c r="E38" s="288" t="s">
        <v>262</v>
      </c>
      <c r="F38" s="287" t="s">
        <v>262</v>
      </c>
      <c r="G38" s="291" t="s">
        <v>262</v>
      </c>
      <c r="H38" s="290" t="s">
        <v>262</v>
      </c>
      <c r="I38" s="287" t="s">
        <v>262</v>
      </c>
      <c r="J38" s="83"/>
      <c r="K38" s="82"/>
      <c r="L38" s="79">
        <f t="shared" si="2"/>
        <v>0</v>
      </c>
      <c r="M38" s="289" t="s">
        <v>262</v>
      </c>
      <c r="N38" s="288" t="s">
        <v>262</v>
      </c>
      <c r="O38" s="287" t="s">
        <v>262</v>
      </c>
      <c r="P38" s="78"/>
      <c r="R38" s="13"/>
    </row>
    <row r="39" spans="1:18" hidden="1" x14ac:dyDescent="0.25">
      <c r="A39" s="88">
        <v>21383</v>
      </c>
      <c r="B39" s="110" t="s">
        <v>274</v>
      </c>
      <c r="C39" s="45">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c r="R39" s="13"/>
    </row>
    <row r="40" spans="1:18" s="6" customFormat="1" ht="24" hidden="1" x14ac:dyDescent="0.25">
      <c r="A40" s="280">
        <v>21390</v>
      </c>
      <c r="B40" s="109" t="s">
        <v>273</v>
      </c>
      <c r="C40" s="124">
        <f t="shared" si="1"/>
        <v>0</v>
      </c>
      <c r="D40" s="276" t="s">
        <v>262</v>
      </c>
      <c r="E40" s="267" t="s">
        <v>262</v>
      </c>
      <c r="F40" s="266"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 hidden="1" x14ac:dyDescent="0.25">
      <c r="A41" s="145">
        <v>21391</v>
      </c>
      <c r="B41" s="117" t="s">
        <v>272</v>
      </c>
      <c r="C41" s="85">
        <f t="shared" si="1"/>
        <v>0</v>
      </c>
      <c r="D41" s="291" t="s">
        <v>262</v>
      </c>
      <c r="E41" s="288" t="s">
        <v>262</v>
      </c>
      <c r="F41" s="287" t="s">
        <v>262</v>
      </c>
      <c r="G41" s="291" t="s">
        <v>262</v>
      </c>
      <c r="H41" s="290" t="s">
        <v>262</v>
      </c>
      <c r="I41" s="287" t="s">
        <v>262</v>
      </c>
      <c r="J41" s="83"/>
      <c r="K41" s="82"/>
      <c r="L41" s="79">
        <f t="shared" si="2"/>
        <v>0</v>
      </c>
      <c r="M41" s="289" t="s">
        <v>262</v>
      </c>
      <c r="N41" s="288" t="s">
        <v>262</v>
      </c>
      <c r="O41" s="287" t="s">
        <v>262</v>
      </c>
      <c r="P41" s="78"/>
      <c r="R41" s="13"/>
    </row>
    <row r="42" spans="1:18" hidden="1" x14ac:dyDescent="0.25">
      <c r="A42" s="88">
        <v>21393</v>
      </c>
      <c r="B42" s="110" t="s">
        <v>271</v>
      </c>
      <c r="C42" s="45">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c r="R42" s="13"/>
    </row>
    <row r="43" spans="1:18" hidden="1" x14ac:dyDescent="0.25">
      <c r="A43" s="88">
        <v>21395</v>
      </c>
      <c r="B43" s="110" t="s">
        <v>270</v>
      </c>
      <c r="C43" s="45">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c r="R43" s="13"/>
    </row>
    <row r="44" spans="1:18" hidden="1" x14ac:dyDescent="0.25">
      <c r="A44" s="88">
        <v>21399</v>
      </c>
      <c r="B44" s="110" t="s">
        <v>269</v>
      </c>
      <c r="C44" s="45">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c r="R44" s="13"/>
    </row>
    <row r="45" spans="1:18" s="6" customFormat="1" ht="24" hidden="1" x14ac:dyDescent="0.25">
      <c r="A45" s="280">
        <v>21420</v>
      </c>
      <c r="B45" s="109" t="s">
        <v>268</v>
      </c>
      <c r="C45" s="258">
        <f>F45</f>
        <v>0</v>
      </c>
      <c r="D45" s="279"/>
      <c r="E45" s="278"/>
      <c r="F45" s="250">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24" hidden="1" x14ac:dyDescent="0.25">
      <c r="A46" s="274">
        <v>21490</v>
      </c>
      <c r="B46" s="154" t="s">
        <v>267</v>
      </c>
      <c r="C46" s="25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row>
    <row r="47" spans="1:18" s="6" customFormat="1" hidden="1" x14ac:dyDescent="0.25">
      <c r="A47" s="88">
        <v>21499</v>
      </c>
      <c r="B47" s="110" t="s">
        <v>266</v>
      </c>
      <c r="C47" s="265">
        <f>F47+I47+L47</f>
        <v>0</v>
      </c>
      <c r="D47" s="194"/>
      <c r="E47" s="191"/>
      <c r="F47" s="190">
        <f>D47+E47</f>
        <v>0</v>
      </c>
      <c r="G47" s="264"/>
      <c r="H47" s="193"/>
      <c r="I47" s="190">
        <f>G47+H47</f>
        <v>0</v>
      </c>
      <c r="J47" s="194"/>
      <c r="K47" s="193"/>
      <c r="L47" s="190">
        <f>J47+K47</f>
        <v>0</v>
      </c>
      <c r="M47" s="263" t="s">
        <v>262</v>
      </c>
      <c r="N47" s="262" t="s">
        <v>262</v>
      </c>
      <c r="O47" s="261" t="s">
        <v>262</v>
      </c>
      <c r="P47" s="48"/>
      <c r="R47" s="13"/>
    </row>
    <row r="48" spans="1:18" hidden="1" x14ac:dyDescent="0.25">
      <c r="A48" s="260">
        <v>23000</v>
      </c>
      <c r="B48" s="259" t="s">
        <v>265</v>
      </c>
      <c r="C48" s="25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24" hidden="1" x14ac:dyDescent="0.25">
      <c r="A49" s="187">
        <v>23410</v>
      </c>
      <c r="B49" s="96" t="s">
        <v>264</v>
      </c>
      <c r="C49" s="249">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c r="R49" s="13"/>
    </row>
    <row r="50" spans="1:18" ht="24" hidden="1" x14ac:dyDescent="0.25">
      <c r="A50" s="187">
        <v>23510</v>
      </c>
      <c r="B50" s="96" t="s">
        <v>263</v>
      </c>
      <c r="C50" s="249">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c r="R50" s="13"/>
    </row>
    <row r="51" spans="1:18"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4">F53+I53+L53+O53</f>
        <v>36216</v>
      </c>
      <c r="D53" s="220">
        <f>SUM(D54,D284)</f>
        <v>0</v>
      </c>
      <c r="E53" s="535">
        <f>SUM(E54,E284)</f>
        <v>36216</v>
      </c>
      <c r="F53" s="489">
        <f t="shared" ref="F53:F117" si="5">D53+E53</f>
        <v>36216</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c r="R53" s="13"/>
    </row>
    <row r="54" spans="1:18" s="6" customFormat="1" ht="36.75" thickTop="1" x14ac:dyDescent="0.25">
      <c r="A54" s="214"/>
      <c r="B54" s="213" t="s">
        <v>259</v>
      </c>
      <c r="C54" s="212">
        <f t="shared" si="4"/>
        <v>36216</v>
      </c>
      <c r="D54" s="210">
        <f>SUM(D55,D197)</f>
        <v>0</v>
      </c>
      <c r="E54" s="536">
        <f>SUM(E55,E197)</f>
        <v>36216</v>
      </c>
      <c r="F54" s="490">
        <f t="shared" si="5"/>
        <v>36216</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c r="R54" s="13"/>
    </row>
    <row r="55" spans="1:18" s="6" customFormat="1" ht="24" hidden="1" x14ac:dyDescent="0.25">
      <c r="A55" s="204"/>
      <c r="B55" s="203" t="s">
        <v>258</v>
      </c>
      <c r="C55" s="182">
        <f t="shared" si="4"/>
        <v>0</v>
      </c>
      <c r="D55" s="179">
        <f>SUM(D56,D78,D176,D190)</f>
        <v>0</v>
      </c>
      <c r="E55" s="181">
        <f>SUM(E56,E78,E176,E190)</f>
        <v>0</v>
      </c>
      <c r="F55" s="177">
        <f t="shared" si="5"/>
        <v>0</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c r="R55" s="13"/>
    </row>
    <row r="56" spans="1:18" s="6" customFormat="1" hidden="1" x14ac:dyDescent="0.25">
      <c r="A56" s="163">
        <v>1000</v>
      </c>
      <c r="B56" s="163" t="s">
        <v>257</v>
      </c>
      <c r="C56" s="162">
        <f t="shared" si="4"/>
        <v>0</v>
      </c>
      <c r="D56" s="160">
        <f>SUM(D57,D70)</f>
        <v>0</v>
      </c>
      <c r="E56" s="157">
        <f>SUM(E57,E70)</f>
        <v>0</v>
      </c>
      <c r="F56" s="156">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row>
    <row r="57" spans="1:18" hidden="1" x14ac:dyDescent="0.25">
      <c r="A57" s="109">
        <v>1100</v>
      </c>
      <c r="B57" s="108" t="s">
        <v>256</v>
      </c>
      <c r="C57" s="124">
        <f t="shared" si="4"/>
        <v>0</v>
      </c>
      <c r="D57" s="121">
        <f>SUM(D58,D61,D69)</f>
        <v>0</v>
      </c>
      <c r="E57" s="123">
        <f>SUM(E58,E61,E69)</f>
        <v>0</v>
      </c>
      <c r="F57" s="119">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row>
    <row r="58" spans="1:18" hidden="1" x14ac:dyDescent="0.25">
      <c r="A58" s="169">
        <v>1110</v>
      </c>
      <c r="B58" s="96" t="s">
        <v>255</v>
      </c>
      <c r="C58" s="170">
        <f t="shared" si="4"/>
        <v>0</v>
      </c>
      <c r="D58" s="94">
        <f>SUM(D59:D60)</f>
        <v>0</v>
      </c>
      <c r="E58" s="91">
        <f>SUM(E59:E60)</f>
        <v>0</v>
      </c>
      <c r="F58" s="90">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row>
    <row r="59" spans="1:18" hidden="1" x14ac:dyDescent="0.25">
      <c r="A59" s="145">
        <v>1111</v>
      </c>
      <c r="B59" s="117" t="s">
        <v>254</v>
      </c>
      <c r="C59" s="85">
        <f t="shared" si="4"/>
        <v>0</v>
      </c>
      <c r="D59" s="83">
        <v>0</v>
      </c>
      <c r="E59" s="80"/>
      <c r="F59" s="79">
        <f t="shared" si="5"/>
        <v>0</v>
      </c>
      <c r="G59" s="83"/>
      <c r="H59" s="82"/>
      <c r="I59" s="79">
        <f t="shared" si="6"/>
        <v>0</v>
      </c>
      <c r="J59" s="83"/>
      <c r="K59" s="82"/>
      <c r="L59" s="79">
        <f t="shared" si="7"/>
        <v>0</v>
      </c>
      <c r="M59" s="81"/>
      <c r="N59" s="80"/>
      <c r="O59" s="79">
        <f t="shared" si="8"/>
        <v>0</v>
      </c>
      <c r="P59" s="78"/>
      <c r="R59" s="13"/>
    </row>
    <row r="60" spans="1:18" hidden="1" x14ac:dyDescent="0.25">
      <c r="A60" s="88">
        <v>1119</v>
      </c>
      <c r="B60" s="110" t="s">
        <v>253</v>
      </c>
      <c r="C60" s="45">
        <f t="shared" si="4"/>
        <v>0</v>
      </c>
      <c r="D60" s="43">
        <v>0</v>
      </c>
      <c r="E60" s="40"/>
      <c r="F60" s="39">
        <f t="shared" si="5"/>
        <v>0</v>
      </c>
      <c r="G60" s="43"/>
      <c r="H60" s="42"/>
      <c r="I60" s="39">
        <f t="shared" si="6"/>
        <v>0</v>
      </c>
      <c r="J60" s="43"/>
      <c r="K60" s="42"/>
      <c r="L60" s="39">
        <f t="shared" si="7"/>
        <v>0</v>
      </c>
      <c r="M60" s="41"/>
      <c r="N60" s="40"/>
      <c r="O60" s="39">
        <f t="shared" si="8"/>
        <v>0</v>
      </c>
      <c r="P60" s="38"/>
      <c r="R60" s="13"/>
    </row>
    <row r="61" spans="1:18" hidden="1" x14ac:dyDescent="0.25">
      <c r="A61" s="111">
        <v>1140</v>
      </c>
      <c r="B61" s="110" t="s">
        <v>252</v>
      </c>
      <c r="C61" s="45">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row>
    <row r="62" spans="1:18" hidden="1" x14ac:dyDescent="0.25">
      <c r="A62" s="88">
        <v>1141</v>
      </c>
      <c r="B62" s="110" t="s">
        <v>251</v>
      </c>
      <c r="C62" s="45">
        <f t="shared" si="4"/>
        <v>0</v>
      </c>
      <c r="D62" s="43">
        <v>0</v>
      </c>
      <c r="E62" s="40"/>
      <c r="F62" s="39">
        <f t="shared" si="5"/>
        <v>0</v>
      </c>
      <c r="G62" s="43"/>
      <c r="H62" s="42"/>
      <c r="I62" s="39">
        <f t="shared" si="6"/>
        <v>0</v>
      </c>
      <c r="J62" s="43"/>
      <c r="K62" s="42"/>
      <c r="L62" s="39">
        <f t="shared" si="7"/>
        <v>0</v>
      </c>
      <c r="M62" s="41"/>
      <c r="N62" s="40"/>
      <c r="O62" s="39">
        <f t="shared" si="8"/>
        <v>0</v>
      </c>
      <c r="P62" s="38"/>
      <c r="R62" s="13"/>
    </row>
    <row r="63" spans="1:18" ht="24" hidden="1" x14ac:dyDescent="0.25">
      <c r="A63" s="88">
        <v>1142</v>
      </c>
      <c r="B63" s="110" t="s">
        <v>250</v>
      </c>
      <c r="C63" s="45">
        <f t="shared" si="4"/>
        <v>0</v>
      </c>
      <c r="D63" s="43">
        <v>0</v>
      </c>
      <c r="E63" s="40"/>
      <c r="F63" s="39">
        <f t="shared" si="5"/>
        <v>0</v>
      </c>
      <c r="G63" s="43"/>
      <c r="H63" s="42"/>
      <c r="I63" s="39">
        <f t="shared" si="6"/>
        <v>0</v>
      </c>
      <c r="J63" s="43"/>
      <c r="K63" s="42"/>
      <c r="L63" s="39">
        <f t="shared" si="7"/>
        <v>0</v>
      </c>
      <c r="M63" s="41"/>
      <c r="N63" s="40"/>
      <c r="O63" s="39">
        <f t="shared" si="8"/>
        <v>0</v>
      </c>
      <c r="P63" s="38"/>
      <c r="R63" s="13"/>
    </row>
    <row r="64" spans="1:18" ht="24" hidden="1" x14ac:dyDescent="0.25">
      <c r="A64" s="88">
        <v>1145</v>
      </c>
      <c r="B64" s="110" t="s">
        <v>249</v>
      </c>
      <c r="C64" s="45">
        <f t="shared" si="4"/>
        <v>0</v>
      </c>
      <c r="D64" s="43">
        <v>0</v>
      </c>
      <c r="E64" s="40"/>
      <c r="F64" s="39">
        <f t="shared" si="5"/>
        <v>0</v>
      </c>
      <c r="G64" s="43"/>
      <c r="H64" s="42"/>
      <c r="I64" s="39">
        <f t="shared" si="6"/>
        <v>0</v>
      </c>
      <c r="J64" s="43"/>
      <c r="K64" s="42"/>
      <c r="L64" s="39">
        <f t="shared" si="7"/>
        <v>0</v>
      </c>
      <c r="M64" s="41"/>
      <c r="N64" s="40"/>
      <c r="O64" s="39">
        <f t="shared" si="8"/>
        <v>0</v>
      </c>
      <c r="P64" s="38"/>
      <c r="R64" s="13"/>
    </row>
    <row r="65" spans="1:18" ht="24" hidden="1" x14ac:dyDescent="0.25">
      <c r="A65" s="88">
        <v>1146</v>
      </c>
      <c r="B65" s="110" t="s">
        <v>248</v>
      </c>
      <c r="C65" s="45">
        <f t="shared" si="4"/>
        <v>0</v>
      </c>
      <c r="D65" s="43">
        <v>0</v>
      </c>
      <c r="E65" s="40"/>
      <c r="F65" s="39">
        <f t="shared" si="5"/>
        <v>0</v>
      </c>
      <c r="G65" s="43"/>
      <c r="H65" s="42"/>
      <c r="I65" s="39">
        <f t="shared" si="6"/>
        <v>0</v>
      </c>
      <c r="J65" s="43"/>
      <c r="K65" s="42"/>
      <c r="L65" s="39">
        <f t="shared" si="7"/>
        <v>0</v>
      </c>
      <c r="M65" s="41"/>
      <c r="N65" s="40"/>
      <c r="O65" s="39">
        <f t="shared" si="8"/>
        <v>0</v>
      </c>
      <c r="P65" s="38"/>
      <c r="R65" s="13"/>
    </row>
    <row r="66" spans="1:18" hidden="1" x14ac:dyDescent="0.25">
      <c r="A66" s="88">
        <v>1147</v>
      </c>
      <c r="B66" s="110" t="s">
        <v>247</v>
      </c>
      <c r="C66" s="45">
        <f t="shared" si="4"/>
        <v>0</v>
      </c>
      <c r="D66" s="43">
        <v>0</v>
      </c>
      <c r="E66" s="40"/>
      <c r="F66" s="39">
        <f t="shared" si="5"/>
        <v>0</v>
      </c>
      <c r="G66" s="43"/>
      <c r="H66" s="42"/>
      <c r="I66" s="39">
        <f t="shared" si="6"/>
        <v>0</v>
      </c>
      <c r="J66" s="43"/>
      <c r="K66" s="42"/>
      <c r="L66" s="39">
        <f t="shared" si="7"/>
        <v>0</v>
      </c>
      <c r="M66" s="41"/>
      <c r="N66" s="40"/>
      <c r="O66" s="39">
        <f t="shared" si="8"/>
        <v>0</v>
      </c>
      <c r="P66" s="38"/>
      <c r="R66" s="13"/>
    </row>
    <row r="67" spans="1:18" hidden="1" x14ac:dyDescent="0.25">
      <c r="A67" s="88">
        <v>1148</v>
      </c>
      <c r="B67" s="110" t="s">
        <v>246</v>
      </c>
      <c r="C67" s="45">
        <f t="shared" si="4"/>
        <v>0</v>
      </c>
      <c r="D67" s="43">
        <v>0</v>
      </c>
      <c r="E67" s="40"/>
      <c r="F67" s="39">
        <f t="shared" si="5"/>
        <v>0</v>
      </c>
      <c r="G67" s="43"/>
      <c r="H67" s="42"/>
      <c r="I67" s="39">
        <f t="shared" si="6"/>
        <v>0</v>
      </c>
      <c r="J67" s="43"/>
      <c r="K67" s="42"/>
      <c r="L67" s="39">
        <f t="shared" si="7"/>
        <v>0</v>
      </c>
      <c r="M67" s="41"/>
      <c r="N67" s="40"/>
      <c r="O67" s="39">
        <f t="shared" si="8"/>
        <v>0</v>
      </c>
      <c r="P67" s="38"/>
      <c r="R67" s="13"/>
    </row>
    <row r="68" spans="1:18" ht="24" hidden="1" x14ac:dyDescent="0.25">
      <c r="A68" s="88">
        <v>1149</v>
      </c>
      <c r="B68" s="110" t="s">
        <v>245</v>
      </c>
      <c r="C68" s="45">
        <f t="shared" si="4"/>
        <v>0</v>
      </c>
      <c r="D68" s="43">
        <v>0</v>
      </c>
      <c r="E68" s="40"/>
      <c r="F68" s="39">
        <f t="shared" si="5"/>
        <v>0</v>
      </c>
      <c r="G68" s="43"/>
      <c r="H68" s="42"/>
      <c r="I68" s="39">
        <f t="shared" si="6"/>
        <v>0</v>
      </c>
      <c r="J68" s="43"/>
      <c r="K68" s="42"/>
      <c r="L68" s="39">
        <f t="shared" si="7"/>
        <v>0</v>
      </c>
      <c r="M68" s="41"/>
      <c r="N68" s="40"/>
      <c r="O68" s="39">
        <f t="shared" si="8"/>
        <v>0</v>
      </c>
      <c r="P68" s="38"/>
      <c r="R68" s="13"/>
    </row>
    <row r="69" spans="1:18" ht="24" hidden="1" x14ac:dyDescent="0.25">
      <c r="A69" s="169">
        <v>1150</v>
      </c>
      <c r="B69" s="96" t="s">
        <v>244</v>
      </c>
      <c r="C69" s="45">
        <f t="shared" si="4"/>
        <v>0</v>
      </c>
      <c r="D69" s="167"/>
      <c r="E69" s="164"/>
      <c r="F69" s="90">
        <f t="shared" si="5"/>
        <v>0</v>
      </c>
      <c r="G69" s="167"/>
      <c r="H69" s="166"/>
      <c r="I69" s="90">
        <f t="shared" si="6"/>
        <v>0</v>
      </c>
      <c r="J69" s="167"/>
      <c r="K69" s="166"/>
      <c r="L69" s="90">
        <f t="shared" si="7"/>
        <v>0</v>
      </c>
      <c r="M69" s="165"/>
      <c r="N69" s="164"/>
      <c r="O69" s="90">
        <f t="shared" si="8"/>
        <v>0</v>
      </c>
      <c r="P69" s="89"/>
      <c r="R69" s="13"/>
    </row>
    <row r="70" spans="1:18" ht="36" hidden="1" x14ac:dyDescent="0.25">
      <c r="A70" s="109">
        <v>1200</v>
      </c>
      <c r="B70" s="108" t="s">
        <v>243</v>
      </c>
      <c r="C70" s="124">
        <f t="shared" si="4"/>
        <v>0</v>
      </c>
      <c r="D70" s="121">
        <f>SUM(D71:D72)</f>
        <v>0</v>
      </c>
      <c r="E70" s="123">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row>
    <row r="71" spans="1:18" ht="24" hidden="1" x14ac:dyDescent="0.25">
      <c r="A71" s="118">
        <v>1210</v>
      </c>
      <c r="B71" s="117" t="s">
        <v>242</v>
      </c>
      <c r="C71" s="85">
        <f t="shared" si="4"/>
        <v>0</v>
      </c>
      <c r="D71" s="83"/>
      <c r="E71" s="80"/>
      <c r="F71" s="79">
        <f t="shared" si="5"/>
        <v>0</v>
      </c>
      <c r="G71" s="83"/>
      <c r="H71" s="82"/>
      <c r="I71" s="79">
        <f t="shared" si="6"/>
        <v>0</v>
      </c>
      <c r="J71" s="83"/>
      <c r="K71" s="82"/>
      <c r="L71" s="79">
        <f t="shared" si="7"/>
        <v>0</v>
      </c>
      <c r="M71" s="81"/>
      <c r="N71" s="80"/>
      <c r="O71" s="79">
        <f t="shared" si="8"/>
        <v>0</v>
      </c>
      <c r="P71" s="78"/>
      <c r="R71" s="13"/>
    </row>
    <row r="72" spans="1:18" ht="24" hidden="1" x14ac:dyDescent="0.25">
      <c r="A72" s="111">
        <v>1220</v>
      </c>
      <c r="B72" s="110" t="s">
        <v>241</v>
      </c>
      <c r="C72" s="45">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row>
    <row r="73" spans="1:18" ht="48" hidden="1" x14ac:dyDescent="0.25">
      <c r="A73" s="88">
        <v>1221</v>
      </c>
      <c r="B73" s="110" t="s">
        <v>240</v>
      </c>
      <c r="C73" s="45">
        <f t="shared" si="4"/>
        <v>0</v>
      </c>
      <c r="D73" s="43">
        <v>0</v>
      </c>
      <c r="E73" s="40"/>
      <c r="F73" s="39">
        <f t="shared" si="5"/>
        <v>0</v>
      </c>
      <c r="G73" s="43"/>
      <c r="H73" s="42"/>
      <c r="I73" s="39">
        <f t="shared" si="6"/>
        <v>0</v>
      </c>
      <c r="J73" s="43"/>
      <c r="K73" s="42"/>
      <c r="L73" s="39">
        <f t="shared" si="7"/>
        <v>0</v>
      </c>
      <c r="M73" s="41"/>
      <c r="N73" s="40"/>
      <c r="O73" s="39">
        <f t="shared" si="8"/>
        <v>0</v>
      </c>
      <c r="P73" s="38"/>
      <c r="R73" s="13"/>
    </row>
    <row r="74" spans="1:18" hidden="1" x14ac:dyDescent="0.25">
      <c r="A74" s="88">
        <v>1223</v>
      </c>
      <c r="B74" s="110" t="s">
        <v>239</v>
      </c>
      <c r="C74" s="45">
        <f t="shared" si="4"/>
        <v>0</v>
      </c>
      <c r="D74" s="43">
        <v>0</v>
      </c>
      <c r="E74" s="40"/>
      <c r="F74" s="39">
        <f t="shared" si="5"/>
        <v>0</v>
      </c>
      <c r="G74" s="43"/>
      <c r="H74" s="42"/>
      <c r="I74" s="39">
        <f t="shared" si="6"/>
        <v>0</v>
      </c>
      <c r="J74" s="43"/>
      <c r="K74" s="42"/>
      <c r="L74" s="39">
        <f t="shared" si="7"/>
        <v>0</v>
      </c>
      <c r="M74" s="41"/>
      <c r="N74" s="40"/>
      <c r="O74" s="39">
        <f t="shared" si="8"/>
        <v>0</v>
      </c>
      <c r="P74" s="38"/>
      <c r="R74" s="13"/>
    </row>
    <row r="75" spans="1:18" hidden="1" x14ac:dyDescent="0.25">
      <c r="A75" s="88">
        <v>1225</v>
      </c>
      <c r="B75" s="110" t="s">
        <v>238</v>
      </c>
      <c r="C75" s="45">
        <f t="shared" si="4"/>
        <v>0</v>
      </c>
      <c r="D75" s="43">
        <v>0</v>
      </c>
      <c r="E75" s="40"/>
      <c r="F75" s="39">
        <f t="shared" si="5"/>
        <v>0</v>
      </c>
      <c r="G75" s="43"/>
      <c r="H75" s="42"/>
      <c r="I75" s="39">
        <f t="shared" si="6"/>
        <v>0</v>
      </c>
      <c r="J75" s="43"/>
      <c r="K75" s="42"/>
      <c r="L75" s="39">
        <f t="shared" si="7"/>
        <v>0</v>
      </c>
      <c r="M75" s="41"/>
      <c r="N75" s="40"/>
      <c r="O75" s="39">
        <f t="shared" si="8"/>
        <v>0</v>
      </c>
      <c r="P75" s="38"/>
      <c r="R75" s="13"/>
    </row>
    <row r="76" spans="1:18" ht="24" hidden="1" x14ac:dyDescent="0.25">
      <c r="A76" s="88">
        <v>1227</v>
      </c>
      <c r="B76" s="110" t="s">
        <v>237</v>
      </c>
      <c r="C76" s="45">
        <f t="shared" si="4"/>
        <v>0</v>
      </c>
      <c r="D76" s="43">
        <v>0</v>
      </c>
      <c r="E76" s="40"/>
      <c r="F76" s="39">
        <f t="shared" si="5"/>
        <v>0</v>
      </c>
      <c r="G76" s="43"/>
      <c r="H76" s="42"/>
      <c r="I76" s="39">
        <f t="shared" si="6"/>
        <v>0</v>
      </c>
      <c r="J76" s="43"/>
      <c r="K76" s="42"/>
      <c r="L76" s="39">
        <f t="shared" si="7"/>
        <v>0</v>
      </c>
      <c r="M76" s="41"/>
      <c r="N76" s="40"/>
      <c r="O76" s="39">
        <f t="shared" si="8"/>
        <v>0</v>
      </c>
      <c r="P76" s="38"/>
      <c r="R76" s="13"/>
    </row>
    <row r="77" spans="1:18" ht="48" hidden="1" x14ac:dyDescent="0.25">
      <c r="A77" s="88">
        <v>1228</v>
      </c>
      <c r="B77" s="110" t="s">
        <v>236</v>
      </c>
      <c r="C77" s="45">
        <f t="shared" si="4"/>
        <v>0</v>
      </c>
      <c r="D77" s="43">
        <v>0</v>
      </c>
      <c r="E77" s="40"/>
      <c r="F77" s="39">
        <f t="shared" si="5"/>
        <v>0</v>
      </c>
      <c r="G77" s="43"/>
      <c r="H77" s="42"/>
      <c r="I77" s="39">
        <f t="shared" si="6"/>
        <v>0</v>
      </c>
      <c r="J77" s="43"/>
      <c r="K77" s="42"/>
      <c r="L77" s="39">
        <f t="shared" si="7"/>
        <v>0</v>
      </c>
      <c r="M77" s="41"/>
      <c r="N77" s="40"/>
      <c r="O77" s="39">
        <f t="shared" si="8"/>
        <v>0</v>
      </c>
      <c r="P77" s="38"/>
      <c r="R77" s="13"/>
    </row>
    <row r="78" spans="1:18" hidden="1" x14ac:dyDescent="0.25">
      <c r="A78" s="163">
        <v>2000</v>
      </c>
      <c r="B78" s="163" t="s">
        <v>235</v>
      </c>
      <c r="C78" s="162">
        <f t="shared" si="4"/>
        <v>0</v>
      </c>
      <c r="D78" s="160">
        <f>SUM(D79,D86,D133,D167,D168,D175)</f>
        <v>0</v>
      </c>
      <c r="E78" s="157">
        <f>SUM(E79,E86,E133,E167,E168,E175)</f>
        <v>0</v>
      </c>
      <c r="F78" s="156">
        <f t="shared" si="5"/>
        <v>0</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c r="R78" s="13"/>
    </row>
    <row r="79" spans="1:18" ht="24" hidden="1" x14ac:dyDescent="0.25">
      <c r="A79" s="109">
        <v>2100</v>
      </c>
      <c r="B79" s="108" t="s">
        <v>234</v>
      </c>
      <c r="C79" s="124">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row>
    <row r="80" spans="1:18" ht="24" hidden="1" x14ac:dyDescent="0.25">
      <c r="A80" s="118">
        <v>2110</v>
      </c>
      <c r="B80" s="117" t="s">
        <v>233</v>
      </c>
      <c r="C80" s="85">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row>
    <row r="81" spans="1:18" hidden="1" x14ac:dyDescent="0.25">
      <c r="A81" s="88">
        <v>2111</v>
      </c>
      <c r="B81" s="110" t="s">
        <v>231</v>
      </c>
      <c r="C81" s="45">
        <f t="shared" si="4"/>
        <v>0</v>
      </c>
      <c r="D81" s="43">
        <v>0</v>
      </c>
      <c r="E81" s="40"/>
      <c r="F81" s="39">
        <f t="shared" si="5"/>
        <v>0</v>
      </c>
      <c r="G81" s="43"/>
      <c r="H81" s="42"/>
      <c r="I81" s="39">
        <f t="shared" si="6"/>
        <v>0</v>
      </c>
      <c r="J81" s="43"/>
      <c r="K81" s="42"/>
      <c r="L81" s="39">
        <f t="shared" si="7"/>
        <v>0</v>
      </c>
      <c r="M81" s="41"/>
      <c r="N81" s="40"/>
      <c r="O81" s="39">
        <f t="shared" si="8"/>
        <v>0</v>
      </c>
      <c r="P81" s="38"/>
      <c r="R81" s="13"/>
    </row>
    <row r="82" spans="1:18" ht="24" hidden="1" x14ac:dyDescent="0.25">
      <c r="A82" s="88">
        <v>2112</v>
      </c>
      <c r="B82" s="110" t="s">
        <v>230</v>
      </c>
      <c r="C82" s="45">
        <f t="shared" si="4"/>
        <v>0</v>
      </c>
      <c r="D82" s="43">
        <v>0</v>
      </c>
      <c r="E82" s="40"/>
      <c r="F82" s="39">
        <f t="shared" si="5"/>
        <v>0</v>
      </c>
      <c r="G82" s="43"/>
      <c r="H82" s="42"/>
      <c r="I82" s="39">
        <f t="shared" si="6"/>
        <v>0</v>
      </c>
      <c r="J82" s="43"/>
      <c r="K82" s="42"/>
      <c r="L82" s="39">
        <f t="shared" si="7"/>
        <v>0</v>
      </c>
      <c r="M82" s="41"/>
      <c r="N82" s="40"/>
      <c r="O82" s="39">
        <f t="shared" si="8"/>
        <v>0</v>
      </c>
      <c r="P82" s="38"/>
      <c r="R82" s="13"/>
    </row>
    <row r="83" spans="1:18" ht="24" hidden="1" x14ac:dyDescent="0.25">
      <c r="A83" s="111">
        <v>2120</v>
      </c>
      <c r="B83" s="110" t="s">
        <v>232</v>
      </c>
      <c r="C83" s="45">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row>
    <row r="84" spans="1:18" hidden="1" x14ac:dyDescent="0.25">
      <c r="A84" s="88">
        <v>2121</v>
      </c>
      <c r="B84" s="110" t="s">
        <v>231</v>
      </c>
      <c r="C84" s="45">
        <f t="shared" si="4"/>
        <v>0</v>
      </c>
      <c r="D84" s="43">
        <v>0</v>
      </c>
      <c r="E84" s="40"/>
      <c r="F84" s="39">
        <f t="shared" si="5"/>
        <v>0</v>
      </c>
      <c r="G84" s="43"/>
      <c r="H84" s="42"/>
      <c r="I84" s="39">
        <f t="shared" si="6"/>
        <v>0</v>
      </c>
      <c r="J84" s="43"/>
      <c r="K84" s="42"/>
      <c r="L84" s="39">
        <f t="shared" si="7"/>
        <v>0</v>
      </c>
      <c r="M84" s="41"/>
      <c r="N84" s="40"/>
      <c r="O84" s="39">
        <f t="shared" si="8"/>
        <v>0</v>
      </c>
      <c r="P84" s="38"/>
      <c r="R84" s="13"/>
    </row>
    <row r="85" spans="1:18" ht="24" hidden="1" x14ac:dyDescent="0.25">
      <c r="A85" s="88">
        <v>2122</v>
      </c>
      <c r="B85" s="110" t="s">
        <v>230</v>
      </c>
      <c r="C85" s="45">
        <f t="shared" si="4"/>
        <v>0</v>
      </c>
      <c r="D85" s="43">
        <v>0</v>
      </c>
      <c r="E85" s="40"/>
      <c r="F85" s="39">
        <f t="shared" si="5"/>
        <v>0</v>
      </c>
      <c r="G85" s="43"/>
      <c r="H85" s="42"/>
      <c r="I85" s="39">
        <f t="shared" si="6"/>
        <v>0</v>
      </c>
      <c r="J85" s="43"/>
      <c r="K85" s="42"/>
      <c r="L85" s="39">
        <f t="shared" si="7"/>
        <v>0</v>
      </c>
      <c r="M85" s="41"/>
      <c r="N85" s="40"/>
      <c r="O85" s="39">
        <f t="shared" si="8"/>
        <v>0</v>
      </c>
      <c r="P85" s="38"/>
      <c r="R85" s="13"/>
    </row>
    <row r="86" spans="1:18" hidden="1" x14ac:dyDescent="0.25">
      <c r="A86" s="109">
        <v>2200</v>
      </c>
      <c r="B86" s="108" t="s">
        <v>229</v>
      </c>
      <c r="C86" s="168">
        <f t="shared" si="4"/>
        <v>0</v>
      </c>
      <c r="D86" s="121">
        <f>SUM(D87,D92,D98,D106,D115,D119,D125,D131)</f>
        <v>0</v>
      </c>
      <c r="E86" s="123">
        <f>SUM(E87,E92,E98,E106,E115,E119,E125,E131)</f>
        <v>0</v>
      </c>
      <c r="F86" s="119">
        <f t="shared" si="5"/>
        <v>0</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c r="R86" s="13"/>
    </row>
    <row r="87" spans="1:18" hidden="1" x14ac:dyDescent="0.25">
      <c r="A87" s="169">
        <v>2210</v>
      </c>
      <c r="B87" s="96" t="s">
        <v>228</v>
      </c>
      <c r="C87" s="170">
        <f t="shared" si="4"/>
        <v>0</v>
      </c>
      <c r="D87" s="94">
        <f>SUM(D88:D91)</f>
        <v>0</v>
      </c>
      <c r="E87" s="91">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row>
    <row r="88" spans="1:18" ht="24" hidden="1" x14ac:dyDescent="0.25">
      <c r="A88" s="145">
        <v>2211</v>
      </c>
      <c r="B88" s="117" t="s">
        <v>227</v>
      </c>
      <c r="C88" s="45">
        <f t="shared" si="4"/>
        <v>0</v>
      </c>
      <c r="D88" s="83">
        <v>0</v>
      </c>
      <c r="E88" s="80"/>
      <c r="F88" s="79">
        <f t="shared" si="5"/>
        <v>0</v>
      </c>
      <c r="G88" s="83"/>
      <c r="H88" s="82"/>
      <c r="I88" s="79">
        <f t="shared" si="6"/>
        <v>0</v>
      </c>
      <c r="J88" s="83"/>
      <c r="K88" s="82"/>
      <c r="L88" s="79">
        <f t="shared" si="7"/>
        <v>0</v>
      </c>
      <c r="M88" s="81"/>
      <c r="N88" s="80"/>
      <c r="O88" s="79">
        <f t="shared" si="8"/>
        <v>0</v>
      </c>
      <c r="P88" s="78"/>
      <c r="R88" s="13"/>
    </row>
    <row r="89" spans="1:18" ht="36" hidden="1" x14ac:dyDescent="0.25">
      <c r="A89" s="88">
        <v>2212</v>
      </c>
      <c r="B89" s="110" t="s">
        <v>226</v>
      </c>
      <c r="C89" s="45">
        <f t="shared" si="4"/>
        <v>0</v>
      </c>
      <c r="D89" s="43">
        <v>0</v>
      </c>
      <c r="E89" s="40"/>
      <c r="F89" s="39">
        <f t="shared" si="5"/>
        <v>0</v>
      </c>
      <c r="G89" s="43"/>
      <c r="H89" s="42"/>
      <c r="I89" s="39">
        <f t="shared" si="6"/>
        <v>0</v>
      </c>
      <c r="J89" s="43"/>
      <c r="K89" s="42"/>
      <c r="L89" s="39">
        <f t="shared" si="7"/>
        <v>0</v>
      </c>
      <c r="M89" s="41"/>
      <c r="N89" s="40"/>
      <c r="O89" s="39">
        <f t="shared" si="8"/>
        <v>0</v>
      </c>
      <c r="P89" s="38"/>
      <c r="R89" s="13"/>
    </row>
    <row r="90" spans="1:18" ht="24" hidden="1" x14ac:dyDescent="0.25">
      <c r="A90" s="88">
        <v>2214</v>
      </c>
      <c r="B90" s="110" t="s">
        <v>225</v>
      </c>
      <c r="C90" s="45">
        <f t="shared" si="4"/>
        <v>0</v>
      </c>
      <c r="D90" s="43">
        <v>0</v>
      </c>
      <c r="E90" s="40"/>
      <c r="F90" s="39">
        <f t="shared" si="5"/>
        <v>0</v>
      </c>
      <c r="G90" s="43"/>
      <c r="H90" s="42"/>
      <c r="I90" s="39">
        <f t="shared" si="6"/>
        <v>0</v>
      </c>
      <c r="J90" s="43"/>
      <c r="K90" s="42"/>
      <c r="L90" s="39">
        <f t="shared" si="7"/>
        <v>0</v>
      </c>
      <c r="M90" s="41"/>
      <c r="N90" s="40"/>
      <c r="O90" s="39">
        <f t="shared" si="8"/>
        <v>0</v>
      </c>
      <c r="P90" s="38"/>
      <c r="R90" s="13"/>
    </row>
    <row r="91" spans="1:18" hidden="1" x14ac:dyDescent="0.25">
      <c r="A91" s="88">
        <v>2219</v>
      </c>
      <c r="B91" s="110" t="s">
        <v>224</v>
      </c>
      <c r="C91" s="45">
        <f t="shared" si="4"/>
        <v>0</v>
      </c>
      <c r="D91" s="43">
        <v>0</v>
      </c>
      <c r="E91" s="40"/>
      <c r="F91" s="39">
        <f t="shared" si="5"/>
        <v>0</v>
      </c>
      <c r="G91" s="43"/>
      <c r="H91" s="42"/>
      <c r="I91" s="39">
        <f t="shared" si="6"/>
        <v>0</v>
      </c>
      <c r="J91" s="43"/>
      <c r="K91" s="42"/>
      <c r="L91" s="39">
        <f t="shared" si="7"/>
        <v>0</v>
      </c>
      <c r="M91" s="41"/>
      <c r="N91" s="40"/>
      <c r="O91" s="39">
        <f t="shared" si="8"/>
        <v>0</v>
      </c>
      <c r="P91" s="38"/>
      <c r="R91" s="13"/>
    </row>
    <row r="92" spans="1:18" hidden="1" x14ac:dyDescent="0.25">
      <c r="A92" s="111">
        <v>2220</v>
      </c>
      <c r="B92" s="110" t="s">
        <v>223</v>
      </c>
      <c r="C92" s="45">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row>
    <row r="93" spans="1:18" hidden="1" x14ac:dyDescent="0.25">
      <c r="A93" s="88">
        <v>2221</v>
      </c>
      <c r="B93" s="110" t="s">
        <v>222</v>
      </c>
      <c r="C93" s="45">
        <f t="shared" si="4"/>
        <v>0</v>
      </c>
      <c r="D93" s="43">
        <v>0</v>
      </c>
      <c r="E93" s="40"/>
      <c r="F93" s="39">
        <f t="shared" si="5"/>
        <v>0</v>
      </c>
      <c r="G93" s="43"/>
      <c r="H93" s="42"/>
      <c r="I93" s="39">
        <f t="shared" si="6"/>
        <v>0</v>
      </c>
      <c r="J93" s="43"/>
      <c r="K93" s="42"/>
      <c r="L93" s="39">
        <f t="shared" si="7"/>
        <v>0</v>
      </c>
      <c r="M93" s="41"/>
      <c r="N93" s="40"/>
      <c r="O93" s="39">
        <f t="shared" si="8"/>
        <v>0</v>
      </c>
      <c r="P93" s="38"/>
      <c r="R93" s="13"/>
    </row>
    <row r="94" spans="1:18" hidden="1" x14ac:dyDescent="0.25">
      <c r="A94" s="88">
        <v>2222</v>
      </c>
      <c r="B94" s="110" t="s">
        <v>221</v>
      </c>
      <c r="C94" s="45">
        <f t="shared" si="4"/>
        <v>0</v>
      </c>
      <c r="D94" s="43">
        <v>0</v>
      </c>
      <c r="E94" s="40"/>
      <c r="F94" s="39">
        <f t="shared" si="5"/>
        <v>0</v>
      </c>
      <c r="G94" s="43"/>
      <c r="H94" s="42"/>
      <c r="I94" s="39">
        <f t="shared" si="6"/>
        <v>0</v>
      </c>
      <c r="J94" s="43"/>
      <c r="K94" s="42"/>
      <c r="L94" s="39">
        <f t="shared" si="7"/>
        <v>0</v>
      </c>
      <c r="M94" s="41"/>
      <c r="N94" s="40"/>
      <c r="O94" s="39">
        <f t="shared" si="8"/>
        <v>0</v>
      </c>
      <c r="P94" s="38"/>
      <c r="R94" s="13"/>
    </row>
    <row r="95" spans="1:18" hidden="1" x14ac:dyDescent="0.25">
      <c r="A95" s="88">
        <v>2223</v>
      </c>
      <c r="B95" s="110" t="s">
        <v>220</v>
      </c>
      <c r="C95" s="45">
        <f t="shared" si="4"/>
        <v>0</v>
      </c>
      <c r="D95" s="43">
        <v>0</v>
      </c>
      <c r="E95" s="40"/>
      <c r="F95" s="39">
        <f t="shared" si="5"/>
        <v>0</v>
      </c>
      <c r="G95" s="43"/>
      <c r="H95" s="42"/>
      <c r="I95" s="39">
        <f t="shared" si="6"/>
        <v>0</v>
      </c>
      <c r="J95" s="43"/>
      <c r="K95" s="42"/>
      <c r="L95" s="39">
        <f t="shared" si="7"/>
        <v>0</v>
      </c>
      <c r="M95" s="41"/>
      <c r="N95" s="40"/>
      <c r="O95" s="39">
        <f t="shared" si="8"/>
        <v>0</v>
      </c>
      <c r="P95" s="38"/>
      <c r="R95" s="13"/>
    </row>
    <row r="96" spans="1:18" ht="36" hidden="1" x14ac:dyDescent="0.25">
      <c r="A96" s="88">
        <v>2224</v>
      </c>
      <c r="B96" s="110" t="s">
        <v>219</v>
      </c>
      <c r="C96" s="45">
        <f t="shared" si="4"/>
        <v>0</v>
      </c>
      <c r="D96" s="43">
        <v>0</v>
      </c>
      <c r="E96" s="40"/>
      <c r="F96" s="39">
        <f t="shared" si="5"/>
        <v>0</v>
      </c>
      <c r="G96" s="43"/>
      <c r="H96" s="42"/>
      <c r="I96" s="39">
        <f t="shared" si="6"/>
        <v>0</v>
      </c>
      <c r="J96" s="43"/>
      <c r="K96" s="42"/>
      <c r="L96" s="39">
        <f t="shared" si="7"/>
        <v>0</v>
      </c>
      <c r="M96" s="41"/>
      <c r="N96" s="40"/>
      <c r="O96" s="39">
        <f t="shared" si="8"/>
        <v>0</v>
      </c>
      <c r="P96" s="38"/>
      <c r="R96" s="13"/>
    </row>
    <row r="97" spans="1:18" ht="24" hidden="1" x14ac:dyDescent="0.25">
      <c r="A97" s="88">
        <v>2229</v>
      </c>
      <c r="B97" s="110" t="s">
        <v>218</v>
      </c>
      <c r="C97" s="45">
        <f t="shared" si="4"/>
        <v>0</v>
      </c>
      <c r="D97" s="43">
        <v>0</v>
      </c>
      <c r="E97" s="40"/>
      <c r="F97" s="39">
        <f t="shared" si="5"/>
        <v>0</v>
      </c>
      <c r="G97" s="43"/>
      <c r="H97" s="42"/>
      <c r="I97" s="39">
        <f t="shared" si="6"/>
        <v>0</v>
      </c>
      <c r="J97" s="43"/>
      <c r="K97" s="42"/>
      <c r="L97" s="39">
        <f t="shared" si="7"/>
        <v>0</v>
      </c>
      <c r="M97" s="41"/>
      <c r="N97" s="40"/>
      <c r="O97" s="39">
        <f t="shared" si="8"/>
        <v>0</v>
      </c>
      <c r="P97" s="38"/>
      <c r="R97" s="13"/>
    </row>
    <row r="98" spans="1:18" ht="36" hidden="1" x14ac:dyDescent="0.25">
      <c r="A98" s="111">
        <v>2230</v>
      </c>
      <c r="B98" s="110" t="s">
        <v>217</v>
      </c>
      <c r="C98" s="45">
        <f t="shared" si="4"/>
        <v>0</v>
      </c>
      <c r="D98" s="115">
        <f>SUM(D99:D105)</f>
        <v>0</v>
      </c>
      <c r="E98" s="112">
        <f>SUM(E99:E105)</f>
        <v>0</v>
      </c>
      <c r="F98" s="39">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row>
    <row r="99" spans="1:18" ht="24" hidden="1" x14ac:dyDescent="0.25">
      <c r="A99" s="88">
        <v>2231</v>
      </c>
      <c r="B99" s="110" t="s">
        <v>216</v>
      </c>
      <c r="C99" s="45">
        <f t="shared" si="4"/>
        <v>0</v>
      </c>
      <c r="D99" s="43"/>
      <c r="E99" s="40"/>
      <c r="F99" s="39">
        <f t="shared" si="5"/>
        <v>0</v>
      </c>
      <c r="G99" s="43"/>
      <c r="H99" s="42"/>
      <c r="I99" s="39">
        <f t="shared" si="6"/>
        <v>0</v>
      </c>
      <c r="J99" s="43"/>
      <c r="K99" s="42"/>
      <c r="L99" s="39">
        <f t="shared" si="7"/>
        <v>0</v>
      </c>
      <c r="M99" s="41"/>
      <c r="N99" s="40"/>
      <c r="O99" s="39">
        <f t="shared" si="8"/>
        <v>0</v>
      </c>
      <c r="P99" s="38"/>
      <c r="R99" s="13"/>
    </row>
    <row r="100" spans="1:18" ht="24" hidden="1" x14ac:dyDescent="0.25">
      <c r="A100" s="88">
        <v>2232</v>
      </c>
      <c r="B100" s="110" t="s">
        <v>215</v>
      </c>
      <c r="C100" s="45">
        <f t="shared" si="4"/>
        <v>0</v>
      </c>
      <c r="D100" s="43">
        <v>0</v>
      </c>
      <c r="E100" s="40"/>
      <c r="F100" s="39">
        <f t="shared" si="5"/>
        <v>0</v>
      </c>
      <c r="G100" s="43"/>
      <c r="H100" s="42"/>
      <c r="I100" s="39">
        <f t="shared" si="6"/>
        <v>0</v>
      </c>
      <c r="J100" s="43"/>
      <c r="K100" s="42"/>
      <c r="L100" s="39">
        <f t="shared" si="7"/>
        <v>0</v>
      </c>
      <c r="M100" s="41"/>
      <c r="N100" s="40"/>
      <c r="O100" s="39">
        <f t="shared" si="8"/>
        <v>0</v>
      </c>
      <c r="P100" s="38"/>
      <c r="R100" s="13"/>
    </row>
    <row r="101" spans="1:18" hidden="1" x14ac:dyDescent="0.25">
      <c r="A101" s="145">
        <v>2233</v>
      </c>
      <c r="B101" s="117" t="s">
        <v>214</v>
      </c>
      <c r="C101" s="45">
        <f t="shared" si="4"/>
        <v>0</v>
      </c>
      <c r="D101" s="83">
        <v>0</v>
      </c>
      <c r="E101" s="80"/>
      <c r="F101" s="79">
        <f t="shared" si="5"/>
        <v>0</v>
      </c>
      <c r="G101" s="83"/>
      <c r="H101" s="82"/>
      <c r="I101" s="79">
        <f t="shared" si="6"/>
        <v>0</v>
      </c>
      <c r="J101" s="83"/>
      <c r="K101" s="82"/>
      <c r="L101" s="79">
        <f t="shared" si="7"/>
        <v>0</v>
      </c>
      <c r="M101" s="81"/>
      <c r="N101" s="80"/>
      <c r="O101" s="79">
        <f t="shared" si="8"/>
        <v>0</v>
      </c>
      <c r="P101" s="78"/>
      <c r="R101" s="13"/>
    </row>
    <row r="102" spans="1:18" ht="24" hidden="1" x14ac:dyDescent="0.25">
      <c r="A102" s="88">
        <v>2234</v>
      </c>
      <c r="B102" s="110" t="s">
        <v>213</v>
      </c>
      <c r="C102" s="45">
        <f t="shared" si="4"/>
        <v>0</v>
      </c>
      <c r="D102" s="43">
        <v>0</v>
      </c>
      <c r="E102" s="40"/>
      <c r="F102" s="39">
        <f t="shared" si="5"/>
        <v>0</v>
      </c>
      <c r="G102" s="43"/>
      <c r="H102" s="42"/>
      <c r="I102" s="39">
        <f t="shared" si="6"/>
        <v>0</v>
      </c>
      <c r="J102" s="43"/>
      <c r="K102" s="42"/>
      <c r="L102" s="39">
        <f t="shared" si="7"/>
        <v>0</v>
      </c>
      <c r="M102" s="41"/>
      <c r="N102" s="40"/>
      <c r="O102" s="39">
        <f t="shared" si="8"/>
        <v>0</v>
      </c>
      <c r="P102" s="38"/>
      <c r="R102" s="13"/>
    </row>
    <row r="103" spans="1:18" ht="24" hidden="1" x14ac:dyDescent="0.25">
      <c r="A103" s="88">
        <v>2235</v>
      </c>
      <c r="B103" s="110" t="s">
        <v>212</v>
      </c>
      <c r="C103" s="45">
        <f t="shared" si="4"/>
        <v>0</v>
      </c>
      <c r="D103" s="43">
        <v>0</v>
      </c>
      <c r="E103" s="40"/>
      <c r="F103" s="39">
        <f t="shared" si="5"/>
        <v>0</v>
      </c>
      <c r="G103" s="43"/>
      <c r="H103" s="42"/>
      <c r="I103" s="39">
        <f t="shared" si="6"/>
        <v>0</v>
      </c>
      <c r="J103" s="43"/>
      <c r="K103" s="42"/>
      <c r="L103" s="39">
        <f t="shared" si="7"/>
        <v>0</v>
      </c>
      <c r="M103" s="41"/>
      <c r="N103" s="40"/>
      <c r="O103" s="39">
        <f t="shared" si="8"/>
        <v>0</v>
      </c>
      <c r="P103" s="38"/>
      <c r="R103" s="13"/>
    </row>
    <row r="104" spans="1:18" hidden="1" x14ac:dyDescent="0.25">
      <c r="A104" s="88">
        <v>2236</v>
      </c>
      <c r="B104" s="110" t="s">
        <v>211</v>
      </c>
      <c r="C104" s="45">
        <f t="shared" si="4"/>
        <v>0</v>
      </c>
      <c r="D104" s="43">
        <v>0</v>
      </c>
      <c r="E104" s="40"/>
      <c r="F104" s="39">
        <f t="shared" si="5"/>
        <v>0</v>
      </c>
      <c r="G104" s="43"/>
      <c r="H104" s="42"/>
      <c r="I104" s="39">
        <f t="shared" si="6"/>
        <v>0</v>
      </c>
      <c r="J104" s="43"/>
      <c r="K104" s="42"/>
      <c r="L104" s="39">
        <f t="shared" si="7"/>
        <v>0</v>
      </c>
      <c r="M104" s="41"/>
      <c r="N104" s="40"/>
      <c r="O104" s="39">
        <f t="shared" si="8"/>
        <v>0</v>
      </c>
      <c r="P104" s="38"/>
      <c r="R104" s="13"/>
    </row>
    <row r="105" spans="1:18" hidden="1" x14ac:dyDescent="0.25">
      <c r="A105" s="88">
        <v>2239</v>
      </c>
      <c r="B105" s="110" t="s">
        <v>210</v>
      </c>
      <c r="C105" s="45">
        <f t="shared" si="4"/>
        <v>0</v>
      </c>
      <c r="D105" s="43">
        <v>0</v>
      </c>
      <c r="E105" s="40"/>
      <c r="F105" s="39">
        <f t="shared" si="5"/>
        <v>0</v>
      </c>
      <c r="G105" s="43"/>
      <c r="H105" s="42"/>
      <c r="I105" s="39">
        <f t="shared" si="6"/>
        <v>0</v>
      </c>
      <c r="J105" s="43"/>
      <c r="K105" s="42"/>
      <c r="L105" s="39">
        <f t="shared" si="7"/>
        <v>0</v>
      </c>
      <c r="M105" s="41"/>
      <c r="N105" s="40"/>
      <c r="O105" s="39">
        <f t="shared" si="8"/>
        <v>0</v>
      </c>
      <c r="P105" s="38"/>
      <c r="R105" s="13"/>
    </row>
    <row r="106" spans="1:18" ht="24" hidden="1" x14ac:dyDescent="0.25">
      <c r="A106" s="111">
        <v>2240</v>
      </c>
      <c r="B106" s="110" t="s">
        <v>209</v>
      </c>
      <c r="C106" s="45">
        <f t="shared" si="4"/>
        <v>0</v>
      </c>
      <c r="D106" s="115">
        <f>SUM(D107:D114)</f>
        <v>0</v>
      </c>
      <c r="E106" s="112">
        <f>SUM(E107:E114)</f>
        <v>0</v>
      </c>
      <c r="F106" s="39">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row>
    <row r="107" spans="1:18" hidden="1" x14ac:dyDescent="0.25">
      <c r="A107" s="88">
        <v>2241</v>
      </c>
      <c r="B107" s="110" t="s">
        <v>208</v>
      </c>
      <c r="C107" s="45">
        <f t="shared" si="4"/>
        <v>0</v>
      </c>
      <c r="D107" s="43">
        <v>0</v>
      </c>
      <c r="E107" s="40"/>
      <c r="F107" s="39">
        <f t="shared" si="5"/>
        <v>0</v>
      </c>
      <c r="G107" s="43"/>
      <c r="H107" s="42"/>
      <c r="I107" s="39">
        <f t="shared" si="6"/>
        <v>0</v>
      </c>
      <c r="J107" s="43"/>
      <c r="K107" s="42"/>
      <c r="L107" s="39">
        <f t="shared" si="7"/>
        <v>0</v>
      </c>
      <c r="M107" s="41"/>
      <c r="N107" s="40"/>
      <c r="O107" s="39">
        <f t="shared" si="8"/>
        <v>0</v>
      </c>
      <c r="P107" s="38"/>
      <c r="R107" s="13"/>
    </row>
    <row r="108" spans="1:18" hidden="1" x14ac:dyDescent="0.25">
      <c r="A108" s="88">
        <v>2242</v>
      </c>
      <c r="B108" s="110" t="s">
        <v>207</v>
      </c>
      <c r="C108" s="45">
        <f t="shared" si="4"/>
        <v>0</v>
      </c>
      <c r="D108" s="43">
        <v>0</v>
      </c>
      <c r="E108" s="40"/>
      <c r="F108" s="39">
        <f t="shared" si="5"/>
        <v>0</v>
      </c>
      <c r="G108" s="43"/>
      <c r="H108" s="42"/>
      <c r="I108" s="39">
        <f t="shared" si="6"/>
        <v>0</v>
      </c>
      <c r="J108" s="43"/>
      <c r="K108" s="42"/>
      <c r="L108" s="39">
        <f t="shared" si="7"/>
        <v>0</v>
      </c>
      <c r="M108" s="41"/>
      <c r="N108" s="40"/>
      <c r="O108" s="39">
        <f t="shared" si="8"/>
        <v>0</v>
      </c>
      <c r="P108" s="38"/>
      <c r="R108" s="13"/>
    </row>
    <row r="109" spans="1:18" ht="24" hidden="1" x14ac:dyDescent="0.25">
      <c r="A109" s="88">
        <v>2243</v>
      </c>
      <c r="B109" s="110" t="s">
        <v>206</v>
      </c>
      <c r="C109" s="45">
        <f t="shared" si="4"/>
        <v>0</v>
      </c>
      <c r="D109" s="43"/>
      <c r="E109" s="40"/>
      <c r="F109" s="39">
        <f t="shared" si="5"/>
        <v>0</v>
      </c>
      <c r="G109" s="43"/>
      <c r="H109" s="42"/>
      <c r="I109" s="39">
        <f t="shared" si="6"/>
        <v>0</v>
      </c>
      <c r="J109" s="43"/>
      <c r="K109" s="42"/>
      <c r="L109" s="39">
        <f t="shared" si="7"/>
        <v>0</v>
      </c>
      <c r="M109" s="41"/>
      <c r="N109" s="40"/>
      <c r="O109" s="39">
        <f t="shared" si="8"/>
        <v>0</v>
      </c>
      <c r="P109" s="38"/>
      <c r="R109" s="13"/>
    </row>
    <row r="110" spans="1:18" hidden="1" x14ac:dyDescent="0.25">
      <c r="A110" s="88">
        <v>2244</v>
      </c>
      <c r="B110" s="110" t="s">
        <v>205</v>
      </c>
      <c r="C110" s="45">
        <f t="shared" si="4"/>
        <v>0</v>
      </c>
      <c r="D110" s="43"/>
      <c r="E110" s="40"/>
      <c r="F110" s="39">
        <f t="shared" si="5"/>
        <v>0</v>
      </c>
      <c r="G110" s="43"/>
      <c r="H110" s="42"/>
      <c r="I110" s="39">
        <f t="shared" si="6"/>
        <v>0</v>
      </c>
      <c r="J110" s="43"/>
      <c r="K110" s="42"/>
      <c r="L110" s="39">
        <f t="shared" si="7"/>
        <v>0</v>
      </c>
      <c r="M110" s="41"/>
      <c r="N110" s="40"/>
      <c r="O110" s="39">
        <f t="shared" si="8"/>
        <v>0</v>
      </c>
      <c r="P110" s="392"/>
      <c r="R110" s="13"/>
    </row>
    <row r="111" spans="1:18" hidden="1" x14ac:dyDescent="0.25">
      <c r="A111" s="88">
        <v>2246</v>
      </c>
      <c r="B111" s="110" t="s">
        <v>204</v>
      </c>
      <c r="C111" s="45">
        <f t="shared" si="4"/>
        <v>0</v>
      </c>
      <c r="D111" s="43">
        <v>0</v>
      </c>
      <c r="E111" s="40"/>
      <c r="F111" s="39">
        <f t="shared" si="5"/>
        <v>0</v>
      </c>
      <c r="G111" s="43"/>
      <c r="H111" s="42"/>
      <c r="I111" s="39">
        <f t="shared" si="6"/>
        <v>0</v>
      </c>
      <c r="J111" s="43"/>
      <c r="K111" s="42"/>
      <c r="L111" s="39">
        <f t="shared" si="7"/>
        <v>0</v>
      </c>
      <c r="M111" s="41"/>
      <c r="N111" s="40"/>
      <c r="O111" s="39">
        <f t="shared" si="8"/>
        <v>0</v>
      </c>
      <c r="P111" s="38"/>
      <c r="R111" s="13"/>
    </row>
    <row r="112" spans="1:18" hidden="1" x14ac:dyDescent="0.25">
      <c r="A112" s="88">
        <v>2247</v>
      </c>
      <c r="B112" s="110" t="s">
        <v>203</v>
      </c>
      <c r="C112" s="45">
        <f t="shared" si="4"/>
        <v>0</v>
      </c>
      <c r="D112" s="43">
        <v>0</v>
      </c>
      <c r="E112" s="40"/>
      <c r="F112" s="39">
        <f t="shared" si="5"/>
        <v>0</v>
      </c>
      <c r="G112" s="43"/>
      <c r="H112" s="42"/>
      <c r="I112" s="39">
        <f t="shared" si="6"/>
        <v>0</v>
      </c>
      <c r="J112" s="43"/>
      <c r="K112" s="42"/>
      <c r="L112" s="39">
        <f t="shared" si="7"/>
        <v>0</v>
      </c>
      <c r="M112" s="41"/>
      <c r="N112" s="40"/>
      <c r="O112" s="39">
        <f t="shared" si="8"/>
        <v>0</v>
      </c>
      <c r="P112" s="38"/>
      <c r="R112" s="13"/>
    </row>
    <row r="113" spans="1:18" ht="24" hidden="1" x14ac:dyDescent="0.25">
      <c r="A113" s="88">
        <v>2248</v>
      </c>
      <c r="B113" s="110" t="s">
        <v>202</v>
      </c>
      <c r="C113" s="45">
        <f t="shared" si="4"/>
        <v>0</v>
      </c>
      <c r="D113" s="43">
        <v>0</v>
      </c>
      <c r="E113" s="40"/>
      <c r="F113" s="39">
        <f t="shared" si="5"/>
        <v>0</v>
      </c>
      <c r="G113" s="43"/>
      <c r="H113" s="42"/>
      <c r="I113" s="39">
        <f t="shared" si="6"/>
        <v>0</v>
      </c>
      <c r="J113" s="43"/>
      <c r="K113" s="42"/>
      <c r="L113" s="39">
        <f t="shared" si="7"/>
        <v>0</v>
      </c>
      <c r="M113" s="41"/>
      <c r="N113" s="40"/>
      <c r="O113" s="39">
        <f t="shared" si="8"/>
        <v>0</v>
      </c>
      <c r="P113" s="38"/>
      <c r="R113" s="13"/>
    </row>
    <row r="114" spans="1:18" ht="24" hidden="1" x14ac:dyDescent="0.25">
      <c r="A114" s="88">
        <v>2249</v>
      </c>
      <c r="B114" s="110" t="s">
        <v>201</v>
      </c>
      <c r="C114" s="45">
        <f t="shared" si="4"/>
        <v>0</v>
      </c>
      <c r="D114" s="43">
        <v>0</v>
      </c>
      <c r="E114" s="40"/>
      <c r="F114" s="39">
        <f t="shared" si="5"/>
        <v>0</v>
      </c>
      <c r="G114" s="43"/>
      <c r="H114" s="42"/>
      <c r="I114" s="39">
        <f t="shared" si="6"/>
        <v>0</v>
      </c>
      <c r="J114" s="43"/>
      <c r="K114" s="42"/>
      <c r="L114" s="39">
        <f t="shared" si="7"/>
        <v>0</v>
      </c>
      <c r="M114" s="41"/>
      <c r="N114" s="40"/>
      <c r="O114" s="39">
        <f t="shared" si="8"/>
        <v>0</v>
      </c>
      <c r="P114" s="38"/>
      <c r="R114" s="13"/>
    </row>
    <row r="115" spans="1:18" hidden="1" x14ac:dyDescent="0.25">
      <c r="A115" s="111">
        <v>2250</v>
      </c>
      <c r="B115" s="110" t="s">
        <v>200</v>
      </c>
      <c r="C115" s="45">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row>
    <row r="116" spans="1:18" hidden="1" x14ac:dyDescent="0.25">
      <c r="A116" s="88">
        <v>2251</v>
      </c>
      <c r="B116" s="110" t="s">
        <v>199</v>
      </c>
      <c r="C116" s="45">
        <f t="shared" si="4"/>
        <v>0</v>
      </c>
      <c r="D116" s="43">
        <v>0</v>
      </c>
      <c r="E116" s="40"/>
      <c r="F116" s="39">
        <f t="shared" si="5"/>
        <v>0</v>
      </c>
      <c r="G116" s="43"/>
      <c r="H116" s="42"/>
      <c r="I116" s="39">
        <f t="shared" si="6"/>
        <v>0</v>
      </c>
      <c r="J116" s="43"/>
      <c r="K116" s="42"/>
      <c r="L116" s="39">
        <f t="shared" si="7"/>
        <v>0</v>
      </c>
      <c r="M116" s="41"/>
      <c r="N116" s="40"/>
      <c r="O116" s="39">
        <f t="shared" si="8"/>
        <v>0</v>
      </c>
      <c r="P116" s="38"/>
      <c r="R116" s="13"/>
    </row>
    <row r="117" spans="1:18" hidden="1" x14ac:dyDescent="0.25">
      <c r="A117" s="88">
        <v>2252</v>
      </c>
      <c r="B117" s="110" t="s">
        <v>198</v>
      </c>
      <c r="C117" s="45">
        <f t="shared" ref="C117:C181" si="9">F117+I117+L117+O117</f>
        <v>0</v>
      </c>
      <c r="D117" s="43">
        <v>0</v>
      </c>
      <c r="E117" s="40"/>
      <c r="F117" s="39">
        <f t="shared" si="5"/>
        <v>0</v>
      </c>
      <c r="G117" s="43"/>
      <c r="H117" s="42"/>
      <c r="I117" s="39">
        <f t="shared" si="6"/>
        <v>0</v>
      </c>
      <c r="J117" s="43"/>
      <c r="K117" s="42"/>
      <c r="L117" s="39">
        <f t="shared" si="7"/>
        <v>0</v>
      </c>
      <c r="M117" s="41"/>
      <c r="N117" s="40"/>
      <c r="O117" s="39">
        <f t="shared" si="8"/>
        <v>0</v>
      </c>
      <c r="P117" s="38"/>
      <c r="R117" s="13"/>
    </row>
    <row r="118" spans="1:18" hidden="1" x14ac:dyDescent="0.25">
      <c r="A118" s="88">
        <v>2259</v>
      </c>
      <c r="B118" s="110" t="s">
        <v>197</v>
      </c>
      <c r="C118" s="45">
        <f t="shared" si="9"/>
        <v>0</v>
      </c>
      <c r="D118" s="43">
        <v>0</v>
      </c>
      <c r="E118" s="40"/>
      <c r="F118" s="39">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c r="R118" s="13"/>
    </row>
    <row r="119" spans="1:18" hidden="1" x14ac:dyDescent="0.25">
      <c r="A119" s="111">
        <v>2260</v>
      </c>
      <c r="B119" s="110" t="s">
        <v>196</v>
      </c>
      <c r="C119" s="45">
        <f t="shared" si="9"/>
        <v>0</v>
      </c>
      <c r="D119" s="115">
        <f>SUM(D120:D124)</f>
        <v>0</v>
      </c>
      <c r="E119" s="112">
        <f>SUM(E120:E124)</f>
        <v>0</v>
      </c>
      <c r="F119" s="39">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c r="R119" s="13"/>
    </row>
    <row r="120" spans="1:18" hidden="1" x14ac:dyDescent="0.25">
      <c r="A120" s="88">
        <v>2261</v>
      </c>
      <c r="B120" s="110" t="s">
        <v>195</v>
      </c>
      <c r="C120" s="45">
        <f t="shared" si="9"/>
        <v>0</v>
      </c>
      <c r="D120" s="43">
        <v>0</v>
      </c>
      <c r="E120" s="40"/>
      <c r="F120" s="39">
        <f t="shared" si="10"/>
        <v>0</v>
      </c>
      <c r="G120" s="43"/>
      <c r="H120" s="42"/>
      <c r="I120" s="39">
        <f t="shared" si="11"/>
        <v>0</v>
      </c>
      <c r="J120" s="43"/>
      <c r="K120" s="42"/>
      <c r="L120" s="39">
        <f t="shared" si="12"/>
        <v>0</v>
      </c>
      <c r="M120" s="41"/>
      <c r="N120" s="40"/>
      <c r="O120" s="39">
        <f t="shared" si="13"/>
        <v>0</v>
      </c>
      <c r="P120" s="38"/>
      <c r="R120" s="13"/>
    </row>
    <row r="121" spans="1:18" hidden="1" x14ac:dyDescent="0.25">
      <c r="A121" s="88">
        <v>2262</v>
      </c>
      <c r="B121" s="110" t="s">
        <v>194</v>
      </c>
      <c r="C121" s="45">
        <f t="shared" si="9"/>
        <v>0</v>
      </c>
      <c r="D121" s="43">
        <v>0</v>
      </c>
      <c r="E121" s="40"/>
      <c r="F121" s="39">
        <f t="shared" si="10"/>
        <v>0</v>
      </c>
      <c r="G121" s="43"/>
      <c r="H121" s="42"/>
      <c r="I121" s="39">
        <f t="shared" si="11"/>
        <v>0</v>
      </c>
      <c r="J121" s="43"/>
      <c r="K121" s="42"/>
      <c r="L121" s="39">
        <f t="shared" si="12"/>
        <v>0</v>
      </c>
      <c r="M121" s="41"/>
      <c r="N121" s="40"/>
      <c r="O121" s="39">
        <f t="shared" si="13"/>
        <v>0</v>
      </c>
      <c r="P121" s="38"/>
      <c r="R121" s="13"/>
    </row>
    <row r="122" spans="1:18" hidden="1" x14ac:dyDescent="0.25">
      <c r="A122" s="88">
        <v>2263</v>
      </c>
      <c r="B122" s="110" t="s">
        <v>193</v>
      </c>
      <c r="C122" s="45">
        <f t="shared" si="9"/>
        <v>0</v>
      </c>
      <c r="D122" s="43">
        <v>0</v>
      </c>
      <c r="E122" s="40"/>
      <c r="F122" s="39">
        <f t="shared" si="10"/>
        <v>0</v>
      </c>
      <c r="G122" s="43"/>
      <c r="H122" s="42"/>
      <c r="I122" s="39">
        <f t="shared" si="11"/>
        <v>0</v>
      </c>
      <c r="J122" s="43"/>
      <c r="K122" s="42"/>
      <c r="L122" s="39">
        <f t="shared" si="12"/>
        <v>0</v>
      </c>
      <c r="M122" s="41"/>
      <c r="N122" s="40"/>
      <c r="O122" s="39">
        <f t="shared" si="13"/>
        <v>0</v>
      </c>
      <c r="P122" s="38"/>
      <c r="R122" s="13"/>
    </row>
    <row r="123" spans="1:18" hidden="1" x14ac:dyDescent="0.25">
      <c r="A123" s="88">
        <v>2264</v>
      </c>
      <c r="B123" s="110" t="s">
        <v>192</v>
      </c>
      <c r="C123" s="45">
        <f t="shared" si="9"/>
        <v>0</v>
      </c>
      <c r="D123" s="43">
        <v>0</v>
      </c>
      <c r="E123" s="40"/>
      <c r="F123" s="39">
        <f t="shared" si="10"/>
        <v>0</v>
      </c>
      <c r="G123" s="43"/>
      <c r="H123" s="42"/>
      <c r="I123" s="39">
        <f t="shared" si="11"/>
        <v>0</v>
      </c>
      <c r="J123" s="43"/>
      <c r="K123" s="42"/>
      <c r="L123" s="39">
        <f t="shared" si="12"/>
        <v>0</v>
      </c>
      <c r="M123" s="41"/>
      <c r="N123" s="40"/>
      <c r="O123" s="39">
        <f t="shared" si="13"/>
        <v>0</v>
      </c>
      <c r="P123" s="38"/>
      <c r="R123" s="13"/>
    </row>
    <row r="124" spans="1:18" hidden="1" x14ac:dyDescent="0.25">
      <c r="A124" s="88">
        <v>2269</v>
      </c>
      <c r="B124" s="110" t="s">
        <v>191</v>
      </c>
      <c r="C124" s="45">
        <f t="shared" si="9"/>
        <v>0</v>
      </c>
      <c r="D124" s="43">
        <v>0</v>
      </c>
      <c r="E124" s="40"/>
      <c r="F124" s="39">
        <f t="shared" si="10"/>
        <v>0</v>
      </c>
      <c r="G124" s="43"/>
      <c r="H124" s="42"/>
      <c r="I124" s="39">
        <f t="shared" si="11"/>
        <v>0</v>
      </c>
      <c r="J124" s="43"/>
      <c r="K124" s="42"/>
      <c r="L124" s="39">
        <f t="shared" si="12"/>
        <v>0</v>
      </c>
      <c r="M124" s="41"/>
      <c r="N124" s="40"/>
      <c r="O124" s="39">
        <f t="shared" si="13"/>
        <v>0</v>
      </c>
      <c r="P124" s="38"/>
      <c r="R124" s="13"/>
    </row>
    <row r="125" spans="1:18" hidden="1" x14ac:dyDescent="0.25">
      <c r="A125" s="111">
        <v>2270</v>
      </c>
      <c r="B125" s="110" t="s">
        <v>190</v>
      </c>
      <c r="C125" s="45">
        <f t="shared" si="9"/>
        <v>0</v>
      </c>
      <c r="D125" s="115">
        <f>SUM(D126:D130)</f>
        <v>0</v>
      </c>
      <c r="E125" s="112">
        <f>SUM(E126:E130)</f>
        <v>0</v>
      </c>
      <c r="F125" s="39">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row>
    <row r="126" spans="1:18" hidden="1" x14ac:dyDescent="0.25">
      <c r="A126" s="88">
        <v>2272</v>
      </c>
      <c r="B126" s="1" t="s">
        <v>189</v>
      </c>
      <c r="C126" s="45">
        <f t="shared" si="9"/>
        <v>0</v>
      </c>
      <c r="D126" s="43">
        <v>0</v>
      </c>
      <c r="E126" s="40"/>
      <c r="F126" s="39">
        <f t="shared" si="10"/>
        <v>0</v>
      </c>
      <c r="G126" s="43"/>
      <c r="H126" s="42"/>
      <c r="I126" s="39">
        <f t="shared" si="11"/>
        <v>0</v>
      </c>
      <c r="J126" s="43"/>
      <c r="K126" s="42"/>
      <c r="L126" s="39">
        <f t="shared" si="12"/>
        <v>0</v>
      </c>
      <c r="M126" s="41"/>
      <c r="N126" s="40"/>
      <c r="O126" s="39">
        <f t="shared" si="13"/>
        <v>0</v>
      </c>
      <c r="P126" s="38"/>
      <c r="R126" s="13"/>
    </row>
    <row r="127" spans="1:18" hidden="1" x14ac:dyDescent="0.25">
      <c r="A127" s="88">
        <v>2275</v>
      </c>
      <c r="B127" s="110" t="s">
        <v>188</v>
      </c>
      <c r="C127" s="45">
        <f t="shared" si="9"/>
        <v>0</v>
      </c>
      <c r="D127" s="43">
        <v>0</v>
      </c>
      <c r="E127" s="40"/>
      <c r="F127" s="39">
        <f t="shared" si="10"/>
        <v>0</v>
      </c>
      <c r="G127" s="43"/>
      <c r="H127" s="42"/>
      <c r="I127" s="39">
        <f t="shared" si="11"/>
        <v>0</v>
      </c>
      <c r="J127" s="43"/>
      <c r="K127" s="42"/>
      <c r="L127" s="39">
        <f t="shared" si="12"/>
        <v>0</v>
      </c>
      <c r="M127" s="41"/>
      <c r="N127" s="40"/>
      <c r="O127" s="39">
        <f t="shared" si="13"/>
        <v>0</v>
      </c>
      <c r="P127" s="38"/>
      <c r="R127" s="13"/>
    </row>
    <row r="128" spans="1:18" ht="24" hidden="1" x14ac:dyDescent="0.25">
      <c r="A128" s="88">
        <v>2276</v>
      </c>
      <c r="B128" s="110" t="s">
        <v>187</v>
      </c>
      <c r="C128" s="45">
        <f t="shared" si="9"/>
        <v>0</v>
      </c>
      <c r="D128" s="43">
        <v>0</v>
      </c>
      <c r="E128" s="40"/>
      <c r="F128" s="39">
        <f t="shared" si="10"/>
        <v>0</v>
      </c>
      <c r="G128" s="43"/>
      <c r="H128" s="42"/>
      <c r="I128" s="39">
        <f t="shared" si="11"/>
        <v>0</v>
      </c>
      <c r="J128" s="43"/>
      <c r="K128" s="42"/>
      <c r="L128" s="39">
        <f t="shared" si="12"/>
        <v>0</v>
      </c>
      <c r="M128" s="41"/>
      <c r="N128" s="40"/>
      <c r="O128" s="39">
        <f t="shared" si="13"/>
        <v>0</v>
      </c>
      <c r="P128" s="38"/>
      <c r="R128" s="13"/>
    </row>
    <row r="129" spans="1:18" ht="24" hidden="1" x14ac:dyDescent="0.25">
      <c r="A129" s="88">
        <v>2278</v>
      </c>
      <c r="B129" s="110" t="s">
        <v>186</v>
      </c>
      <c r="C129" s="45">
        <f t="shared" si="9"/>
        <v>0</v>
      </c>
      <c r="D129" s="43">
        <v>0</v>
      </c>
      <c r="E129" s="40"/>
      <c r="F129" s="39">
        <f t="shared" si="10"/>
        <v>0</v>
      </c>
      <c r="G129" s="43"/>
      <c r="H129" s="42"/>
      <c r="I129" s="39">
        <f t="shared" si="11"/>
        <v>0</v>
      </c>
      <c r="J129" s="43"/>
      <c r="K129" s="42"/>
      <c r="L129" s="39">
        <f t="shared" si="12"/>
        <v>0</v>
      </c>
      <c r="M129" s="41"/>
      <c r="N129" s="40"/>
      <c r="O129" s="39">
        <f t="shared" si="13"/>
        <v>0</v>
      </c>
      <c r="P129" s="38"/>
      <c r="R129" s="13"/>
    </row>
    <row r="130" spans="1:18" ht="24" hidden="1" x14ac:dyDescent="0.25">
      <c r="A130" s="88">
        <v>2279</v>
      </c>
      <c r="B130" s="110" t="s">
        <v>185</v>
      </c>
      <c r="C130" s="45">
        <f t="shared" si="9"/>
        <v>0</v>
      </c>
      <c r="D130" s="43"/>
      <c r="E130" s="40"/>
      <c r="F130" s="39">
        <f t="shared" si="10"/>
        <v>0</v>
      </c>
      <c r="G130" s="43"/>
      <c r="H130" s="42"/>
      <c r="I130" s="39">
        <f t="shared" si="11"/>
        <v>0</v>
      </c>
      <c r="J130" s="43"/>
      <c r="K130" s="42"/>
      <c r="L130" s="39">
        <f t="shared" si="12"/>
        <v>0</v>
      </c>
      <c r="M130" s="41"/>
      <c r="N130" s="40"/>
      <c r="O130" s="39">
        <f t="shared" si="13"/>
        <v>0</v>
      </c>
      <c r="P130" s="38"/>
      <c r="R130" s="13"/>
    </row>
    <row r="131" spans="1:18" ht="24" hidden="1" x14ac:dyDescent="0.25">
      <c r="A131" s="118">
        <v>2280</v>
      </c>
      <c r="B131" s="117" t="s">
        <v>184</v>
      </c>
      <c r="C131" s="45">
        <f t="shared" si="9"/>
        <v>0</v>
      </c>
      <c r="D131" s="140">
        <f t="shared" ref="D131" si="14">SUM(D132)</f>
        <v>0</v>
      </c>
      <c r="E131" s="141">
        <f t="shared" ref="E131:N131" si="15">SUM(E132)</f>
        <v>0</v>
      </c>
      <c r="F131" s="79">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c r="R131" s="13"/>
    </row>
    <row r="132" spans="1:18" ht="24" hidden="1" x14ac:dyDescent="0.25">
      <c r="A132" s="88">
        <v>2283</v>
      </c>
      <c r="B132" s="110" t="s">
        <v>183</v>
      </c>
      <c r="C132" s="45">
        <f t="shared" si="9"/>
        <v>0</v>
      </c>
      <c r="D132" s="43">
        <v>0</v>
      </c>
      <c r="E132" s="40"/>
      <c r="F132" s="39">
        <f t="shared" si="10"/>
        <v>0</v>
      </c>
      <c r="G132" s="43"/>
      <c r="H132" s="42"/>
      <c r="I132" s="39">
        <f t="shared" si="11"/>
        <v>0</v>
      </c>
      <c r="J132" s="43"/>
      <c r="K132" s="42"/>
      <c r="L132" s="39">
        <f t="shared" si="12"/>
        <v>0</v>
      </c>
      <c r="M132" s="41"/>
      <c r="N132" s="40"/>
      <c r="O132" s="39">
        <f t="shared" si="13"/>
        <v>0</v>
      </c>
      <c r="P132" s="38"/>
      <c r="R132" s="13"/>
    </row>
    <row r="133" spans="1:18" ht="36" hidden="1" x14ac:dyDescent="0.25">
      <c r="A133" s="109">
        <v>2300</v>
      </c>
      <c r="B133" s="108" t="s">
        <v>182</v>
      </c>
      <c r="C133" s="124">
        <f t="shared" si="9"/>
        <v>0</v>
      </c>
      <c r="D133" s="121">
        <f>SUM(D134,D139,D143,D144,D147,D154,D162,D163,D166)</f>
        <v>0</v>
      </c>
      <c r="E133" s="123">
        <f>SUM(E134,E139,E143,E144,E147,E154,E162,E163,E166)</f>
        <v>0</v>
      </c>
      <c r="F133" s="119">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row>
    <row r="134" spans="1:18" ht="24" hidden="1" x14ac:dyDescent="0.25">
      <c r="A134" s="118">
        <v>2310</v>
      </c>
      <c r="B134" s="117" t="s">
        <v>181</v>
      </c>
      <c r="C134" s="85">
        <f t="shared" si="9"/>
        <v>0</v>
      </c>
      <c r="D134" s="201">
        <f>SUM(D135:D138)</f>
        <v>0</v>
      </c>
      <c r="E134" s="141">
        <f>SUM(E135:E138)</f>
        <v>0</v>
      </c>
      <c r="F134" s="79">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row>
    <row r="135" spans="1:18" hidden="1" x14ac:dyDescent="0.25">
      <c r="A135" s="88">
        <v>2311</v>
      </c>
      <c r="B135" s="110" t="s">
        <v>180</v>
      </c>
      <c r="C135" s="45">
        <f t="shared" si="9"/>
        <v>0</v>
      </c>
      <c r="D135" s="43">
        <v>0</v>
      </c>
      <c r="E135" s="40"/>
      <c r="F135" s="39">
        <f t="shared" si="10"/>
        <v>0</v>
      </c>
      <c r="G135" s="43"/>
      <c r="H135" s="42"/>
      <c r="I135" s="39">
        <f t="shared" si="11"/>
        <v>0</v>
      </c>
      <c r="J135" s="43"/>
      <c r="K135" s="42"/>
      <c r="L135" s="39">
        <f t="shared" si="12"/>
        <v>0</v>
      </c>
      <c r="M135" s="41"/>
      <c r="N135" s="40"/>
      <c r="O135" s="39">
        <f t="shared" si="13"/>
        <v>0</v>
      </c>
      <c r="P135" s="38"/>
      <c r="R135" s="13"/>
    </row>
    <row r="136" spans="1:18" hidden="1" x14ac:dyDescent="0.25">
      <c r="A136" s="88">
        <v>2312</v>
      </c>
      <c r="B136" s="110" t="s">
        <v>179</v>
      </c>
      <c r="C136" s="45">
        <f t="shared" si="9"/>
        <v>0</v>
      </c>
      <c r="D136" s="43"/>
      <c r="E136" s="40"/>
      <c r="F136" s="39">
        <f t="shared" si="10"/>
        <v>0</v>
      </c>
      <c r="G136" s="43"/>
      <c r="H136" s="42"/>
      <c r="I136" s="39">
        <f t="shared" si="11"/>
        <v>0</v>
      </c>
      <c r="J136" s="43"/>
      <c r="K136" s="42"/>
      <c r="L136" s="39">
        <f t="shared" si="12"/>
        <v>0</v>
      </c>
      <c r="M136" s="41"/>
      <c r="N136" s="40"/>
      <c r="O136" s="39">
        <f t="shared" si="13"/>
        <v>0</v>
      </c>
      <c r="P136" s="38"/>
      <c r="R136" s="13"/>
    </row>
    <row r="137" spans="1:18" hidden="1" x14ac:dyDescent="0.25">
      <c r="A137" s="88">
        <v>2313</v>
      </c>
      <c r="B137" s="110" t="s">
        <v>178</v>
      </c>
      <c r="C137" s="45">
        <f t="shared" si="9"/>
        <v>0</v>
      </c>
      <c r="D137" s="43">
        <v>0</v>
      </c>
      <c r="E137" s="40"/>
      <c r="F137" s="39">
        <f t="shared" si="10"/>
        <v>0</v>
      </c>
      <c r="G137" s="43"/>
      <c r="H137" s="42"/>
      <c r="I137" s="39">
        <f t="shared" si="11"/>
        <v>0</v>
      </c>
      <c r="J137" s="43"/>
      <c r="K137" s="42"/>
      <c r="L137" s="39">
        <f t="shared" si="12"/>
        <v>0</v>
      </c>
      <c r="M137" s="41"/>
      <c r="N137" s="40"/>
      <c r="O137" s="39">
        <f t="shared" si="13"/>
        <v>0</v>
      </c>
      <c r="P137" s="38"/>
      <c r="R137" s="13"/>
    </row>
    <row r="138" spans="1:18" ht="24" hidden="1" x14ac:dyDescent="0.25">
      <c r="A138" s="88">
        <v>2314</v>
      </c>
      <c r="B138" s="110" t="s">
        <v>177</v>
      </c>
      <c r="C138" s="45">
        <f t="shared" si="9"/>
        <v>0</v>
      </c>
      <c r="D138" s="43"/>
      <c r="E138" s="40"/>
      <c r="F138" s="39">
        <f t="shared" si="10"/>
        <v>0</v>
      </c>
      <c r="G138" s="43"/>
      <c r="H138" s="42"/>
      <c r="I138" s="39">
        <f t="shared" si="11"/>
        <v>0</v>
      </c>
      <c r="J138" s="43"/>
      <c r="K138" s="42"/>
      <c r="L138" s="39">
        <f t="shared" si="12"/>
        <v>0</v>
      </c>
      <c r="M138" s="41"/>
      <c r="N138" s="40"/>
      <c r="O138" s="39">
        <f t="shared" si="13"/>
        <v>0</v>
      </c>
      <c r="P138" s="38"/>
      <c r="R138" s="13"/>
    </row>
    <row r="139" spans="1:18" hidden="1" x14ac:dyDescent="0.25">
      <c r="A139" s="111">
        <v>2320</v>
      </c>
      <c r="B139" s="110" t="s">
        <v>176</v>
      </c>
      <c r="C139" s="45">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row>
    <row r="140" spans="1:18" hidden="1" x14ac:dyDescent="0.25">
      <c r="A140" s="88">
        <v>2321</v>
      </c>
      <c r="B140" s="110" t="s">
        <v>175</v>
      </c>
      <c r="C140" s="45">
        <f t="shared" si="9"/>
        <v>0</v>
      </c>
      <c r="D140" s="43">
        <v>0</v>
      </c>
      <c r="E140" s="40"/>
      <c r="F140" s="39">
        <f t="shared" si="10"/>
        <v>0</v>
      </c>
      <c r="G140" s="43"/>
      <c r="H140" s="42"/>
      <c r="I140" s="39">
        <f t="shared" si="11"/>
        <v>0</v>
      </c>
      <c r="J140" s="43"/>
      <c r="K140" s="42"/>
      <c r="L140" s="39">
        <f t="shared" si="12"/>
        <v>0</v>
      </c>
      <c r="M140" s="41"/>
      <c r="N140" s="40"/>
      <c r="O140" s="39">
        <f t="shared" si="13"/>
        <v>0</v>
      </c>
      <c r="P140" s="38"/>
      <c r="R140" s="13"/>
    </row>
    <row r="141" spans="1:18" hidden="1" x14ac:dyDescent="0.25">
      <c r="A141" s="88">
        <v>2322</v>
      </c>
      <c r="B141" s="110" t="s">
        <v>174</v>
      </c>
      <c r="C141" s="45">
        <f t="shared" si="9"/>
        <v>0</v>
      </c>
      <c r="D141" s="43">
        <v>0</v>
      </c>
      <c r="E141" s="40"/>
      <c r="F141" s="39">
        <f t="shared" si="10"/>
        <v>0</v>
      </c>
      <c r="G141" s="43"/>
      <c r="H141" s="42"/>
      <c r="I141" s="39">
        <f t="shared" si="11"/>
        <v>0</v>
      </c>
      <c r="J141" s="43"/>
      <c r="K141" s="42"/>
      <c r="L141" s="39">
        <f t="shared" si="12"/>
        <v>0</v>
      </c>
      <c r="M141" s="41"/>
      <c r="N141" s="40"/>
      <c r="O141" s="39">
        <f t="shared" si="13"/>
        <v>0</v>
      </c>
      <c r="P141" s="38"/>
      <c r="R141" s="13"/>
    </row>
    <row r="142" spans="1:18" hidden="1" x14ac:dyDescent="0.25">
      <c r="A142" s="88">
        <v>2329</v>
      </c>
      <c r="B142" s="110" t="s">
        <v>173</v>
      </c>
      <c r="C142" s="45">
        <f t="shared" si="9"/>
        <v>0</v>
      </c>
      <c r="D142" s="43">
        <v>0</v>
      </c>
      <c r="E142" s="40"/>
      <c r="F142" s="39">
        <f t="shared" si="10"/>
        <v>0</v>
      </c>
      <c r="G142" s="43"/>
      <c r="H142" s="42"/>
      <c r="I142" s="39">
        <f t="shared" si="11"/>
        <v>0</v>
      </c>
      <c r="J142" s="43"/>
      <c r="K142" s="42"/>
      <c r="L142" s="39">
        <f t="shared" si="12"/>
        <v>0</v>
      </c>
      <c r="M142" s="41"/>
      <c r="N142" s="40"/>
      <c r="O142" s="39">
        <f t="shared" si="13"/>
        <v>0</v>
      </c>
      <c r="P142" s="38"/>
      <c r="R142" s="13"/>
    </row>
    <row r="143" spans="1:18" hidden="1" x14ac:dyDescent="0.25">
      <c r="A143" s="111">
        <v>2330</v>
      </c>
      <c r="B143" s="110" t="s">
        <v>172</v>
      </c>
      <c r="C143" s="45">
        <f t="shared" si="9"/>
        <v>0</v>
      </c>
      <c r="D143" s="43">
        <v>0</v>
      </c>
      <c r="E143" s="40"/>
      <c r="F143" s="39">
        <f t="shared" si="10"/>
        <v>0</v>
      </c>
      <c r="G143" s="43"/>
      <c r="H143" s="42"/>
      <c r="I143" s="39">
        <f t="shared" si="11"/>
        <v>0</v>
      </c>
      <c r="J143" s="43"/>
      <c r="K143" s="42"/>
      <c r="L143" s="39">
        <f t="shared" si="12"/>
        <v>0</v>
      </c>
      <c r="M143" s="41"/>
      <c r="N143" s="40"/>
      <c r="O143" s="39">
        <f t="shared" si="13"/>
        <v>0</v>
      </c>
      <c r="P143" s="38"/>
      <c r="R143" s="13"/>
    </row>
    <row r="144" spans="1:18" ht="36" hidden="1" x14ac:dyDescent="0.25">
      <c r="A144" s="111">
        <v>2340</v>
      </c>
      <c r="B144" s="110" t="s">
        <v>171</v>
      </c>
      <c r="C144" s="45">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row>
    <row r="145" spans="1:18" hidden="1" x14ac:dyDescent="0.25">
      <c r="A145" s="88">
        <v>2341</v>
      </c>
      <c r="B145" s="110" t="s">
        <v>170</v>
      </c>
      <c r="C145" s="45">
        <f t="shared" si="9"/>
        <v>0</v>
      </c>
      <c r="D145" s="43">
        <v>0</v>
      </c>
      <c r="E145" s="40"/>
      <c r="F145" s="39">
        <f t="shared" si="10"/>
        <v>0</v>
      </c>
      <c r="G145" s="43"/>
      <c r="H145" s="42"/>
      <c r="I145" s="39">
        <f t="shared" si="11"/>
        <v>0</v>
      </c>
      <c r="J145" s="43"/>
      <c r="K145" s="42"/>
      <c r="L145" s="39">
        <f t="shared" si="12"/>
        <v>0</v>
      </c>
      <c r="M145" s="41"/>
      <c r="N145" s="40"/>
      <c r="O145" s="39">
        <f t="shared" si="13"/>
        <v>0</v>
      </c>
      <c r="P145" s="38"/>
      <c r="R145" s="13"/>
    </row>
    <row r="146" spans="1:18" ht="24" hidden="1" x14ac:dyDescent="0.25">
      <c r="A146" s="88">
        <v>2344</v>
      </c>
      <c r="B146" s="110" t="s">
        <v>169</v>
      </c>
      <c r="C146" s="45">
        <f t="shared" si="9"/>
        <v>0</v>
      </c>
      <c r="D146" s="43">
        <v>0</v>
      </c>
      <c r="E146" s="40"/>
      <c r="F146" s="39">
        <f t="shared" si="10"/>
        <v>0</v>
      </c>
      <c r="G146" s="43"/>
      <c r="H146" s="42"/>
      <c r="I146" s="39">
        <f t="shared" si="11"/>
        <v>0</v>
      </c>
      <c r="J146" s="43"/>
      <c r="K146" s="42"/>
      <c r="L146" s="39">
        <f t="shared" si="12"/>
        <v>0</v>
      </c>
      <c r="M146" s="41"/>
      <c r="N146" s="40"/>
      <c r="O146" s="39">
        <f t="shared" si="13"/>
        <v>0</v>
      </c>
      <c r="P146" s="38"/>
      <c r="R146" s="13"/>
    </row>
    <row r="147" spans="1:18" ht="24" hidden="1" x14ac:dyDescent="0.25">
      <c r="A147" s="169">
        <v>2350</v>
      </c>
      <c r="B147" s="96" t="s">
        <v>168</v>
      </c>
      <c r="C147" s="45">
        <f t="shared" si="9"/>
        <v>0</v>
      </c>
      <c r="D147" s="94">
        <f>SUM(D148:D153)</f>
        <v>0</v>
      </c>
      <c r="E147" s="91">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row>
    <row r="148" spans="1:18" hidden="1" x14ac:dyDescent="0.25">
      <c r="A148" s="145">
        <v>2351</v>
      </c>
      <c r="B148" s="117" t="s">
        <v>167</v>
      </c>
      <c r="C148" s="45">
        <f t="shared" si="9"/>
        <v>0</v>
      </c>
      <c r="D148" s="83">
        <v>0</v>
      </c>
      <c r="E148" s="80"/>
      <c r="F148" s="79">
        <f t="shared" si="10"/>
        <v>0</v>
      </c>
      <c r="G148" s="83"/>
      <c r="H148" s="82"/>
      <c r="I148" s="79">
        <f t="shared" si="11"/>
        <v>0</v>
      </c>
      <c r="J148" s="83"/>
      <c r="K148" s="82"/>
      <c r="L148" s="79">
        <f t="shared" si="12"/>
        <v>0</v>
      </c>
      <c r="M148" s="81"/>
      <c r="N148" s="80"/>
      <c r="O148" s="79">
        <f t="shared" si="13"/>
        <v>0</v>
      </c>
      <c r="P148" s="78"/>
      <c r="R148" s="13"/>
    </row>
    <row r="149" spans="1:18" hidden="1" x14ac:dyDescent="0.25">
      <c r="A149" s="88">
        <v>2352</v>
      </c>
      <c r="B149" s="110" t="s">
        <v>166</v>
      </c>
      <c r="C149" s="45">
        <f t="shared" si="9"/>
        <v>0</v>
      </c>
      <c r="D149" s="43">
        <v>0</v>
      </c>
      <c r="E149" s="40"/>
      <c r="F149" s="39">
        <f t="shared" si="10"/>
        <v>0</v>
      </c>
      <c r="G149" s="43"/>
      <c r="H149" s="42"/>
      <c r="I149" s="39">
        <f t="shared" si="11"/>
        <v>0</v>
      </c>
      <c r="J149" s="43"/>
      <c r="K149" s="42"/>
      <c r="L149" s="39">
        <f t="shared" si="12"/>
        <v>0</v>
      </c>
      <c r="M149" s="41"/>
      <c r="N149" s="40"/>
      <c r="O149" s="39">
        <f t="shared" si="13"/>
        <v>0</v>
      </c>
      <c r="P149" s="38"/>
      <c r="R149" s="13"/>
    </row>
    <row r="150" spans="1:18" ht="24" hidden="1" x14ac:dyDescent="0.25">
      <c r="A150" s="88">
        <v>2353</v>
      </c>
      <c r="B150" s="110" t="s">
        <v>165</v>
      </c>
      <c r="C150" s="45">
        <f t="shared" si="9"/>
        <v>0</v>
      </c>
      <c r="D150" s="43">
        <v>0</v>
      </c>
      <c r="E150" s="40"/>
      <c r="F150" s="39">
        <f t="shared" si="10"/>
        <v>0</v>
      </c>
      <c r="G150" s="43"/>
      <c r="H150" s="42"/>
      <c r="I150" s="39">
        <f t="shared" si="11"/>
        <v>0</v>
      </c>
      <c r="J150" s="43"/>
      <c r="K150" s="42"/>
      <c r="L150" s="39">
        <f t="shared" si="12"/>
        <v>0</v>
      </c>
      <c r="M150" s="41"/>
      <c r="N150" s="40"/>
      <c r="O150" s="39">
        <f t="shared" si="13"/>
        <v>0</v>
      </c>
      <c r="P150" s="38"/>
      <c r="R150" s="13"/>
    </row>
    <row r="151" spans="1:18" ht="24" hidden="1" x14ac:dyDescent="0.25">
      <c r="A151" s="88">
        <v>2354</v>
      </c>
      <c r="B151" s="110" t="s">
        <v>164</v>
      </c>
      <c r="C151" s="45">
        <f t="shared" si="9"/>
        <v>0</v>
      </c>
      <c r="D151" s="43">
        <v>0</v>
      </c>
      <c r="E151" s="40"/>
      <c r="F151" s="39">
        <f t="shared" si="10"/>
        <v>0</v>
      </c>
      <c r="G151" s="43"/>
      <c r="H151" s="42"/>
      <c r="I151" s="39">
        <f t="shared" si="11"/>
        <v>0</v>
      </c>
      <c r="J151" s="43"/>
      <c r="K151" s="42"/>
      <c r="L151" s="39">
        <f t="shared" si="12"/>
        <v>0</v>
      </c>
      <c r="M151" s="41"/>
      <c r="N151" s="40"/>
      <c r="O151" s="39">
        <f t="shared" si="13"/>
        <v>0</v>
      </c>
      <c r="P151" s="38"/>
      <c r="R151" s="13"/>
    </row>
    <row r="152" spans="1:18" ht="24" hidden="1" x14ac:dyDescent="0.25">
      <c r="A152" s="88">
        <v>2355</v>
      </c>
      <c r="B152" s="110" t="s">
        <v>163</v>
      </c>
      <c r="C152" s="45">
        <f t="shared" si="9"/>
        <v>0</v>
      </c>
      <c r="D152" s="43">
        <v>0</v>
      </c>
      <c r="E152" s="40"/>
      <c r="F152" s="39">
        <f t="shared" si="10"/>
        <v>0</v>
      </c>
      <c r="G152" s="43"/>
      <c r="H152" s="42"/>
      <c r="I152" s="39">
        <f t="shared" si="11"/>
        <v>0</v>
      </c>
      <c r="J152" s="43"/>
      <c r="K152" s="42"/>
      <c r="L152" s="39">
        <f t="shared" si="12"/>
        <v>0</v>
      </c>
      <c r="M152" s="41"/>
      <c r="N152" s="40"/>
      <c r="O152" s="39">
        <f t="shared" si="13"/>
        <v>0</v>
      </c>
      <c r="P152" s="38"/>
      <c r="R152" s="13"/>
    </row>
    <row r="153" spans="1:18" hidden="1" x14ac:dyDescent="0.25">
      <c r="A153" s="88">
        <v>2359</v>
      </c>
      <c r="B153" s="110" t="s">
        <v>162</v>
      </c>
      <c r="C153" s="45">
        <f t="shared" si="9"/>
        <v>0</v>
      </c>
      <c r="D153" s="43">
        <v>0</v>
      </c>
      <c r="E153" s="40"/>
      <c r="F153" s="39">
        <f t="shared" si="10"/>
        <v>0</v>
      </c>
      <c r="G153" s="43"/>
      <c r="H153" s="42"/>
      <c r="I153" s="39">
        <f t="shared" si="11"/>
        <v>0</v>
      </c>
      <c r="J153" s="43"/>
      <c r="K153" s="42"/>
      <c r="L153" s="39">
        <f t="shared" si="12"/>
        <v>0</v>
      </c>
      <c r="M153" s="41"/>
      <c r="N153" s="40"/>
      <c r="O153" s="39">
        <f t="shared" si="13"/>
        <v>0</v>
      </c>
      <c r="P153" s="38"/>
      <c r="R153" s="13"/>
    </row>
    <row r="154" spans="1:18" ht="24" hidden="1" x14ac:dyDescent="0.25">
      <c r="A154" s="111">
        <v>2360</v>
      </c>
      <c r="B154" s="110" t="s">
        <v>161</v>
      </c>
      <c r="C154" s="45">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row>
    <row r="155" spans="1:18" hidden="1" x14ac:dyDescent="0.25">
      <c r="A155" s="46">
        <v>2361</v>
      </c>
      <c r="B155" s="110" t="s">
        <v>160</v>
      </c>
      <c r="C155" s="45">
        <f t="shared" si="9"/>
        <v>0</v>
      </c>
      <c r="D155" s="43"/>
      <c r="E155" s="40"/>
      <c r="F155" s="39">
        <f t="shared" si="10"/>
        <v>0</v>
      </c>
      <c r="G155" s="43"/>
      <c r="H155" s="42"/>
      <c r="I155" s="39">
        <f t="shared" si="11"/>
        <v>0</v>
      </c>
      <c r="J155" s="43"/>
      <c r="K155" s="42"/>
      <c r="L155" s="39">
        <f t="shared" si="12"/>
        <v>0</v>
      </c>
      <c r="M155" s="41"/>
      <c r="N155" s="40"/>
      <c r="O155" s="39">
        <f t="shared" si="13"/>
        <v>0</v>
      </c>
      <c r="P155" s="38"/>
      <c r="R155" s="13"/>
    </row>
    <row r="156" spans="1:18" hidden="1" x14ac:dyDescent="0.25">
      <c r="A156" s="46">
        <v>2362</v>
      </c>
      <c r="B156" s="110" t="s">
        <v>159</v>
      </c>
      <c r="C156" s="45">
        <f t="shared" si="9"/>
        <v>0</v>
      </c>
      <c r="D156" s="43">
        <v>0</v>
      </c>
      <c r="E156" s="40"/>
      <c r="F156" s="39">
        <f t="shared" si="10"/>
        <v>0</v>
      </c>
      <c r="G156" s="43"/>
      <c r="H156" s="42"/>
      <c r="I156" s="39">
        <f t="shared" si="11"/>
        <v>0</v>
      </c>
      <c r="J156" s="43"/>
      <c r="K156" s="42"/>
      <c r="L156" s="39">
        <f t="shared" si="12"/>
        <v>0</v>
      </c>
      <c r="M156" s="41"/>
      <c r="N156" s="40"/>
      <c r="O156" s="39">
        <f t="shared" si="13"/>
        <v>0</v>
      </c>
      <c r="P156" s="38"/>
      <c r="R156" s="13"/>
    </row>
    <row r="157" spans="1:18" hidden="1" x14ac:dyDescent="0.25">
      <c r="A157" s="46">
        <v>2363</v>
      </c>
      <c r="B157" s="110" t="s">
        <v>158</v>
      </c>
      <c r="C157" s="45">
        <f t="shared" si="9"/>
        <v>0</v>
      </c>
      <c r="D157" s="43">
        <v>0</v>
      </c>
      <c r="E157" s="40"/>
      <c r="F157" s="39">
        <f t="shared" si="10"/>
        <v>0</v>
      </c>
      <c r="G157" s="43"/>
      <c r="H157" s="42"/>
      <c r="I157" s="39">
        <f t="shared" si="11"/>
        <v>0</v>
      </c>
      <c r="J157" s="43"/>
      <c r="K157" s="42"/>
      <c r="L157" s="39">
        <f t="shared" si="12"/>
        <v>0</v>
      </c>
      <c r="M157" s="41"/>
      <c r="N157" s="40"/>
      <c r="O157" s="39">
        <f t="shared" si="13"/>
        <v>0</v>
      </c>
      <c r="P157" s="38"/>
      <c r="R157" s="13"/>
    </row>
    <row r="158" spans="1:18" hidden="1" x14ac:dyDescent="0.25">
      <c r="A158" s="46">
        <v>2364</v>
      </c>
      <c r="B158" s="110" t="s">
        <v>156</v>
      </c>
      <c r="C158" s="45">
        <f t="shared" si="9"/>
        <v>0</v>
      </c>
      <c r="D158" s="43">
        <v>0</v>
      </c>
      <c r="E158" s="40"/>
      <c r="F158" s="39">
        <f t="shared" si="10"/>
        <v>0</v>
      </c>
      <c r="G158" s="43"/>
      <c r="H158" s="42"/>
      <c r="I158" s="39">
        <f t="shared" si="11"/>
        <v>0</v>
      </c>
      <c r="J158" s="43"/>
      <c r="K158" s="42"/>
      <c r="L158" s="39">
        <f t="shared" si="12"/>
        <v>0</v>
      </c>
      <c r="M158" s="41"/>
      <c r="N158" s="40"/>
      <c r="O158" s="39">
        <f t="shared" si="13"/>
        <v>0</v>
      </c>
      <c r="P158" s="38"/>
      <c r="R158" s="13"/>
    </row>
    <row r="159" spans="1:18" hidden="1" x14ac:dyDescent="0.25">
      <c r="A159" s="46">
        <v>2365</v>
      </c>
      <c r="B159" s="110" t="s">
        <v>155</v>
      </c>
      <c r="C159" s="45">
        <f t="shared" si="9"/>
        <v>0</v>
      </c>
      <c r="D159" s="43">
        <v>0</v>
      </c>
      <c r="E159" s="40"/>
      <c r="F159" s="39">
        <f t="shared" si="10"/>
        <v>0</v>
      </c>
      <c r="G159" s="43"/>
      <c r="H159" s="42"/>
      <c r="I159" s="39">
        <f t="shared" si="11"/>
        <v>0</v>
      </c>
      <c r="J159" s="43"/>
      <c r="K159" s="42"/>
      <c r="L159" s="39">
        <f t="shared" si="12"/>
        <v>0</v>
      </c>
      <c r="M159" s="41"/>
      <c r="N159" s="40"/>
      <c r="O159" s="39">
        <f t="shared" si="13"/>
        <v>0</v>
      </c>
      <c r="P159" s="38"/>
      <c r="R159" s="13"/>
    </row>
    <row r="160" spans="1:18" ht="24" hidden="1" x14ac:dyDescent="0.25">
      <c r="A160" s="46">
        <v>2366</v>
      </c>
      <c r="B160" s="110" t="s">
        <v>153</v>
      </c>
      <c r="C160" s="45">
        <f t="shared" si="9"/>
        <v>0</v>
      </c>
      <c r="D160" s="43">
        <v>0</v>
      </c>
      <c r="E160" s="40"/>
      <c r="F160" s="39">
        <f t="shared" si="10"/>
        <v>0</v>
      </c>
      <c r="G160" s="43"/>
      <c r="H160" s="42"/>
      <c r="I160" s="39">
        <f t="shared" si="11"/>
        <v>0</v>
      </c>
      <c r="J160" s="43"/>
      <c r="K160" s="42"/>
      <c r="L160" s="39">
        <f t="shared" si="12"/>
        <v>0</v>
      </c>
      <c r="M160" s="41"/>
      <c r="N160" s="40"/>
      <c r="O160" s="39">
        <f t="shared" si="13"/>
        <v>0</v>
      </c>
      <c r="P160" s="38"/>
      <c r="R160" s="13"/>
    </row>
    <row r="161" spans="1:18" ht="36" hidden="1" x14ac:dyDescent="0.25">
      <c r="A161" s="46">
        <v>2369</v>
      </c>
      <c r="B161" s="110" t="s">
        <v>152</v>
      </c>
      <c r="C161" s="45">
        <f t="shared" si="9"/>
        <v>0</v>
      </c>
      <c r="D161" s="43">
        <v>0</v>
      </c>
      <c r="E161" s="40"/>
      <c r="F161" s="39">
        <f t="shared" si="10"/>
        <v>0</v>
      </c>
      <c r="G161" s="43"/>
      <c r="H161" s="42"/>
      <c r="I161" s="39">
        <f t="shared" si="11"/>
        <v>0</v>
      </c>
      <c r="J161" s="43"/>
      <c r="K161" s="42"/>
      <c r="L161" s="39">
        <f t="shared" si="12"/>
        <v>0</v>
      </c>
      <c r="M161" s="41"/>
      <c r="N161" s="40"/>
      <c r="O161" s="39">
        <f t="shared" si="13"/>
        <v>0</v>
      </c>
      <c r="P161" s="38"/>
      <c r="R161" s="13"/>
    </row>
    <row r="162" spans="1:18" hidden="1" x14ac:dyDescent="0.25">
      <c r="A162" s="169">
        <v>2370</v>
      </c>
      <c r="B162" s="96" t="s">
        <v>151</v>
      </c>
      <c r="C162" s="45">
        <f t="shared" si="9"/>
        <v>0</v>
      </c>
      <c r="D162" s="167">
        <v>0</v>
      </c>
      <c r="E162" s="164"/>
      <c r="F162" s="90">
        <f t="shared" si="10"/>
        <v>0</v>
      </c>
      <c r="G162" s="167"/>
      <c r="H162" s="166"/>
      <c r="I162" s="90">
        <f t="shared" si="11"/>
        <v>0</v>
      </c>
      <c r="J162" s="167"/>
      <c r="K162" s="166"/>
      <c r="L162" s="90">
        <f t="shared" si="12"/>
        <v>0</v>
      </c>
      <c r="M162" s="165"/>
      <c r="N162" s="164"/>
      <c r="O162" s="90">
        <f t="shared" si="13"/>
        <v>0</v>
      </c>
      <c r="P162" s="89"/>
      <c r="R162" s="13"/>
    </row>
    <row r="163" spans="1:18" hidden="1" x14ac:dyDescent="0.25">
      <c r="A163" s="169">
        <v>2380</v>
      </c>
      <c r="B163" s="96" t="s">
        <v>150</v>
      </c>
      <c r="C163" s="45">
        <f t="shared" si="9"/>
        <v>0</v>
      </c>
      <c r="D163" s="94">
        <f>SUM(D164:D165)</f>
        <v>0</v>
      </c>
      <c r="E163" s="91">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row>
    <row r="164" spans="1:18" hidden="1" x14ac:dyDescent="0.25">
      <c r="A164" s="200">
        <v>2381</v>
      </c>
      <c r="B164" s="117" t="s">
        <v>149</v>
      </c>
      <c r="C164" s="45">
        <f t="shared" si="9"/>
        <v>0</v>
      </c>
      <c r="D164" s="83">
        <v>0</v>
      </c>
      <c r="E164" s="80"/>
      <c r="F164" s="79">
        <f t="shared" si="10"/>
        <v>0</v>
      </c>
      <c r="G164" s="83"/>
      <c r="H164" s="82"/>
      <c r="I164" s="79">
        <f t="shared" si="11"/>
        <v>0</v>
      </c>
      <c r="J164" s="83"/>
      <c r="K164" s="82"/>
      <c r="L164" s="79">
        <f t="shared" si="12"/>
        <v>0</v>
      </c>
      <c r="M164" s="81"/>
      <c r="N164" s="80"/>
      <c r="O164" s="79">
        <f t="shared" si="13"/>
        <v>0</v>
      </c>
      <c r="P164" s="78"/>
      <c r="R164" s="13"/>
    </row>
    <row r="165" spans="1:18" ht="24" hidden="1" x14ac:dyDescent="0.25">
      <c r="A165" s="46">
        <v>2389</v>
      </c>
      <c r="B165" s="110" t="s">
        <v>148</v>
      </c>
      <c r="C165" s="45">
        <f t="shared" si="9"/>
        <v>0</v>
      </c>
      <c r="D165" s="43">
        <v>0</v>
      </c>
      <c r="E165" s="40"/>
      <c r="F165" s="39">
        <f t="shared" si="10"/>
        <v>0</v>
      </c>
      <c r="G165" s="43"/>
      <c r="H165" s="42"/>
      <c r="I165" s="39">
        <f t="shared" si="11"/>
        <v>0</v>
      </c>
      <c r="J165" s="43"/>
      <c r="K165" s="42"/>
      <c r="L165" s="39">
        <f t="shared" si="12"/>
        <v>0</v>
      </c>
      <c r="M165" s="41"/>
      <c r="N165" s="40"/>
      <c r="O165" s="39">
        <f t="shared" si="13"/>
        <v>0</v>
      </c>
      <c r="P165" s="38"/>
      <c r="R165" s="13"/>
    </row>
    <row r="166" spans="1:18" hidden="1" x14ac:dyDescent="0.25">
      <c r="A166" s="169">
        <v>2390</v>
      </c>
      <c r="B166" s="96" t="s">
        <v>147</v>
      </c>
      <c r="C166" s="45">
        <f t="shared" si="9"/>
        <v>0</v>
      </c>
      <c r="D166" s="167">
        <v>0</v>
      </c>
      <c r="E166" s="164"/>
      <c r="F166" s="39">
        <f t="shared" si="10"/>
        <v>0</v>
      </c>
      <c r="G166" s="167"/>
      <c r="H166" s="166"/>
      <c r="I166" s="90">
        <f t="shared" si="11"/>
        <v>0</v>
      </c>
      <c r="J166" s="167"/>
      <c r="K166" s="166"/>
      <c r="L166" s="90">
        <f t="shared" si="12"/>
        <v>0</v>
      </c>
      <c r="M166" s="165"/>
      <c r="N166" s="164"/>
      <c r="O166" s="90">
        <f t="shared" si="13"/>
        <v>0</v>
      </c>
      <c r="P166" s="89"/>
      <c r="R166" s="13"/>
    </row>
    <row r="167" spans="1:18" hidden="1" x14ac:dyDescent="0.25">
      <c r="A167" s="109">
        <v>2400</v>
      </c>
      <c r="B167" s="108" t="s">
        <v>146</v>
      </c>
      <c r="C167" s="124">
        <f t="shared" si="9"/>
        <v>0</v>
      </c>
      <c r="D167" s="199">
        <v>0</v>
      </c>
      <c r="E167" s="196"/>
      <c r="F167" s="119">
        <f t="shared" si="10"/>
        <v>0</v>
      </c>
      <c r="G167" s="199"/>
      <c r="H167" s="198"/>
      <c r="I167" s="119">
        <f t="shared" si="11"/>
        <v>0</v>
      </c>
      <c r="J167" s="199"/>
      <c r="K167" s="198"/>
      <c r="L167" s="119">
        <f t="shared" si="12"/>
        <v>0</v>
      </c>
      <c r="M167" s="197"/>
      <c r="N167" s="196"/>
      <c r="O167" s="119">
        <f t="shared" si="13"/>
        <v>0</v>
      </c>
      <c r="P167" s="171"/>
      <c r="R167" s="13"/>
    </row>
    <row r="168" spans="1:18" ht="24" hidden="1" x14ac:dyDescent="0.25">
      <c r="A168" s="109">
        <v>2500</v>
      </c>
      <c r="B168" s="108" t="s">
        <v>145</v>
      </c>
      <c r="C168" s="124">
        <f t="shared" si="9"/>
        <v>0</v>
      </c>
      <c r="D168" s="121">
        <f>SUM(D169,D174)</f>
        <v>0</v>
      </c>
      <c r="E168" s="123">
        <f>SUM(E169,E174)</f>
        <v>0</v>
      </c>
      <c r="F168" s="119">
        <f t="shared" si="10"/>
        <v>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67">
        <f t="shared" si="13"/>
        <v>0</v>
      </c>
      <c r="P168" s="66"/>
      <c r="R168" s="13"/>
    </row>
    <row r="169" spans="1:18" hidden="1" x14ac:dyDescent="0.25">
      <c r="A169" s="118">
        <v>2510</v>
      </c>
      <c r="B169" s="117" t="s">
        <v>144</v>
      </c>
      <c r="C169" s="85">
        <f t="shared" si="9"/>
        <v>0</v>
      </c>
      <c r="D169" s="140">
        <f>SUM(D170:D173)</f>
        <v>0</v>
      </c>
      <c r="E169" s="141">
        <f>SUM(E170:E173)</f>
        <v>0</v>
      </c>
      <c r="F169" s="79">
        <f t="shared" si="10"/>
        <v>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c r="R169" s="13"/>
    </row>
    <row r="170" spans="1:18" ht="24" hidden="1" x14ac:dyDescent="0.25">
      <c r="A170" s="88">
        <v>2512</v>
      </c>
      <c r="B170" s="110" t="s">
        <v>143</v>
      </c>
      <c r="C170" s="45">
        <f t="shared" si="9"/>
        <v>0</v>
      </c>
      <c r="D170" s="43">
        <v>0</v>
      </c>
      <c r="E170" s="40"/>
      <c r="F170" s="39">
        <f t="shared" si="10"/>
        <v>0</v>
      </c>
      <c r="G170" s="43"/>
      <c r="H170" s="42"/>
      <c r="I170" s="39">
        <f t="shared" si="11"/>
        <v>0</v>
      </c>
      <c r="J170" s="43"/>
      <c r="K170" s="42"/>
      <c r="L170" s="39">
        <f t="shared" si="12"/>
        <v>0</v>
      </c>
      <c r="M170" s="41"/>
      <c r="N170" s="40"/>
      <c r="O170" s="39">
        <f t="shared" si="13"/>
        <v>0</v>
      </c>
      <c r="P170" s="38"/>
      <c r="R170" s="13"/>
    </row>
    <row r="171" spans="1:18" ht="36" hidden="1" x14ac:dyDescent="0.25">
      <c r="A171" s="88">
        <v>2513</v>
      </c>
      <c r="B171" s="110" t="s">
        <v>142</v>
      </c>
      <c r="C171" s="45">
        <f t="shared" si="9"/>
        <v>0</v>
      </c>
      <c r="D171" s="43">
        <v>0</v>
      </c>
      <c r="E171" s="40"/>
      <c r="F171" s="39">
        <f t="shared" si="10"/>
        <v>0</v>
      </c>
      <c r="G171" s="43"/>
      <c r="H171" s="42"/>
      <c r="I171" s="39">
        <f t="shared" si="11"/>
        <v>0</v>
      </c>
      <c r="J171" s="43"/>
      <c r="K171" s="42"/>
      <c r="L171" s="39">
        <f t="shared" si="12"/>
        <v>0</v>
      </c>
      <c r="M171" s="41"/>
      <c r="N171" s="40"/>
      <c r="O171" s="39">
        <f t="shared" si="13"/>
        <v>0</v>
      </c>
      <c r="P171" s="38"/>
      <c r="R171" s="13"/>
    </row>
    <row r="172" spans="1:18" ht="24" hidden="1" x14ac:dyDescent="0.25">
      <c r="A172" s="88">
        <v>2515</v>
      </c>
      <c r="B172" s="110" t="s">
        <v>141</v>
      </c>
      <c r="C172" s="45">
        <f t="shared" si="9"/>
        <v>0</v>
      </c>
      <c r="D172" s="43">
        <v>0</v>
      </c>
      <c r="E172" s="40"/>
      <c r="F172" s="39">
        <f t="shared" si="10"/>
        <v>0</v>
      </c>
      <c r="G172" s="43"/>
      <c r="H172" s="42"/>
      <c r="I172" s="39">
        <f t="shared" si="11"/>
        <v>0</v>
      </c>
      <c r="J172" s="43"/>
      <c r="K172" s="42"/>
      <c r="L172" s="39">
        <f t="shared" si="12"/>
        <v>0</v>
      </c>
      <c r="M172" s="41"/>
      <c r="N172" s="40"/>
      <c r="O172" s="39">
        <f t="shared" si="13"/>
        <v>0</v>
      </c>
      <c r="P172" s="38"/>
      <c r="R172" s="13"/>
    </row>
    <row r="173" spans="1:18" ht="24" hidden="1" x14ac:dyDescent="0.25">
      <c r="A173" s="88">
        <v>2519</v>
      </c>
      <c r="B173" s="110" t="s">
        <v>140</v>
      </c>
      <c r="C173" s="45">
        <f t="shared" si="9"/>
        <v>0</v>
      </c>
      <c r="D173" s="43">
        <v>0</v>
      </c>
      <c r="E173" s="40"/>
      <c r="F173" s="39">
        <f t="shared" si="10"/>
        <v>0</v>
      </c>
      <c r="G173" s="43"/>
      <c r="H173" s="42"/>
      <c r="I173" s="39">
        <f t="shared" si="11"/>
        <v>0</v>
      </c>
      <c r="J173" s="43"/>
      <c r="K173" s="42"/>
      <c r="L173" s="39">
        <f t="shared" si="12"/>
        <v>0</v>
      </c>
      <c r="M173" s="41"/>
      <c r="N173" s="40"/>
      <c r="O173" s="39">
        <f t="shared" si="13"/>
        <v>0</v>
      </c>
      <c r="P173" s="38"/>
      <c r="R173" s="13"/>
    </row>
    <row r="174" spans="1:18" hidden="1" x14ac:dyDescent="0.25">
      <c r="A174" s="111">
        <v>2520</v>
      </c>
      <c r="B174" s="110" t="s">
        <v>139</v>
      </c>
      <c r="C174" s="45">
        <f t="shared" si="9"/>
        <v>0</v>
      </c>
      <c r="D174" s="43">
        <v>0</v>
      </c>
      <c r="E174" s="40"/>
      <c r="F174" s="39">
        <f t="shared" si="10"/>
        <v>0</v>
      </c>
      <c r="G174" s="43"/>
      <c r="H174" s="42"/>
      <c r="I174" s="39">
        <f t="shared" si="11"/>
        <v>0</v>
      </c>
      <c r="J174" s="43"/>
      <c r="K174" s="42"/>
      <c r="L174" s="39">
        <f t="shared" si="12"/>
        <v>0</v>
      </c>
      <c r="M174" s="41"/>
      <c r="N174" s="40"/>
      <c r="O174" s="39">
        <f t="shared" si="13"/>
        <v>0</v>
      </c>
      <c r="P174" s="38"/>
      <c r="R174" s="13"/>
    </row>
    <row r="175" spans="1:18" s="189" customFormat="1" ht="36" hidden="1" x14ac:dyDescent="0.25">
      <c r="A175" s="183">
        <v>2800</v>
      </c>
      <c r="B175" s="117" t="s">
        <v>138</v>
      </c>
      <c r="C175" s="85">
        <f t="shared" si="9"/>
        <v>0</v>
      </c>
      <c r="D175" s="194">
        <v>0</v>
      </c>
      <c r="E175" s="191"/>
      <c r="F175" s="190">
        <f t="shared" si="10"/>
        <v>0</v>
      </c>
      <c r="G175" s="194"/>
      <c r="H175" s="193"/>
      <c r="I175" s="190">
        <f t="shared" si="11"/>
        <v>0</v>
      </c>
      <c r="J175" s="194"/>
      <c r="K175" s="193"/>
      <c r="L175" s="190">
        <f t="shared" si="12"/>
        <v>0</v>
      </c>
      <c r="M175" s="192"/>
      <c r="N175" s="191"/>
      <c r="O175" s="190">
        <f t="shared" si="13"/>
        <v>0</v>
      </c>
      <c r="P175" s="78"/>
      <c r="R175" s="13"/>
    </row>
    <row r="176" spans="1:18" hidden="1" x14ac:dyDescent="0.25">
      <c r="A176" s="163">
        <v>3000</v>
      </c>
      <c r="B176" s="163" t="s">
        <v>137</v>
      </c>
      <c r="C176" s="162">
        <f t="shared" si="9"/>
        <v>0</v>
      </c>
      <c r="D176" s="160">
        <f>SUM(D177,D187)</f>
        <v>0</v>
      </c>
      <c r="E176" s="157">
        <f>SUM(E177,E187)</f>
        <v>0</v>
      </c>
      <c r="F176" s="156">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row>
    <row r="177" spans="1:18" ht="24" hidden="1" x14ac:dyDescent="0.25">
      <c r="A177" s="109">
        <v>3200</v>
      </c>
      <c r="B177" s="153" t="s">
        <v>136</v>
      </c>
      <c r="C177" s="124">
        <f t="shared" si="9"/>
        <v>0</v>
      </c>
      <c r="D177" s="121">
        <f>SUM(D178,D182)</f>
        <v>0</v>
      </c>
      <c r="E177" s="123">
        <f>SUM(E178,E182)</f>
        <v>0</v>
      </c>
      <c r="F177" s="119">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c r="R177" s="13"/>
    </row>
    <row r="178" spans="1:18" ht="36" hidden="1" x14ac:dyDescent="0.25">
      <c r="A178" s="118">
        <v>3260</v>
      </c>
      <c r="B178" s="117" t="s">
        <v>135</v>
      </c>
      <c r="C178" s="85">
        <f t="shared" si="9"/>
        <v>0</v>
      </c>
      <c r="D178" s="140">
        <f>SUM(D179:D181)</f>
        <v>0</v>
      </c>
      <c r="E178" s="141">
        <f>SUM(E179:E181)</f>
        <v>0</v>
      </c>
      <c r="F178" s="79">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row>
    <row r="179" spans="1:18" ht="24" hidden="1" x14ac:dyDescent="0.25">
      <c r="A179" s="88">
        <v>3261</v>
      </c>
      <c r="B179" s="110" t="s">
        <v>134</v>
      </c>
      <c r="C179" s="45">
        <f t="shared" si="9"/>
        <v>0</v>
      </c>
      <c r="D179" s="43">
        <v>0</v>
      </c>
      <c r="E179" s="40"/>
      <c r="F179" s="39">
        <f t="shared" si="10"/>
        <v>0</v>
      </c>
      <c r="G179" s="43"/>
      <c r="H179" s="42"/>
      <c r="I179" s="39">
        <f t="shared" si="11"/>
        <v>0</v>
      </c>
      <c r="J179" s="43"/>
      <c r="K179" s="42"/>
      <c r="L179" s="39">
        <f t="shared" si="12"/>
        <v>0</v>
      </c>
      <c r="M179" s="41"/>
      <c r="N179" s="40"/>
      <c r="O179" s="39">
        <f t="shared" si="13"/>
        <v>0</v>
      </c>
      <c r="P179" s="38"/>
      <c r="R179" s="13"/>
    </row>
    <row r="180" spans="1:18" ht="36" hidden="1" x14ac:dyDescent="0.25">
      <c r="A180" s="88">
        <v>3262</v>
      </c>
      <c r="B180" s="110" t="s">
        <v>133</v>
      </c>
      <c r="C180" s="45">
        <f t="shared" si="9"/>
        <v>0</v>
      </c>
      <c r="D180" s="43">
        <v>0</v>
      </c>
      <c r="E180" s="40"/>
      <c r="F180" s="39">
        <f t="shared" si="10"/>
        <v>0</v>
      </c>
      <c r="G180" s="43"/>
      <c r="H180" s="42"/>
      <c r="I180" s="39">
        <f t="shared" si="11"/>
        <v>0</v>
      </c>
      <c r="J180" s="43"/>
      <c r="K180" s="42"/>
      <c r="L180" s="39">
        <f t="shared" si="12"/>
        <v>0</v>
      </c>
      <c r="M180" s="41"/>
      <c r="N180" s="40"/>
      <c r="O180" s="39">
        <f t="shared" si="13"/>
        <v>0</v>
      </c>
      <c r="P180" s="38"/>
      <c r="R180" s="13"/>
    </row>
    <row r="181" spans="1:18" ht="24" hidden="1" x14ac:dyDescent="0.25">
      <c r="A181" s="88">
        <v>3263</v>
      </c>
      <c r="B181" s="110" t="s">
        <v>132</v>
      </c>
      <c r="C181" s="45">
        <f t="shared" si="9"/>
        <v>0</v>
      </c>
      <c r="D181" s="43">
        <v>0</v>
      </c>
      <c r="E181" s="40"/>
      <c r="F181" s="39">
        <f t="shared" si="10"/>
        <v>0</v>
      </c>
      <c r="G181" s="43"/>
      <c r="H181" s="42"/>
      <c r="I181" s="39">
        <f t="shared" si="11"/>
        <v>0</v>
      </c>
      <c r="J181" s="43"/>
      <c r="K181" s="42"/>
      <c r="L181" s="39">
        <f t="shared" si="12"/>
        <v>0</v>
      </c>
      <c r="M181" s="41"/>
      <c r="N181" s="40"/>
      <c r="O181" s="39">
        <f t="shared" si="13"/>
        <v>0</v>
      </c>
      <c r="P181" s="38"/>
      <c r="R181" s="13"/>
    </row>
    <row r="182" spans="1:18" ht="72" hidden="1" x14ac:dyDescent="0.25">
      <c r="A182" s="118">
        <v>3290</v>
      </c>
      <c r="B182" s="117" t="s">
        <v>131</v>
      </c>
      <c r="C182" s="45">
        <f t="shared" ref="C182:C258" si="27">F182+I182+L182+O182</f>
        <v>0</v>
      </c>
      <c r="D182" s="140">
        <f>SUM(D183:D186)</f>
        <v>0</v>
      </c>
      <c r="E182" s="141">
        <f>SUM(E183:E186)</f>
        <v>0</v>
      </c>
      <c r="F182" s="79">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c r="R182" s="13"/>
    </row>
    <row r="183" spans="1:18" ht="60" hidden="1" x14ac:dyDescent="0.25">
      <c r="A183" s="88">
        <v>3291</v>
      </c>
      <c r="B183" s="110" t="s">
        <v>130</v>
      </c>
      <c r="C183" s="45">
        <f t="shared" si="27"/>
        <v>0</v>
      </c>
      <c r="D183" s="43">
        <v>0</v>
      </c>
      <c r="E183" s="40"/>
      <c r="F183" s="39">
        <f t="shared" ref="F183:F246" si="31">D183+E183</f>
        <v>0</v>
      </c>
      <c r="G183" s="43"/>
      <c r="H183" s="42"/>
      <c r="I183" s="39">
        <f t="shared" ref="I183:I246" si="32">G183+H183</f>
        <v>0</v>
      </c>
      <c r="J183" s="43"/>
      <c r="K183" s="42"/>
      <c r="L183" s="39">
        <f t="shared" ref="L183:L246" si="33">J183+K183</f>
        <v>0</v>
      </c>
      <c r="M183" s="41"/>
      <c r="N183" s="40"/>
      <c r="O183" s="39">
        <f t="shared" ref="O183:O246" si="34">M183+N183</f>
        <v>0</v>
      </c>
      <c r="P183" s="38"/>
      <c r="R183" s="13"/>
    </row>
    <row r="184" spans="1:18" ht="60" hidden="1" x14ac:dyDescent="0.25">
      <c r="A184" s="88">
        <v>3292</v>
      </c>
      <c r="B184" s="110" t="s">
        <v>129</v>
      </c>
      <c r="C184" s="45">
        <f t="shared" si="27"/>
        <v>0</v>
      </c>
      <c r="D184" s="43">
        <v>0</v>
      </c>
      <c r="E184" s="40"/>
      <c r="F184" s="39">
        <f t="shared" si="31"/>
        <v>0</v>
      </c>
      <c r="G184" s="43"/>
      <c r="H184" s="42"/>
      <c r="I184" s="39">
        <f t="shared" si="32"/>
        <v>0</v>
      </c>
      <c r="J184" s="43"/>
      <c r="K184" s="42"/>
      <c r="L184" s="39">
        <f t="shared" si="33"/>
        <v>0</v>
      </c>
      <c r="M184" s="41"/>
      <c r="N184" s="40"/>
      <c r="O184" s="39">
        <f t="shared" si="34"/>
        <v>0</v>
      </c>
      <c r="P184" s="38"/>
      <c r="R184" s="13"/>
    </row>
    <row r="185" spans="1:18" ht="60" hidden="1" x14ac:dyDescent="0.25">
      <c r="A185" s="88">
        <v>3293</v>
      </c>
      <c r="B185" s="110" t="s">
        <v>128</v>
      </c>
      <c r="C185" s="45">
        <f t="shared" si="27"/>
        <v>0</v>
      </c>
      <c r="D185" s="43">
        <v>0</v>
      </c>
      <c r="E185" s="40"/>
      <c r="F185" s="39">
        <f t="shared" si="31"/>
        <v>0</v>
      </c>
      <c r="G185" s="43"/>
      <c r="H185" s="42"/>
      <c r="I185" s="39">
        <f t="shared" si="32"/>
        <v>0</v>
      </c>
      <c r="J185" s="43"/>
      <c r="K185" s="42"/>
      <c r="L185" s="39">
        <f t="shared" si="33"/>
        <v>0</v>
      </c>
      <c r="M185" s="41"/>
      <c r="N185" s="40"/>
      <c r="O185" s="39">
        <f t="shared" si="34"/>
        <v>0</v>
      </c>
      <c r="P185" s="38"/>
      <c r="R185" s="13"/>
    </row>
    <row r="186" spans="1:18" ht="48" hidden="1" x14ac:dyDescent="0.25">
      <c r="A186" s="188">
        <v>3294</v>
      </c>
      <c r="B186" s="110" t="s">
        <v>127</v>
      </c>
      <c r="C186" s="35">
        <f t="shared" si="27"/>
        <v>0</v>
      </c>
      <c r="D186" s="33">
        <v>0</v>
      </c>
      <c r="E186" s="30"/>
      <c r="F186" s="29">
        <f t="shared" si="31"/>
        <v>0</v>
      </c>
      <c r="G186" s="33"/>
      <c r="H186" s="32"/>
      <c r="I186" s="29">
        <f t="shared" si="32"/>
        <v>0</v>
      </c>
      <c r="J186" s="33"/>
      <c r="K186" s="32"/>
      <c r="L186" s="29">
        <f t="shared" si="33"/>
        <v>0</v>
      </c>
      <c r="M186" s="31"/>
      <c r="N186" s="30"/>
      <c r="O186" s="29">
        <f t="shared" si="34"/>
        <v>0</v>
      </c>
      <c r="P186" s="28"/>
      <c r="R186" s="13"/>
    </row>
    <row r="187" spans="1:18" ht="36" hidden="1" x14ac:dyDescent="0.25">
      <c r="A187" s="154">
        <v>3300</v>
      </c>
      <c r="B187" s="153" t="s">
        <v>126</v>
      </c>
      <c r="C187" s="152">
        <f t="shared" si="27"/>
        <v>0</v>
      </c>
      <c r="D187" s="150">
        <f>SUM(D188:D189)</f>
        <v>0</v>
      </c>
      <c r="E187" s="68">
        <f>SUM(E188:E189)</f>
        <v>0</v>
      </c>
      <c r="F187" s="67">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c r="R187" s="13"/>
    </row>
    <row r="188" spans="1:18" ht="48" hidden="1" x14ac:dyDescent="0.25">
      <c r="A188" s="187">
        <v>3310</v>
      </c>
      <c r="B188" s="96" t="s">
        <v>125</v>
      </c>
      <c r="C188" s="170">
        <f t="shared" si="27"/>
        <v>0</v>
      </c>
      <c r="D188" s="167">
        <v>0</v>
      </c>
      <c r="E188" s="164"/>
      <c r="F188" s="90">
        <f t="shared" si="31"/>
        <v>0</v>
      </c>
      <c r="G188" s="167"/>
      <c r="H188" s="166"/>
      <c r="I188" s="90">
        <f t="shared" si="32"/>
        <v>0</v>
      </c>
      <c r="J188" s="167"/>
      <c r="K188" s="166"/>
      <c r="L188" s="90">
        <f t="shared" si="33"/>
        <v>0</v>
      </c>
      <c r="M188" s="165"/>
      <c r="N188" s="164"/>
      <c r="O188" s="90">
        <f t="shared" si="34"/>
        <v>0</v>
      </c>
      <c r="P188" s="89"/>
      <c r="R188" s="13"/>
    </row>
    <row r="189" spans="1:18" ht="48" hidden="1" x14ac:dyDescent="0.25">
      <c r="A189" s="145">
        <v>3320</v>
      </c>
      <c r="B189" s="117" t="s">
        <v>124</v>
      </c>
      <c r="C189" s="85">
        <f t="shared" si="27"/>
        <v>0</v>
      </c>
      <c r="D189" s="83">
        <v>0</v>
      </c>
      <c r="E189" s="80"/>
      <c r="F189" s="79">
        <f t="shared" si="31"/>
        <v>0</v>
      </c>
      <c r="G189" s="83"/>
      <c r="H189" s="82"/>
      <c r="I189" s="79">
        <f t="shared" si="32"/>
        <v>0</v>
      </c>
      <c r="J189" s="83"/>
      <c r="K189" s="82"/>
      <c r="L189" s="79">
        <f t="shared" si="33"/>
        <v>0</v>
      </c>
      <c r="M189" s="81"/>
      <c r="N189" s="80"/>
      <c r="O189" s="79">
        <f t="shared" si="34"/>
        <v>0</v>
      </c>
      <c r="P189" s="78"/>
      <c r="R189" s="13"/>
    </row>
    <row r="190" spans="1:18" hidden="1" x14ac:dyDescent="0.25">
      <c r="A190" s="186">
        <v>4000</v>
      </c>
      <c r="B190" s="163" t="s">
        <v>123</v>
      </c>
      <c r="C190" s="162">
        <f t="shared" si="27"/>
        <v>0</v>
      </c>
      <c r="D190" s="160">
        <f>SUM(D191,D194)</f>
        <v>0</v>
      </c>
      <c r="E190" s="157">
        <f>SUM(E191,E194)</f>
        <v>0</v>
      </c>
      <c r="F190" s="156">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c r="R190" s="13"/>
    </row>
    <row r="191" spans="1:18" ht="24" hidden="1" x14ac:dyDescent="0.25">
      <c r="A191" s="185">
        <v>4200</v>
      </c>
      <c r="B191" s="108" t="s">
        <v>122</v>
      </c>
      <c r="C191" s="124">
        <f t="shared" si="27"/>
        <v>0</v>
      </c>
      <c r="D191" s="121">
        <f>SUM(D192,D193)</f>
        <v>0</v>
      </c>
      <c r="E191" s="123">
        <f>SUM(E192,E193)</f>
        <v>0</v>
      </c>
      <c r="F191" s="119">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c r="R191" s="13"/>
    </row>
    <row r="192" spans="1:18" ht="36" hidden="1" x14ac:dyDescent="0.25">
      <c r="A192" s="118">
        <v>4240</v>
      </c>
      <c r="B192" s="117" t="s">
        <v>121</v>
      </c>
      <c r="C192" s="85">
        <f t="shared" si="27"/>
        <v>0</v>
      </c>
      <c r="D192" s="83">
        <v>0</v>
      </c>
      <c r="E192" s="80"/>
      <c r="F192" s="79">
        <f t="shared" si="31"/>
        <v>0</v>
      </c>
      <c r="G192" s="83"/>
      <c r="H192" s="82"/>
      <c r="I192" s="79">
        <f t="shared" si="32"/>
        <v>0</v>
      </c>
      <c r="J192" s="83"/>
      <c r="K192" s="82"/>
      <c r="L192" s="79">
        <f t="shared" si="33"/>
        <v>0</v>
      </c>
      <c r="M192" s="81"/>
      <c r="N192" s="80"/>
      <c r="O192" s="79">
        <f t="shared" si="34"/>
        <v>0</v>
      </c>
      <c r="P192" s="78"/>
      <c r="R192" s="13"/>
    </row>
    <row r="193" spans="1:18" hidden="1" x14ac:dyDescent="0.25">
      <c r="A193" s="111">
        <v>4250</v>
      </c>
      <c r="B193" s="110" t="s">
        <v>120</v>
      </c>
      <c r="C193" s="45">
        <f t="shared" si="27"/>
        <v>0</v>
      </c>
      <c r="D193" s="43">
        <v>0</v>
      </c>
      <c r="E193" s="40"/>
      <c r="F193" s="39">
        <f t="shared" si="31"/>
        <v>0</v>
      </c>
      <c r="G193" s="43"/>
      <c r="H193" s="42"/>
      <c r="I193" s="39">
        <f t="shared" si="32"/>
        <v>0</v>
      </c>
      <c r="J193" s="43"/>
      <c r="K193" s="42"/>
      <c r="L193" s="39">
        <f t="shared" si="33"/>
        <v>0</v>
      </c>
      <c r="M193" s="41"/>
      <c r="N193" s="40"/>
      <c r="O193" s="39">
        <f t="shared" si="34"/>
        <v>0</v>
      </c>
      <c r="P193" s="38"/>
      <c r="R193" s="13"/>
    </row>
    <row r="194" spans="1:18" hidden="1" x14ac:dyDescent="0.25">
      <c r="A194" s="109">
        <v>4300</v>
      </c>
      <c r="B194" s="108" t="s">
        <v>119</v>
      </c>
      <c r="C194" s="124">
        <f t="shared" si="27"/>
        <v>0</v>
      </c>
      <c r="D194" s="121">
        <f>SUM(D195)</f>
        <v>0</v>
      </c>
      <c r="E194" s="123">
        <f>SUM(E195)</f>
        <v>0</v>
      </c>
      <c r="F194" s="119">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c r="R194" s="13"/>
    </row>
    <row r="195" spans="1:18" ht="24" hidden="1" x14ac:dyDescent="0.25">
      <c r="A195" s="118">
        <v>4310</v>
      </c>
      <c r="B195" s="117" t="s">
        <v>118</v>
      </c>
      <c r="C195" s="85">
        <f t="shared" si="27"/>
        <v>0</v>
      </c>
      <c r="D195" s="140">
        <f>SUM(D196:D196)</f>
        <v>0</v>
      </c>
      <c r="E195" s="141">
        <f>SUM(E196:E196)</f>
        <v>0</v>
      </c>
      <c r="F195" s="79">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c r="R195" s="13"/>
    </row>
    <row r="196" spans="1:18" ht="36" hidden="1" x14ac:dyDescent="0.25">
      <c r="A196" s="88">
        <v>4311</v>
      </c>
      <c r="B196" s="110" t="s">
        <v>117</v>
      </c>
      <c r="C196" s="45">
        <f t="shared" si="27"/>
        <v>0</v>
      </c>
      <c r="D196" s="43">
        <v>0</v>
      </c>
      <c r="E196" s="40"/>
      <c r="F196" s="39">
        <f t="shared" si="31"/>
        <v>0</v>
      </c>
      <c r="G196" s="43"/>
      <c r="H196" s="42"/>
      <c r="I196" s="39">
        <f t="shared" si="32"/>
        <v>0</v>
      </c>
      <c r="J196" s="43"/>
      <c r="K196" s="42"/>
      <c r="L196" s="39">
        <f t="shared" si="33"/>
        <v>0</v>
      </c>
      <c r="M196" s="41"/>
      <c r="N196" s="40"/>
      <c r="O196" s="39">
        <f t="shared" si="34"/>
        <v>0</v>
      </c>
      <c r="P196" s="38"/>
      <c r="R196" s="13"/>
    </row>
    <row r="197" spans="1:18" s="6" customFormat="1" x14ac:dyDescent="0.25">
      <c r="A197" s="184"/>
      <c r="B197" s="183" t="s">
        <v>116</v>
      </c>
      <c r="C197" s="182">
        <f t="shared" si="27"/>
        <v>36216</v>
      </c>
      <c r="D197" s="179">
        <f>SUM(D198,D233,D271)</f>
        <v>0</v>
      </c>
      <c r="E197" s="537">
        <f>SUM(E198,E233,E271)</f>
        <v>36216</v>
      </c>
      <c r="F197" s="601">
        <f t="shared" si="31"/>
        <v>36216</v>
      </c>
      <c r="G197" s="179">
        <f>SUM(G198,G233,G271)</f>
        <v>0</v>
      </c>
      <c r="H197" s="178">
        <f>SUM(H198,H233,H271)</f>
        <v>0</v>
      </c>
      <c r="I197" s="177">
        <f t="shared" si="32"/>
        <v>0</v>
      </c>
      <c r="J197" s="179">
        <f>SUM(J198,J233,J271)</f>
        <v>0</v>
      </c>
      <c r="K197" s="178">
        <f>SUM(K198,K233,K271)</f>
        <v>0</v>
      </c>
      <c r="L197" s="177">
        <f t="shared" si="33"/>
        <v>0</v>
      </c>
      <c r="M197" s="176">
        <f>SUM(M198,M233,M271)</f>
        <v>0</v>
      </c>
      <c r="N197" s="175">
        <f>SUM(N198,N233,N271)</f>
        <v>0</v>
      </c>
      <c r="O197" s="174">
        <f t="shared" si="34"/>
        <v>0</v>
      </c>
      <c r="P197" s="173"/>
      <c r="R197" s="13"/>
    </row>
    <row r="198" spans="1:18" x14ac:dyDescent="0.25">
      <c r="A198" s="163">
        <v>5000</v>
      </c>
      <c r="B198" s="163" t="s">
        <v>115</v>
      </c>
      <c r="C198" s="162">
        <f>F198+I198+L198+O198</f>
        <v>36216</v>
      </c>
      <c r="D198" s="160">
        <f>D199+D207</f>
        <v>0</v>
      </c>
      <c r="E198" s="539">
        <f>E199+E207</f>
        <v>36216</v>
      </c>
      <c r="F198" s="492">
        <f t="shared" si="31"/>
        <v>36216</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c r="R198" s="13"/>
    </row>
    <row r="199" spans="1:18" hidden="1" x14ac:dyDescent="0.25">
      <c r="A199" s="109">
        <v>5100</v>
      </c>
      <c r="B199" s="108" t="s">
        <v>114</v>
      </c>
      <c r="C199" s="124">
        <f t="shared" si="27"/>
        <v>0</v>
      </c>
      <c r="D199" s="121">
        <f>D200+D201+D204+D205+D206</f>
        <v>0</v>
      </c>
      <c r="E199" s="123">
        <f>E200+E201+E204+E205+E206</f>
        <v>0</v>
      </c>
      <c r="F199" s="119">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c r="R199" s="13"/>
    </row>
    <row r="200" spans="1:18" hidden="1" x14ac:dyDescent="0.25">
      <c r="A200" s="118">
        <v>5110</v>
      </c>
      <c r="B200" s="117" t="s">
        <v>113</v>
      </c>
      <c r="C200" s="85">
        <f t="shared" si="27"/>
        <v>0</v>
      </c>
      <c r="D200" s="83">
        <v>0</v>
      </c>
      <c r="E200" s="80"/>
      <c r="F200" s="79">
        <f t="shared" si="31"/>
        <v>0</v>
      </c>
      <c r="G200" s="83"/>
      <c r="H200" s="82"/>
      <c r="I200" s="79">
        <f t="shared" si="32"/>
        <v>0</v>
      </c>
      <c r="J200" s="83"/>
      <c r="K200" s="82"/>
      <c r="L200" s="79">
        <f t="shared" si="33"/>
        <v>0</v>
      </c>
      <c r="M200" s="81"/>
      <c r="N200" s="80"/>
      <c r="O200" s="79">
        <f t="shared" si="34"/>
        <v>0</v>
      </c>
      <c r="P200" s="78"/>
      <c r="R200" s="13"/>
    </row>
    <row r="201" spans="1:18" ht="24" hidden="1" x14ac:dyDescent="0.25">
      <c r="A201" s="111">
        <v>5120</v>
      </c>
      <c r="B201" s="110" t="s">
        <v>112</v>
      </c>
      <c r="C201" s="45">
        <f t="shared" si="27"/>
        <v>0</v>
      </c>
      <c r="D201" s="115">
        <f>D202+D203</f>
        <v>0</v>
      </c>
      <c r="E201" s="112">
        <f>E202+E203</f>
        <v>0</v>
      </c>
      <c r="F201" s="39">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c r="R201" s="13"/>
    </row>
    <row r="202" spans="1:18" hidden="1" x14ac:dyDescent="0.25">
      <c r="A202" s="88">
        <v>5121</v>
      </c>
      <c r="B202" s="110" t="s">
        <v>111</v>
      </c>
      <c r="C202" s="45">
        <f t="shared" si="27"/>
        <v>0</v>
      </c>
      <c r="D202" s="43">
        <v>0</v>
      </c>
      <c r="E202" s="40"/>
      <c r="F202" s="39">
        <f t="shared" si="31"/>
        <v>0</v>
      </c>
      <c r="G202" s="43"/>
      <c r="H202" s="42"/>
      <c r="I202" s="39">
        <f t="shared" si="32"/>
        <v>0</v>
      </c>
      <c r="J202" s="43"/>
      <c r="K202" s="42"/>
      <c r="L202" s="39">
        <f t="shared" si="33"/>
        <v>0</v>
      </c>
      <c r="M202" s="41"/>
      <c r="N202" s="40"/>
      <c r="O202" s="39">
        <f t="shared" si="34"/>
        <v>0</v>
      </c>
      <c r="P202" s="38"/>
      <c r="R202" s="13"/>
    </row>
    <row r="203" spans="1:18" ht="24" hidden="1" x14ac:dyDescent="0.25">
      <c r="A203" s="88">
        <v>5129</v>
      </c>
      <c r="B203" s="110" t="s">
        <v>110</v>
      </c>
      <c r="C203" s="45">
        <f t="shared" si="27"/>
        <v>0</v>
      </c>
      <c r="D203" s="43">
        <v>0</v>
      </c>
      <c r="E203" s="40"/>
      <c r="F203" s="39">
        <f t="shared" si="31"/>
        <v>0</v>
      </c>
      <c r="G203" s="43"/>
      <c r="H203" s="42"/>
      <c r="I203" s="39">
        <f t="shared" si="32"/>
        <v>0</v>
      </c>
      <c r="J203" s="43"/>
      <c r="K203" s="42"/>
      <c r="L203" s="39">
        <f t="shared" si="33"/>
        <v>0</v>
      </c>
      <c r="M203" s="41"/>
      <c r="N203" s="40"/>
      <c r="O203" s="39">
        <f t="shared" si="34"/>
        <v>0</v>
      </c>
      <c r="P203" s="38"/>
      <c r="R203" s="13"/>
    </row>
    <row r="204" spans="1:18" hidden="1" x14ac:dyDescent="0.25">
      <c r="A204" s="111">
        <v>5130</v>
      </c>
      <c r="B204" s="110" t="s">
        <v>109</v>
      </c>
      <c r="C204" s="45">
        <f t="shared" si="27"/>
        <v>0</v>
      </c>
      <c r="D204" s="43">
        <v>0</v>
      </c>
      <c r="E204" s="40"/>
      <c r="F204" s="39">
        <f t="shared" si="31"/>
        <v>0</v>
      </c>
      <c r="G204" s="43"/>
      <c r="H204" s="42"/>
      <c r="I204" s="39">
        <f t="shared" si="32"/>
        <v>0</v>
      </c>
      <c r="J204" s="43"/>
      <c r="K204" s="42"/>
      <c r="L204" s="39">
        <f t="shared" si="33"/>
        <v>0</v>
      </c>
      <c r="M204" s="41"/>
      <c r="N204" s="40"/>
      <c r="O204" s="39">
        <f t="shared" si="34"/>
        <v>0</v>
      </c>
      <c r="P204" s="38"/>
      <c r="R204" s="13"/>
    </row>
    <row r="205" spans="1:18" hidden="1" x14ac:dyDescent="0.25">
      <c r="A205" s="111">
        <v>5140</v>
      </c>
      <c r="B205" s="110" t="s">
        <v>108</v>
      </c>
      <c r="C205" s="45">
        <f t="shared" si="27"/>
        <v>0</v>
      </c>
      <c r="D205" s="43">
        <v>0</v>
      </c>
      <c r="E205" s="40"/>
      <c r="F205" s="39">
        <f t="shared" si="31"/>
        <v>0</v>
      </c>
      <c r="G205" s="43"/>
      <c r="H205" s="42"/>
      <c r="I205" s="39">
        <f t="shared" si="32"/>
        <v>0</v>
      </c>
      <c r="J205" s="43"/>
      <c r="K205" s="42"/>
      <c r="L205" s="39">
        <f t="shared" si="33"/>
        <v>0</v>
      </c>
      <c r="M205" s="41"/>
      <c r="N205" s="40"/>
      <c r="O205" s="39">
        <f t="shared" si="34"/>
        <v>0</v>
      </c>
      <c r="P205" s="38"/>
      <c r="R205" s="13"/>
    </row>
    <row r="206" spans="1:18" ht="24" hidden="1" x14ac:dyDescent="0.25">
      <c r="A206" s="111">
        <v>5170</v>
      </c>
      <c r="B206" s="110" t="s">
        <v>107</v>
      </c>
      <c r="C206" s="45">
        <f t="shared" si="27"/>
        <v>0</v>
      </c>
      <c r="D206" s="43">
        <v>0</v>
      </c>
      <c r="E206" s="40"/>
      <c r="F206" s="39">
        <f t="shared" si="31"/>
        <v>0</v>
      </c>
      <c r="G206" s="43"/>
      <c r="H206" s="42"/>
      <c r="I206" s="39">
        <f t="shared" si="32"/>
        <v>0</v>
      </c>
      <c r="J206" s="43"/>
      <c r="K206" s="42"/>
      <c r="L206" s="39">
        <f t="shared" si="33"/>
        <v>0</v>
      </c>
      <c r="M206" s="41"/>
      <c r="N206" s="40"/>
      <c r="O206" s="39">
        <f t="shared" si="34"/>
        <v>0</v>
      </c>
      <c r="P206" s="38"/>
      <c r="R206" s="13"/>
    </row>
    <row r="207" spans="1:18" x14ac:dyDescent="0.25">
      <c r="A207" s="109">
        <v>5200</v>
      </c>
      <c r="B207" s="108" t="s">
        <v>106</v>
      </c>
      <c r="C207" s="124">
        <f t="shared" si="27"/>
        <v>36216</v>
      </c>
      <c r="D207" s="121">
        <f>D208+D218+D219+D228+D229+D230+D232</f>
        <v>0</v>
      </c>
      <c r="E207" s="540">
        <f>E208+E218+E219+E228+E229+E230+E232</f>
        <v>36216</v>
      </c>
      <c r="F207" s="168">
        <f t="shared" si="31"/>
        <v>36216</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c r="R207" s="13"/>
    </row>
    <row r="208" spans="1:18" hidden="1" x14ac:dyDescent="0.25">
      <c r="A208" s="169">
        <v>5210</v>
      </c>
      <c r="B208" s="96" t="s">
        <v>105</v>
      </c>
      <c r="C208" s="170">
        <f t="shared" si="27"/>
        <v>0</v>
      </c>
      <c r="D208" s="94">
        <f>SUM(D209:D217)</f>
        <v>0</v>
      </c>
      <c r="E208" s="91">
        <f>SUM(E209:E217)</f>
        <v>0</v>
      </c>
      <c r="F208" s="90">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c r="R208" s="13"/>
    </row>
    <row r="209" spans="1:18" hidden="1" x14ac:dyDescent="0.25">
      <c r="A209" s="145">
        <v>5211</v>
      </c>
      <c r="B209" s="117" t="s">
        <v>104</v>
      </c>
      <c r="C209" s="87">
        <f t="shared" si="27"/>
        <v>0</v>
      </c>
      <c r="D209" s="83">
        <v>0</v>
      </c>
      <c r="E209" s="80"/>
      <c r="F209" s="79">
        <f t="shared" si="31"/>
        <v>0</v>
      </c>
      <c r="G209" s="83"/>
      <c r="H209" s="82"/>
      <c r="I209" s="79">
        <f t="shared" si="32"/>
        <v>0</v>
      </c>
      <c r="J209" s="83"/>
      <c r="K209" s="82"/>
      <c r="L209" s="79">
        <f t="shared" si="33"/>
        <v>0</v>
      </c>
      <c r="M209" s="81"/>
      <c r="N209" s="80"/>
      <c r="O209" s="79">
        <f t="shared" si="34"/>
        <v>0</v>
      </c>
      <c r="P209" s="78"/>
      <c r="R209" s="13"/>
    </row>
    <row r="210" spans="1:18" hidden="1" x14ac:dyDescent="0.25">
      <c r="A210" s="88">
        <v>5212</v>
      </c>
      <c r="B210" s="110" t="s">
        <v>103</v>
      </c>
      <c r="C210" s="87">
        <f t="shared" si="27"/>
        <v>0</v>
      </c>
      <c r="D210" s="43">
        <v>0</v>
      </c>
      <c r="E210" s="40"/>
      <c r="F210" s="39">
        <f t="shared" si="31"/>
        <v>0</v>
      </c>
      <c r="G210" s="43"/>
      <c r="H210" s="42"/>
      <c r="I210" s="39">
        <f t="shared" si="32"/>
        <v>0</v>
      </c>
      <c r="J210" s="43"/>
      <c r="K210" s="42"/>
      <c r="L210" s="39">
        <f t="shared" si="33"/>
        <v>0</v>
      </c>
      <c r="M210" s="41"/>
      <c r="N210" s="40"/>
      <c r="O210" s="39">
        <f t="shared" si="34"/>
        <v>0</v>
      </c>
      <c r="P210" s="38"/>
      <c r="R210" s="13"/>
    </row>
    <row r="211" spans="1:18" hidden="1" x14ac:dyDescent="0.25">
      <c r="A211" s="88">
        <v>5213</v>
      </c>
      <c r="B211" s="110" t="s">
        <v>102</v>
      </c>
      <c r="C211" s="87">
        <f t="shared" si="27"/>
        <v>0</v>
      </c>
      <c r="D211" s="43">
        <v>0</v>
      </c>
      <c r="E211" s="40"/>
      <c r="F211" s="39">
        <f t="shared" si="31"/>
        <v>0</v>
      </c>
      <c r="G211" s="43"/>
      <c r="H211" s="42"/>
      <c r="I211" s="39">
        <f t="shared" si="32"/>
        <v>0</v>
      </c>
      <c r="J211" s="43"/>
      <c r="K211" s="42"/>
      <c r="L211" s="39">
        <f t="shared" si="33"/>
        <v>0</v>
      </c>
      <c r="M211" s="41"/>
      <c r="N211" s="40"/>
      <c r="O211" s="39">
        <f t="shared" si="34"/>
        <v>0</v>
      </c>
      <c r="P211" s="38"/>
      <c r="R211" s="13"/>
    </row>
    <row r="212" spans="1:18" hidden="1" x14ac:dyDescent="0.25">
      <c r="A212" s="88">
        <v>5214</v>
      </c>
      <c r="B212" s="110" t="s">
        <v>101</v>
      </c>
      <c r="C212" s="87">
        <f t="shared" si="27"/>
        <v>0</v>
      </c>
      <c r="D212" s="43">
        <v>0</v>
      </c>
      <c r="E212" s="40"/>
      <c r="F212" s="39">
        <f t="shared" si="31"/>
        <v>0</v>
      </c>
      <c r="G212" s="43"/>
      <c r="H212" s="42"/>
      <c r="I212" s="39">
        <f t="shared" si="32"/>
        <v>0</v>
      </c>
      <c r="J212" s="43"/>
      <c r="K212" s="42"/>
      <c r="L212" s="39">
        <f t="shared" si="33"/>
        <v>0</v>
      </c>
      <c r="M212" s="41"/>
      <c r="N212" s="40"/>
      <c r="O212" s="39">
        <f t="shared" si="34"/>
        <v>0</v>
      </c>
      <c r="P212" s="38"/>
      <c r="R212" s="13"/>
    </row>
    <row r="213" spans="1:18" hidden="1" x14ac:dyDescent="0.25">
      <c r="A213" s="88">
        <v>5215</v>
      </c>
      <c r="B213" s="110" t="s">
        <v>100</v>
      </c>
      <c r="C213" s="87">
        <f t="shared" si="27"/>
        <v>0</v>
      </c>
      <c r="D213" s="43">
        <v>0</v>
      </c>
      <c r="E213" s="40"/>
      <c r="F213" s="39">
        <f t="shared" si="31"/>
        <v>0</v>
      </c>
      <c r="G213" s="43"/>
      <c r="H213" s="42"/>
      <c r="I213" s="39">
        <f t="shared" si="32"/>
        <v>0</v>
      </c>
      <c r="J213" s="43"/>
      <c r="K213" s="42"/>
      <c r="L213" s="39">
        <f t="shared" si="33"/>
        <v>0</v>
      </c>
      <c r="M213" s="41"/>
      <c r="N213" s="40"/>
      <c r="O213" s="39">
        <f t="shared" si="34"/>
        <v>0</v>
      </c>
      <c r="P213" s="38"/>
      <c r="R213" s="13"/>
    </row>
    <row r="214" spans="1:18" hidden="1" x14ac:dyDescent="0.25">
      <c r="A214" s="88">
        <v>5216</v>
      </c>
      <c r="B214" s="110" t="s">
        <v>99</v>
      </c>
      <c r="C214" s="87">
        <f t="shared" si="27"/>
        <v>0</v>
      </c>
      <c r="D214" s="43">
        <v>0</v>
      </c>
      <c r="E214" s="40"/>
      <c r="F214" s="39">
        <f t="shared" si="31"/>
        <v>0</v>
      </c>
      <c r="G214" s="43"/>
      <c r="H214" s="42"/>
      <c r="I214" s="39">
        <f t="shared" si="32"/>
        <v>0</v>
      </c>
      <c r="J214" s="43"/>
      <c r="K214" s="42"/>
      <c r="L214" s="39">
        <f t="shared" si="33"/>
        <v>0</v>
      </c>
      <c r="M214" s="41"/>
      <c r="N214" s="40"/>
      <c r="O214" s="39">
        <f t="shared" si="34"/>
        <v>0</v>
      </c>
      <c r="P214" s="38"/>
      <c r="R214" s="13"/>
    </row>
    <row r="215" spans="1:18" hidden="1" x14ac:dyDescent="0.25">
      <c r="A215" s="88">
        <v>5217</v>
      </c>
      <c r="B215" s="110" t="s">
        <v>98</v>
      </c>
      <c r="C215" s="87">
        <f t="shared" si="27"/>
        <v>0</v>
      </c>
      <c r="D215" s="43">
        <v>0</v>
      </c>
      <c r="E215" s="40"/>
      <c r="F215" s="39">
        <f t="shared" si="31"/>
        <v>0</v>
      </c>
      <c r="G215" s="43"/>
      <c r="H215" s="42"/>
      <c r="I215" s="39">
        <f t="shared" si="32"/>
        <v>0</v>
      </c>
      <c r="J215" s="43"/>
      <c r="K215" s="42"/>
      <c r="L215" s="39">
        <f t="shared" si="33"/>
        <v>0</v>
      </c>
      <c r="M215" s="41"/>
      <c r="N215" s="40"/>
      <c r="O215" s="39">
        <f t="shared" si="34"/>
        <v>0</v>
      </c>
      <c r="P215" s="38"/>
      <c r="R215" s="13"/>
    </row>
    <row r="216" spans="1:18" hidden="1" x14ac:dyDescent="0.25">
      <c r="A216" s="88">
        <v>5218</v>
      </c>
      <c r="B216" s="110" t="s">
        <v>97</v>
      </c>
      <c r="C216" s="87">
        <f t="shared" si="27"/>
        <v>0</v>
      </c>
      <c r="D216" s="43">
        <v>0</v>
      </c>
      <c r="E216" s="40"/>
      <c r="F216" s="39">
        <f t="shared" si="31"/>
        <v>0</v>
      </c>
      <c r="G216" s="43"/>
      <c r="H216" s="42"/>
      <c r="I216" s="39">
        <f t="shared" si="32"/>
        <v>0</v>
      </c>
      <c r="J216" s="43"/>
      <c r="K216" s="42"/>
      <c r="L216" s="39">
        <f t="shared" si="33"/>
        <v>0</v>
      </c>
      <c r="M216" s="41"/>
      <c r="N216" s="40"/>
      <c r="O216" s="39">
        <f t="shared" si="34"/>
        <v>0</v>
      </c>
      <c r="P216" s="38"/>
      <c r="R216" s="13"/>
    </row>
    <row r="217" spans="1:18" hidden="1" x14ac:dyDescent="0.25">
      <c r="A217" s="88">
        <v>5219</v>
      </c>
      <c r="B217" s="110" t="s">
        <v>96</v>
      </c>
      <c r="C217" s="87">
        <f t="shared" si="27"/>
        <v>0</v>
      </c>
      <c r="D217" s="43">
        <v>0</v>
      </c>
      <c r="E217" s="40"/>
      <c r="F217" s="39">
        <f t="shared" si="31"/>
        <v>0</v>
      </c>
      <c r="G217" s="43"/>
      <c r="H217" s="42"/>
      <c r="I217" s="39">
        <f t="shared" si="32"/>
        <v>0</v>
      </c>
      <c r="J217" s="43"/>
      <c r="K217" s="42"/>
      <c r="L217" s="39">
        <f t="shared" si="33"/>
        <v>0</v>
      </c>
      <c r="M217" s="41"/>
      <c r="N217" s="40"/>
      <c r="O217" s="39">
        <f t="shared" si="34"/>
        <v>0</v>
      </c>
      <c r="P217" s="38"/>
      <c r="R217" s="13"/>
    </row>
    <row r="218" spans="1:18" hidden="1" x14ac:dyDescent="0.25">
      <c r="A218" s="111">
        <v>5220</v>
      </c>
      <c r="B218" s="110" t="s">
        <v>95</v>
      </c>
      <c r="C218" s="87">
        <f t="shared" si="27"/>
        <v>0</v>
      </c>
      <c r="D218" s="43">
        <v>0</v>
      </c>
      <c r="E218" s="40"/>
      <c r="F218" s="39">
        <f t="shared" si="31"/>
        <v>0</v>
      </c>
      <c r="G218" s="43"/>
      <c r="H218" s="42"/>
      <c r="I218" s="39">
        <f t="shared" si="32"/>
        <v>0</v>
      </c>
      <c r="J218" s="43"/>
      <c r="K218" s="42"/>
      <c r="L218" s="39">
        <f t="shared" si="33"/>
        <v>0</v>
      </c>
      <c r="M218" s="41"/>
      <c r="N218" s="40"/>
      <c r="O218" s="39">
        <f t="shared" si="34"/>
        <v>0</v>
      </c>
      <c r="P218" s="38"/>
      <c r="R218" s="13"/>
    </row>
    <row r="219" spans="1:18" hidden="1" x14ac:dyDescent="0.25">
      <c r="A219" s="111">
        <v>5230</v>
      </c>
      <c r="B219" s="110" t="s">
        <v>94</v>
      </c>
      <c r="C219" s="87">
        <f t="shared" si="27"/>
        <v>0</v>
      </c>
      <c r="D219" s="115">
        <f>SUM(D220:D227)</f>
        <v>0</v>
      </c>
      <c r="E219" s="112">
        <f>SUM(E220:E227)</f>
        <v>0</v>
      </c>
      <c r="F219" s="39">
        <f t="shared" si="31"/>
        <v>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c r="R219" s="13"/>
    </row>
    <row r="220" spans="1:18" hidden="1" x14ac:dyDescent="0.25">
      <c r="A220" s="88">
        <v>5231</v>
      </c>
      <c r="B220" s="110" t="s">
        <v>93</v>
      </c>
      <c r="C220" s="87">
        <f t="shared" si="27"/>
        <v>0</v>
      </c>
      <c r="D220" s="43">
        <v>0</v>
      </c>
      <c r="E220" s="40"/>
      <c r="F220" s="39">
        <f t="shared" si="31"/>
        <v>0</v>
      </c>
      <c r="G220" s="43"/>
      <c r="H220" s="42"/>
      <c r="I220" s="39">
        <f t="shared" si="32"/>
        <v>0</v>
      </c>
      <c r="J220" s="43"/>
      <c r="K220" s="42"/>
      <c r="L220" s="39">
        <f t="shared" si="33"/>
        <v>0</v>
      </c>
      <c r="M220" s="41"/>
      <c r="N220" s="40"/>
      <c r="O220" s="39">
        <f t="shared" si="34"/>
        <v>0</v>
      </c>
      <c r="P220" s="38"/>
      <c r="R220" s="13"/>
    </row>
    <row r="221" spans="1:18" hidden="1" x14ac:dyDescent="0.25">
      <c r="A221" s="88">
        <v>5232</v>
      </c>
      <c r="B221" s="110" t="s">
        <v>92</v>
      </c>
      <c r="C221" s="87">
        <f t="shared" si="27"/>
        <v>0</v>
      </c>
      <c r="D221" s="43">
        <v>0</v>
      </c>
      <c r="E221" s="40"/>
      <c r="F221" s="39">
        <f t="shared" si="31"/>
        <v>0</v>
      </c>
      <c r="G221" s="43"/>
      <c r="H221" s="42"/>
      <c r="I221" s="39">
        <f t="shared" si="32"/>
        <v>0</v>
      </c>
      <c r="J221" s="43"/>
      <c r="K221" s="42"/>
      <c r="L221" s="39">
        <f t="shared" si="33"/>
        <v>0</v>
      </c>
      <c r="M221" s="41"/>
      <c r="N221" s="40"/>
      <c r="O221" s="39">
        <f t="shared" si="34"/>
        <v>0</v>
      </c>
      <c r="P221" s="38"/>
      <c r="R221" s="13"/>
    </row>
    <row r="222" spans="1:18" hidden="1" x14ac:dyDescent="0.25">
      <c r="A222" s="88">
        <v>5233</v>
      </c>
      <c r="B222" s="110" t="s">
        <v>91</v>
      </c>
      <c r="C222" s="87">
        <f t="shared" si="27"/>
        <v>0</v>
      </c>
      <c r="D222" s="43">
        <v>0</v>
      </c>
      <c r="E222" s="40"/>
      <c r="F222" s="39">
        <f t="shared" si="31"/>
        <v>0</v>
      </c>
      <c r="G222" s="43"/>
      <c r="H222" s="42"/>
      <c r="I222" s="39">
        <f t="shared" si="32"/>
        <v>0</v>
      </c>
      <c r="J222" s="43"/>
      <c r="K222" s="42"/>
      <c r="L222" s="39">
        <f t="shared" si="33"/>
        <v>0</v>
      </c>
      <c r="M222" s="41"/>
      <c r="N222" s="40"/>
      <c r="O222" s="39">
        <f t="shared" si="34"/>
        <v>0</v>
      </c>
      <c r="P222" s="38"/>
      <c r="R222" s="13"/>
    </row>
    <row r="223" spans="1:18" hidden="1" x14ac:dyDescent="0.25">
      <c r="A223" s="88">
        <v>5234</v>
      </c>
      <c r="B223" s="110" t="s">
        <v>90</v>
      </c>
      <c r="C223" s="87">
        <f t="shared" si="27"/>
        <v>0</v>
      </c>
      <c r="D223" s="43">
        <v>0</v>
      </c>
      <c r="E223" s="40"/>
      <c r="F223" s="39">
        <f t="shared" si="31"/>
        <v>0</v>
      </c>
      <c r="G223" s="43"/>
      <c r="H223" s="42"/>
      <c r="I223" s="39">
        <f t="shared" si="32"/>
        <v>0</v>
      </c>
      <c r="J223" s="43"/>
      <c r="K223" s="42"/>
      <c r="L223" s="39">
        <f t="shared" si="33"/>
        <v>0</v>
      </c>
      <c r="M223" s="41"/>
      <c r="N223" s="40"/>
      <c r="O223" s="39">
        <f t="shared" si="34"/>
        <v>0</v>
      </c>
      <c r="P223" s="38"/>
      <c r="R223" s="13"/>
    </row>
    <row r="224" spans="1:18" hidden="1" x14ac:dyDescent="0.25">
      <c r="A224" s="88">
        <v>5236</v>
      </c>
      <c r="B224" s="110" t="s">
        <v>89</v>
      </c>
      <c r="C224" s="87">
        <f t="shared" si="27"/>
        <v>0</v>
      </c>
      <c r="D224" s="43">
        <v>0</v>
      </c>
      <c r="E224" s="40"/>
      <c r="F224" s="39">
        <f t="shared" si="31"/>
        <v>0</v>
      </c>
      <c r="G224" s="43"/>
      <c r="H224" s="42"/>
      <c r="I224" s="39">
        <f t="shared" si="32"/>
        <v>0</v>
      </c>
      <c r="J224" s="43"/>
      <c r="K224" s="42"/>
      <c r="L224" s="39">
        <f t="shared" si="33"/>
        <v>0</v>
      </c>
      <c r="M224" s="41"/>
      <c r="N224" s="40"/>
      <c r="O224" s="39">
        <f t="shared" si="34"/>
        <v>0</v>
      </c>
      <c r="P224" s="38"/>
      <c r="R224" s="13"/>
    </row>
    <row r="225" spans="1:18" hidden="1" x14ac:dyDescent="0.25">
      <c r="A225" s="88">
        <v>5237</v>
      </c>
      <c r="B225" s="110" t="s">
        <v>88</v>
      </c>
      <c r="C225" s="87">
        <f t="shared" si="27"/>
        <v>0</v>
      </c>
      <c r="D225" s="43">
        <v>0</v>
      </c>
      <c r="E225" s="40"/>
      <c r="F225" s="39">
        <f t="shared" si="31"/>
        <v>0</v>
      </c>
      <c r="G225" s="43"/>
      <c r="H225" s="42"/>
      <c r="I225" s="39">
        <f t="shared" si="32"/>
        <v>0</v>
      </c>
      <c r="J225" s="43"/>
      <c r="K225" s="42"/>
      <c r="L225" s="39">
        <f t="shared" si="33"/>
        <v>0</v>
      </c>
      <c r="M225" s="41"/>
      <c r="N225" s="40"/>
      <c r="O225" s="39">
        <f t="shared" si="34"/>
        <v>0</v>
      </c>
      <c r="P225" s="38"/>
      <c r="R225" s="13"/>
    </row>
    <row r="226" spans="1:18" hidden="1" x14ac:dyDescent="0.25">
      <c r="A226" s="88">
        <v>5238</v>
      </c>
      <c r="B226" s="110" t="s">
        <v>87</v>
      </c>
      <c r="C226" s="87">
        <f t="shared" si="27"/>
        <v>0</v>
      </c>
      <c r="D226" s="43">
        <v>0</v>
      </c>
      <c r="E226" s="40"/>
      <c r="F226" s="39">
        <f t="shared" si="31"/>
        <v>0</v>
      </c>
      <c r="G226" s="43"/>
      <c r="H226" s="42"/>
      <c r="I226" s="39">
        <f t="shared" si="32"/>
        <v>0</v>
      </c>
      <c r="J226" s="43"/>
      <c r="K226" s="42"/>
      <c r="L226" s="39">
        <f t="shared" si="33"/>
        <v>0</v>
      </c>
      <c r="M226" s="41"/>
      <c r="N226" s="40"/>
      <c r="O226" s="39">
        <f t="shared" si="34"/>
        <v>0</v>
      </c>
      <c r="P226" s="38"/>
      <c r="R226" s="13"/>
    </row>
    <row r="227" spans="1:18" hidden="1" x14ac:dyDescent="0.25">
      <c r="A227" s="88">
        <v>5239</v>
      </c>
      <c r="B227" s="110" t="s">
        <v>86</v>
      </c>
      <c r="C227" s="87">
        <f t="shared" si="27"/>
        <v>0</v>
      </c>
      <c r="D227" s="43">
        <v>0</v>
      </c>
      <c r="E227" s="40"/>
      <c r="F227" s="39">
        <f t="shared" si="31"/>
        <v>0</v>
      </c>
      <c r="G227" s="43"/>
      <c r="H227" s="42"/>
      <c r="I227" s="39">
        <f t="shared" si="32"/>
        <v>0</v>
      </c>
      <c r="J227" s="43"/>
      <c r="K227" s="42"/>
      <c r="L227" s="39">
        <f t="shared" si="33"/>
        <v>0</v>
      </c>
      <c r="M227" s="41"/>
      <c r="N227" s="40"/>
      <c r="O227" s="39">
        <f t="shared" si="34"/>
        <v>0</v>
      </c>
      <c r="P227" s="38"/>
      <c r="R227" s="13"/>
    </row>
    <row r="228" spans="1:18" ht="24" x14ac:dyDescent="0.25">
      <c r="A228" s="111">
        <v>5240</v>
      </c>
      <c r="B228" s="110" t="s">
        <v>85</v>
      </c>
      <c r="C228" s="87">
        <f t="shared" si="27"/>
        <v>36216</v>
      </c>
      <c r="D228" s="43">
        <v>0</v>
      </c>
      <c r="E228" s="543">
        <v>36216</v>
      </c>
      <c r="F228" s="87">
        <f t="shared" si="31"/>
        <v>36216</v>
      </c>
      <c r="G228" s="43"/>
      <c r="H228" s="42"/>
      <c r="I228" s="39">
        <f t="shared" si="32"/>
        <v>0</v>
      </c>
      <c r="J228" s="43"/>
      <c r="K228" s="42"/>
      <c r="L228" s="39">
        <f t="shared" si="33"/>
        <v>0</v>
      </c>
      <c r="M228" s="41"/>
      <c r="N228" s="40"/>
      <c r="O228" s="39">
        <f t="shared" si="34"/>
        <v>0</v>
      </c>
      <c r="P228" s="38"/>
      <c r="R228" s="13"/>
    </row>
    <row r="229" spans="1:18" hidden="1" x14ac:dyDescent="0.25">
      <c r="A229" s="111">
        <v>5250</v>
      </c>
      <c r="B229" s="110" t="s">
        <v>84</v>
      </c>
      <c r="C229" s="87">
        <f t="shared" si="27"/>
        <v>0</v>
      </c>
      <c r="D229" s="43">
        <v>0</v>
      </c>
      <c r="E229" s="40"/>
      <c r="F229" s="39">
        <f t="shared" si="31"/>
        <v>0</v>
      </c>
      <c r="G229" s="43"/>
      <c r="H229" s="42"/>
      <c r="I229" s="39">
        <f t="shared" si="32"/>
        <v>0</v>
      </c>
      <c r="J229" s="43"/>
      <c r="K229" s="42"/>
      <c r="L229" s="39">
        <f t="shared" si="33"/>
        <v>0</v>
      </c>
      <c r="M229" s="41"/>
      <c r="N229" s="40"/>
      <c r="O229" s="39">
        <f t="shared" si="34"/>
        <v>0</v>
      </c>
      <c r="P229" s="38"/>
      <c r="R229" s="13"/>
    </row>
    <row r="230" spans="1:18" hidden="1" x14ac:dyDescent="0.25">
      <c r="A230" s="111">
        <v>5260</v>
      </c>
      <c r="B230" s="110" t="s">
        <v>83</v>
      </c>
      <c r="C230" s="87">
        <f t="shared" si="27"/>
        <v>0</v>
      </c>
      <c r="D230" s="115">
        <f>SUM(D231)</f>
        <v>0</v>
      </c>
      <c r="E230" s="112">
        <f>SUM(E231)</f>
        <v>0</v>
      </c>
      <c r="F230" s="39">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c r="R230" s="13"/>
    </row>
    <row r="231" spans="1:18" hidden="1" x14ac:dyDescent="0.25">
      <c r="A231" s="88">
        <v>5269</v>
      </c>
      <c r="B231" s="110" t="s">
        <v>82</v>
      </c>
      <c r="C231" s="87">
        <f t="shared" si="27"/>
        <v>0</v>
      </c>
      <c r="D231" s="43">
        <v>0</v>
      </c>
      <c r="E231" s="40"/>
      <c r="F231" s="39">
        <f t="shared" si="31"/>
        <v>0</v>
      </c>
      <c r="G231" s="43"/>
      <c r="H231" s="42"/>
      <c r="I231" s="39">
        <f t="shared" si="32"/>
        <v>0</v>
      </c>
      <c r="J231" s="43"/>
      <c r="K231" s="42"/>
      <c r="L231" s="39">
        <f t="shared" si="33"/>
        <v>0</v>
      </c>
      <c r="M231" s="41"/>
      <c r="N231" s="40"/>
      <c r="O231" s="39">
        <f t="shared" si="34"/>
        <v>0</v>
      </c>
      <c r="P231" s="38"/>
      <c r="R231" s="13"/>
    </row>
    <row r="232" spans="1:18" ht="24" hidden="1" x14ac:dyDescent="0.25">
      <c r="A232" s="169">
        <v>5270</v>
      </c>
      <c r="B232" s="96" t="s">
        <v>81</v>
      </c>
      <c r="C232" s="168">
        <f t="shared" si="27"/>
        <v>0</v>
      </c>
      <c r="D232" s="167">
        <v>0</v>
      </c>
      <c r="E232" s="164"/>
      <c r="F232" s="90">
        <f t="shared" si="31"/>
        <v>0</v>
      </c>
      <c r="G232" s="167"/>
      <c r="H232" s="166"/>
      <c r="I232" s="90">
        <f t="shared" si="32"/>
        <v>0</v>
      </c>
      <c r="J232" s="167"/>
      <c r="K232" s="166"/>
      <c r="L232" s="90">
        <f t="shared" si="33"/>
        <v>0</v>
      </c>
      <c r="M232" s="165"/>
      <c r="N232" s="164"/>
      <c r="O232" s="90">
        <f t="shared" si="34"/>
        <v>0</v>
      </c>
      <c r="P232" s="89"/>
      <c r="R232" s="13"/>
    </row>
    <row r="233" spans="1:18" hidden="1" x14ac:dyDescent="0.25">
      <c r="A233" s="163">
        <v>6000</v>
      </c>
      <c r="B233" s="163" t="s">
        <v>80</v>
      </c>
      <c r="C233" s="162">
        <f t="shared" si="27"/>
        <v>0</v>
      </c>
      <c r="D233" s="160">
        <f>D234+D254+D261</f>
        <v>0</v>
      </c>
      <c r="E233" s="157">
        <f>E234+E254+E261</f>
        <v>0</v>
      </c>
      <c r="F233" s="156">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c r="R233" s="13"/>
    </row>
    <row r="234" spans="1:18" hidden="1" x14ac:dyDescent="0.25">
      <c r="A234" s="154">
        <v>6200</v>
      </c>
      <c r="B234" s="153" t="s">
        <v>79</v>
      </c>
      <c r="C234" s="152">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c r="R234" s="13"/>
    </row>
    <row r="235" spans="1:18" hidden="1" x14ac:dyDescent="0.25">
      <c r="A235" s="118">
        <v>6220</v>
      </c>
      <c r="B235" s="117" t="s">
        <v>78</v>
      </c>
      <c r="C235" s="148">
        <f t="shared" si="27"/>
        <v>0</v>
      </c>
      <c r="D235" s="83">
        <v>0</v>
      </c>
      <c r="E235" s="80"/>
      <c r="F235" s="79">
        <f t="shared" si="31"/>
        <v>0</v>
      </c>
      <c r="G235" s="83"/>
      <c r="H235" s="82"/>
      <c r="I235" s="79">
        <f t="shared" si="32"/>
        <v>0</v>
      </c>
      <c r="J235" s="83"/>
      <c r="K235" s="82"/>
      <c r="L235" s="79">
        <f t="shared" si="33"/>
        <v>0</v>
      </c>
      <c r="M235" s="81"/>
      <c r="N235" s="80"/>
      <c r="O235" s="79">
        <f t="shared" si="34"/>
        <v>0</v>
      </c>
      <c r="P235" s="78"/>
      <c r="R235" s="13"/>
    </row>
    <row r="236" spans="1:18" hidden="1" x14ac:dyDescent="0.25">
      <c r="A236" s="111">
        <v>6230</v>
      </c>
      <c r="B236" s="110" t="s">
        <v>77</v>
      </c>
      <c r="C236" s="136">
        <f t="shared" si="27"/>
        <v>0</v>
      </c>
      <c r="D236" s="115">
        <f>SUM(D237)</f>
        <v>0</v>
      </c>
      <c r="E236" s="112">
        <f>SUM(E237)</f>
        <v>0</v>
      </c>
      <c r="F236" s="39">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c r="R236" s="13"/>
    </row>
    <row r="237" spans="1:18" hidden="1" x14ac:dyDescent="0.25">
      <c r="A237" s="88">
        <v>6239</v>
      </c>
      <c r="B237" s="117" t="s">
        <v>76</v>
      </c>
      <c r="C237" s="136">
        <f t="shared" si="27"/>
        <v>0</v>
      </c>
      <c r="D237" s="43">
        <v>0</v>
      </c>
      <c r="E237" s="40"/>
      <c r="F237" s="39">
        <f t="shared" si="31"/>
        <v>0</v>
      </c>
      <c r="G237" s="43"/>
      <c r="H237" s="42"/>
      <c r="I237" s="39">
        <f t="shared" si="32"/>
        <v>0</v>
      </c>
      <c r="J237" s="43"/>
      <c r="K237" s="42"/>
      <c r="L237" s="39">
        <f t="shared" si="33"/>
        <v>0</v>
      </c>
      <c r="M237" s="41"/>
      <c r="N237" s="40"/>
      <c r="O237" s="39">
        <f t="shared" si="34"/>
        <v>0</v>
      </c>
      <c r="P237" s="38"/>
      <c r="R237" s="13"/>
    </row>
    <row r="238" spans="1:18" ht="24" hidden="1" x14ac:dyDescent="0.25">
      <c r="A238" s="111">
        <v>6240</v>
      </c>
      <c r="B238" s="110" t="s">
        <v>75</v>
      </c>
      <c r="C238" s="136">
        <f t="shared" si="27"/>
        <v>0</v>
      </c>
      <c r="D238" s="115">
        <f>SUM(D239:D240)</f>
        <v>0</v>
      </c>
      <c r="E238" s="112">
        <f>SUM(E239:E240)</f>
        <v>0</v>
      </c>
      <c r="F238" s="39">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c r="R238" s="13"/>
    </row>
    <row r="239" spans="1:18" hidden="1" x14ac:dyDescent="0.25">
      <c r="A239" s="88">
        <v>6241</v>
      </c>
      <c r="B239" s="110" t="s">
        <v>74</v>
      </c>
      <c r="C239" s="136">
        <f t="shared" si="27"/>
        <v>0</v>
      </c>
      <c r="D239" s="43">
        <v>0</v>
      </c>
      <c r="E239" s="40"/>
      <c r="F239" s="39">
        <f t="shared" si="31"/>
        <v>0</v>
      </c>
      <c r="G239" s="43"/>
      <c r="H239" s="42"/>
      <c r="I239" s="39">
        <f t="shared" si="32"/>
        <v>0</v>
      </c>
      <c r="J239" s="43"/>
      <c r="K239" s="42"/>
      <c r="L239" s="39">
        <f t="shared" si="33"/>
        <v>0</v>
      </c>
      <c r="M239" s="41"/>
      <c r="N239" s="40"/>
      <c r="O239" s="39">
        <f t="shared" si="34"/>
        <v>0</v>
      </c>
      <c r="P239" s="38"/>
      <c r="R239" s="13"/>
    </row>
    <row r="240" spans="1:18" hidden="1" x14ac:dyDescent="0.25">
      <c r="A240" s="88">
        <v>6242</v>
      </c>
      <c r="B240" s="110" t="s">
        <v>73</v>
      </c>
      <c r="C240" s="136">
        <f t="shared" si="27"/>
        <v>0</v>
      </c>
      <c r="D240" s="43">
        <v>0</v>
      </c>
      <c r="E240" s="40"/>
      <c r="F240" s="39">
        <f t="shared" si="31"/>
        <v>0</v>
      </c>
      <c r="G240" s="43"/>
      <c r="H240" s="42"/>
      <c r="I240" s="39">
        <f t="shared" si="32"/>
        <v>0</v>
      </c>
      <c r="J240" s="43"/>
      <c r="K240" s="42"/>
      <c r="L240" s="39">
        <f t="shared" si="33"/>
        <v>0</v>
      </c>
      <c r="M240" s="41"/>
      <c r="N240" s="40"/>
      <c r="O240" s="39">
        <f t="shared" si="34"/>
        <v>0</v>
      </c>
      <c r="P240" s="38"/>
      <c r="R240" s="13"/>
    </row>
    <row r="241" spans="1:18" ht="24" hidden="1" x14ac:dyDescent="0.25">
      <c r="A241" s="111">
        <v>6250</v>
      </c>
      <c r="B241" s="110" t="s">
        <v>72</v>
      </c>
      <c r="C241" s="136">
        <f t="shared" si="27"/>
        <v>0</v>
      </c>
      <c r="D241" s="115">
        <f>SUM(D242:D246)</f>
        <v>0</v>
      </c>
      <c r="E241" s="112">
        <f>SUM(E242:E246)</f>
        <v>0</v>
      </c>
      <c r="F241" s="39">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c r="R241" s="13"/>
    </row>
    <row r="242" spans="1:18" hidden="1" x14ac:dyDescent="0.25">
      <c r="A242" s="88">
        <v>6252</v>
      </c>
      <c r="B242" s="110" t="s">
        <v>71</v>
      </c>
      <c r="C242" s="136">
        <f t="shared" si="27"/>
        <v>0</v>
      </c>
      <c r="D242" s="43">
        <v>0</v>
      </c>
      <c r="E242" s="40"/>
      <c r="F242" s="39">
        <f t="shared" si="31"/>
        <v>0</v>
      </c>
      <c r="G242" s="43"/>
      <c r="H242" s="42"/>
      <c r="I242" s="39">
        <f t="shared" si="32"/>
        <v>0</v>
      </c>
      <c r="J242" s="43"/>
      <c r="K242" s="42"/>
      <c r="L242" s="39">
        <f t="shared" si="33"/>
        <v>0</v>
      </c>
      <c r="M242" s="41"/>
      <c r="N242" s="40"/>
      <c r="O242" s="39">
        <f t="shared" si="34"/>
        <v>0</v>
      </c>
      <c r="P242" s="38"/>
      <c r="R242" s="13"/>
    </row>
    <row r="243" spans="1:18" hidden="1" x14ac:dyDescent="0.25">
      <c r="A243" s="88">
        <v>6253</v>
      </c>
      <c r="B243" s="110" t="s">
        <v>70</v>
      </c>
      <c r="C243" s="136">
        <f t="shared" si="27"/>
        <v>0</v>
      </c>
      <c r="D243" s="43">
        <v>0</v>
      </c>
      <c r="E243" s="40"/>
      <c r="F243" s="39">
        <f t="shared" si="31"/>
        <v>0</v>
      </c>
      <c r="G243" s="43"/>
      <c r="H243" s="42"/>
      <c r="I243" s="39">
        <f t="shared" si="32"/>
        <v>0</v>
      </c>
      <c r="J243" s="43"/>
      <c r="K243" s="42"/>
      <c r="L243" s="39">
        <f t="shared" si="33"/>
        <v>0</v>
      </c>
      <c r="M243" s="41"/>
      <c r="N243" s="40"/>
      <c r="O243" s="39">
        <f t="shared" si="34"/>
        <v>0</v>
      </c>
      <c r="P243" s="38"/>
      <c r="R243" s="13"/>
    </row>
    <row r="244" spans="1:18" ht="24" hidden="1" x14ac:dyDescent="0.25">
      <c r="A244" s="88">
        <v>6254</v>
      </c>
      <c r="B244" s="110" t="s">
        <v>69</v>
      </c>
      <c r="C244" s="136">
        <f t="shared" si="27"/>
        <v>0</v>
      </c>
      <c r="D244" s="43">
        <v>0</v>
      </c>
      <c r="E244" s="40"/>
      <c r="F244" s="39">
        <f t="shared" si="31"/>
        <v>0</v>
      </c>
      <c r="G244" s="43"/>
      <c r="H244" s="42"/>
      <c r="I244" s="39">
        <f t="shared" si="32"/>
        <v>0</v>
      </c>
      <c r="J244" s="43"/>
      <c r="K244" s="42"/>
      <c r="L244" s="39">
        <f t="shared" si="33"/>
        <v>0</v>
      </c>
      <c r="M244" s="41"/>
      <c r="N244" s="40"/>
      <c r="O244" s="39">
        <f t="shared" si="34"/>
        <v>0</v>
      </c>
      <c r="P244" s="38"/>
      <c r="R244" s="13"/>
    </row>
    <row r="245" spans="1:18" ht="24" hidden="1" x14ac:dyDescent="0.25">
      <c r="A245" s="88">
        <v>6255</v>
      </c>
      <c r="B245" s="110" t="s">
        <v>68</v>
      </c>
      <c r="C245" s="136">
        <f t="shared" si="27"/>
        <v>0</v>
      </c>
      <c r="D245" s="43">
        <v>0</v>
      </c>
      <c r="E245" s="40"/>
      <c r="F245" s="39">
        <f t="shared" si="31"/>
        <v>0</v>
      </c>
      <c r="G245" s="43"/>
      <c r="H245" s="42"/>
      <c r="I245" s="39">
        <f t="shared" si="32"/>
        <v>0</v>
      </c>
      <c r="J245" s="43"/>
      <c r="K245" s="42"/>
      <c r="L245" s="39">
        <f t="shared" si="33"/>
        <v>0</v>
      </c>
      <c r="M245" s="41"/>
      <c r="N245" s="40"/>
      <c r="O245" s="39">
        <f t="shared" si="34"/>
        <v>0</v>
      </c>
      <c r="P245" s="38"/>
      <c r="R245" s="13"/>
    </row>
    <row r="246" spans="1:18" hidden="1" x14ac:dyDescent="0.25">
      <c r="A246" s="88">
        <v>6259</v>
      </c>
      <c r="B246" s="110" t="s">
        <v>67</v>
      </c>
      <c r="C246" s="136">
        <f t="shared" si="27"/>
        <v>0</v>
      </c>
      <c r="D246" s="43">
        <v>0</v>
      </c>
      <c r="E246" s="40"/>
      <c r="F246" s="39">
        <f t="shared" si="31"/>
        <v>0</v>
      </c>
      <c r="G246" s="43"/>
      <c r="H246" s="42"/>
      <c r="I246" s="39">
        <f t="shared" si="32"/>
        <v>0</v>
      </c>
      <c r="J246" s="43"/>
      <c r="K246" s="42"/>
      <c r="L246" s="39">
        <f t="shared" si="33"/>
        <v>0</v>
      </c>
      <c r="M246" s="41"/>
      <c r="N246" s="40"/>
      <c r="O246" s="39">
        <f t="shared" si="34"/>
        <v>0</v>
      </c>
      <c r="P246" s="38"/>
      <c r="R246" s="13"/>
    </row>
    <row r="247" spans="1:18" ht="24" hidden="1" x14ac:dyDescent="0.25">
      <c r="A247" s="111">
        <v>6260</v>
      </c>
      <c r="B247" s="110" t="s">
        <v>66</v>
      </c>
      <c r="C247" s="136">
        <f t="shared" si="27"/>
        <v>0</v>
      </c>
      <c r="D247" s="43">
        <v>0</v>
      </c>
      <c r="E247" s="40"/>
      <c r="F247" s="39">
        <f t="shared" ref="F247:F299" si="38">D247+E247</f>
        <v>0</v>
      </c>
      <c r="G247" s="43"/>
      <c r="H247" s="42"/>
      <c r="I247" s="39">
        <f t="shared" ref="I247:I299" si="39">G247+H247</f>
        <v>0</v>
      </c>
      <c r="J247" s="43"/>
      <c r="K247" s="42"/>
      <c r="L247" s="39">
        <f t="shared" ref="L247:L299" si="40">J247+K247</f>
        <v>0</v>
      </c>
      <c r="M247" s="41"/>
      <c r="N247" s="40"/>
      <c r="O247" s="39">
        <f t="shared" ref="O247:O276" si="41">M247+N247</f>
        <v>0</v>
      </c>
      <c r="P247" s="38"/>
      <c r="R247" s="13"/>
    </row>
    <row r="248" spans="1:18" hidden="1" x14ac:dyDescent="0.25">
      <c r="A248" s="111">
        <v>6270</v>
      </c>
      <c r="B248" s="110" t="s">
        <v>65</v>
      </c>
      <c r="C248" s="136">
        <f t="shared" si="27"/>
        <v>0</v>
      </c>
      <c r="D248" s="43">
        <v>0</v>
      </c>
      <c r="E248" s="40"/>
      <c r="F248" s="39">
        <f t="shared" si="38"/>
        <v>0</v>
      </c>
      <c r="G248" s="43"/>
      <c r="H248" s="42"/>
      <c r="I248" s="39">
        <f t="shared" si="39"/>
        <v>0</v>
      </c>
      <c r="J248" s="43"/>
      <c r="K248" s="42"/>
      <c r="L248" s="39">
        <f t="shared" si="40"/>
        <v>0</v>
      </c>
      <c r="M248" s="41"/>
      <c r="N248" s="40"/>
      <c r="O248" s="39">
        <f t="shared" si="41"/>
        <v>0</v>
      </c>
      <c r="P248" s="38"/>
      <c r="R248" s="13"/>
    </row>
    <row r="249" spans="1:18" hidden="1" x14ac:dyDescent="0.25">
      <c r="A249" s="118">
        <v>6290</v>
      </c>
      <c r="B249" s="117" t="s">
        <v>64</v>
      </c>
      <c r="C249" s="136">
        <f t="shared" si="27"/>
        <v>0</v>
      </c>
      <c r="D249" s="140">
        <f>SUM(D250:D253)</f>
        <v>0</v>
      </c>
      <c r="E249" s="141">
        <f>SUM(E250:E253)</f>
        <v>0</v>
      </c>
      <c r="F249" s="79">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c r="R249" s="13"/>
    </row>
    <row r="250" spans="1:18" hidden="1" x14ac:dyDescent="0.25">
      <c r="A250" s="88">
        <v>6291</v>
      </c>
      <c r="B250" s="110" t="s">
        <v>63</v>
      </c>
      <c r="C250" s="136">
        <f t="shared" si="27"/>
        <v>0</v>
      </c>
      <c r="D250" s="43">
        <v>0</v>
      </c>
      <c r="E250" s="40"/>
      <c r="F250" s="39">
        <f t="shared" si="38"/>
        <v>0</v>
      </c>
      <c r="G250" s="43"/>
      <c r="H250" s="42"/>
      <c r="I250" s="39">
        <f t="shared" si="39"/>
        <v>0</v>
      </c>
      <c r="J250" s="43"/>
      <c r="K250" s="42"/>
      <c r="L250" s="39">
        <f t="shared" si="40"/>
        <v>0</v>
      </c>
      <c r="M250" s="41"/>
      <c r="N250" s="40"/>
      <c r="O250" s="39">
        <f t="shared" si="41"/>
        <v>0</v>
      </c>
      <c r="P250" s="38"/>
      <c r="R250" s="13"/>
    </row>
    <row r="251" spans="1:18" hidden="1" x14ac:dyDescent="0.25">
      <c r="A251" s="88">
        <v>6292</v>
      </c>
      <c r="B251" s="110" t="s">
        <v>62</v>
      </c>
      <c r="C251" s="136">
        <f t="shared" si="27"/>
        <v>0</v>
      </c>
      <c r="D251" s="43">
        <v>0</v>
      </c>
      <c r="E251" s="40"/>
      <c r="F251" s="39">
        <f t="shared" si="38"/>
        <v>0</v>
      </c>
      <c r="G251" s="43"/>
      <c r="H251" s="42"/>
      <c r="I251" s="39">
        <f t="shared" si="39"/>
        <v>0</v>
      </c>
      <c r="J251" s="43"/>
      <c r="K251" s="42"/>
      <c r="L251" s="39">
        <f t="shared" si="40"/>
        <v>0</v>
      </c>
      <c r="M251" s="41"/>
      <c r="N251" s="40"/>
      <c r="O251" s="39">
        <f t="shared" si="41"/>
        <v>0</v>
      </c>
      <c r="P251" s="38"/>
      <c r="R251" s="13"/>
    </row>
    <row r="252" spans="1:18" ht="72" hidden="1" x14ac:dyDescent="0.25">
      <c r="A252" s="88">
        <v>6296</v>
      </c>
      <c r="B252" s="110" t="s">
        <v>61</v>
      </c>
      <c r="C252" s="136">
        <f t="shared" si="27"/>
        <v>0</v>
      </c>
      <c r="D252" s="43">
        <v>0</v>
      </c>
      <c r="E252" s="40"/>
      <c r="F252" s="39">
        <f t="shared" si="38"/>
        <v>0</v>
      </c>
      <c r="G252" s="43"/>
      <c r="H252" s="42"/>
      <c r="I252" s="39">
        <f t="shared" si="39"/>
        <v>0</v>
      </c>
      <c r="J252" s="43"/>
      <c r="K252" s="42"/>
      <c r="L252" s="39">
        <f t="shared" si="40"/>
        <v>0</v>
      </c>
      <c r="M252" s="41"/>
      <c r="N252" s="40"/>
      <c r="O252" s="39">
        <f t="shared" si="41"/>
        <v>0</v>
      </c>
      <c r="P252" s="38"/>
      <c r="R252" s="13"/>
    </row>
    <row r="253" spans="1:18" ht="36" hidden="1" x14ac:dyDescent="0.25">
      <c r="A253" s="88">
        <v>6299</v>
      </c>
      <c r="B253" s="110" t="s">
        <v>60</v>
      </c>
      <c r="C253" s="136">
        <f t="shared" si="27"/>
        <v>0</v>
      </c>
      <c r="D253" s="43">
        <v>0</v>
      </c>
      <c r="E253" s="40"/>
      <c r="F253" s="39">
        <f t="shared" si="38"/>
        <v>0</v>
      </c>
      <c r="G253" s="43"/>
      <c r="H253" s="42"/>
      <c r="I253" s="39">
        <f t="shared" si="39"/>
        <v>0</v>
      </c>
      <c r="J253" s="43"/>
      <c r="K253" s="42"/>
      <c r="L253" s="39">
        <f t="shared" si="40"/>
        <v>0</v>
      </c>
      <c r="M253" s="41"/>
      <c r="N253" s="40"/>
      <c r="O253" s="39">
        <f t="shared" si="41"/>
        <v>0</v>
      </c>
      <c r="P253" s="38"/>
      <c r="R253" s="13"/>
    </row>
    <row r="254" spans="1:18" hidden="1" x14ac:dyDescent="0.25">
      <c r="A254" s="109">
        <v>6300</v>
      </c>
      <c r="B254" s="108" t="s">
        <v>59</v>
      </c>
      <c r="C254" s="124">
        <f t="shared" si="27"/>
        <v>0</v>
      </c>
      <c r="D254" s="121">
        <f>SUM(D255,D259,D260)</f>
        <v>0</v>
      </c>
      <c r="E254" s="123">
        <f>SUM(E255,E259,E260)</f>
        <v>0</v>
      </c>
      <c r="F254" s="119">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c r="R254" s="13"/>
    </row>
    <row r="255" spans="1:18" ht="24" hidden="1" x14ac:dyDescent="0.25">
      <c r="A255" s="118">
        <v>6320</v>
      </c>
      <c r="B255" s="117" t="s">
        <v>58</v>
      </c>
      <c r="C255" s="146">
        <f t="shared" si="27"/>
        <v>0</v>
      </c>
      <c r="D255" s="140">
        <f>SUM(D256:D258)</f>
        <v>0</v>
      </c>
      <c r="E255" s="141">
        <f>SUM(E256:E258)</f>
        <v>0</v>
      </c>
      <c r="F255" s="79">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c r="R255" s="13"/>
    </row>
    <row r="256" spans="1:18" hidden="1" x14ac:dyDescent="0.25">
      <c r="A256" s="88">
        <v>6322</v>
      </c>
      <c r="B256" s="110" t="s">
        <v>57</v>
      </c>
      <c r="C256" s="113">
        <f t="shared" si="27"/>
        <v>0</v>
      </c>
      <c r="D256" s="43">
        <v>0</v>
      </c>
      <c r="E256" s="40"/>
      <c r="F256" s="39">
        <f t="shared" si="38"/>
        <v>0</v>
      </c>
      <c r="G256" s="43"/>
      <c r="H256" s="42"/>
      <c r="I256" s="39">
        <f t="shared" si="39"/>
        <v>0</v>
      </c>
      <c r="J256" s="43"/>
      <c r="K256" s="42"/>
      <c r="L256" s="39">
        <f t="shared" si="40"/>
        <v>0</v>
      </c>
      <c r="M256" s="41"/>
      <c r="N256" s="40"/>
      <c r="O256" s="39">
        <f t="shared" si="41"/>
        <v>0</v>
      </c>
      <c r="P256" s="38"/>
      <c r="R256" s="13"/>
    </row>
    <row r="257" spans="1:18" ht="24" hidden="1" x14ac:dyDescent="0.25">
      <c r="A257" s="88">
        <v>6323</v>
      </c>
      <c r="B257" s="110" t="s">
        <v>56</v>
      </c>
      <c r="C257" s="113">
        <f t="shared" si="27"/>
        <v>0</v>
      </c>
      <c r="D257" s="43">
        <v>0</v>
      </c>
      <c r="E257" s="40"/>
      <c r="F257" s="39">
        <f t="shared" si="38"/>
        <v>0</v>
      </c>
      <c r="G257" s="43"/>
      <c r="H257" s="42"/>
      <c r="I257" s="39">
        <f t="shared" si="39"/>
        <v>0</v>
      </c>
      <c r="J257" s="43"/>
      <c r="K257" s="42"/>
      <c r="L257" s="39">
        <f t="shared" si="40"/>
        <v>0</v>
      </c>
      <c r="M257" s="41"/>
      <c r="N257" s="40"/>
      <c r="O257" s="39">
        <f t="shared" si="41"/>
        <v>0</v>
      </c>
      <c r="P257" s="38"/>
      <c r="R257" s="13"/>
    </row>
    <row r="258" spans="1:18" ht="24" hidden="1" x14ac:dyDescent="0.25">
      <c r="A258" s="145">
        <v>6324</v>
      </c>
      <c r="B258" s="117" t="s">
        <v>55</v>
      </c>
      <c r="C258" s="113">
        <f t="shared" si="27"/>
        <v>0</v>
      </c>
      <c r="D258" s="83">
        <v>0</v>
      </c>
      <c r="E258" s="80"/>
      <c r="F258" s="79">
        <f t="shared" si="38"/>
        <v>0</v>
      </c>
      <c r="G258" s="83"/>
      <c r="H258" s="82"/>
      <c r="I258" s="79">
        <f t="shared" si="39"/>
        <v>0</v>
      </c>
      <c r="J258" s="83"/>
      <c r="K258" s="82"/>
      <c r="L258" s="79">
        <f t="shared" si="40"/>
        <v>0</v>
      </c>
      <c r="M258" s="81"/>
      <c r="N258" s="80"/>
      <c r="O258" s="79">
        <f t="shared" si="41"/>
        <v>0</v>
      </c>
      <c r="P258" s="78"/>
      <c r="R258" s="13"/>
    </row>
    <row r="259" spans="1:18" hidden="1" x14ac:dyDescent="0.25">
      <c r="A259" s="144">
        <v>6330</v>
      </c>
      <c r="B259" s="143" t="s">
        <v>54</v>
      </c>
      <c r="C259" s="113">
        <f t="shared" ref="C259:C286" si="51">F259+I259+L259+O259</f>
        <v>0</v>
      </c>
      <c r="D259" s="33">
        <v>0</v>
      </c>
      <c r="E259" s="30"/>
      <c r="F259" s="29">
        <f t="shared" si="38"/>
        <v>0</v>
      </c>
      <c r="G259" s="33"/>
      <c r="H259" s="32"/>
      <c r="I259" s="29">
        <f t="shared" si="39"/>
        <v>0</v>
      </c>
      <c r="J259" s="33"/>
      <c r="K259" s="32"/>
      <c r="L259" s="29">
        <f t="shared" si="40"/>
        <v>0</v>
      </c>
      <c r="M259" s="31"/>
      <c r="N259" s="30"/>
      <c r="O259" s="29">
        <f t="shared" si="41"/>
        <v>0</v>
      </c>
      <c r="P259" s="28"/>
      <c r="R259" s="13"/>
    </row>
    <row r="260" spans="1:18" hidden="1" x14ac:dyDescent="0.25">
      <c r="A260" s="111">
        <v>6360</v>
      </c>
      <c r="B260" s="110" t="s">
        <v>53</v>
      </c>
      <c r="C260" s="113">
        <f t="shared" si="51"/>
        <v>0</v>
      </c>
      <c r="D260" s="43">
        <v>0</v>
      </c>
      <c r="E260" s="40"/>
      <c r="F260" s="39">
        <f t="shared" si="38"/>
        <v>0</v>
      </c>
      <c r="G260" s="43"/>
      <c r="H260" s="42"/>
      <c r="I260" s="39">
        <f t="shared" si="39"/>
        <v>0</v>
      </c>
      <c r="J260" s="43"/>
      <c r="K260" s="42"/>
      <c r="L260" s="39">
        <f t="shared" si="40"/>
        <v>0</v>
      </c>
      <c r="M260" s="41"/>
      <c r="N260" s="40"/>
      <c r="O260" s="39">
        <f t="shared" si="41"/>
        <v>0</v>
      </c>
      <c r="P260" s="38"/>
      <c r="R260" s="13"/>
    </row>
    <row r="261" spans="1:18" ht="24" hidden="1" x14ac:dyDescent="0.25">
      <c r="A261" s="109">
        <v>6400</v>
      </c>
      <c r="B261" s="108" t="s">
        <v>52</v>
      </c>
      <c r="C261" s="124">
        <f t="shared" si="51"/>
        <v>0</v>
      </c>
      <c r="D261" s="121">
        <f>SUM(D262,D266)</f>
        <v>0</v>
      </c>
      <c r="E261" s="123">
        <f>SUM(E262,E266)</f>
        <v>0</v>
      </c>
      <c r="F261" s="119">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c r="R261" s="13"/>
    </row>
    <row r="262" spans="1:18" ht="24" hidden="1" x14ac:dyDescent="0.25">
      <c r="A262" s="118">
        <v>6410</v>
      </c>
      <c r="B262" s="117" t="s">
        <v>51</v>
      </c>
      <c r="C262" s="142">
        <f t="shared" si="51"/>
        <v>0</v>
      </c>
      <c r="D262" s="140">
        <f>SUM(D263:D265)</f>
        <v>0</v>
      </c>
      <c r="E262" s="141">
        <f>SUM(E263:E265)</f>
        <v>0</v>
      </c>
      <c r="F262" s="79">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c r="R262" s="13"/>
    </row>
    <row r="263" spans="1:18" hidden="1" x14ac:dyDescent="0.25">
      <c r="A263" s="88">
        <v>6411</v>
      </c>
      <c r="B263" s="47" t="s">
        <v>50</v>
      </c>
      <c r="C263" s="136">
        <f t="shared" si="51"/>
        <v>0</v>
      </c>
      <c r="D263" s="43">
        <v>0</v>
      </c>
      <c r="E263" s="40"/>
      <c r="F263" s="39">
        <f t="shared" si="38"/>
        <v>0</v>
      </c>
      <c r="G263" s="43"/>
      <c r="H263" s="42"/>
      <c r="I263" s="39">
        <f t="shared" si="39"/>
        <v>0</v>
      </c>
      <c r="J263" s="43"/>
      <c r="K263" s="42"/>
      <c r="L263" s="39">
        <f t="shared" si="40"/>
        <v>0</v>
      </c>
      <c r="M263" s="41"/>
      <c r="N263" s="40"/>
      <c r="O263" s="39">
        <f t="shared" si="41"/>
        <v>0</v>
      </c>
      <c r="P263" s="38"/>
      <c r="R263" s="13"/>
    </row>
    <row r="264" spans="1:18" ht="36" hidden="1" x14ac:dyDescent="0.25">
      <c r="A264" s="88">
        <v>6412</v>
      </c>
      <c r="B264" s="110" t="s">
        <v>49</v>
      </c>
      <c r="C264" s="136">
        <f t="shared" si="51"/>
        <v>0</v>
      </c>
      <c r="D264" s="43">
        <v>0</v>
      </c>
      <c r="E264" s="40"/>
      <c r="F264" s="39">
        <f t="shared" si="38"/>
        <v>0</v>
      </c>
      <c r="G264" s="43"/>
      <c r="H264" s="42"/>
      <c r="I264" s="39">
        <f t="shared" si="39"/>
        <v>0</v>
      </c>
      <c r="J264" s="43"/>
      <c r="K264" s="42"/>
      <c r="L264" s="39">
        <f t="shared" si="40"/>
        <v>0</v>
      </c>
      <c r="M264" s="41"/>
      <c r="N264" s="40"/>
      <c r="O264" s="39">
        <f t="shared" si="41"/>
        <v>0</v>
      </c>
      <c r="P264" s="38"/>
      <c r="R264" s="13"/>
    </row>
    <row r="265" spans="1:18" ht="36" hidden="1" x14ac:dyDescent="0.25">
      <c r="A265" s="88">
        <v>6419</v>
      </c>
      <c r="B265" s="110" t="s">
        <v>48</v>
      </c>
      <c r="C265" s="136">
        <f t="shared" si="51"/>
        <v>0</v>
      </c>
      <c r="D265" s="43">
        <v>0</v>
      </c>
      <c r="E265" s="40"/>
      <c r="F265" s="39">
        <f t="shared" si="38"/>
        <v>0</v>
      </c>
      <c r="G265" s="43"/>
      <c r="H265" s="42"/>
      <c r="I265" s="39">
        <f t="shared" si="39"/>
        <v>0</v>
      </c>
      <c r="J265" s="43"/>
      <c r="K265" s="42"/>
      <c r="L265" s="39">
        <f t="shared" si="40"/>
        <v>0</v>
      </c>
      <c r="M265" s="41"/>
      <c r="N265" s="40"/>
      <c r="O265" s="39">
        <f t="shared" si="41"/>
        <v>0</v>
      </c>
      <c r="P265" s="38"/>
      <c r="R265" s="13"/>
    </row>
    <row r="266" spans="1:18" ht="36" hidden="1" x14ac:dyDescent="0.25">
      <c r="A266" s="111">
        <v>6420</v>
      </c>
      <c r="B266" s="110" t="s">
        <v>47</v>
      </c>
      <c r="C266" s="136">
        <f t="shared" si="51"/>
        <v>0</v>
      </c>
      <c r="D266" s="115">
        <f>SUM(D267:D270)</f>
        <v>0</v>
      </c>
      <c r="E266" s="112">
        <f>SUM(E267:E270)</f>
        <v>0</v>
      </c>
      <c r="F266" s="39">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c r="R266" s="13"/>
    </row>
    <row r="267" spans="1:18" hidden="1" x14ac:dyDescent="0.25">
      <c r="A267" s="88">
        <v>6421</v>
      </c>
      <c r="B267" s="110" t="s">
        <v>46</v>
      </c>
      <c r="C267" s="136">
        <f t="shared" si="51"/>
        <v>0</v>
      </c>
      <c r="D267" s="43">
        <v>0</v>
      </c>
      <c r="E267" s="40"/>
      <c r="F267" s="39">
        <f t="shared" si="38"/>
        <v>0</v>
      </c>
      <c r="G267" s="43"/>
      <c r="H267" s="42"/>
      <c r="I267" s="39">
        <f t="shared" si="39"/>
        <v>0</v>
      </c>
      <c r="J267" s="43"/>
      <c r="K267" s="42"/>
      <c r="L267" s="39">
        <f t="shared" si="40"/>
        <v>0</v>
      </c>
      <c r="M267" s="41"/>
      <c r="N267" s="40"/>
      <c r="O267" s="39">
        <f t="shared" si="41"/>
        <v>0</v>
      </c>
      <c r="P267" s="38"/>
      <c r="R267" s="13"/>
    </row>
    <row r="268" spans="1:18" hidden="1" x14ac:dyDescent="0.25">
      <c r="A268" s="88">
        <v>6422</v>
      </c>
      <c r="B268" s="110" t="s">
        <v>45</v>
      </c>
      <c r="C268" s="136">
        <f t="shared" si="51"/>
        <v>0</v>
      </c>
      <c r="D268" s="43">
        <v>0</v>
      </c>
      <c r="E268" s="40"/>
      <c r="F268" s="39">
        <f t="shared" si="38"/>
        <v>0</v>
      </c>
      <c r="G268" s="43"/>
      <c r="H268" s="42"/>
      <c r="I268" s="39">
        <f t="shared" si="39"/>
        <v>0</v>
      </c>
      <c r="J268" s="43"/>
      <c r="K268" s="42"/>
      <c r="L268" s="39">
        <f t="shared" si="40"/>
        <v>0</v>
      </c>
      <c r="M268" s="41"/>
      <c r="N268" s="40"/>
      <c r="O268" s="39">
        <f t="shared" si="41"/>
        <v>0</v>
      </c>
      <c r="P268" s="38"/>
      <c r="R268" s="13"/>
    </row>
    <row r="269" spans="1:18" hidden="1" x14ac:dyDescent="0.25">
      <c r="A269" s="88">
        <v>6423</v>
      </c>
      <c r="B269" s="110" t="s">
        <v>44</v>
      </c>
      <c r="C269" s="136">
        <f t="shared" si="51"/>
        <v>0</v>
      </c>
      <c r="D269" s="43">
        <v>0</v>
      </c>
      <c r="E269" s="40"/>
      <c r="F269" s="39">
        <f t="shared" si="38"/>
        <v>0</v>
      </c>
      <c r="G269" s="43"/>
      <c r="H269" s="42"/>
      <c r="I269" s="39">
        <f t="shared" si="39"/>
        <v>0</v>
      </c>
      <c r="J269" s="43"/>
      <c r="K269" s="42"/>
      <c r="L269" s="39">
        <f t="shared" si="40"/>
        <v>0</v>
      </c>
      <c r="M269" s="41"/>
      <c r="N269" s="40"/>
      <c r="O269" s="39">
        <f t="shared" si="41"/>
        <v>0</v>
      </c>
      <c r="P269" s="38"/>
      <c r="R269" s="13"/>
    </row>
    <row r="270" spans="1:18" ht="24" hidden="1" x14ac:dyDescent="0.25">
      <c r="A270" s="88">
        <v>6424</v>
      </c>
      <c r="B270" s="110" t="s">
        <v>43</v>
      </c>
      <c r="C270" s="136">
        <f t="shared" si="51"/>
        <v>0</v>
      </c>
      <c r="D270" s="43">
        <v>0</v>
      </c>
      <c r="E270" s="40"/>
      <c r="F270" s="39">
        <f t="shared" si="38"/>
        <v>0</v>
      </c>
      <c r="G270" s="43"/>
      <c r="H270" s="42"/>
      <c r="I270" s="39">
        <f t="shared" si="39"/>
        <v>0</v>
      </c>
      <c r="J270" s="43"/>
      <c r="K270" s="42"/>
      <c r="L270" s="39">
        <f t="shared" si="40"/>
        <v>0</v>
      </c>
      <c r="M270" s="41"/>
      <c r="N270" s="40"/>
      <c r="O270" s="39">
        <f t="shared" si="41"/>
        <v>0</v>
      </c>
      <c r="P270" s="38"/>
      <c r="R270" s="13"/>
    </row>
    <row r="271" spans="1:18" ht="36" hidden="1" x14ac:dyDescent="0.25">
      <c r="A271" s="135">
        <v>7000</v>
      </c>
      <c r="B271" s="135" t="s">
        <v>42</v>
      </c>
      <c r="C271" s="134">
        <f t="shared" si="51"/>
        <v>0</v>
      </c>
      <c r="D271" s="131">
        <f>SUM(D272,D282)</f>
        <v>0</v>
      </c>
      <c r="E271" s="133">
        <f>SUM(E272,E282)</f>
        <v>0</v>
      </c>
      <c r="F271" s="129">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c r="R271" s="13"/>
    </row>
    <row r="272" spans="1:18" hidden="1" x14ac:dyDescent="0.25">
      <c r="A272" s="109">
        <v>7200</v>
      </c>
      <c r="B272" s="108" t="s">
        <v>41</v>
      </c>
      <c r="C272" s="124">
        <f t="shared" si="51"/>
        <v>0</v>
      </c>
      <c r="D272" s="121">
        <f>SUM(D273,D274,D277,D278,D281)</f>
        <v>0</v>
      </c>
      <c r="E272" s="123">
        <f>SUM(E273,E274,E277,E278,E281)</f>
        <v>0</v>
      </c>
      <c r="F272" s="119">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c r="R272" s="13"/>
    </row>
    <row r="273" spans="1:18" ht="24" hidden="1" x14ac:dyDescent="0.25">
      <c r="A273" s="118">
        <v>7210</v>
      </c>
      <c r="B273" s="117" t="s">
        <v>40</v>
      </c>
      <c r="C273" s="85">
        <f t="shared" si="51"/>
        <v>0</v>
      </c>
      <c r="D273" s="83">
        <v>0</v>
      </c>
      <c r="E273" s="80"/>
      <c r="F273" s="79">
        <f t="shared" si="38"/>
        <v>0</v>
      </c>
      <c r="G273" s="83"/>
      <c r="H273" s="82"/>
      <c r="I273" s="79">
        <f t="shared" si="39"/>
        <v>0</v>
      </c>
      <c r="J273" s="83"/>
      <c r="K273" s="82"/>
      <c r="L273" s="79">
        <f t="shared" si="40"/>
        <v>0</v>
      </c>
      <c r="M273" s="81"/>
      <c r="N273" s="80"/>
      <c r="O273" s="79">
        <f t="shared" si="41"/>
        <v>0</v>
      </c>
      <c r="P273" s="78"/>
      <c r="R273" s="13"/>
    </row>
    <row r="274" spans="1:18" s="116" customFormat="1" ht="24" hidden="1" x14ac:dyDescent="0.25">
      <c r="A274" s="111">
        <v>7220</v>
      </c>
      <c r="B274" s="110" t="s">
        <v>39</v>
      </c>
      <c r="C274" s="45">
        <f t="shared" si="51"/>
        <v>0</v>
      </c>
      <c r="D274" s="115">
        <f>SUM(D275:D276)</f>
        <v>0</v>
      </c>
      <c r="E274" s="112">
        <f>SUM(E275:E276)</f>
        <v>0</v>
      </c>
      <c r="F274" s="39">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c r="R274" s="13"/>
    </row>
    <row r="275" spans="1:18" s="116" customFormat="1" ht="36" hidden="1" x14ac:dyDescent="0.25">
      <c r="A275" s="88">
        <v>7221</v>
      </c>
      <c r="B275" s="110" t="s">
        <v>38</v>
      </c>
      <c r="C275" s="45">
        <f t="shared" si="51"/>
        <v>0</v>
      </c>
      <c r="D275" s="43">
        <v>0</v>
      </c>
      <c r="E275" s="40"/>
      <c r="F275" s="39">
        <f t="shared" si="38"/>
        <v>0</v>
      </c>
      <c r="G275" s="43"/>
      <c r="H275" s="42"/>
      <c r="I275" s="39">
        <f t="shared" si="39"/>
        <v>0</v>
      </c>
      <c r="J275" s="43"/>
      <c r="K275" s="42"/>
      <c r="L275" s="39">
        <f t="shared" si="40"/>
        <v>0</v>
      </c>
      <c r="M275" s="41"/>
      <c r="N275" s="40"/>
      <c r="O275" s="39">
        <f t="shared" si="41"/>
        <v>0</v>
      </c>
      <c r="P275" s="38"/>
      <c r="R275" s="13"/>
    </row>
    <row r="276" spans="1:18" s="116" customFormat="1" ht="36" hidden="1" x14ac:dyDescent="0.25">
      <c r="A276" s="88">
        <v>7222</v>
      </c>
      <c r="B276" s="110" t="s">
        <v>37</v>
      </c>
      <c r="C276" s="45">
        <f t="shared" si="51"/>
        <v>0</v>
      </c>
      <c r="D276" s="43">
        <v>0</v>
      </c>
      <c r="E276" s="40"/>
      <c r="F276" s="39">
        <f t="shared" si="38"/>
        <v>0</v>
      </c>
      <c r="G276" s="43"/>
      <c r="H276" s="42"/>
      <c r="I276" s="39">
        <f t="shared" si="39"/>
        <v>0</v>
      </c>
      <c r="J276" s="43"/>
      <c r="K276" s="42"/>
      <c r="L276" s="39">
        <f t="shared" si="40"/>
        <v>0</v>
      </c>
      <c r="M276" s="41"/>
      <c r="N276" s="40"/>
      <c r="O276" s="39">
        <f t="shared" si="41"/>
        <v>0</v>
      </c>
      <c r="P276" s="38"/>
      <c r="R276" s="13"/>
    </row>
    <row r="277" spans="1:18" s="116" customFormat="1" ht="24" hidden="1" x14ac:dyDescent="0.25">
      <c r="A277" s="111">
        <v>7230</v>
      </c>
      <c r="B277" s="110" t="s">
        <v>36</v>
      </c>
      <c r="C277" s="45">
        <f t="shared" si="51"/>
        <v>0</v>
      </c>
      <c r="D277" s="43">
        <v>0</v>
      </c>
      <c r="E277" s="40"/>
      <c r="F277" s="39">
        <f t="shared" si="38"/>
        <v>0</v>
      </c>
      <c r="G277" s="43"/>
      <c r="H277" s="42"/>
      <c r="I277" s="39">
        <f t="shared" si="39"/>
        <v>0</v>
      </c>
      <c r="J277" s="43"/>
      <c r="K277" s="42"/>
      <c r="L277" s="39">
        <f t="shared" si="40"/>
        <v>0</v>
      </c>
      <c r="M277" s="41"/>
      <c r="N277" s="40"/>
      <c r="O277" s="39">
        <f>M277+N277</f>
        <v>0</v>
      </c>
      <c r="P277" s="38"/>
      <c r="R277" s="13"/>
    </row>
    <row r="278" spans="1:18" ht="24" hidden="1" x14ac:dyDescent="0.25">
      <c r="A278" s="111">
        <v>7240</v>
      </c>
      <c r="B278" s="110" t="s">
        <v>35</v>
      </c>
      <c r="C278" s="45">
        <f t="shared" si="51"/>
        <v>0</v>
      </c>
      <c r="D278" s="115">
        <f>SUM(D279:D280)</f>
        <v>0</v>
      </c>
      <c r="E278" s="112">
        <f>SUM(E279:E280)</f>
        <v>0</v>
      </c>
      <c r="F278" s="39">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c r="R278" s="13"/>
    </row>
    <row r="279" spans="1:18" ht="48" hidden="1" x14ac:dyDescent="0.25">
      <c r="A279" s="88">
        <v>7245</v>
      </c>
      <c r="B279" s="110" t="s">
        <v>34</v>
      </c>
      <c r="C279" s="45">
        <f t="shared" si="51"/>
        <v>0</v>
      </c>
      <c r="D279" s="43">
        <v>0</v>
      </c>
      <c r="E279" s="40"/>
      <c r="F279" s="39">
        <f t="shared" si="38"/>
        <v>0</v>
      </c>
      <c r="G279" s="43"/>
      <c r="H279" s="42"/>
      <c r="I279" s="39">
        <f t="shared" si="39"/>
        <v>0</v>
      </c>
      <c r="J279" s="43"/>
      <c r="K279" s="42"/>
      <c r="L279" s="39">
        <f t="shared" si="40"/>
        <v>0</v>
      </c>
      <c r="M279" s="41"/>
      <c r="N279" s="40"/>
      <c r="O279" s="39">
        <f t="shared" ref="O279:O282" si="58">M279+N279</f>
        <v>0</v>
      </c>
      <c r="P279" s="38"/>
      <c r="R279" s="13"/>
    </row>
    <row r="280" spans="1:18" ht="72" hidden="1" x14ac:dyDescent="0.25">
      <c r="A280" s="88">
        <v>7246</v>
      </c>
      <c r="B280" s="110" t="s">
        <v>33</v>
      </c>
      <c r="C280" s="45">
        <f t="shared" si="51"/>
        <v>0</v>
      </c>
      <c r="D280" s="43">
        <v>0</v>
      </c>
      <c r="E280" s="40"/>
      <c r="F280" s="39">
        <f t="shared" si="38"/>
        <v>0</v>
      </c>
      <c r="G280" s="43"/>
      <c r="H280" s="42"/>
      <c r="I280" s="39">
        <f t="shared" si="39"/>
        <v>0</v>
      </c>
      <c r="J280" s="43"/>
      <c r="K280" s="42"/>
      <c r="L280" s="39">
        <f t="shared" si="40"/>
        <v>0</v>
      </c>
      <c r="M280" s="41"/>
      <c r="N280" s="40"/>
      <c r="O280" s="39">
        <f t="shared" si="58"/>
        <v>0</v>
      </c>
      <c r="P280" s="38"/>
      <c r="R280" s="13"/>
    </row>
    <row r="281" spans="1:18" ht="24" hidden="1" x14ac:dyDescent="0.25">
      <c r="A281" s="111">
        <v>7260</v>
      </c>
      <c r="B281" s="110" t="s">
        <v>32</v>
      </c>
      <c r="C281" s="45">
        <f t="shared" si="51"/>
        <v>0</v>
      </c>
      <c r="D281" s="83">
        <v>0</v>
      </c>
      <c r="E281" s="80"/>
      <c r="F281" s="79">
        <f t="shared" si="38"/>
        <v>0</v>
      </c>
      <c r="G281" s="83"/>
      <c r="H281" s="82"/>
      <c r="I281" s="79">
        <f t="shared" si="39"/>
        <v>0</v>
      </c>
      <c r="J281" s="83"/>
      <c r="K281" s="82"/>
      <c r="L281" s="79">
        <f t="shared" si="40"/>
        <v>0</v>
      </c>
      <c r="M281" s="81"/>
      <c r="N281" s="80"/>
      <c r="O281" s="79">
        <f t="shared" si="58"/>
        <v>0</v>
      </c>
      <c r="P281" s="78"/>
      <c r="R281" s="13"/>
    </row>
    <row r="282" spans="1:18" hidden="1" x14ac:dyDescent="0.25">
      <c r="A282" s="109">
        <v>7700</v>
      </c>
      <c r="B282" s="108" t="s">
        <v>31</v>
      </c>
      <c r="C282" s="107">
        <f t="shared" si="51"/>
        <v>0</v>
      </c>
      <c r="D282" s="105">
        <f>D283</f>
        <v>0</v>
      </c>
      <c r="E282" s="102">
        <f>SUM(E283)</f>
        <v>0</v>
      </c>
      <c r="F282" s="101">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c r="R282" s="13"/>
    </row>
    <row r="283" spans="1:18" hidden="1" x14ac:dyDescent="0.25">
      <c r="A283" s="99">
        <v>7720</v>
      </c>
      <c r="B283" s="98" t="s">
        <v>30</v>
      </c>
      <c r="C283" s="97">
        <f t="shared" si="51"/>
        <v>0</v>
      </c>
      <c r="D283" s="53">
        <v>0</v>
      </c>
      <c r="E283" s="50"/>
      <c r="F283" s="49">
        <f t="shared" si="38"/>
        <v>0</v>
      </c>
      <c r="G283" s="53"/>
      <c r="H283" s="52"/>
      <c r="I283" s="49">
        <f t="shared" si="39"/>
        <v>0</v>
      </c>
      <c r="J283" s="53"/>
      <c r="K283" s="52"/>
      <c r="L283" s="49">
        <f t="shared" si="40"/>
        <v>0</v>
      </c>
      <c r="M283" s="51"/>
      <c r="N283" s="50"/>
      <c r="O283" s="49">
        <f>M283+N283</f>
        <v>0</v>
      </c>
      <c r="P283" s="48"/>
      <c r="R283" s="13"/>
    </row>
    <row r="284" spans="1:18" hidden="1" x14ac:dyDescent="0.25">
      <c r="A284" s="57"/>
      <c r="B284" s="96" t="s">
        <v>29</v>
      </c>
      <c r="C284" s="85">
        <f t="shared" si="51"/>
        <v>0</v>
      </c>
      <c r="D284" s="94">
        <f>SUM(D285:D286)</f>
        <v>0</v>
      </c>
      <c r="E284" s="91">
        <f>SUM(E285:E286)</f>
        <v>0</v>
      </c>
      <c r="F284" s="90">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c r="R284" s="13"/>
    </row>
    <row r="285" spans="1:18" hidden="1" x14ac:dyDescent="0.25">
      <c r="A285" s="47" t="s">
        <v>28</v>
      </c>
      <c r="B285" s="88" t="s">
        <v>27</v>
      </c>
      <c r="C285" s="87">
        <f t="shared" si="51"/>
        <v>0</v>
      </c>
      <c r="D285" s="43"/>
      <c r="E285" s="40"/>
      <c r="F285" s="39">
        <f t="shared" si="38"/>
        <v>0</v>
      </c>
      <c r="G285" s="43"/>
      <c r="H285" s="42"/>
      <c r="I285" s="39">
        <f t="shared" si="39"/>
        <v>0</v>
      </c>
      <c r="J285" s="43"/>
      <c r="K285" s="42"/>
      <c r="L285" s="39">
        <f t="shared" si="40"/>
        <v>0</v>
      </c>
      <c r="M285" s="41"/>
      <c r="N285" s="40"/>
      <c r="O285" s="39">
        <f t="shared" si="59"/>
        <v>0</v>
      </c>
      <c r="P285" s="38"/>
      <c r="R285" s="13"/>
    </row>
    <row r="286" spans="1:18" hidden="1" x14ac:dyDescent="0.25">
      <c r="A286" s="47" t="s">
        <v>26</v>
      </c>
      <c r="B286" s="86" t="s">
        <v>25</v>
      </c>
      <c r="C286" s="85">
        <f t="shared" si="51"/>
        <v>0</v>
      </c>
      <c r="D286" s="83"/>
      <c r="E286" s="80"/>
      <c r="F286" s="79">
        <f t="shared" si="38"/>
        <v>0</v>
      </c>
      <c r="G286" s="83"/>
      <c r="H286" s="82"/>
      <c r="I286" s="79">
        <f t="shared" si="39"/>
        <v>0</v>
      </c>
      <c r="J286" s="83"/>
      <c r="K286" s="82"/>
      <c r="L286" s="79">
        <f t="shared" si="40"/>
        <v>0</v>
      </c>
      <c r="M286" s="81"/>
      <c r="N286" s="80"/>
      <c r="O286" s="79">
        <f t="shared" si="59"/>
        <v>0</v>
      </c>
      <c r="P286" s="78"/>
      <c r="R286" s="13"/>
    </row>
    <row r="287" spans="1:18" x14ac:dyDescent="0.25">
      <c r="A287" s="77"/>
      <c r="B287" s="76" t="s">
        <v>24</v>
      </c>
      <c r="C287" s="75">
        <f>SUM(C284,C271,C233,C198,C190,C176,C78,C56)</f>
        <v>36216</v>
      </c>
      <c r="D287" s="72">
        <f t="shared" ref="D287" si="60">SUM(D284,D271,D233,D198,D190,D176,D78,D56)</f>
        <v>0</v>
      </c>
      <c r="E287" s="600">
        <f>SUM(E284,E271,E233,E198,E190,E176,E78,E56)</f>
        <v>36216</v>
      </c>
      <c r="F287" s="505">
        <f t="shared" si="38"/>
        <v>36216</v>
      </c>
      <c r="G287" s="72">
        <f>SUM(G284,G271,G233,G198,G190,G176,G78,G56)</f>
        <v>0</v>
      </c>
      <c r="H287" s="71">
        <f>SUM(H284,H271,H233,H198,H190,H176,H78,H56)</f>
        <v>0</v>
      </c>
      <c r="I287" s="70">
        <f t="shared" si="39"/>
        <v>0</v>
      </c>
      <c r="J287" s="72">
        <f>SUM(J284,J271,J233,J198,J190,J176,J78,J56)</f>
        <v>0</v>
      </c>
      <c r="K287" s="71">
        <f>SUM(K284,K271,K233,K198,K190,K176,K78,K56)</f>
        <v>0</v>
      </c>
      <c r="L287" s="70">
        <f t="shared" si="40"/>
        <v>0</v>
      </c>
      <c r="M287" s="69">
        <f>SUM(M284,M271,M233,M198,M190,M176,M78,M56)</f>
        <v>0</v>
      </c>
      <c r="N287" s="68">
        <f>SUM(N284,N271,N233,N198,N190,N176,N78,N56)</f>
        <v>0</v>
      </c>
      <c r="O287" s="67">
        <f t="shared" si="59"/>
        <v>0</v>
      </c>
      <c r="P287" s="66"/>
      <c r="R287" s="13"/>
    </row>
    <row r="288" spans="1:18" hidden="1" x14ac:dyDescent="0.25">
      <c r="A288" s="65" t="s">
        <v>23</v>
      </c>
      <c r="B288" s="64"/>
      <c r="C288" s="59">
        <f t="shared" ref="C288" si="61">F288+I288+L288+O288</f>
        <v>0</v>
      </c>
      <c r="D288" s="61">
        <f>SUM(D28,D29,D45)-D54</f>
        <v>0</v>
      </c>
      <c r="E288" s="58">
        <f>SUM(E28,E29,E45)-E54</f>
        <v>0</v>
      </c>
      <c r="F288" s="15">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c r="R288" s="13"/>
    </row>
    <row r="289" spans="1:18" s="6" customFormat="1" hidden="1" x14ac:dyDescent="0.25">
      <c r="A289" s="65" t="s">
        <v>22</v>
      </c>
      <c r="B289" s="64"/>
      <c r="C289" s="62">
        <f>SUM(C290,C291)-C298+C299</f>
        <v>0</v>
      </c>
      <c r="D289" s="61">
        <f t="shared" ref="D289" si="62">SUM(D290,D291)-D298+D299</f>
        <v>0</v>
      </c>
      <c r="E289" s="58">
        <f>SUM(E290,E291)-E298+E299</f>
        <v>0</v>
      </c>
      <c r="F289" s="15">
        <f t="shared" si="38"/>
        <v>0</v>
      </c>
      <c r="G289" s="61">
        <f>SUM(G290,G291)-G298+G299</f>
        <v>0</v>
      </c>
      <c r="H289" s="60">
        <f>SUM(H290,H291)-H298+H299</f>
        <v>0</v>
      </c>
      <c r="I289" s="15">
        <f t="shared" si="39"/>
        <v>0</v>
      </c>
      <c r="J289" s="61">
        <f>SUM(J290,J291)-J298+J299</f>
        <v>0</v>
      </c>
      <c r="K289" s="60">
        <f>SUM(K290,K291)-K298+K299</f>
        <v>0</v>
      </c>
      <c r="L289" s="15">
        <f t="shared" si="40"/>
        <v>0</v>
      </c>
      <c r="M289" s="59">
        <f>SUM(M290,M291)-M298+M299</f>
        <v>0</v>
      </c>
      <c r="N289" s="58">
        <f>SUM(N290,N291)-N298+N299</f>
        <v>0</v>
      </c>
      <c r="O289" s="15">
        <f t="shared" si="59"/>
        <v>0</v>
      </c>
      <c r="P289" s="14"/>
      <c r="R289" s="13"/>
    </row>
    <row r="290" spans="1:18" s="6" customFormat="1" hidden="1" x14ac:dyDescent="0.25">
      <c r="A290" s="63" t="s">
        <v>21</v>
      </c>
      <c r="B290" s="63" t="s">
        <v>20</v>
      </c>
      <c r="C290" s="62">
        <f>C25-C284</f>
        <v>0</v>
      </c>
      <c r="D290" s="61">
        <f t="shared" ref="D290" si="63">D25-D284</f>
        <v>0</v>
      </c>
      <c r="E290" s="58">
        <f>E25-E284</f>
        <v>0</v>
      </c>
      <c r="F290" s="15">
        <f t="shared" si="38"/>
        <v>0</v>
      </c>
      <c r="G290" s="61">
        <f>G25-G284</f>
        <v>0</v>
      </c>
      <c r="H290" s="60">
        <f>H25-H284</f>
        <v>0</v>
      </c>
      <c r="I290" s="15">
        <f t="shared" si="39"/>
        <v>0</v>
      </c>
      <c r="J290" s="61">
        <f>J25-J284</f>
        <v>0</v>
      </c>
      <c r="K290" s="60">
        <f>K25-K284</f>
        <v>0</v>
      </c>
      <c r="L290" s="15">
        <f t="shared" si="40"/>
        <v>0</v>
      </c>
      <c r="M290" s="59">
        <f>M25-M284</f>
        <v>0</v>
      </c>
      <c r="N290" s="58">
        <f>N25-N284</f>
        <v>0</v>
      </c>
      <c r="O290" s="15">
        <f t="shared" si="59"/>
        <v>0</v>
      </c>
      <c r="P290" s="14"/>
      <c r="R290" s="13"/>
    </row>
    <row r="291" spans="1:18" s="6" customFormat="1" hidden="1" x14ac:dyDescent="0.25">
      <c r="A291" s="25" t="s">
        <v>19</v>
      </c>
      <c r="B291" s="25" t="s">
        <v>18</v>
      </c>
      <c r="C291" s="62">
        <f>SUM(C292,C294,C296)-SUM(C293,C295,C297)</f>
        <v>0</v>
      </c>
      <c r="D291" s="61">
        <f t="shared" ref="D291:E291" si="64">SUM(D292,D294,D296)-SUM(D293,D295,D297)</f>
        <v>0</v>
      </c>
      <c r="E291" s="58">
        <f t="shared" si="64"/>
        <v>0</v>
      </c>
      <c r="F291" s="15">
        <f t="shared" si="38"/>
        <v>0</v>
      </c>
      <c r="G291" s="61">
        <f t="shared" ref="G291:H291" si="65">SUM(G292,G294,G296)-SUM(G293,G295,G297)</f>
        <v>0</v>
      </c>
      <c r="H291" s="60">
        <f t="shared" si="65"/>
        <v>0</v>
      </c>
      <c r="I291" s="15">
        <f t="shared" si="39"/>
        <v>0</v>
      </c>
      <c r="J291" s="61">
        <f t="shared" ref="J291:K291" si="66">SUM(J292,J294,J296)-SUM(J293,J295,J297)</f>
        <v>0</v>
      </c>
      <c r="K291" s="60">
        <f t="shared" si="66"/>
        <v>0</v>
      </c>
      <c r="L291" s="15">
        <f t="shared" si="40"/>
        <v>0</v>
      </c>
      <c r="M291" s="59">
        <f t="shared" ref="M291:N291" si="67">SUM(M292,M294,M296)-SUM(M293,M295,M297)</f>
        <v>0</v>
      </c>
      <c r="N291" s="58">
        <f t="shared" si="67"/>
        <v>0</v>
      </c>
      <c r="O291" s="15">
        <f t="shared" si="59"/>
        <v>0</v>
      </c>
      <c r="P291" s="14"/>
      <c r="R291" s="13"/>
    </row>
    <row r="292" spans="1:18" s="6" customFormat="1" hidden="1" x14ac:dyDescent="0.25">
      <c r="A292" s="57" t="s">
        <v>17</v>
      </c>
      <c r="B292" s="56" t="s">
        <v>16</v>
      </c>
      <c r="C292" s="55">
        <f t="shared" ref="C292:C299" si="68">F292+I292+L292+O292</f>
        <v>0</v>
      </c>
      <c r="D292" s="53"/>
      <c r="E292" s="50"/>
      <c r="F292" s="49">
        <f t="shared" si="38"/>
        <v>0</v>
      </c>
      <c r="G292" s="53"/>
      <c r="H292" s="52"/>
      <c r="I292" s="49">
        <f t="shared" si="39"/>
        <v>0</v>
      </c>
      <c r="J292" s="53"/>
      <c r="K292" s="52"/>
      <c r="L292" s="49">
        <f t="shared" si="40"/>
        <v>0</v>
      </c>
      <c r="M292" s="51"/>
      <c r="N292" s="50"/>
      <c r="O292" s="49">
        <f t="shared" si="59"/>
        <v>0</v>
      </c>
      <c r="P292" s="48"/>
      <c r="R292" s="13"/>
    </row>
    <row r="293" spans="1:18" hidden="1" x14ac:dyDescent="0.25">
      <c r="A293" s="47" t="s">
        <v>15</v>
      </c>
      <c r="B293" s="46" t="s">
        <v>14</v>
      </c>
      <c r="C293" s="45">
        <f t="shared" si="68"/>
        <v>0</v>
      </c>
      <c r="D293" s="43"/>
      <c r="E293" s="40"/>
      <c r="F293" s="39">
        <f t="shared" si="38"/>
        <v>0</v>
      </c>
      <c r="G293" s="43"/>
      <c r="H293" s="42"/>
      <c r="I293" s="39">
        <f t="shared" si="39"/>
        <v>0</v>
      </c>
      <c r="J293" s="43"/>
      <c r="K293" s="42"/>
      <c r="L293" s="39">
        <f t="shared" si="40"/>
        <v>0</v>
      </c>
      <c r="M293" s="41"/>
      <c r="N293" s="40"/>
      <c r="O293" s="39">
        <f t="shared" si="59"/>
        <v>0</v>
      </c>
      <c r="P293" s="38"/>
      <c r="R293" s="13"/>
    </row>
    <row r="294" spans="1:18" hidden="1" x14ac:dyDescent="0.25">
      <c r="A294" s="47" t="s">
        <v>13</v>
      </c>
      <c r="B294" s="46" t="s">
        <v>12</v>
      </c>
      <c r="C294" s="45">
        <f t="shared" si="68"/>
        <v>0</v>
      </c>
      <c r="D294" s="43"/>
      <c r="E294" s="40"/>
      <c r="F294" s="39">
        <f t="shared" si="38"/>
        <v>0</v>
      </c>
      <c r="G294" s="43"/>
      <c r="H294" s="42"/>
      <c r="I294" s="39">
        <f t="shared" si="39"/>
        <v>0</v>
      </c>
      <c r="J294" s="43"/>
      <c r="K294" s="42"/>
      <c r="L294" s="39">
        <f t="shared" si="40"/>
        <v>0</v>
      </c>
      <c r="M294" s="41"/>
      <c r="N294" s="40"/>
      <c r="O294" s="39">
        <f t="shared" si="59"/>
        <v>0</v>
      </c>
      <c r="P294" s="38"/>
      <c r="R294" s="13"/>
    </row>
    <row r="295" spans="1:18" hidden="1" x14ac:dyDescent="0.25">
      <c r="A295" s="47" t="s">
        <v>11</v>
      </c>
      <c r="B295" s="46" t="s">
        <v>10</v>
      </c>
      <c r="C295" s="45">
        <f t="shared" si="68"/>
        <v>0</v>
      </c>
      <c r="D295" s="43"/>
      <c r="E295" s="40"/>
      <c r="F295" s="39">
        <f t="shared" si="38"/>
        <v>0</v>
      </c>
      <c r="G295" s="43"/>
      <c r="H295" s="42"/>
      <c r="I295" s="39">
        <f t="shared" si="39"/>
        <v>0</v>
      </c>
      <c r="J295" s="43"/>
      <c r="K295" s="42"/>
      <c r="L295" s="39">
        <f t="shared" si="40"/>
        <v>0</v>
      </c>
      <c r="M295" s="41"/>
      <c r="N295" s="40"/>
      <c r="O295" s="39">
        <f t="shared" si="59"/>
        <v>0</v>
      </c>
      <c r="P295" s="38"/>
      <c r="R295" s="13"/>
    </row>
    <row r="296" spans="1:18" hidden="1" x14ac:dyDescent="0.25">
      <c r="A296" s="47" t="s">
        <v>9</v>
      </c>
      <c r="B296" s="46" t="s">
        <v>8</v>
      </c>
      <c r="C296" s="45">
        <f t="shared" si="68"/>
        <v>0</v>
      </c>
      <c r="D296" s="43"/>
      <c r="E296" s="40"/>
      <c r="F296" s="39">
        <f t="shared" si="38"/>
        <v>0</v>
      </c>
      <c r="G296" s="43"/>
      <c r="H296" s="42"/>
      <c r="I296" s="39">
        <f t="shared" si="39"/>
        <v>0</v>
      </c>
      <c r="J296" s="43"/>
      <c r="K296" s="42"/>
      <c r="L296" s="39">
        <f t="shared" si="40"/>
        <v>0</v>
      </c>
      <c r="M296" s="41"/>
      <c r="N296" s="40"/>
      <c r="O296" s="39">
        <f t="shared" si="59"/>
        <v>0</v>
      </c>
      <c r="P296" s="38"/>
      <c r="R296" s="13"/>
    </row>
    <row r="297" spans="1:18" hidden="1" x14ac:dyDescent="0.25">
      <c r="A297" s="37" t="s">
        <v>7</v>
      </c>
      <c r="B297" s="36" t="s">
        <v>6</v>
      </c>
      <c r="C297" s="35">
        <f t="shared" si="68"/>
        <v>0</v>
      </c>
      <c r="D297" s="33"/>
      <c r="E297" s="30"/>
      <c r="F297" s="29">
        <f t="shared" si="38"/>
        <v>0</v>
      </c>
      <c r="G297" s="33"/>
      <c r="H297" s="32"/>
      <c r="I297" s="29">
        <f t="shared" si="39"/>
        <v>0</v>
      </c>
      <c r="J297" s="33"/>
      <c r="K297" s="32"/>
      <c r="L297" s="29">
        <f t="shared" si="40"/>
        <v>0</v>
      </c>
      <c r="M297" s="31"/>
      <c r="N297" s="30"/>
      <c r="O297" s="29">
        <f t="shared" si="59"/>
        <v>0</v>
      </c>
      <c r="P297" s="28"/>
      <c r="R297" s="13"/>
    </row>
    <row r="298" spans="1:18" hidden="1" x14ac:dyDescent="0.25">
      <c r="A298" s="25" t="s">
        <v>5</v>
      </c>
      <c r="B298" s="25" t="s">
        <v>4</v>
      </c>
      <c r="C298" s="27">
        <f t="shared" si="68"/>
        <v>0</v>
      </c>
      <c r="D298" s="19"/>
      <c r="E298" s="16"/>
      <c r="F298" s="15">
        <f t="shared" si="38"/>
        <v>0</v>
      </c>
      <c r="G298" s="19"/>
      <c r="H298" s="18"/>
      <c r="I298" s="15">
        <f t="shared" si="39"/>
        <v>0</v>
      </c>
      <c r="J298" s="19"/>
      <c r="K298" s="18"/>
      <c r="L298" s="15">
        <f t="shared" si="40"/>
        <v>0</v>
      </c>
      <c r="M298" s="17"/>
      <c r="N298" s="16"/>
      <c r="O298" s="15">
        <f t="shared" si="59"/>
        <v>0</v>
      </c>
      <c r="P298" s="14"/>
      <c r="R298" s="13"/>
    </row>
    <row r="299" spans="1:18" s="6" customFormat="1" ht="36" hidden="1" x14ac:dyDescent="0.25">
      <c r="A299" s="25" t="s">
        <v>3</v>
      </c>
      <c r="B299" s="24" t="s">
        <v>2</v>
      </c>
      <c r="C299" s="23">
        <f t="shared" si="68"/>
        <v>0</v>
      </c>
      <c r="D299" s="22"/>
      <c r="E299" s="21"/>
      <c r="F299" s="393">
        <f t="shared" si="38"/>
        <v>0</v>
      </c>
      <c r="G299" s="19"/>
      <c r="H299" s="18"/>
      <c r="I299" s="15">
        <f t="shared" si="39"/>
        <v>0</v>
      </c>
      <c r="J299" s="19"/>
      <c r="K299" s="18"/>
      <c r="L299" s="15">
        <f t="shared" si="40"/>
        <v>0</v>
      </c>
      <c r="M299" s="17"/>
      <c r="N299" s="16"/>
      <c r="O299" s="15">
        <f t="shared" si="59"/>
        <v>0</v>
      </c>
      <c r="P299" s="14"/>
      <c r="R299" s="13"/>
    </row>
    <row r="300" spans="1:18" s="6" customFormat="1" x14ac:dyDescent="0.25">
      <c r="A300" s="12" t="s">
        <v>1</v>
      </c>
      <c r="B300" s="11"/>
      <c r="C300" s="11"/>
      <c r="D300" s="11"/>
      <c r="E300" s="11"/>
      <c r="F300" s="11"/>
      <c r="G300" s="11"/>
      <c r="H300" s="11"/>
      <c r="I300" s="11"/>
      <c r="J300" s="11"/>
      <c r="K300" s="11"/>
      <c r="L300" s="11"/>
      <c r="M300" s="11"/>
      <c r="N300" s="11"/>
      <c r="O300" s="11"/>
      <c r="P300" s="10"/>
      <c r="Q300" s="345"/>
    </row>
    <row r="301" spans="1:18" s="6" customFormat="1" x14ac:dyDescent="0.25">
      <c r="A301" s="9" t="s">
        <v>635</v>
      </c>
      <c r="B301" s="8"/>
      <c r="C301" s="8"/>
      <c r="D301" s="8"/>
      <c r="E301" s="8"/>
      <c r="F301" s="8"/>
      <c r="G301" s="8"/>
      <c r="H301" s="8"/>
      <c r="I301" s="8"/>
      <c r="J301" s="8"/>
      <c r="K301" s="8"/>
      <c r="L301" s="8"/>
      <c r="M301" s="8"/>
      <c r="N301" s="8"/>
      <c r="O301" s="8"/>
      <c r="P301" s="7"/>
      <c r="Q301" s="345"/>
    </row>
    <row r="302" spans="1:18" ht="12.75" thickBot="1" x14ac:dyDescent="0.3">
      <c r="A302" s="5"/>
      <c r="B302" s="4"/>
      <c r="C302" s="4"/>
      <c r="D302" s="4"/>
      <c r="E302" s="4"/>
      <c r="F302" s="4"/>
      <c r="G302" s="4"/>
      <c r="H302" s="4"/>
      <c r="I302" s="4"/>
      <c r="J302" s="4"/>
      <c r="K302" s="4"/>
      <c r="L302" s="4"/>
      <c r="M302" s="4"/>
      <c r="N302" s="4"/>
      <c r="O302" s="4"/>
      <c r="P302" s="3"/>
      <c r="Q302" s="377"/>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row r="322" spans="1:15" x14ac:dyDescent="0.25">
      <c r="A322" s="1"/>
      <c r="B322" s="1"/>
      <c r="C322" s="1"/>
      <c r="D322" s="1"/>
      <c r="E322" s="1"/>
      <c r="F322" s="1"/>
      <c r="G322" s="1"/>
      <c r="H322" s="1"/>
      <c r="I322" s="1"/>
      <c r="J322" s="1"/>
      <c r="K322" s="1"/>
      <c r="L322" s="1"/>
      <c r="M322" s="1"/>
      <c r="N322" s="1"/>
      <c r="O322" s="1"/>
    </row>
  </sheetData>
  <sheetProtection algorithmName="SHA-512" hashValue="PaGfelXSmyTaakjmLPgHm5jFDbRvUSWpzb54zTx/Z7ess7+boAsN6K3s0u2vPNt/TjGmPmlLEvtifNAF0FkWtQ==" saltValue="kIq5P2CtHHronw0qhseMVw==" spinCount="100000" sheet="1" objects="1" scenarios="1" formatCells="0" formatColumns="0" formatRows="0"/>
  <autoFilter ref="A22:P301">
    <filterColumn colId="2">
      <filters blank="1">
        <filter val="29 301"/>
        <filter val="36 216"/>
        <filter val="6 915"/>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39.pielikums Jūrmalas pilsētas domes 
2016.gada 15.septembra saistošajiem noteikumiem Nr.30
(protokols Nr.13, 11.punkts)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T322"/>
  <sheetViews>
    <sheetView showGridLines="0" view="pageLayout" zoomScaleNormal="100" workbookViewId="0">
      <selection activeCell="U6" sqref="U6"/>
    </sheetView>
  </sheetViews>
  <sheetFormatPr defaultColWidth="9.140625" defaultRowHeight="12" outlineLevelCol="1" x14ac:dyDescent="0.25"/>
  <cols>
    <col min="1" max="1" width="10.85546875" style="2" customWidth="1"/>
    <col min="2" max="2" width="30.7109375" style="2" customWidth="1"/>
    <col min="3" max="3" width="8.7109375" style="2" customWidth="1"/>
    <col min="4" max="4" width="7.85546875" style="2" hidden="1" customWidth="1" outlineLevel="1"/>
    <col min="5" max="5" width="7" style="2" hidden="1" customWidth="1" outlineLevel="1"/>
    <col min="6" max="6" width="8.140625" style="2" customWidth="1" collapsed="1"/>
    <col min="7" max="7" width="10.42578125" style="2" hidden="1" customWidth="1" outlineLevel="1"/>
    <col min="8" max="8" width="7" style="2" hidden="1" customWidth="1" outlineLevel="1"/>
    <col min="9" max="9" width="7" style="2" customWidth="1" collapsed="1"/>
    <col min="10" max="10" width="8.7109375" style="2" hidden="1" customWidth="1" outlineLevel="1"/>
    <col min="11" max="11" width="7" style="2" hidden="1" customWidth="1" outlineLevel="1"/>
    <col min="12" max="12" width="7" style="2" customWidth="1" collapsed="1"/>
    <col min="13" max="14" width="7" style="2" hidden="1" customWidth="1" outlineLevel="1"/>
    <col min="15" max="15" width="7" style="2" customWidth="1" collapsed="1"/>
    <col min="16" max="16" width="34.7109375" style="2" hidden="1" customWidth="1" outlineLevel="1"/>
    <col min="17" max="17" width="9.140625" style="1" customWidth="1" collapsed="1"/>
    <col min="18" max="16384" width="9.140625" style="1"/>
  </cols>
  <sheetData>
    <row r="1" spans="1:17" x14ac:dyDescent="0.25">
      <c r="B1" s="634"/>
      <c r="C1" s="634"/>
      <c r="D1" s="634"/>
      <c r="E1" s="634"/>
      <c r="F1" s="634"/>
      <c r="G1" s="634"/>
      <c r="H1" s="634"/>
      <c r="I1" s="634"/>
      <c r="J1" s="634"/>
      <c r="K1" s="634"/>
      <c r="L1" s="634"/>
      <c r="M1" s="634"/>
      <c r="N1" s="634"/>
      <c r="O1" s="635" t="s">
        <v>636</v>
      </c>
      <c r="P1" s="634"/>
    </row>
    <row r="2" spans="1:17" ht="8.25" customHeight="1" x14ac:dyDescent="0.25">
      <c r="B2" s="634"/>
      <c r="C2" s="634"/>
      <c r="D2" s="634"/>
      <c r="E2" s="634"/>
      <c r="F2" s="634"/>
      <c r="G2" s="634"/>
      <c r="H2" s="634"/>
      <c r="I2" s="634"/>
      <c r="J2" s="634"/>
      <c r="K2" s="634"/>
      <c r="L2" s="634"/>
      <c r="M2" s="634"/>
      <c r="N2" s="634"/>
      <c r="O2" s="635"/>
      <c r="P2" s="634"/>
    </row>
    <row r="3" spans="1:17" x14ac:dyDescent="0.25">
      <c r="A3" s="384"/>
      <c r="B3" s="636"/>
      <c r="C3" s="636"/>
      <c r="D3" s="636"/>
      <c r="E3" s="636"/>
      <c r="F3" s="636"/>
      <c r="G3" s="636"/>
      <c r="H3" s="636"/>
      <c r="I3" s="636"/>
      <c r="J3" s="636"/>
      <c r="K3" s="636"/>
      <c r="L3" s="636"/>
      <c r="M3" s="636"/>
      <c r="N3" s="636"/>
      <c r="O3" s="637"/>
      <c r="P3" s="638"/>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603"/>
      <c r="B5" s="604"/>
      <c r="C5" s="604"/>
      <c r="D5" s="604"/>
      <c r="E5" s="604"/>
      <c r="F5" s="604"/>
      <c r="G5" s="604"/>
      <c r="H5" s="604"/>
      <c r="I5" s="604"/>
      <c r="J5" s="604"/>
      <c r="K5" s="604"/>
      <c r="L5" s="604"/>
      <c r="M5" s="604"/>
      <c r="N5" s="604"/>
      <c r="O5" s="604"/>
      <c r="P5" s="604"/>
      <c r="Q5" s="377"/>
    </row>
    <row r="6" spans="1:17" ht="12.75" customHeight="1" x14ac:dyDescent="0.25">
      <c r="A6" s="364" t="s">
        <v>330</v>
      </c>
      <c r="B6" s="363"/>
      <c r="C6" s="864" t="s">
        <v>637</v>
      </c>
      <c r="D6" s="864"/>
      <c r="E6" s="864"/>
      <c r="F6" s="864"/>
      <c r="G6" s="864"/>
      <c r="H6" s="864"/>
      <c r="I6" s="864"/>
      <c r="J6" s="864"/>
      <c r="K6" s="864"/>
      <c r="L6" s="864"/>
      <c r="M6" s="864"/>
      <c r="N6" s="864"/>
      <c r="O6" s="864"/>
      <c r="P6" s="864"/>
      <c r="Q6" s="377"/>
    </row>
    <row r="7" spans="1:17" ht="12.75" customHeight="1" x14ac:dyDescent="0.25">
      <c r="A7" s="364" t="s">
        <v>328</v>
      </c>
      <c r="B7" s="363"/>
      <c r="C7" s="864" t="s">
        <v>638</v>
      </c>
      <c r="D7" s="864"/>
      <c r="E7" s="864"/>
      <c r="F7" s="864"/>
      <c r="G7" s="864"/>
      <c r="H7" s="864"/>
      <c r="I7" s="864"/>
      <c r="J7" s="864"/>
      <c r="K7" s="864"/>
      <c r="L7" s="864"/>
      <c r="M7" s="864"/>
      <c r="N7" s="864"/>
      <c r="O7" s="864"/>
      <c r="P7" s="864"/>
      <c r="Q7" s="377"/>
    </row>
    <row r="8" spans="1:17" ht="12.75" customHeight="1" x14ac:dyDescent="0.25">
      <c r="A8" s="359" t="s">
        <v>326</v>
      </c>
      <c r="B8" s="358"/>
      <c r="C8" s="861" t="s">
        <v>639</v>
      </c>
      <c r="D8" s="861"/>
      <c r="E8" s="861"/>
      <c r="F8" s="861"/>
      <c r="G8" s="861"/>
      <c r="H8" s="861"/>
      <c r="I8" s="861"/>
      <c r="J8" s="861"/>
      <c r="K8" s="861"/>
      <c r="L8" s="861"/>
      <c r="M8" s="861"/>
      <c r="N8" s="861"/>
      <c r="O8" s="861"/>
      <c r="P8" s="861"/>
      <c r="Q8" s="377"/>
    </row>
    <row r="9" spans="1:17" ht="12.75" customHeight="1" x14ac:dyDescent="0.25">
      <c r="A9" s="359" t="s">
        <v>324</v>
      </c>
      <c r="B9" s="358"/>
      <c r="C9" s="861" t="s">
        <v>640</v>
      </c>
      <c r="D9" s="861"/>
      <c r="E9" s="861"/>
      <c r="F9" s="861"/>
      <c r="G9" s="861"/>
      <c r="H9" s="861"/>
      <c r="I9" s="861"/>
      <c r="J9" s="861"/>
      <c r="K9" s="861"/>
      <c r="L9" s="861"/>
      <c r="M9" s="861"/>
      <c r="N9" s="861"/>
      <c r="O9" s="861"/>
      <c r="P9" s="861"/>
      <c r="Q9" s="377"/>
    </row>
    <row r="10" spans="1:17" ht="24.75" customHeight="1" x14ac:dyDescent="0.25">
      <c r="A10" s="359" t="s">
        <v>322</v>
      </c>
      <c r="B10" s="358"/>
      <c r="C10" s="864" t="s">
        <v>641</v>
      </c>
      <c r="D10" s="864"/>
      <c r="E10" s="864"/>
      <c r="F10" s="864"/>
      <c r="G10" s="864"/>
      <c r="H10" s="864"/>
      <c r="I10" s="864"/>
      <c r="J10" s="864"/>
      <c r="K10" s="864"/>
      <c r="L10" s="864"/>
      <c r="M10" s="864"/>
      <c r="N10" s="864"/>
      <c r="O10" s="864"/>
      <c r="P10" s="864"/>
      <c r="Q10" s="377"/>
    </row>
    <row r="11" spans="1:17" ht="12" customHeight="1" x14ac:dyDescent="0.25">
      <c r="A11" s="359" t="s">
        <v>320</v>
      </c>
      <c r="B11" s="358"/>
      <c r="C11" s="972" t="s">
        <v>642</v>
      </c>
      <c r="D11" s="972"/>
      <c r="E11" s="972"/>
      <c r="F11" s="972"/>
      <c r="G11" s="972"/>
      <c r="H11" s="972"/>
      <c r="I11" s="972"/>
      <c r="J11" s="972"/>
      <c r="K11" s="972"/>
      <c r="L11" s="972"/>
      <c r="M11" s="972"/>
      <c r="N11" s="972"/>
      <c r="O11" s="972"/>
      <c r="P11" s="972"/>
      <c r="Q11" s="377"/>
    </row>
    <row r="12" spans="1:17" ht="12.75" customHeight="1" x14ac:dyDescent="0.25">
      <c r="A12" s="362" t="s">
        <v>318</v>
      </c>
      <c r="B12" s="358"/>
      <c r="C12" s="894"/>
      <c r="D12" s="894"/>
      <c r="E12" s="894"/>
      <c r="F12" s="894"/>
      <c r="G12" s="894"/>
      <c r="H12" s="894"/>
      <c r="I12" s="894"/>
      <c r="J12" s="894"/>
      <c r="K12" s="894"/>
      <c r="L12" s="894"/>
      <c r="M12" s="894"/>
      <c r="N12" s="894"/>
      <c r="O12" s="894"/>
      <c r="P12" s="894"/>
      <c r="Q12" s="377"/>
    </row>
    <row r="13" spans="1:17" ht="12.75" customHeight="1" x14ac:dyDescent="0.25">
      <c r="A13" s="359"/>
      <c r="B13" s="358" t="s">
        <v>317</v>
      </c>
      <c r="C13" s="861" t="s">
        <v>643</v>
      </c>
      <c r="D13" s="861"/>
      <c r="E13" s="861"/>
      <c r="F13" s="861"/>
      <c r="G13" s="861"/>
      <c r="H13" s="861"/>
      <c r="I13" s="861"/>
      <c r="J13" s="861"/>
      <c r="K13" s="861"/>
      <c r="L13" s="861"/>
      <c r="M13" s="861"/>
      <c r="N13" s="861"/>
      <c r="O13" s="861"/>
      <c r="P13" s="861"/>
      <c r="Q13" s="377"/>
    </row>
    <row r="14" spans="1:17" ht="12.75" customHeight="1" x14ac:dyDescent="0.25">
      <c r="A14" s="359"/>
      <c r="B14" s="358" t="s">
        <v>316</v>
      </c>
      <c r="C14" s="861" t="s">
        <v>644</v>
      </c>
      <c r="D14" s="861"/>
      <c r="E14" s="861"/>
      <c r="F14" s="861"/>
      <c r="G14" s="861"/>
      <c r="H14" s="861"/>
      <c r="I14" s="861"/>
      <c r="J14" s="861"/>
      <c r="K14" s="861"/>
      <c r="L14" s="861"/>
      <c r="M14" s="861"/>
      <c r="N14" s="861"/>
      <c r="O14" s="861"/>
      <c r="P14" s="861"/>
      <c r="Q14" s="377"/>
    </row>
    <row r="15" spans="1:17" ht="12.75" customHeight="1" x14ac:dyDescent="0.25">
      <c r="A15" s="359"/>
      <c r="B15" s="358" t="s">
        <v>314</v>
      </c>
      <c r="C15" s="894" t="s">
        <v>645</v>
      </c>
      <c r="D15" s="894"/>
      <c r="E15" s="894"/>
      <c r="F15" s="894"/>
      <c r="G15" s="894"/>
      <c r="H15" s="894"/>
      <c r="I15" s="894"/>
      <c r="J15" s="894"/>
      <c r="K15" s="894"/>
      <c r="L15" s="894"/>
      <c r="M15" s="894"/>
      <c r="N15" s="894"/>
      <c r="O15" s="894"/>
      <c r="P15" s="894"/>
      <c r="Q15" s="377"/>
    </row>
    <row r="16" spans="1:17" ht="12.75" customHeight="1" x14ac:dyDescent="0.25">
      <c r="A16" s="359"/>
      <c r="B16" s="358" t="s">
        <v>313</v>
      </c>
      <c r="C16" s="861" t="s">
        <v>646</v>
      </c>
      <c r="D16" s="861"/>
      <c r="E16" s="861"/>
      <c r="F16" s="861"/>
      <c r="G16" s="861"/>
      <c r="H16" s="861"/>
      <c r="I16" s="861"/>
      <c r="J16" s="861"/>
      <c r="K16" s="861"/>
      <c r="L16" s="861"/>
      <c r="M16" s="861"/>
      <c r="N16" s="861"/>
      <c r="O16" s="861"/>
      <c r="P16" s="861"/>
      <c r="Q16" s="377"/>
    </row>
    <row r="17" spans="1:20" ht="12.75" customHeight="1" x14ac:dyDescent="0.25">
      <c r="A17" s="359"/>
      <c r="B17" s="358" t="s">
        <v>311</v>
      </c>
      <c r="C17" s="861"/>
      <c r="D17" s="861"/>
      <c r="E17" s="861"/>
      <c r="F17" s="861"/>
      <c r="G17" s="861"/>
      <c r="H17" s="861"/>
      <c r="I17" s="861"/>
      <c r="J17" s="861"/>
      <c r="K17" s="861"/>
      <c r="L17" s="861"/>
      <c r="M17" s="861"/>
      <c r="N17" s="861"/>
      <c r="O17" s="861"/>
      <c r="P17" s="861"/>
      <c r="Q17" s="377"/>
    </row>
    <row r="18" spans="1:20" x14ac:dyDescent="0.25">
      <c r="A18" s="357"/>
      <c r="B18" s="356"/>
      <c r="C18" s="639"/>
      <c r="D18" s="639"/>
      <c r="E18" s="639"/>
      <c r="F18" s="639"/>
      <c r="G18" s="639"/>
      <c r="H18" s="639"/>
      <c r="I18" s="639"/>
      <c r="J18" s="639"/>
      <c r="K18" s="639"/>
      <c r="L18" s="639"/>
      <c r="M18" s="639"/>
      <c r="N18" s="639"/>
      <c r="O18" s="639"/>
      <c r="P18" s="639"/>
      <c r="Q18" s="377"/>
    </row>
    <row r="19" spans="1:20" s="355" customFormat="1" ht="12.75" customHeight="1" x14ac:dyDescent="0.25">
      <c r="A19" s="866" t="s">
        <v>309</v>
      </c>
      <c r="B19" s="869" t="s">
        <v>308</v>
      </c>
      <c r="C19" s="964" t="s">
        <v>307</v>
      </c>
      <c r="D19" s="965"/>
      <c r="E19" s="965"/>
      <c r="F19" s="965"/>
      <c r="G19" s="965"/>
      <c r="H19" s="965"/>
      <c r="I19" s="965"/>
      <c r="J19" s="965"/>
      <c r="K19" s="965"/>
      <c r="L19" s="965"/>
      <c r="M19" s="965"/>
      <c r="N19" s="965"/>
      <c r="O19" s="966"/>
      <c r="P19" s="967" t="s">
        <v>306</v>
      </c>
    </row>
    <row r="20" spans="1:20" s="355" customFormat="1" ht="12.75" customHeight="1" x14ac:dyDescent="0.25">
      <c r="A20" s="963"/>
      <c r="B20" s="870"/>
      <c r="C20" s="875" t="s">
        <v>305</v>
      </c>
      <c r="D20" s="970" t="s">
        <v>304</v>
      </c>
      <c r="E20" s="877" t="s">
        <v>303</v>
      </c>
      <c r="F20" s="857" t="s">
        <v>302</v>
      </c>
      <c r="G20" s="955" t="s">
        <v>301</v>
      </c>
      <c r="H20" s="877" t="s">
        <v>300</v>
      </c>
      <c r="I20" s="953" t="s">
        <v>299</v>
      </c>
      <c r="J20" s="891" t="s">
        <v>298</v>
      </c>
      <c r="K20" s="891" t="s">
        <v>297</v>
      </c>
      <c r="L20" s="891" t="s">
        <v>296</v>
      </c>
      <c r="M20" s="955" t="s">
        <v>295</v>
      </c>
      <c r="N20" s="877" t="s">
        <v>294</v>
      </c>
      <c r="O20" s="857" t="s">
        <v>293</v>
      </c>
      <c r="P20" s="968"/>
    </row>
    <row r="21" spans="1:20" s="346" customFormat="1" ht="51.75" customHeight="1" thickBot="1" x14ac:dyDescent="0.3">
      <c r="A21" s="868"/>
      <c r="B21" s="870"/>
      <c r="C21" s="876"/>
      <c r="D21" s="971"/>
      <c r="E21" s="878"/>
      <c r="F21" s="858"/>
      <c r="G21" s="956"/>
      <c r="H21" s="878"/>
      <c r="I21" s="954"/>
      <c r="J21" s="892"/>
      <c r="K21" s="892"/>
      <c r="L21" s="892"/>
      <c r="M21" s="956"/>
      <c r="N21" s="878"/>
      <c r="O21" s="858"/>
      <c r="P21" s="969"/>
    </row>
    <row r="22" spans="1:20" s="346" customFormat="1" ht="9.75" customHeight="1" thickTop="1" x14ac:dyDescent="0.25">
      <c r="A22" s="354" t="s">
        <v>292</v>
      </c>
      <c r="B22" s="354">
        <v>2</v>
      </c>
      <c r="C22" s="352">
        <v>3</v>
      </c>
      <c r="D22" s="350">
        <v>4</v>
      </c>
      <c r="E22" s="348">
        <v>5</v>
      </c>
      <c r="F22" s="347">
        <v>6</v>
      </c>
      <c r="G22" s="350">
        <v>7</v>
      </c>
      <c r="H22" s="348">
        <v>8</v>
      </c>
      <c r="I22" s="352">
        <v>9</v>
      </c>
      <c r="J22" s="354">
        <v>10</v>
      </c>
      <c r="K22" s="354">
        <v>11</v>
      </c>
      <c r="L22" s="354">
        <v>12</v>
      </c>
      <c r="M22" s="350">
        <v>13</v>
      </c>
      <c r="N22" s="348">
        <v>14</v>
      </c>
      <c r="O22" s="352">
        <v>15</v>
      </c>
      <c r="P22" s="347">
        <v>16</v>
      </c>
    </row>
    <row r="23" spans="1:20" s="6" customFormat="1" x14ac:dyDescent="0.25">
      <c r="A23" s="203"/>
      <c r="B23" s="183" t="s">
        <v>291</v>
      </c>
      <c r="C23" s="344"/>
      <c r="D23" s="342"/>
      <c r="E23" s="340"/>
      <c r="F23" s="640"/>
      <c r="G23" s="342"/>
      <c r="H23" s="340"/>
      <c r="I23" s="641"/>
      <c r="J23" s="642"/>
      <c r="K23" s="642"/>
      <c r="L23" s="642"/>
      <c r="M23" s="342"/>
      <c r="N23" s="340"/>
      <c r="O23" s="641"/>
      <c r="P23" s="640"/>
    </row>
    <row r="24" spans="1:20" s="6" customFormat="1" ht="12.75" thickBot="1" x14ac:dyDescent="0.3">
      <c r="A24" s="223"/>
      <c r="B24" s="337" t="s">
        <v>290</v>
      </c>
      <c r="C24" s="335">
        <f>SUM(F24,I24,L24,O24)</f>
        <v>293220</v>
      </c>
      <c r="D24" s="334">
        <f>SUM(D25,D28,D29,D45,D46)</f>
        <v>224286</v>
      </c>
      <c r="E24" s="331">
        <f>SUM(E25,E28,E29,E45,E46)</f>
        <v>0</v>
      </c>
      <c r="F24" s="330">
        <f>SUM(F25,F28,F29,F45,F46)</f>
        <v>224286</v>
      </c>
      <c r="G24" s="334">
        <f>SUM(G25,G28,G46)</f>
        <v>54311</v>
      </c>
      <c r="H24" s="331">
        <f>SUM(H25,H28,H29,H45,H46)</f>
        <v>0</v>
      </c>
      <c r="I24" s="335">
        <f>SUM(I25,I28,I29,I45,I46)</f>
        <v>54311</v>
      </c>
      <c r="J24" s="462">
        <f>SUM(J25,J30,J46)</f>
        <v>14623</v>
      </c>
      <c r="K24" s="462">
        <f>SUM(K25,K30,K46)</f>
        <v>0</v>
      </c>
      <c r="L24" s="462">
        <f>SUM(L25,L30,L46)</f>
        <v>14623</v>
      </c>
      <c r="M24" s="334">
        <f>SUM(M25,M48)</f>
        <v>0</v>
      </c>
      <c r="N24" s="331">
        <f>SUM(N25,N48)</f>
        <v>0</v>
      </c>
      <c r="O24" s="330">
        <f>SUM(O25,O48)</f>
        <v>0</v>
      </c>
      <c r="P24" s="330"/>
      <c r="R24" s="13"/>
      <c r="S24" s="13"/>
      <c r="T24" s="13"/>
    </row>
    <row r="25" spans="1:20" ht="12.75" thickTop="1" x14ac:dyDescent="0.25">
      <c r="A25" s="329"/>
      <c r="B25" s="328" t="s">
        <v>289</v>
      </c>
      <c r="C25" s="326">
        <f t="shared" ref="C25:C50" si="0">SUM(F25,I25,L25,O25)</f>
        <v>2285</v>
      </c>
      <c r="D25" s="325">
        <f t="shared" ref="D25:O25" si="1">SUM(D26:D27)</f>
        <v>0</v>
      </c>
      <c r="E25" s="322">
        <f t="shared" si="1"/>
        <v>0</v>
      </c>
      <c r="F25" s="321">
        <f t="shared" si="1"/>
        <v>0</v>
      </c>
      <c r="G25" s="325">
        <f t="shared" si="1"/>
        <v>0</v>
      </c>
      <c r="H25" s="322">
        <f t="shared" si="1"/>
        <v>0</v>
      </c>
      <c r="I25" s="326">
        <f t="shared" si="1"/>
        <v>0</v>
      </c>
      <c r="J25" s="463">
        <f t="shared" si="1"/>
        <v>2285</v>
      </c>
      <c r="K25" s="463">
        <f t="shared" si="1"/>
        <v>0</v>
      </c>
      <c r="L25" s="463">
        <f t="shared" si="1"/>
        <v>2285</v>
      </c>
      <c r="M25" s="325">
        <f t="shared" si="1"/>
        <v>0</v>
      </c>
      <c r="N25" s="322">
        <f t="shared" si="1"/>
        <v>0</v>
      </c>
      <c r="O25" s="321">
        <f t="shared" si="1"/>
        <v>0</v>
      </c>
      <c r="P25" s="321"/>
      <c r="R25" s="13"/>
      <c r="S25" s="13"/>
      <c r="T25" s="13"/>
    </row>
    <row r="26" spans="1:20" hidden="1" x14ac:dyDescent="0.25">
      <c r="A26" s="200"/>
      <c r="B26" s="145" t="s">
        <v>288</v>
      </c>
      <c r="C26" s="195">
        <f t="shared" si="0"/>
        <v>0</v>
      </c>
      <c r="D26" s="194"/>
      <c r="E26" s="191"/>
      <c r="F26" s="643">
        <f>D26+E26</f>
        <v>0</v>
      </c>
      <c r="G26" s="194"/>
      <c r="H26" s="191"/>
      <c r="I26" s="644">
        <f>G26+H26</f>
        <v>0</v>
      </c>
      <c r="J26" s="645"/>
      <c r="K26" s="645"/>
      <c r="L26" s="645">
        <f>J26+K26</f>
        <v>0</v>
      </c>
      <c r="M26" s="194"/>
      <c r="N26" s="191"/>
      <c r="O26" s="644">
        <f>N26+M26</f>
        <v>0</v>
      </c>
      <c r="P26" s="643"/>
      <c r="R26" s="13"/>
      <c r="S26" s="13"/>
      <c r="T26" s="13"/>
    </row>
    <row r="27" spans="1:20" x14ac:dyDescent="0.25">
      <c r="A27" s="46"/>
      <c r="B27" s="88" t="s">
        <v>287</v>
      </c>
      <c r="C27" s="317">
        <f t="shared" si="0"/>
        <v>2285</v>
      </c>
      <c r="D27" s="316"/>
      <c r="E27" s="313"/>
      <c r="F27" s="646">
        <f>D27+E27</f>
        <v>0</v>
      </c>
      <c r="G27" s="316"/>
      <c r="H27" s="313"/>
      <c r="I27" s="647">
        <f>G27+H27</f>
        <v>0</v>
      </c>
      <c r="J27" s="648">
        <f>2100+185</f>
        <v>2285</v>
      </c>
      <c r="K27" s="648"/>
      <c r="L27" s="648">
        <f>J27+K27</f>
        <v>2285</v>
      </c>
      <c r="M27" s="649"/>
      <c r="N27" s="313"/>
      <c r="O27" s="647">
        <f>N27+M27</f>
        <v>0</v>
      </c>
      <c r="P27" s="646"/>
      <c r="R27" s="13"/>
      <c r="S27" s="13"/>
      <c r="T27" s="13"/>
    </row>
    <row r="28" spans="1:20" s="6" customFormat="1" ht="24.75" thickBot="1" x14ac:dyDescent="0.3">
      <c r="A28" s="311">
        <v>19300</v>
      </c>
      <c r="B28" s="311" t="s">
        <v>286</v>
      </c>
      <c r="C28" s="650">
        <f t="shared" si="0"/>
        <v>278597</v>
      </c>
      <c r="D28" s="307">
        <f>D54</f>
        <v>224286</v>
      </c>
      <c r="E28" s="309"/>
      <c r="F28" s="651">
        <f>D28+E28</f>
        <v>224286</v>
      </c>
      <c r="G28" s="307">
        <f>G54</f>
        <v>54311</v>
      </c>
      <c r="H28" s="309"/>
      <c r="I28" s="652">
        <f>G28+H28</f>
        <v>54311</v>
      </c>
      <c r="J28" s="653" t="s">
        <v>262</v>
      </c>
      <c r="K28" s="653" t="s">
        <v>262</v>
      </c>
      <c r="L28" s="653" t="s">
        <v>262</v>
      </c>
      <c r="M28" s="304" t="s">
        <v>262</v>
      </c>
      <c r="N28" s="301"/>
      <c r="O28" s="300" t="s">
        <v>262</v>
      </c>
      <c r="P28" s="299"/>
      <c r="R28" s="13"/>
      <c r="S28" s="13"/>
      <c r="T28" s="13"/>
    </row>
    <row r="29" spans="1:20" s="6" customFormat="1" ht="24.75" hidden="1" thickTop="1" x14ac:dyDescent="0.25">
      <c r="A29" s="109"/>
      <c r="B29" s="109" t="s">
        <v>284</v>
      </c>
      <c r="C29" s="277">
        <f t="shared" si="0"/>
        <v>0</v>
      </c>
      <c r="D29" s="298"/>
      <c r="E29" s="297"/>
      <c r="F29" s="654">
        <f>D29+E29</f>
        <v>0</v>
      </c>
      <c r="G29" s="276" t="s">
        <v>262</v>
      </c>
      <c r="H29" s="267" t="s">
        <v>262</v>
      </c>
      <c r="I29" s="293" t="s">
        <v>262</v>
      </c>
      <c r="J29" s="516" t="s">
        <v>262</v>
      </c>
      <c r="K29" s="516" t="s">
        <v>262</v>
      </c>
      <c r="L29" s="516" t="s">
        <v>262</v>
      </c>
      <c r="M29" s="276" t="s">
        <v>262</v>
      </c>
      <c r="N29" s="267"/>
      <c r="O29" s="266" t="s">
        <v>262</v>
      </c>
      <c r="P29" s="266"/>
      <c r="R29" s="13"/>
      <c r="S29" s="13"/>
      <c r="T29" s="13"/>
    </row>
    <row r="30" spans="1:20" s="6" customFormat="1" ht="26.25" customHeight="1" thickTop="1" x14ac:dyDescent="0.25">
      <c r="A30" s="109">
        <v>21300</v>
      </c>
      <c r="B30" s="109" t="s">
        <v>283</v>
      </c>
      <c r="C30" s="277">
        <f t="shared" si="0"/>
        <v>12338</v>
      </c>
      <c r="D30" s="276" t="s">
        <v>262</v>
      </c>
      <c r="E30" s="267" t="s">
        <v>262</v>
      </c>
      <c r="F30" s="266" t="s">
        <v>262</v>
      </c>
      <c r="G30" s="276" t="s">
        <v>262</v>
      </c>
      <c r="H30" s="267" t="s">
        <v>262</v>
      </c>
      <c r="I30" s="293" t="s">
        <v>262</v>
      </c>
      <c r="J30" s="473">
        <f>SUM(J31,J35,J37,J40)</f>
        <v>12338</v>
      </c>
      <c r="K30" s="473">
        <f>SUM(K31,K35,K37,K40)</f>
        <v>0</v>
      </c>
      <c r="L30" s="473">
        <f>SUM(L31,L35,L37,L40)</f>
        <v>12338</v>
      </c>
      <c r="M30" s="276" t="s">
        <v>262</v>
      </c>
      <c r="N30" s="123"/>
      <c r="O30" s="266" t="s">
        <v>262</v>
      </c>
      <c r="P30" s="119"/>
      <c r="R30" s="13"/>
      <c r="S30" s="13"/>
      <c r="T30" s="13"/>
    </row>
    <row r="31" spans="1:20" s="6" customFormat="1" x14ac:dyDescent="0.25">
      <c r="A31" s="280">
        <v>21350</v>
      </c>
      <c r="B31" s="109" t="s">
        <v>282</v>
      </c>
      <c r="C31" s="277">
        <f t="shared" si="0"/>
        <v>11000</v>
      </c>
      <c r="D31" s="276" t="s">
        <v>262</v>
      </c>
      <c r="E31" s="267" t="s">
        <v>262</v>
      </c>
      <c r="F31" s="266" t="s">
        <v>262</v>
      </c>
      <c r="G31" s="276" t="s">
        <v>262</v>
      </c>
      <c r="H31" s="267" t="s">
        <v>262</v>
      </c>
      <c r="I31" s="293" t="s">
        <v>262</v>
      </c>
      <c r="J31" s="473">
        <f>SUM(J32:J34)</f>
        <v>11000</v>
      </c>
      <c r="K31" s="473">
        <f>SUM(K32:K34)</f>
        <v>0</v>
      </c>
      <c r="L31" s="473">
        <f>SUM(L32:L34)</f>
        <v>11000</v>
      </c>
      <c r="M31" s="276" t="s">
        <v>262</v>
      </c>
      <c r="N31" s="123"/>
      <c r="O31" s="266" t="s">
        <v>262</v>
      </c>
      <c r="P31" s="119"/>
      <c r="R31" s="13"/>
      <c r="S31" s="13"/>
      <c r="T31" s="13"/>
    </row>
    <row r="32" spans="1:20" hidden="1" x14ac:dyDescent="0.25">
      <c r="A32" s="200">
        <v>21351</v>
      </c>
      <c r="B32" s="117" t="s">
        <v>281</v>
      </c>
      <c r="C32" s="195">
        <f t="shared" si="0"/>
        <v>0</v>
      </c>
      <c r="D32" s="291" t="s">
        <v>262</v>
      </c>
      <c r="E32" s="288" t="s">
        <v>262</v>
      </c>
      <c r="F32" s="287" t="s">
        <v>262</v>
      </c>
      <c r="G32" s="291" t="s">
        <v>262</v>
      </c>
      <c r="H32" s="288" t="s">
        <v>262</v>
      </c>
      <c r="I32" s="292" t="s">
        <v>262</v>
      </c>
      <c r="J32" s="655"/>
      <c r="K32" s="655"/>
      <c r="L32" s="645">
        <f>J32+K32</f>
        <v>0</v>
      </c>
      <c r="M32" s="291" t="s">
        <v>262</v>
      </c>
      <c r="N32" s="80"/>
      <c r="O32" s="287" t="s">
        <v>262</v>
      </c>
      <c r="P32" s="656"/>
      <c r="R32" s="13"/>
      <c r="S32" s="13"/>
      <c r="T32" s="13"/>
    </row>
    <row r="33" spans="1:20" x14ac:dyDescent="0.25">
      <c r="A33" s="46">
        <v>21352</v>
      </c>
      <c r="B33" s="110" t="s">
        <v>280</v>
      </c>
      <c r="C33" s="317">
        <f t="shared" si="0"/>
        <v>11000</v>
      </c>
      <c r="D33" s="285" t="s">
        <v>262</v>
      </c>
      <c r="E33" s="282" t="s">
        <v>262</v>
      </c>
      <c r="F33" s="281" t="s">
        <v>262</v>
      </c>
      <c r="G33" s="285" t="s">
        <v>262</v>
      </c>
      <c r="H33" s="282" t="s">
        <v>262</v>
      </c>
      <c r="I33" s="286" t="s">
        <v>262</v>
      </c>
      <c r="J33" s="657">
        <v>11000</v>
      </c>
      <c r="K33" s="657"/>
      <c r="L33" s="648">
        <f>J33+K33</f>
        <v>11000</v>
      </c>
      <c r="M33" s="285" t="s">
        <v>262</v>
      </c>
      <c r="N33" s="40"/>
      <c r="O33" s="281" t="s">
        <v>262</v>
      </c>
      <c r="P33" s="658"/>
      <c r="R33" s="13"/>
      <c r="S33" s="13"/>
      <c r="T33" s="13"/>
    </row>
    <row r="34" spans="1:20" ht="24" hidden="1" x14ac:dyDescent="0.25">
      <c r="A34" s="46">
        <v>21359</v>
      </c>
      <c r="B34" s="110" t="s">
        <v>279</v>
      </c>
      <c r="C34" s="317">
        <f t="shared" si="0"/>
        <v>0</v>
      </c>
      <c r="D34" s="285" t="s">
        <v>262</v>
      </c>
      <c r="E34" s="282" t="s">
        <v>262</v>
      </c>
      <c r="F34" s="281" t="s">
        <v>262</v>
      </c>
      <c r="G34" s="285" t="s">
        <v>262</v>
      </c>
      <c r="H34" s="282" t="s">
        <v>262</v>
      </c>
      <c r="I34" s="286" t="s">
        <v>262</v>
      </c>
      <c r="J34" s="657"/>
      <c r="K34" s="657"/>
      <c r="L34" s="648">
        <f>J34+K34</f>
        <v>0</v>
      </c>
      <c r="M34" s="285" t="s">
        <v>262</v>
      </c>
      <c r="N34" s="40"/>
      <c r="O34" s="281" t="s">
        <v>262</v>
      </c>
      <c r="P34" s="658"/>
      <c r="R34" s="13"/>
      <c r="S34" s="13"/>
      <c r="T34" s="13"/>
    </row>
    <row r="35" spans="1:20" s="6" customFormat="1" ht="24" hidden="1" x14ac:dyDescent="0.25">
      <c r="A35" s="280">
        <v>21370</v>
      </c>
      <c r="B35" s="109" t="s">
        <v>278</v>
      </c>
      <c r="C35" s="277">
        <f t="shared" si="0"/>
        <v>0</v>
      </c>
      <c r="D35" s="276" t="s">
        <v>262</v>
      </c>
      <c r="E35" s="267" t="s">
        <v>262</v>
      </c>
      <c r="F35" s="266" t="s">
        <v>262</v>
      </c>
      <c r="G35" s="276" t="s">
        <v>262</v>
      </c>
      <c r="H35" s="267" t="s">
        <v>262</v>
      </c>
      <c r="I35" s="293" t="s">
        <v>262</v>
      </c>
      <c r="J35" s="473">
        <f>SUM(J36)</f>
        <v>0</v>
      </c>
      <c r="K35" s="473">
        <f>SUM(K36)</f>
        <v>0</v>
      </c>
      <c r="L35" s="473">
        <f>SUM(L36)</f>
        <v>0</v>
      </c>
      <c r="M35" s="276" t="s">
        <v>262</v>
      </c>
      <c r="N35" s="123"/>
      <c r="O35" s="266" t="s">
        <v>262</v>
      </c>
      <c r="P35" s="119"/>
      <c r="R35" s="13"/>
      <c r="S35" s="13"/>
      <c r="T35" s="13"/>
    </row>
    <row r="36" spans="1:20" ht="36" hidden="1" x14ac:dyDescent="0.25">
      <c r="A36" s="99">
        <v>21379</v>
      </c>
      <c r="B36" s="98" t="s">
        <v>277</v>
      </c>
      <c r="C36" s="659">
        <f t="shared" si="0"/>
        <v>0</v>
      </c>
      <c r="D36" s="295" t="s">
        <v>262</v>
      </c>
      <c r="E36" s="262" t="s">
        <v>262</v>
      </c>
      <c r="F36" s="261" t="s">
        <v>262</v>
      </c>
      <c r="G36" s="295" t="s">
        <v>262</v>
      </c>
      <c r="H36" s="262" t="s">
        <v>262</v>
      </c>
      <c r="I36" s="296" t="s">
        <v>262</v>
      </c>
      <c r="J36" s="660"/>
      <c r="K36" s="660"/>
      <c r="L36" s="661">
        <f>J36+K36</f>
        <v>0</v>
      </c>
      <c r="M36" s="295" t="s">
        <v>262</v>
      </c>
      <c r="N36" s="50"/>
      <c r="O36" s="261" t="s">
        <v>262</v>
      </c>
      <c r="P36" s="662"/>
      <c r="R36" s="13"/>
      <c r="S36" s="13"/>
      <c r="T36" s="13"/>
    </row>
    <row r="37" spans="1:20" s="6" customFormat="1" x14ac:dyDescent="0.25">
      <c r="A37" s="280">
        <v>21380</v>
      </c>
      <c r="B37" s="109" t="s">
        <v>276</v>
      </c>
      <c r="C37" s="277">
        <f t="shared" si="0"/>
        <v>464</v>
      </c>
      <c r="D37" s="276" t="s">
        <v>262</v>
      </c>
      <c r="E37" s="267" t="s">
        <v>262</v>
      </c>
      <c r="F37" s="266" t="s">
        <v>262</v>
      </c>
      <c r="G37" s="276" t="s">
        <v>262</v>
      </c>
      <c r="H37" s="267" t="s">
        <v>262</v>
      </c>
      <c r="I37" s="293" t="s">
        <v>262</v>
      </c>
      <c r="J37" s="473">
        <f>SUM(J38:J39)</f>
        <v>464</v>
      </c>
      <c r="K37" s="473">
        <f>SUM(K38:K39)</f>
        <v>0</v>
      </c>
      <c r="L37" s="473">
        <f>SUM(L38:L39)</f>
        <v>464</v>
      </c>
      <c r="M37" s="276" t="s">
        <v>262</v>
      </c>
      <c r="N37" s="123"/>
      <c r="O37" s="266" t="s">
        <v>262</v>
      </c>
      <c r="P37" s="119"/>
      <c r="R37" s="13"/>
      <c r="S37" s="13"/>
      <c r="T37" s="13"/>
    </row>
    <row r="38" spans="1:20" x14ac:dyDescent="0.25">
      <c r="A38" s="145">
        <v>21381</v>
      </c>
      <c r="B38" s="117" t="s">
        <v>275</v>
      </c>
      <c r="C38" s="195">
        <f t="shared" si="0"/>
        <v>464</v>
      </c>
      <c r="D38" s="291" t="s">
        <v>262</v>
      </c>
      <c r="E38" s="288" t="s">
        <v>262</v>
      </c>
      <c r="F38" s="287" t="s">
        <v>262</v>
      </c>
      <c r="G38" s="291" t="s">
        <v>262</v>
      </c>
      <c r="H38" s="288" t="s">
        <v>262</v>
      </c>
      <c r="I38" s="292" t="s">
        <v>262</v>
      </c>
      <c r="J38" s="655">
        <v>464</v>
      </c>
      <c r="K38" s="655"/>
      <c r="L38" s="645">
        <f>J38+K38</f>
        <v>464</v>
      </c>
      <c r="M38" s="291" t="s">
        <v>262</v>
      </c>
      <c r="N38" s="80"/>
      <c r="O38" s="287" t="s">
        <v>262</v>
      </c>
      <c r="P38" s="663"/>
      <c r="R38" s="13"/>
      <c r="S38" s="13"/>
      <c r="T38" s="13"/>
    </row>
    <row r="39" spans="1:20" ht="24" hidden="1" x14ac:dyDescent="0.25">
      <c r="A39" s="88">
        <v>21383</v>
      </c>
      <c r="B39" s="110" t="s">
        <v>274</v>
      </c>
      <c r="C39" s="317">
        <f t="shared" si="0"/>
        <v>0</v>
      </c>
      <c r="D39" s="285" t="s">
        <v>262</v>
      </c>
      <c r="E39" s="282" t="s">
        <v>262</v>
      </c>
      <c r="F39" s="281" t="s">
        <v>262</v>
      </c>
      <c r="G39" s="285" t="s">
        <v>262</v>
      </c>
      <c r="H39" s="282" t="s">
        <v>262</v>
      </c>
      <c r="I39" s="286" t="s">
        <v>262</v>
      </c>
      <c r="J39" s="657"/>
      <c r="K39" s="657"/>
      <c r="L39" s="648">
        <f>J39+K39</f>
        <v>0</v>
      </c>
      <c r="M39" s="285" t="s">
        <v>262</v>
      </c>
      <c r="N39" s="40"/>
      <c r="O39" s="281" t="s">
        <v>262</v>
      </c>
      <c r="P39" s="658"/>
      <c r="R39" s="13"/>
      <c r="S39" s="13"/>
      <c r="T39" s="13"/>
    </row>
    <row r="40" spans="1:20" s="6" customFormat="1" ht="24" x14ac:dyDescent="0.25">
      <c r="A40" s="280">
        <v>21390</v>
      </c>
      <c r="B40" s="109" t="s">
        <v>273</v>
      </c>
      <c r="C40" s="277">
        <f t="shared" si="0"/>
        <v>874</v>
      </c>
      <c r="D40" s="276" t="s">
        <v>262</v>
      </c>
      <c r="E40" s="267" t="s">
        <v>262</v>
      </c>
      <c r="F40" s="266" t="s">
        <v>262</v>
      </c>
      <c r="G40" s="276" t="s">
        <v>262</v>
      </c>
      <c r="H40" s="267" t="s">
        <v>262</v>
      </c>
      <c r="I40" s="293" t="s">
        <v>262</v>
      </c>
      <c r="J40" s="473">
        <f>SUM(J41:J44)</f>
        <v>874</v>
      </c>
      <c r="K40" s="473">
        <f>SUM(K41:K44)</f>
        <v>0</v>
      </c>
      <c r="L40" s="473">
        <f>SUM(L41:L44)</f>
        <v>874</v>
      </c>
      <c r="M40" s="276" t="s">
        <v>262</v>
      </c>
      <c r="N40" s="123"/>
      <c r="O40" s="266" t="s">
        <v>262</v>
      </c>
      <c r="P40" s="119"/>
      <c r="R40" s="13"/>
      <c r="S40" s="13"/>
      <c r="T40" s="13"/>
    </row>
    <row r="41" spans="1:20" ht="24" hidden="1" x14ac:dyDescent="0.25">
      <c r="A41" s="145">
        <v>21391</v>
      </c>
      <c r="B41" s="117" t="s">
        <v>272</v>
      </c>
      <c r="C41" s="195">
        <f t="shared" si="0"/>
        <v>0</v>
      </c>
      <c r="D41" s="291" t="s">
        <v>262</v>
      </c>
      <c r="E41" s="288" t="s">
        <v>262</v>
      </c>
      <c r="F41" s="287" t="s">
        <v>262</v>
      </c>
      <c r="G41" s="291" t="s">
        <v>262</v>
      </c>
      <c r="H41" s="288" t="s">
        <v>262</v>
      </c>
      <c r="I41" s="292" t="s">
        <v>262</v>
      </c>
      <c r="J41" s="655"/>
      <c r="K41" s="655"/>
      <c r="L41" s="645">
        <f>J41+K41</f>
        <v>0</v>
      </c>
      <c r="M41" s="291" t="s">
        <v>262</v>
      </c>
      <c r="N41" s="80"/>
      <c r="O41" s="287" t="s">
        <v>262</v>
      </c>
      <c r="P41" s="656"/>
      <c r="R41" s="13"/>
      <c r="S41" s="13"/>
      <c r="T41" s="13"/>
    </row>
    <row r="42" spans="1:20" hidden="1" x14ac:dyDescent="0.25">
      <c r="A42" s="88">
        <v>21393</v>
      </c>
      <c r="B42" s="110" t="s">
        <v>271</v>
      </c>
      <c r="C42" s="317">
        <f t="shared" si="0"/>
        <v>0</v>
      </c>
      <c r="D42" s="285" t="s">
        <v>262</v>
      </c>
      <c r="E42" s="282" t="s">
        <v>262</v>
      </c>
      <c r="F42" s="281" t="s">
        <v>262</v>
      </c>
      <c r="G42" s="285" t="s">
        <v>262</v>
      </c>
      <c r="H42" s="282" t="s">
        <v>262</v>
      </c>
      <c r="I42" s="286" t="s">
        <v>262</v>
      </c>
      <c r="J42" s="657"/>
      <c r="K42" s="657"/>
      <c r="L42" s="648">
        <f>J42+K42</f>
        <v>0</v>
      </c>
      <c r="M42" s="285" t="s">
        <v>262</v>
      </c>
      <c r="N42" s="40"/>
      <c r="O42" s="281" t="s">
        <v>262</v>
      </c>
      <c r="P42" s="658"/>
      <c r="R42" s="13"/>
      <c r="S42" s="13"/>
      <c r="T42" s="13"/>
    </row>
    <row r="43" spans="1:20" hidden="1" x14ac:dyDescent="0.25">
      <c r="A43" s="88">
        <v>21395</v>
      </c>
      <c r="B43" s="110" t="s">
        <v>270</v>
      </c>
      <c r="C43" s="317">
        <f t="shared" si="0"/>
        <v>0</v>
      </c>
      <c r="D43" s="285" t="s">
        <v>262</v>
      </c>
      <c r="E43" s="282" t="s">
        <v>262</v>
      </c>
      <c r="F43" s="281" t="s">
        <v>262</v>
      </c>
      <c r="G43" s="285" t="s">
        <v>262</v>
      </c>
      <c r="H43" s="282" t="s">
        <v>262</v>
      </c>
      <c r="I43" s="286" t="s">
        <v>262</v>
      </c>
      <c r="J43" s="657"/>
      <c r="K43" s="657"/>
      <c r="L43" s="648">
        <f>J43+K43</f>
        <v>0</v>
      </c>
      <c r="M43" s="285" t="s">
        <v>262</v>
      </c>
      <c r="N43" s="40"/>
      <c r="O43" s="281" t="s">
        <v>262</v>
      </c>
      <c r="P43" s="658"/>
      <c r="R43" s="13"/>
      <c r="S43" s="13"/>
      <c r="T43" s="13"/>
    </row>
    <row r="44" spans="1:20" ht="13.5" customHeight="1" x14ac:dyDescent="0.25">
      <c r="A44" s="88">
        <v>21399</v>
      </c>
      <c r="B44" s="110" t="s">
        <v>269</v>
      </c>
      <c r="C44" s="317">
        <f t="shared" si="0"/>
        <v>874</v>
      </c>
      <c r="D44" s="285" t="s">
        <v>262</v>
      </c>
      <c r="E44" s="282" t="s">
        <v>262</v>
      </c>
      <c r="F44" s="281" t="s">
        <v>262</v>
      </c>
      <c r="G44" s="285" t="s">
        <v>262</v>
      </c>
      <c r="H44" s="282" t="s">
        <v>262</v>
      </c>
      <c r="I44" s="286" t="s">
        <v>262</v>
      </c>
      <c r="J44" s="657">
        <f>854+20</f>
        <v>874</v>
      </c>
      <c r="K44" s="657"/>
      <c r="L44" s="648">
        <f>J44+K44</f>
        <v>874</v>
      </c>
      <c r="M44" s="285" t="s">
        <v>262</v>
      </c>
      <c r="N44" s="40"/>
      <c r="O44" s="281" t="s">
        <v>262</v>
      </c>
      <c r="P44" s="664"/>
      <c r="R44" s="13"/>
      <c r="S44" s="13"/>
      <c r="T44" s="13"/>
    </row>
    <row r="45" spans="1:20" s="6" customFormat="1" ht="24" hidden="1" x14ac:dyDescent="0.25">
      <c r="A45" s="280">
        <v>21420</v>
      </c>
      <c r="B45" s="109" t="s">
        <v>268</v>
      </c>
      <c r="C45" s="277">
        <f t="shared" si="0"/>
        <v>0</v>
      </c>
      <c r="D45" s="279"/>
      <c r="E45" s="278"/>
      <c r="F45" s="654">
        <f>D45+E45</f>
        <v>0</v>
      </c>
      <c r="G45" s="276" t="s">
        <v>262</v>
      </c>
      <c r="H45" s="267" t="s">
        <v>262</v>
      </c>
      <c r="I45" s="293" t="s">
        <v>262</v>
      </c>
      <c r="J45" s="516" t="s">
        <v>262</v>
      </c>
      <c r="K45" s="516" t="s">
        <v>262</v>
      </c>
      <c r="L45" s="516" t="s">
        <v>262</v>
      </c>
      <c r="M45" s="276" t="s">
        <v>262</v>
      </c>
      <c r="N45" s="267"/>
      <c r="O45" s="266" t="s">
        <v>262</v>
      </c>
      <c r="P45" s="266"/>
      <c r="R45" s="13"/>
      <c r="S45" s="13"/>
      <c r="T45" s="13"/>
    </row>
    <row r="46" spans="1:20" s="6" customFormat="1" ht="24" hidden="1" x14ac:dyDescent="0.25">
      <c r="A46" s="274">
        <v>21490</v>
      </c>
      <c r="B46" s="154" t="s">
        <v>267</v>
      </c>
      <c r="C46" s="277">
        <f t="shared" si="0"/>
        <v>0</v>
      </c>
      <c r="D46" s="271">
        <f t="shared" ref="D46:L46" si="2">D47</f>
        <v>0</v>
      </c>
      <c r="E46" s="273">
        <f t="shared" si="2"/>
        <v>0</v>
      </c>
      <c r="F46" s="269">
        <f t="shared" si="2"/>
        <v>0</v>
      </c>
      <c r="G46" s="271">
        <f t="shared" si="2"/>
        <v>0</v>
      </c>
      <c r="H46" s="273">
        <f t="shared" si="2"/>
        <v>0</v>
      </c>
      <c r="I46" s="272">
        <f t="shared" si="2"/>
        <v>0</v>
      </c>
      <c r="J46" s="526">
        <f t="shared" si="2"/>
        <v>0</v>
      </c>
      <c r="K46" s="478">
        <f t="shared" si="2"/>
        <v>0</v>
      </c>
      <c r="L46" s="478">
        <f t="shared" si="2"/>
        <v>0</v>
      </c>
      <c r="M46" s="276" t="s">
        <v>262</v>
      </c>
      <c r="N46" s="251"/>
      <c r="O46" s="266" t="s">
        <v>262</v>
      </c>
      <c r="P46" s="250"/>
      <c r="R46" s="13"/>
      <c r="S46" s="13"/>
      <c r="T46" s="13"/>
    </row>
    <row r="47" spans="1:20" s="6" customFormat="1" ht="24" hidden="1" x14ac:dyDescent="0.25">
      <c r="A47" s="88">
        <v>21499</v>
      </c>
      <c r="B47" s="110" t="s">
        <v>266</v>
      </c>
      <c r="C47" s="659">
        <f t="shared" si="0"/>
        <v>0</v>
      </c>
      <c r="D47" s="465"/>
      <c r="E47" s="466"/>
      <c r="F47" s="665">
        <f>D47+E47</f>
        <v>0</v>
      </c>
      <c r="G47" s="666"/>
      <c r="H47" s="667"/>
      <c r="I47" s="668">
        <f>G47+H47</f>
        <v>0</v>
      </c>
      <c r="J47" s="661"/>
      <c r="K47" s="669"/>
      <c r="L47" s="661">
        <f>J47+K47</f>
        <v>0</v>
      </c>
      <c r="M47" s="295" t="s">
        <v>262</v>
      </c>
      <c r="N47" s="667"/>
      <c r="O47" s="261" t="s">
        <v>262</v>
      </c>
      <c r="P47" s="670"/>
      <c r="R47" s="13"/>
      <c r="S47" s="13"/>
      <c r="T47" s="13"/>
    </row>
    <row r="48" spans="1:20" hidden="1" x14ac:dyDescent="0.25">
      <c r="A48" s="260">
        <v>23000</v>
      </c>
      <c r="B48" s="259" t="s">
        <v>265</v>
      </c>
      <c r="C48" s="277">
        <f t="shared" si="0"/>
        <v>0</v>
      </c>
      <c r="D48" s="276" t="s">
        <v>262</v>
      </c>
      <c r="E48" s="267" t="s">
        <v>262</v>
      </c>
      <c r="F48" s="266" t="s">
        <v>262</v>
      </c>
      <c r="G48" s="276" t="s">
        <v>262</v>
      </c>
      <c r="H48" s="267" t="s">
        <v>262</v>
      </c>
      <c r="I48" s="293" t="s">
        <v>262</v>
      </c>
      <c r="J48" s="516" t="s">
        <v>262</v>
      </c>
      <c r="K48" s="516" t="s">
        <v>262</v>
      </c>
      <c r="L48" s="516" t="s">
        <v>262</v>
      </c>
      <c r="M48" s="671">
        <f>SUM(M49:M50)</f>
        <v>0</v>
      </c>
      <c r="N48" s="251">
        <f>SUM(N49:N50)</f>
        <v>0</v>
      </c>
      <c r="O48" s="250">
        <f>SUM(O49:O50)</f>
        <v>0</v>
      </c>
      <c r="P48" s="266"/>
      <c r="R48" s="13"/>
      <c r="S48" s="13"/>
      <c r="T48" s="13"/>
    </row>
    <row r="49" spans="1:20" ht="24" hidden="1" x14ac:dyDescent="0.25">
      <c r="A49" s="187">
        <v>23410</v>
      </c>
      <c r="B49" s="96" t="s">
        <v>264</v>
      </c>
      <c r="C49" s="243">
        <f t="shared" si="0"/>
        <v>0</v>
      </c>
      <c r="D49" s="246" t="s">
        <v>262</v>
      </c>
      <c r="E49" s="248" t="s">
        <v>262</v>
      </c>
      <c r="F49" s="240" t="s">
        <v>262</v>
      </c>
      <c r="G49" s="246" t="s">
        <v>262</v>
      </c>
      <c r="H49" s="248" t="s">
        <v>262</v>
      </c>
      <c r="I49" s="296" t="s">
        <v>262</v>
      </c>
      <c r="J49" s="522" t="s">
        <v>262</v>
      </c>
      <c r="K49" s="522" t="s">
        <v>262</v>
      </c>
      <c r="L49" s="522" t="s">
        <v>262</v>
      </c>
      <c r="M49" s="239"/>
      <c r="N49" s="248"/>
      <c r="O49" s="243">
        <f>N49+M49</f>
        <v>0</v>
      </c>
      <c r="P49" s="240"/>
      <c r="R49" s="13"/>
      <c r="S49" s="13"/>
      <c r="T49" s="13"/>
    </row>
    <row r="50" spans="1:20" ht="24" hidden="1" x14ac:dyDescent="0.25">
      <c r="A50" s="187">
        <v>23510</v>
      </c>
      <c r="B50" s="96" t="s">
        <v>263</v>
      </c>
      <c r="C50" s="243">
        <f t="shared" si="0"/>
        <v>0</v>
      </c>
      <c r="D50" s="246" t="s">
        <v>262</v>
      </c>
      <c r="E50" s="248" t="s">
        <v>262</v>
      </c>
      <c r="F50" s="240" t="s">
        <v>262</v>
      </c>
      <c r="G50" s="246" t="s">
        <v>262</v>
      </c>
      <c r="H50" s="248" t="s">
        <v>262</v>
      </c>
      <c r="I50" s="247" t="s">
        <v>262</v>
      </c>
      <c r="J50" s="530" t="s">
        <v>262</v>
      </c>
      <c r="K50" s="530" t="s">
        <v>262</v>
      </c>
      <c r="L50" s="530" t="s">
        <v>262</v>
      </c>
      <c r="M50" s="239"/>
      <c r="N50" s="248"/>
      <c r="O50" s="243">
        <f>N50+M50</f>
        <v>0</v>
      </c>
      <c r="P50" s="240"/>
      <c r="R50" s="13"/>
      <c r="S50" s="13"/>
      <c r="T50" s="13"/>
    </row>
    <row r="51" spans="1:20" ht="8.25" customHeight="1" x14ac:dyDescent="0.25">
      <c r="A51" s="56"/>
      <c r="B51" s="96"/>
      <c r="C51" s="243"/>
      <c r="D51" s="246"/>
      <c r="E51" s="248"/>
      <c r="F51" s="240"/>
      <c r="G51" s="246"/>
      <c r="H51" s="248"/>
      <c r="I51" s="247"/>
      <c r="J51" s="483"/>
      <c r="K51" s="483"/>
      <c r="L51" s="483"/>
      <c r="M51" s="672"/>
      <c r="N51" s="673"/>
      <c r="O51" s="243"/>
      <c r="P51" s="235"/>
      <c r="R51" s="13"/>
      <c r="S51" s="13"/>
      <c r="T51" s="13"/>
    </row>
    <row r="52" spans="1:20" s="6" customFormat="1" x14ac:dyDescent="0.25">
      <c r="A52" s="234"/>
      <c r="B52" s="233" t="s">
        <v>261</v>
      </c>
      <c r="C52" s="674"/>
      <c r="D52" s="179"/>
      <c r="E52" s="181"/>
      <c r="F52" s="177"/>
      <c r="G52" s="179"/>
      <c r="H52" s="181"/>
      <c r="I52" s="180"/>
      <c r="J52" s="491"/>
      <c r="K52" s="491"/>
      <c r="L52" s="491"/>
      <c r="M52" s="675"/>
      <c r="N52" s="676"/>
      <c r="O52" s="677"/>
      <c r="P52" s="226"/>
      <c r="R52" s="13"/>
      <c r="S52" s="13"/>
      <c r="T52" s="13"/>
    </row>
    <row r="53" spans="1:20" s="6" customFormat="1" ht="12.75" thickBot="1" x14ac:dyDescent="0.3">
      <c r="A53" s="224"/>
      <c r="B53" s="223" t="s">
        <v>260</v>
      </c>
      <c r="C53" s="335">
        <f t="shared" ref="C53:C116" si="3">SUM(F53,I53,L53,O53)</f>
        <v>293220</v>
      </c>
      <c r="D53" s="220">
        <f t="shared" ref="D53:O53" si="4">SUM(D54,D284)</f>
        <v>224286</v>
      </c>
      <c r="E53" s="217">
        <f t="shared" si="4"/>
        <v>0</v>
      </c>
      <c r="F53" s="216">
        <f t="shared" si="4"/>
        <v>224286</v>
      </c>
      <c r="G53" s="220">
        <f t="shared" si="4"/>
        <v>54311</v>
      </c>
      <c r="H53" s="217">
        <f t="shared" si="4"/>
        <v>0</v>
      </c>
      <c r="I53" s="221">
        <f t="shared" si="4"/>
        <v>54311</v>
      </c>
      <c r="J53" s="489">
        <f t="shared" si="4"/>
        <v>14623</v>
      </c>
      <c r="K53" s="489">
        <f t="shared" si="4"/>
        <v>0</v>
      </c>
      <c r="L53" s="489">
        <f t="shared" si="4"/>
        <v>14623</v>
      </c>
      <c r="M53" s="220">
        <f t="shared" si="4"/>
        <v>0</v>
      </c>
      <c r="N53" s="217">
        <f t="shared" si="4"/>
        <v>0</v>
      </c>
      <c r="O53" s="221">
        <f t="shared" si="4"/>
        <v>0</v>
      </c>
      <c r="P53" s="216"/>
      <c r="R53" s="13"/>
      <c r="S53" s="13"/>
      <c r="T53" s="13"/>
    </row>
    <row r="54" spans="1:20" s="6" customFormat="1" ht="36.75" thickTop="1" x14ac:dyDescent="0.25">
      <c r="A54" s="214"/>
      <c r="B54" s="213" t="s">
        <v>259</v>
      </c>
      <c r="C54" s="678">
        <f t="shared" si="3"/>
        <v>293220</v>
      </c>
      <c r="D54" s="210">
        <f t="shared" ref="D54:O54" si="5">SUM(D55,D197)</f>
        <v>224286</v>
      </c>
      <c r="E54" s="207">
        <f t="shared" si="5"/>
        <v>0</v>
      </c>
      <c r="F54" s="206">
        <f t="shared" si="5"/>
        <v>224286</v>
      </c>
      <c r="G54" s="210">
        <f t="shared" si="5"/>
        <v>54311</v>
      </c>
      <c r="H54" s="207">
        <f t="shared" si="5"/>
        <v>0</v>
      </c>
      <c r="I54" s="211">
        <f t="shared" si="5"/>
        <v>54311</v>
      </c>
      <c r="J54" s="490">
        <f t="shared" si="5"/>
        <v>14623</v>
      </c>
      <c r="K54" s="490">
        <f t="shared" si="5"/>
        <v>0</v>
      </c>
      <c r="L54" s="490">
        <f t="shared" si="5"/>
        <v>14623</v>
      </c>
      <c r="M54" s="210">
        <f t="shared" si="5"/>
        <v>0</v>
      </c>
      <c r="N54" s="207">
        <f t="shared" si="5"/>
        <v>0</v>
      </c>
      <c r="O54" s="211">
        <f t="shared" si="5"/>
        <v>0</v>
      </c>
      <c r="P54" s="206"/>
      <c r="R54" s="13"/>
      <c r="S54" s="13"/>
      <c r="T54" s="13"/>
    </row>
    <row r="55" spans="1:20" s="6" customFormat="1" ht="24" x14ac:dyDescent="0.25">
      <c r="A55" s="204"/>
      <c r="B55" s="203" t="s">
        <v>258</v>
      </c>
      <c r="C55" s="674">
        <f t="shared" si="3"/>
        <v>287080</v>
      </c>
      <c r="D55" s="179">
        <f t="shared" ref="D55:O55" si="6">SUM(D56,D78,D176,D190)</f>
        <v>218146</v>
      </c>
      <c r="E55" s="181">
        <f t="shared" si="6"/>
        <v>0</v>
      </c>
      <c r="F55" s="177">
        <f t="shared" si="6"/>
        <v>218146</v>
      </c>
      <c r="G55" s="179">
        <f t="shared" si="6"/>
        <v>54311</v>
      </c>
      <c r="H55" s="181">
        <f t="shared" si="6"/>
        <v>0</v>
      </c>
      <c r="I55" s="180">
        <f t="shared" si="6"/>
        <v>54311</v>
      </c>
      <c r="J55" s="491">
        <f t="shared" si="6"/>
        <v>14623</v>
      </c>
      <c r="K55" s="491">
        <f t="shared" si="6"/>
        <v>0</v>
      </c>
      <c r="L55" s="491">
        <f t="shared" si="6"/>
        <v>14623</v>
      </c>
      <c r="M55" s="179">
        <f t="shared" si="6"/>
        <v>0</v>
      </c>
      <c r="N55" s="181">
        <f t="shared" si="6"/>
        <v>0</v>
      </c>
      <c r="O55" s="180">
        <f t="shared" si="6"/>
        <v>0</v>
      </c>
      <c r="P55" s="177"/>
      <c r="R55" s="13"/>
      <c r="S55" s="13"/>
      <c r="T55" s="13"/>
    </row>
    <row r="56" spans="1:20" s="6" customFormat="1" x14ac:dyDescent="0.25">
      <c r="A56" s="163">
        <v>1000</v>
      </c>
      <c r="B56" s="163" t="s">
        <v>257</v>
      </c>
      <c r="C56" s="679">
        <f t="shared" si="3"/>
        <v>233827</v>
      </c>
      <c r="D56" s="680">
        <f t="shared" ref="D56:O56" si="7">SUM(D57,D70)</f>
        <v>173513</v>
      </c>
      <c r="E56" s="681">
        <f t="shared" si="7"/>
        <v>0</v>
      </c>
      <c r="F56" s="682">
        <f t="shared" si="7"/>
        <v>173513</v>
      </c>
      <c r="G56" s="680">
        <f t="shared" si="7"/>
        <v>54311</v>
      </c>
      <c r="H56" s="681">
        <f t="shared" si="7"/>
        <v>0</v>
      </c>
      <c r="I56" s="683">
        <f t="shared" si="7"/>
        <v>54311</v>
      </c>
      <c r="J56" s="684">
        <f t="shared" si="7"/>
        <v>6003</v>
      </c>
      <c r="K56" s="684">
        <f t="shared" si="7"/>
        <v>0</v>
      </c>
      <c r="L56" s="684">
        <f t="shared" si="7"/>
        <v>6003</v>
      </c>
      <c r="M56" s="160">
        <f t="shared" si="7"/>
        <v>0</v>
      </c>
      <c r="N56" s="157">
        <f t="shared" si="7"/>
        <v>0</v>
      </c>
      <c r="O56" s="161">
        <f t="shared" si="7"/>
        <v>0</v>
      </c>
      <c r="P56" s="156"/>
      <c r="R56" s="13"/>
      <c r="S56" s="13"/>
      <c r="T56" s="13"/>
    </row>
    <row r="57" spans="1:20" x14ac:dyDescent="0.25">
      <c r="A57" s="109">
        <v>1100</v>
      </c>
      <c r="B57" s="108" t="s">
        <v>256</v>
      </c>
      <c r="C57" s="277">
        <f t="shared" si="3"/>
        <v>180563</v>
      </c>
      <c r="D57" s="121">
        <f t="shared" ref="D57:O57" si="8">SUM(D58,D61,D69)</f>
        <v>132012</v>
      </c>
      <c r="E57" s="123">
        <f t="shared" si="8"/>
        <v>0</v>
      </c>
      <c r="F57" s="119">
        <f t="shared" si="8"/>
        <v>132012</v>
      </c>
      <c r="G57" s="121">
        <f t="shared" si="8"/>
        <v>43694</v>
      </c>
      <c r="H57" s="123">
        <f t="shared" si="8"/>
        <v>0</v>
      </c>
      <c r="I57" s="122">
        <f t="shared" si="8"/>
        <v>43694</v>
      </c>
      <c r="J57" s="473">
        <f t="shared" si="8"/>
        <v>4857</v>
      </c>
      <c r="K57" s="473">
        <f t="shared" si="8"/>
        <v>0</v>
      </c>
      <c r="L57" s="473">
        <f t="shared" si="8"/>
        <v>4857</v>
      </c>
      <c r="M57" s="150">
        <f t="shared" si="8"/>
        <v>0</v>
      </c>
      <c r="N57" s="123">
        <f t="shared" si="8"/>
        <v>0</v>
      </c>
      <c r="O57" s="122">
        <f t="shared" si="8"/>
        <v>0</v>
      </c>
      <c r="P57" s="119"/>
      <c r="R57" s="13"/>
      <c r="S57" s="13"/>
      <c r="T57" s="13"/>
    </row>
    <row r="58" spans="1:20" x14ac:dyDescent="0.25">
      <c r="A58" s="169">
        <v>1110</v>
      </c>
      <c r="B58" s="96" t="s">
        <v>255</v>
      </c>
      <c r="C58" s="243">
        <f t="shared" si="3"/>
        <v>157919</v>
      </c>
      <c r="D58" s="94">
        <f t="shared" ref="D58:O58" si="9">SUM(D59:D60)</f>
        <v>115017</v>
      </c>
      <c r="E58" s="91">
        <f t="shared" si="9"/>
        <v>0</v>
      </c>
      <c r="F58" s="90">
        <f t="shared" si="9"/>
        <v>115017</v>
      </c>
      <c r="G58" s="94">
        <f t="shared" si="9"/>
        <v>42902</v>
      </c>
      <c r="H58" s="91">
        <f t="shared" si="9"/>
        <v>0</v>
      </c>
      <c r="I58" s="95">
        <f t="shared" si="9"/>
        <v>42902</v>
      </c>
      <c r="J58" s="484">
        <f t="shared" si="9"/>
        <v>0</v>
      </c>
      <c r="K58" s="484">
        <f t="shared" si="9"/>
        <v>0</v>
      </c>
      <c r="L58" s="484">
        <f t="shared" si="9"/>
        <v>0</v>
      </c>
      <c r="M58" s="94">
        <f t="shared" si="9"/>
        <v>0</v>
      </c>
      <c r="N58" s="91">
        <f t="shared" si="9"/>
        <v>0</v>
      </c>
      <c r="O58" s="95">
        <f t="shared" si="9"/>
        <v>0</v>
      </c>
      <c r="P58" s="90"/>
      <c r="R58" s="13"/>
      <c r="S58" s="13"/>
      <c r="T58" s="13"/>
    </row>
    <row r="59" spans="1:20" hidden="1" x14ac:dyDescent="0.25">
      <c r="A59" s="145">
        <v>1111</v>
      </c>
      <c r="B59" s="117" t="s">
        <v>254</v>
      </c>
      <c r="C59" s="195">
        <f t="shared" si="3"/>
        <v>0</v>
      </c>
      <c r="D59" s="83"/>
      <c r="E59" s="80"/>
      <c r="F59" s="656">
        <f>D59+E59</f>
        <v>0</v>
      </c>
      <c r="G59" s="83"/>
      <c r="H59" s="80"/>
      <c r="I59" s="685">
        <f>G59+H59</f>
        <v>0</v>
      </c>
      <c r="J59" s="655"/>
      <c r="K59" s="655"/>
      <c r="L59" s="655">
        <f>J59+K59</f>
        <v>0</v>
      </c>
      <c r="M59" s="83"/>
      <c r="N59" s="80"/>
      <c r="O59" s="685">
        <f>N59+M59</f>
        <v>0</v>
      </c>
      <c r="P59" s="656"/>
      <c r="R59" s="13"/>
      <c r="S59" s="13"/>
      <c r="T59" s="13"/>
    </row>
    <row r="60" spans="1:20" x14ac:dyDescent="0.25">
      <c r="A60" s="88">
        <v>1119</v>
      </c>
      <c r="B60" s="110" t="s">
        <v>253</v>
      </c>
      <c r="C60" s="317">
        <f t="shared" si="3"/>
        <v>157919</v>
      </c>
      <c r="D60" s="43">
        <f>113861+466-1361+2051</f>
        <v>115017</v>
      </c>
      <c r="E60" s="40"/>
      <c r="F60" s="658">
        <f>D60+E60</f>
        <v>115017</v>
      </c>
      <c r="G60" s="43">
        <v>42902</v>
      </c>
      <c r="H60" s="40"/>
      <c r="I60" s="686">
        <f>G60+H60</f>
        <v>42902</v>
      </c>
      <c r="J60" s="657"/>
      <c r="K60" s="657"/>
      <c r="L60" s="657">
        <f>J60+K60</f>
        <v>0</v>
      </c>
      <c r="M60" s="43"/>
      <c r="N60" s="40"/>
      <c r="O60" s="686">
        <f>N60+M60</f>
        <v>0</v>
      </c>
      <c r="P60" s="664"/>
      <c r="R60" s="13"/>
      <c r="S60" s="13"/>
      <c r="T60" s="13"/>
    </row>
    <row r="61" spans="1:20" x14ac:dyDescent="0.25">
      <c r="A61" s="111">
        <v>1140</v>
      </c>
      <c r="B61" s="110" t="s">
        <v>252</v>
      </c>
      <c r="C61" s="317">
        <f t="shared" si="3"/>
        <v>15151</v>
      </c>
      <c r="D61" s="115">
        <f t="shared" ref="D61:O61" si="10">SUM(D62:D68)</f>
        <v>14359</v>
      </c>
      <c r="E61" s="112">
        <f t="shared" si="10"/>
        <v>0</v>
      </c>
      <c r="F61" s="39">
        <f t="shared" si="10"/>
        <v>14359</v>
      </c>
      <c r="G61" s="115">
        <f t="shared" si="10"/>
        <v>792</v>
      </c>
      <c r="H61" s="112">
        <f t="shared" si="10"/>
        <v>0</v>
      </c>
      <c r="I61" s="44">
        <f t="shared" si="10"/>
        <v>792</v>
      </c>
      <c r="J61" s="87">
        <f t="shared" si="10"/>
        <v>0</v>
      </c>
      <c r="K61" s="87">
        <f t="shared" si="10"/>
        <v>0</v>
      </c>
      <c r="L61" s="87">
        <f t="shared" si="10"/>
        <v>0</v>
      </c>
      <c r="M61" s="115">
        <f t="shared" si="10"/>
        <v>0</v>
      </c>
      <c r="N61" s="112">
        <f t="shared" si="10"/>
        <v>0</v>
      </c>
      <c r="O61" s="44">
        <f t="shared" si="10"/>
        <v>0</v>
      </c>
      <c r="P61" s="39"/>
      <c r="R61" s="13"/>
      <c r="S61" s="13"/>
      <c r="T61" s="13"/>
    </row>
    <row r="62" spans="1:20" x14ac:dyDescent="0.25">
      <c r="A62" s="88">
        <v>1141</v>
      </c>
      <c r="B62" s="110" t="s">
        <v>251</v>
      </c>
      <c r="C62" s="317">
        <f t="shared" si="3"/>
        <v>3738</v>
      </c>
      <c r="D62" s="43">
        <v>3738</v>
      </c>
      <c r="E62" s="40"/>
      <c r="F62" s="658">
        <f t="shared" ref="F62:F69" si="11">D62+E62</f>
        <v>3738</v>
      </c>
      <c r="G62" s="43"/>
      <c r="H62" s="40"/>
      <c r="I62" s="686">
        <f t="shared" ref="I62:I69" si="12">G62+H62</f>
        <v>0</v>
      </c>
      <c r="J62" s="657"/>
      <c r="K62" s="657"/>
      <c r="L62" s="657">
        <f t="shared" ref="L62:L69" si="13">J62+K62</f>
        <v>0</v>
      </c>
      <c r="M62" s="43"/>
      <c r="N62" s="40"/>
      <c r="O62" s="686">
        <f t="shared" ref="O62:O69" si="14">N62+M62</f>
        <v>0</v>
      </c>
      <c r="P62" s="658"/>
      <c r="R62" s="13"/>
      <c r="S62" s="13"/>
      <c r="T62" s="13"/>
    </row>
    <row r="63" spans="1:20" ht="24.75" customHeight="1" x14ac:dyDescent="0.25">
      <c r="A63" s="88">
        <v>1142</v>
      </c>
      <c r="B63" s="110" t="s">
        <v>250</v>
      </c>
      <c r="C63" s="317">
        <f t="shared" si="3"/>
        <v>922</v>
      </c>
      <c r="D63" s="43">
        <v>922</v>
      </c>
      <c r="E63" s="40"/>
      <c r="F63" s="658">
        <f t="shared" si="11"/>
        <v>922</v>
      </c>
      <c r="G63" s="43"/>
      <c r="H63" s="40"/>
      <c r="I63" s="686">
        <f t="shared" si="12"/>
        <v>0</v>
      </c>
      <c r="J63" s="657"/>
      <c r="K63" s="657"/>
      <c r="L63" s="657">
        <f t="shared" si="13"/>
        <v>0</v>
      </c>
      <c r="M63" s="43"/>
      <c r="N63" s="40"/>
      <c r="O63" s="686">
        <f t="shared" si="14"/>
        <v>0</v>
      </c>
      <c r="P63" s="658"/>
      <c r="R63" s="13"/>
      <c r="S63" s="13"/>
      <c r="T63" s="13"/>
    </row>
    <row r="64" spans="1:20" ht="24" hidden="1" x14ac:dyDescent="0.25">
      <c r="A64" s="88">
        <v>1145</v>
      </c>
      <c r="B64" s="110" t="s">
        <v>249</v>
      </c>
      <c r="C64" s="317">
        <f t="shared" si="3"/>
        <v>0</v>
      </c>
      <c r="D64" s="43"/>
      <c r="E64" s="40"/>
      <c r="F64" s="658">
        <f t="shared" si="11"/>
        <v>0</v>
      </c>
      <c r="G64" s="43"/>
      <c r="H64" s="40"/>
      <c r="I64" s="686">
        <f t="shared" si="12"/>
        <v>0</v>
      </c>
      <c r="J64" s="657"/>
      <c r="K64" s="657"/>
      <c r="L64" s="657">
        <f t="shared" si="13"/>
        <v>0</v>
      </c>
      <c r="M64" s="43"/>
      <c r="N64" s="40"/>
      <c r="O64" s="686">
        <f t="shared" si="14"/>
        <v>0</v>
      </c>
      <c r="P64" s="658"/>
      <c r="R64" s="13"/>
      <c r="S64" s="13"/>
      <c r="T64" s="13"/>
    </row>
    <row r="65" spans="1:20" ht="27.75" hidden="1" customHeight="1" x14ac:dyDescent="0.25">
      <c r="A65" s="88">
        <v>1146</v>
      </c>
      <c r="B65" s="110" t="s">
        <v>248</v>
      </c>
      <c r="C65" s="317">
        <f t="shared" si="3"/>
        <v>0</v>
      </c>
      <c r="D65" s="43">
        <v>0</v>
      </c>
      <c r="E65" s="40"/>
      <c r="F65" s="658">
        <f t="shared" si="11"/>
        <v>0</v>
      </c>
      <c r="G65" s="43"/>
      <c r="H65" s="40"/>
      <c r="I65" s="686">
        <f t="shared" si="12"/>
        <v>0</v>
      </c>
      <c r="J65" s="657"/>
      <c r="K65" s="657"/>
      <c r="L65" s="657">
        <f t="shared" si="13"/>
        <v>0</v>
      </c>
      <c r="M65" s="43"/>
      <c r="N65" s="40"/>
      <c r="O65" s="686">
        <f t="shared" si="14"/>
        <v>0</v>
      </c>
      <c r="P65" s="658" t="s">
        <v>647</v>
      </c>
      <c r="R65" s="13"/>
      <c r="S65" s="13"/>
      <c r="T65" s="13"/>
    </row>
    <row r="66" spans="1:20" x14ac:dyDescent="0.25">
      <c r="A66" s="88">
        <v>1147</v>
      </c>
      <c r="B66" s="110" t="s">
        <v>247</v>
      </c>
      <c r="C66" s="317">
        <f t="shared" si="3"/>
        <v>2466</v>
      </c>
      <c r="D66" s="43">
        <v>2466</v>
      </c>
      <c r="E66" s="40"/>
      <c r="F66" s="658">
        <f t="shared" si="11"/>
        <v>2466</v>
      </c>
      <c r="G66" s="43"/>
      <c r="H66" s="40"/>
      <c r="I66" s="686">
        <f t="shared" si="12"/>
        <v>0</v>
      </c>
      <c r="J66" s="657"/>
      <c r="K66" s="657"/>
      <c r="L66" s="657">
        <f t="shared" si="13"/>
        <v>0</v>
      </c>
      <c r="M66" s="43"/>
      <c r="N66" s="40"/>
      <c r="O66" s="686">
        <f t="shared" si="14"/>
        <v>0</v>
      </c>
      <c r="P66" s="658"/>
      <c r="R66" s="13"/>
      <c r="S66" s="13"/>
      <c r="T66" s="13"/>
    </row>
    <row r="67" spans="1:20" x14ac:dyDescent="0.25">
      <c r="A67" s="88">
        <v>1148</v>
      </c>
      <c r="B67" s="110" t="s">
        <v>246</v>
      </c>
      <c r="C67" s="317">
        <f t="shared" si="3"/>
        <v>7151</v>
      </c>
      <c r="D67" s="43">
        <v>7151</v>
      </c>
      <c r="E67" s="40"/>
      <c r="F67" s="658">
        <f t="shared" si="11"/>
        <v>7151</v>
      </c>
      <c r="G67" s="43"/>
      <c r="H67" s="40"/>
      <c r="I67" s="686">
        <f t="shared" si="12"/>
        <v>0</v>
      </c>
      <c r="J67" s="657"/>
      <c r="K67" s="657"/>
      <c r="L67" s="657">
        <f t="shared" si="13"/>
        <v>0</v>
      </c>
      <c r="M67" s="43"/>
      <c r="N67" s="40"/>
      <c r="O67" s="686">
        <f t="shared" si="14"/>
        <v>0</v>
      </c>
      <c r="P67" s="658"/>
      <c r="R67" s="13"/>
      <c r="S67" s="13"/>
      <c r="T67" s="13"/>
    </row>
    <row r="68" spans="1:20" ht="24" x14ac:dyDescent="0.25">
      <c r="A68" s="88">
        <v>1149</v>
      </c>
      <c r="B68" s="110" t="s">
        <v>245</v>
      </c>
      <c r="C68" s="317">
        <f t="shared" si="3"/>
        <v>874</v>
      </c>
      <c r="D68" s="43">
        <v>82</v>
      </c>
      <c r="E68" s="40"/>
      <c r="F68" s="658">
        <f t="shared" si="11"/>
        <v>82</v>
      </c>
      <c r="G68" s="43">
        <v>792</v>
      </c>
      <c r="H68" s="40"/>
      <c r="I68" s="686">
        <f t="shared" si="12"/>
        <v>792</v>
      </c>
      <c r="J68" s="657"/>
      <c r="K68" s="657"/>
      <c r="L68" s="657">
        <f t="shared" si="13"/>
        <v>0</v>
      </c>
      <c r="M68" s="43"/>
      <c r="N68" s="40"/>
      <c r="O68" s="686">
        <f t="shared" si="14"/>
        <v>0</v>
      </c>
      <c r="P68" s="78"/>
      <c r="R68" s="13"/>
      <c r="S68" s="13"/>
      <c r="T68" s="13"/>
    </row>
    <row r="69" spans="1:20" ht="35.25" customHeight="1" x14ac:dyDescent="0.25">
      <c r="A69" s="169">
        <v>1150</v>
      </c>
      <c r="B69" s="96" t="s">
        <v>244</v>
      </c>
      <c r="C69" s="243">
        <f t="shared" si="3"/>
        <v>7493</v>
      </c>
      <c r="D69" s="167">
        <f>1275+1361</f>
        <v>2636</v>
      </c>
      <c r="E69" s="164"/>
      <c r="F69" s="687">
        <f t="shared" si="11"/>
        <v>2636</v>
      </c>
      <c r="G69" s="167"/>
      <c r="H69" s="164"/>
      <c r="I69" s="688">
        <f t="shared" si="12"/>
        <v>0</v>
      </c>
      <c r="J69" s="689">
        <v>4857</v>
      </c>
      <c r="K69" s="689"/>
      <c r="L69" s="689">
        <f t="shared" si="13"/>
        <v>4857</v>
      </c>
      <c r="M69" s="167"/>
      <c r="N69" s="690"/>
      <c r="O69" s="691">
        <f t="shared" si="14"/>
        <v>0</v>
      </c>
      <c r="P69" s="692"/>
      <c r="R69" s="13"/>
      <c r="S69" s="13"/>
      <c r="T69" s="13"/>
    </row>
    <row r="70" spans="1:20" ht="36" x14ac:dyDescent="0.25">
      <c r="A70" s="109">
        <v>1200</v>
      </c>
      <c r="B70" s="108" t="s">
        <v>243</v>
      </c>
      <c r="C70" s="277">
        <f t="shared" si="3"/>
        <v>53264</v>
      </c>
      <c r="D70" s="121">
        <f t="shared" ref="D70:O70" si="15">SUM(D71:D72)</f>
        <v>41501</v>
      </c>
      <c r="E70" s="123">
        <f t="shared" si="15"/>
        <v>0</v>
      </c>
      <c r="F70" s="119">
        <f t="shared" si="15"/>
        <v>41501</v>
      </c>
      <c r="G70" s="121">
        <f t="shared" si="15"/>
        <v>10617</v>
      </c>
      <c r="H70" s="123">
        <f t="shared" si="15"/>
        <v>0</v>
      </c>
      <c r="I70" s="122">
        <f t="shared" si="15"/>
        <v>10617</v>
      </c>
      <c r="J70" s="473">
        <f t="shared" si="15"/>
        <v>1146</v>
      </c>
      <c r="K70" s="473">
        <f t="shared" si="15"/>
        <v>0</v>
      </c>
      <c r="L70" s="473">
        <f t="shared" si="15"/>
        <v>1146</v>
      </c>
      <c r="M70" s="121">
        <f t="shared" si="15"/>
        <v>0</v>
      </c>
      <c r="N70" s="123">
        <f t="shared" si="15"/>
        <v>0</v>
      </c>
      <c r="O70" s="122">
        <f t="shared" si="15"/>
        <v>0</v>
      </c>
      <c r="P70" s="119"/>
      <c r="R70" s="13"/>
      <c r="S70" s="13"/>
      <c r="T70" s="13"/>
    </row>
    <row r="71" spans="1:20" ht="24" x14ac:dyDescent="0.25">
      <c r="A71" s="118">
        <v>1210</v>
      </c>
      <c r="B71" s="117" t="s">
        <v>242</v>
      </c>
      <c r="C71" s="195">
        <f t="shared" si="3"/>
        <v>43544</v>
      </c>
      <c r="D71" s="83">
        <v>32041</v>
      </c>
      <c r="E71" s="80"/>
      <c r="F71" s="656">
        <f>D71+E71</f>
        <v>32041</v>
      </c>
      <c r="G71" s="83">
        <v>10357</v>
      </c>
      <c r="H71" s="80"/>
      <c r="I71" s="685">
        <f>G71+H71</f>
        <v>10357</v>
      </c>
      <c r="J71" s="655">
        <v>1146</v>
      </c>
      <c r="K71" s="655"/>
      <c r="L71" s="655">
        <f>J71+K71</f>
        <v>1146</v>
      </c>
      <c r="M71" s="83"/>
      <c r="N71" s="693"/>
      <c r="O71" s="694">
        <f>N71+M71</f>
        <v>0</v>
      </c>
      <c r="P71" s="78"/>
      <c r="R71" s="13"/>
      <c r="S71" s="13"/>
      <c r="T71" s="13"/>
    </row>
    <row r="72" spans="1:20" ht="24" x14ac:dyDescent="0.25">
      <c r="A72" s="111">
        <v>1220</v>
      </c>
      <c r="B72" s="110" t="s">
        <v>241</v>
      </c>
      <c r="C72" s="317">
        <f t="shared" si="3"/>
        <v>9720</v>
      </c>
      <c r="D72" s="115">
        <f t="shared" ref="D72:O72" si="16">SUM(D73:D77)</f>
        <v>9460</v>
      </c>
      <c r="E72" s="112">
        <f t="shared" si="16"/>
        <v>0</v>
      </c>
      <c r="F72" s="39">
        <f t="shared" si="16"/>
        <v>9460</v>
      </c>
      <c r="G72" s="115">
        <f t="shared" si="16"/>
        <v>260</v>
      </c>
      <c r="H72" s="112">
        <f t="shared" si="16"/>
        <v>0</v>
      </c>
      <c r="I72" s="44">
        <f t="shared" si="16"/>
        <v>260</v>
      </c>
      <c r="J72" s="87">
        <f t="shared" si="16"/>
        <v>0</v>
      </c>
      <c r="K72" s="87">
        <f t="shared" si="16"/>
        <v>0</v>
      </c>
      <c r="L72" s="87">
        <f t="shared" si="16"/>
        <v>0</v>
      </c>
      <c r="M72" s="115">
        <f t="shared" si="16"/>
        <v>0</v>
      </c>
      <c r="N72" s="112">
        <f t="shared" si="16"/>
        <v>0</v>
      </c>
      <c r="O72" s="44">
        <f t="shared" si="16"/>
        <v>0</v>
      </c>
      <c r="P72" s="39"/>
      <c r="R72" s="13"/>
      <c r="S72" s="13"/>
      <c r="T72" s="13"/>
    </row>
    <row r="73" spans="1:20" ht="48" x14ac:dyDescent="0.25">
      <c r="A73" s="88">
        <v>1221</v>
      </c>
      <c r="B73" s="110" t="s">
        <v>240</v>
      </c>
      <c r="C73" s="317">
        <f t="shared" si="3"/>
        <v>4071</v>
      </c>
      <c r="D73" s="43">
        <v>3811</v>
      </c>
      <c r="E73" s="40"/>
      <c r="F73" s="658">
        <f>D73+E73</f>
        <v>3811</v>
      </c>
      <c r="G73" s="43">
        <v>260</v>
      </c>
      <c r="H73" s="40"/>
      <c r="I73" s="686">
        <f>G73+H73</f>
        <v>260</v>
      </c>
      <c r="J73" s="657"/>
      <c r="K73" s="657"/>
      <c r="L73" s="657">
        <f>J73+K73</f>
        <v>0</v>
      </c>
      <c r="M73" s="43"/>
      <c r="N73" s="40"/>
      <c r="O73" s="686">
        <f>N73+M73</f>
        <v>0</v>
      </c>
      <c r="P73" s="664"/>
      <c r="R73" s="13"/>
      <c r="S73" s="13"/>
      <c r="T73" s="13"/>
    </row>
    <row r="74" spans="1:20" hidden="1" x14ac:dyDescent="0.25">
      <c r="A74" s="88">
        <v>1223</v>
      </c>
      <c r="B74" s="110" t="s">
        <v>239</v>
      </c>
      <c r="C74" s="317">
        <f t="shared" si="3"/>
        <v>0</v>
      </c>
      <c r="D74" s="43"/>
      <c r="E74" s="40"/>
      <c r="F74" s="658">
        <f>D74+E74</f>
        <v>0</v>
      </c>
      <c r="G74" s="43"/>
      <c r="H74" s="40"/>
      <c r="I74" s="686">
        <f>G74+H74</f>
        <v>0</v>
      </c>
      <c r="J74" s="657"/>
      <c r="K74" s="657"/>
      <c r="L74" s="657">
        <f>J74+K74</f>
        <v>0</v>
      </c>
      <c r="M74" s="43"/>
      <c r="N74" s="40"/>
      <c r="O74" s="686">
        <f>N74+M74</f>
        <v>0</v>
      </c>
      <c r="P74" s="658"/>
      <c r="R74" s="13"/>
      <c r="S74" s="13"/>
      <c r="T74" s="13"/>
    </row>
    <row r="75" spans="1:20" hidden="1" x14ac:dyDescent="0.25">
      <c r="A75" s="88">
        <v>1225</v>
      </c>
      <c r="B75" s="110" t="s">
        <v>238</v>
      </c>
      <c r="C75" s="317">
        <f t="shared" si="3"/>
        <v>0</v>
      </c>
      <c r="D75" s="43"/>
      <c r="E75" s="40"/>
      <c r="F75" s="658">
        <f>D75+E75</f>
        <v>0</v>
      </c>
      <c r="G75" s="43"/>
      <c r="H75" s="40"/>
      <c r="I75" s="686">
        <f>G75+H75</f>
        <v>0</v>
      </c>
      <c r="J75" s="657"/>
      <c r="K75" s="657"/>
      <c r="L75" s="657">
        <f>J75+K75</f>
        <v>0</v>
      </c>
      <c r="M75" s="43"/>
      <c r="N75" s="40"/>
      <c r="O75" s="686">
        <f>N75+M75</f>
        <v>0</v>
      </c>
      <c r="P75" s="658"/>
      <c r="R75" s="13"/>
      <c r="S75" s="13"/>
      <c r="T75" s="13"/>
    </row>
    <row r="76" spans="1:20" ht="24" x14ac:dyDescent="0.25">
      <c r="A76" s="88">
        <v>1227</v>
      </c>
      <c r="B76" s="110" t="s">
        <v>237</v>
      </c>
      <c r="C76" s="317">
        <f t="shared" si="3"/>
        <v>5123</v>
      </c>
      <c r="D76" s="43">
        <v>5123</v>
      </c>
      <c r="E76" s="40"/>
      <c r="F76" s="658">
        <f>D76+E76</f>
        <v>5123</v>
      </c>
      <c r="G76" s="43"/>
      <c r="H76" s="40"/>
      <c r="I76" s="686">
        <f>G76+H76</f>
        <v>0</v>
      </c>
      <c r="J76" s="657"/>
      <c r="K76" s="657"/>
      <c r="L76" s="657">
        <f>J76+K76</f>
        <v>0</v>
      </c>
      <c r="M76" s="43"/>
      <c r="N76" s="40"/>
      <c r="O76" s="686">
        <f>N76+M76</f>
        <v>0</v>
      </c>
      <c r="P76" s="658"/>
      <c r="R76" s="13"/>
      <c r="S76" s="13"/>
      <c r="T76" s="13"/>
    </row>
    <row r="77" spans="1:20" ht="48" x14ac:dyDescent="0.25">
      <c r="A77" s="88">
        <v>1228</v>
      </c>
      <c r="B77" s="110" t="s">
        <v>236</v>
      </c>
      <c r="C77" s="317">
        <f t="shared" si="3"/>
        <v>526</v>
      </c>
      <c r="D77" s="43">
        <f>98+428</f>
        <v>526</v>
      </c>
      <c r="E77" s="40"/>
      <c r="F77" s="658">
        <f>D77+E77</f>
        <v>526</v>
      </c>
      <c r="G77" s="43"/>
      <c r="H77" s="40"/>
      <c r="I77" s="686">
        <f>G77+H77</f>
        <v>0</v>
      </c>
      <c r="J77" s="657"/>
      <c r="K77" s="657"/>
      <c r="L77" s="657">
        <f>J77+K77</f>
        <v>0</v>
      </c>
      <c r="M77" s="43"/>
      <c r="N77" s="40"/>
      <c r="O77" s="686">
        <f>N77+M77</f>
        <v>0</v>
      </c>
      <c r="P77" s="658"/>
      <c r="R77" s="13"/>
      <c r="S77" s="13"/>
      <c r="T77" s="13"/>
    </row>
    <row r="78" spans="1:20" x14ac:dyDescent="0.25">
      <c r="A78" s="163">
        <v>2000</v>
      </c>
      <c r="B78" s="163" t="s">
        <v>235</v>
      </c>
      <c r="C78" s="679">
        <f t="shared" si="3"/>
        <v>53253</v>
      </c>
      <c r="D78" s="680">
        <f t="shared" ref="D78:O78" si="17">SUM(D79,D86,D133,D167,D168,D175)</f>
        <v>44633</v>
      </c>
      <c r="E78" s="681">
        <f t="shared" si="17"/>
        <v>0</v>
      </c>
      <c r="F78" s="682">
        <f t="shared" si="17"/>
        <v>44633</v>
      </c>
      <c r="G78" s="680">
        <f t="shared" si="17"/>
        <v>0</v>
      </c>
      <c r="H78" s="681">
        <f t="shared" si="17"/>
        <v>0</v>
      </c>
      <c r="I78" s="683">
        <f t="shared" si="17"/>
        <v>0</v>
      </c>
      <c r="J78" s="684">
        <f t="shared" si="17"/>
        <v>8620</v>
      </c>
      <c r="K78" s="684">
        <f t="shared" si="17"/>
        <v>0</v>
      </c>
      <c r="L78" s="684">
        <f t="shared" si="17"/>
        <v>8620</v>
      </c>
      <c r="M78" s="160">
        <f t="shared" si="17"/>
        <v>0</v>
      </c>
      <c r="N78" s="157">
        <f t="shared" si="17"/>
        <v>0</v>
      </c>
      <c r="O78" s="161">
        <f t="shared" si="17"/>
        <v>0</v>
      </c>
      <c r="P78" s="156"/>
      <c r="R78" s="13"/>
      <c r="S78" s="13"/>
      <c r="T78" s="13"/>
    </row>
    <row r="79" spans="1:20" ht="24" x14ac:dyDescent="0.25">
      <c r="A79" s="109">
        <v>2100</v>
      </c>
      <c r="B79" s="108" t="s">
        <v>234</v>
      </c>
      <c r="C79" s="277">
        <f t="shared" si="3"/>
        <v>3009</v>
      </c>
      <c r="D79" s="121">
        <f t="shared" ref="D79:O79" si="18">SUM(D80,D83)</f>
        <v>3009</v>
      </c>
      <c r="E79" s="123">
        <f t="shared" si="18"/>
        <v>0</v>
      </c>
      <c r="F79" s="119">
        <f t="shared" si="18"/>
        <v>3009</v>
      </c>
      <c r="G79" s="121">
        <f t="shared" si="18"/>
        <v>0</v>
      </c>
      <c r="H79" s="123">
        <f t="shared" si="18"/>
        <v>0</v>
      </c>
      <c r="I79" s="122">
        <f t="shared" si="18"/>
        <v>0</v>
      </c>
      <c r="J79" s="473">
        <f t="shared" si="18"/>
        <v>0</v>
      </c>
      <c r="K79" s="473">
        <f t="shared" si="18"/>
        <v>0</v>
      </c>
      <c r="L79" s="473">
        <f t="shared" si="18"/>
        <v>0</v>
      </c>
      <c r="M79" s="121">
        <f t="shared" si="18"/>
        <v>0</v>
      </c>
      <c r="N79" s="123">
        <f t="shared" si="18"/>
        <v>0</v>
      </c>
      <c r="O79" s="122">
        <f t="shared" si="18"/>
        <v>0</v>
      </c>
      <c r="P79" s="119"/>
      <c r="R79" s="13"/>
      <c r="S79" s="13"/>
      <c r="T79" s="13"/>
    </row>
    <row r="80" spans="1:20" ht="24" x14ac:dyDescent="0.25">
      <c r="A80" s="118">
        <v>2110</v>
      </c>
      <c r="B80" s="117" t="s">
        <v>233</v>
      </c>
      <c r="C80" s="195">
        <f t="shared" si="3"/>
        <v>231</v>
      </c>
      <c r="D80" s="140">
        <f t="shared" ref="D80:O80" si="19">SUM(D81:D82)</f>
        <v>128</v>
      </c>
      <c r="E80" s="141">
        <f t="shared" si="19"/>
        <v>103</v>
      </c>
      <c r="F80" s="79">
        <f t="shared" si="19"/>
        <v>231</v>
      </c>
      <c r="G80" s="140">
        <f t="shared" si="19"/>
        <v>0</v>
      </c>
      <c r="H80" s="141">
        <f t="shared" si="19"/>
        <v>0</v>
      </c>
      <c r="I80" s="84">
        <f t="shared" si="19"/>
        <v>0</v>
      </c>
      <c r="J80" s="477">
        <f t="shared" si="19"/>
        <v>0</v>
      </c>
      <c r="K80" s="477">
        <f t="shared" si="19"/>
        <v>0</v>
      </c>
      <c r="L80" s="477">
        <f t="shared" si="19"/>
        <v>0</v>
      </c>
      <c r="M80" s="140">
        <f t="shared" si="19"/>
        <v>0</v>
      </c>
      <c r="N80" s="141">
        <f t="shared" si="19"/>
        <v>0</v>
      </c>
      <c r="O80" s="84">
        <f t="shared" si="19"/>
        <v>0</v>
      </c>
      <c r="P80" s="79"/>
      <c r="R80" s="13"/>
      <c r="S80" s="13"/>
      <c r="T80" s="13"/>
    </row>
    <row r="81" spans="1:20" ht="36" x14ac:dyDescent="0.25">
      <c r="A81" s="88">
        <v>2111</v>
      </c>
      <c r="B81" s="110" t="s">
        <v>231</v>
      </c>
      <c r="C81" s="317">
        <f t="shared" si="3"/>
        <v>72</v>
      </c>
      <c r="D81" s="43">
        <v>36</v>
      </c>
      <c r="E81" s="40">
        <v>36</v>
      </c>
      <c r="F81" s="658">
        <f>D81+E81</f>
        <v>72</v>
      </c>
      <c r="G81" s="43"/>
      <c r="H81" s="40"/>
      <c r="I81" s="686">
        <f>G81+H81</f>
        <v>0</v>
      </c>
      <c r="J81" s="657"/>
      <c r="K81" s="657"/>
      <c r="L81" s="657">
        <f>J81+K81</f>
        <v>0</v>
      </c>
      <c r="M81" s="43"/>
      <c r="N81" s="40"/>
      <c r="O81" s="686">
        <f>N81+M81</f>
        <v>0</v>
      </c>
      <c r="P81" s="664" t="s">
        <v>648</v>
      </c>
      <c r="R81" s="13"/>
      <c r="S81" s="13"/>
      <c r="T81" s="13"/>
    </row>
    <row r="82" spans="1:20" ht="24" x14ac:dyDescent="0.25">
      <c r="A82" s="88">
        <v>2112</v>
      </c>
      <c r="B82" s="110" t="s">
        <v>230</v>
      </c>
      <c r="C82" s="317">
        <f t="shared" si="3"/>
        <v>159</v>
      </c>
      <c r="D82" s="43">
        <v>92</v>
      </c>
      <c r="E82" s="40">
        <v>67</v>
      </c>
      <c r="F82" s="658">
        <f>D82+E82</f>
        <v>159</v>
      </c>
      <c r="G82" s="43"/>
      <c r="H82" s="40"/>
      <c r="I82" s="686">
        <f>G82+H82</f>
        <v>0</v>
      </c>
      <c r="J82" s="657"/>
      <c r="K82" s="657"/>
      <c r="L82" s="657">
        <f>J82+K82</f>
        <v>0</v>
      </c>
      <c r="M82" s="43"/>
      <c r="N82" s="40"/>
      <c r="O82" s="686">
        <f>N82+M82</f>
        <v>0</v>
      </c>
      <c r="P82" s="664" t="s">
        <v>649</v>
      </c>
      <c r="R82" s="13"/>
      <c r="S82" s="13"/>
      <c r="T82" s="13"/>
    </row>
    <row r="83" spans="1:20" ht="24" x14ac:dyDescent="0.25">
      <c r="A83" s="111">
        <v>2120</v>
      </c>
      <c r="B83" s="110" t="s">
        <v>232</v>
      </c>
      <c r="C83" s="317">
        <f t="shared" si="3"/>
        <v>2778</v>
      </c>
      <c r="D83" s="115">
        <f t="shared" ref="D83:O83" si="20">SUM(D84:D85)</f>
        <v>2881</v>
      </c>
      <c r="E83" s="112">
        <f t="shared" si="20"/>
        <v>-103</v>
      </c>
      <c r="F83" s="39">
        <f t="shared" si="20"/>
        <v>2778</v>
      </c>
      <c r="G83" s="115">
        <f t="shared" si="20"/>
        <v>0</v>
      </c>
      <c r="H83" s="112">
        <f t="shared" si="20"/>
        <v>0</v>
      </c>
      <c r="I83" s="44">
        <f t="shared" si="20"/>
        <v>0</v>
      </c>
      <c r="J83" s="87">
        <f t="shared" si="20"/>
        <v>0</v>
      </c>
      <c r="K83" s="87">
        <f t="shared" si="20"/>
        <v>0</v>
      </c>
      <c r="L83" s="87">
        <f t="shared" si="20"/>
        <v>0</v>
      </c>
      <c r="M83" s="115">
        <f t="shared" si="20"/>
        <v>0</v>
      </c>
      <c r="N83" s="112">
        <f t="shared" si="20"/>
        <v>0</v>
      </c>
      <c r="O83" s="44">
        <f t="shared" si="20"/>
        <v>0</v>
      </c>
      <c r="P83" s="39"/>
      <c r="R83" s="13"/>
      <c r="S83" s="13"/>
      <c r="T83" s="13"/>
    </row>
    <row r="84" spans="1:20" x14ac:dyDescent="0.25">
      <c r="A84" s="88">
        <v>2121</v>
      </c>
      <c r="B84" s="110" t="s">
        <v>231</v>
      </c>
      <c r="C84" s="317">
        <f t="shared" si="3"/>
        <v>1621</v>
      </c>
      <c r="D84" s="43">
        <v>1621</v>
      </c>
      <c r="E84" s="40"/>
      <c r="F84" s="658">
        <f>D84+E84</f>
        <v>1621</v>
      </c>
      <c r="G84" s="43"/>
      <c r="H84" s="40"/>
      <c r="I84" s="686">
        <f>G84+H84</f>
        <v>0</v>
      </c>
      <c r="J84" s="657"/>
      <c r="K84" s="657"/>
      <c r="L84" s="657">
        <f>J84+K84</f>
        <v>0</v>
      </c>
      <c r="M84" s="43"/>
      <c r="N84" s="40"/>
      <c r="O84" s="686">
        <f>N84+M84</f>
        <v>0</v>
      </c>
      <c r="P84" s="664"/>
      <c r="R84" s="13"/>
      <c r="S84" s="13"/>
      <c r="T84" s="13"/>
    </row>
    <row r="85" spans="1:20" ht="24" x14ac:dyDescent="0.25">
      <c r="A85" s="88">
        <v>2122</v>
      </c>
      <c r="B85" s="110" t="s">
        <v>230</v>
      </c>
      <c r="C85" s="317">
        <f t="shared" si="3"/>
        <v>1157</v>
      </c>
      <c r="D85" s="43">
        <v>1260</v>
      </c>
      <c r="E85" s="40">
        <v>-103</v>
      </c>
      <c r="F85" s="658">
        <f>D85+E85</f>
        <v>1157</v>
      </c>
      <c r="G85" s="43"/>
      <c r="H85" s="40"/>
      <c r="I85" s="686">
        <f>G85+H85</f>
        <v>0</v>
      </c>
      <c r="J85" s="657"/>
      <c r="K85" s="657"/>
      <c r="L85" s="657">
        <f>J85+K85</f>
        <v>0</v>
      </c>
      <c r="M85" s="43"/>
      <c r="N85" s="40"/>
      <c r="O85" s="686">
        <f>N85+M85</f>
        <v>0</v>
      </c>
      <c r="P85" s="664" t="s">
        <v>650</v>
      </c>
      <c r="R85" s="13"/>
      <c r="S85" s="13"/>
      <c r="T85" s="13"/>
    </row>
    <row r="86" spans="1:20" x14ac:dyDescent="0.25">
      <c r="A86" s="109">
        <v>2200</v>
      </c>
      <c r="B86" s="108" t="s">
        <v>229</v>
      </c>
      <c r="C86" s="277">
        <f t="shared" si="3"/>
        <v>25276</v>
      </c>
      <c r="D86" s="121">
        <f t="shared" ref="D86:O86" si="21">SUM(D87,D92,D98,D106,D115,D119,D125,D131)</f>
        <v>21619</v>
      </c>
      <c r="E86" s="123">
        <f t="shared" si="21"/>
        <v>0</v>
      </c>
      <c r="F86" s="119">
        <f t="shared" si="21"/>
        <v>21619</v>
      </c>
      <c r="G86" s="121">
        <f t="shared" si="21"/>
        <v>0</v>
      </c>
      <c r="H86" s="123">
        <f t="shared" si="21"/>
        <v>0</v>
      </c>
      <c r="I86" s="122">
        <f t="shared" si="21"/>
        <v>0</v>
      </c>
      <c r="J86" s="473">
        <f t="shared" si="21"/>
        <v>3657</v>
      </c>
      <c r="K86" s="473">
        <f t="shared" si="21"/>
        <v>0</v>
      </c>
      <c r="L86" s="473">
        <f t="shared" si="21"/>
        <v>3657</v>
      </c>
      <c r="M86" s="105">
        <f t="shared" si="21"/>
        <v>0</v>
      </c>
      <c r="N86" s="123">
        <f t="shared" si="21"/>
        <v>0</v>
      </c>
      <c r="O86" s="122">
        <f t="shared" si="21"/>
        <v>0</v>
      </c>
      <c r="P86" s="119"/>
      <c r="R86" s="13"/>
      <c r="S86" s="13"/>
      <c r="T86" s="13"/>
    </row>
    <row r="87" spans="1:20" x14ac:dyDescent="0.25">
      <c r="A87" s="169">
        <v>2210</v>
      </c>
      <c r="B87" s="96" t="s">
        <v>228</v>
      </c>
      <c r="C87" s="243">
        <f t="shared" si="3"/>
        <v>1605</v>
      </c>
      <c r="D87" s="94">
        <f t="shared" ref="D87:O87" si="22">SUM(D88:D91)</f>
        <v>1585</v>
      </c>
      <c r="E87" s="91">
        <f t="shared" si="22"/>
        <v>0</v>
      </c>
      <c r="F87" s="90">
        <f t="shared" si="22"/>
        <v>1585</v>
      </c>
      <c r="G87" s="94">
        <f t="shared" si="22"/>
        <v>0</v>
      </c>
      <c r="H87" s="91">
        <f t="shared" si="22"/>
        <v>0</v>
      </c>
      <c r="I87" s="95">
        <f t="shared" si="22"/>
        <v>0</v>
      </c>
      <c r="J87" s="484">
        <f t="shared" si="22"/>
        <v>20</v>
      </c>
      <c r="K87" s="484">
        <f t="shared" si="22"/>
        <v>0</v>
      </c>
      <c r="L87" s="484">
        <f t="shared" si="22"/>
        <v>20</v>
      </c>
      <c r="M87" s="94">
        <f t="shared" si="22"/>
        <v>0</v>
      </c>
      <c r="N87" s="91">
        <f t="shared" si="22"/>
        <v>0</v>
      </c>
      <c r="O87" s="95">
        <f t="shared" si="22"/>
        <v>0</v>
      </c>
      <c r="P87" s="90"/>
      <c r="R87" s="13"/>
      <c r="S87" s="13"/>
      <c r="T87" s="13"/>
    </row>
    <row r="88" spans="1:20" ht="24" hidden="1" x14ac:dyDescent="0.25">
      <c r="A88" s="145">
        <v>2211</v>
      </c>
      <c r="B88" s="117" t="s">
        <v>227</v>
      </c>
      <c r="C88" s="195">
        <f t="shared" si="3"/>
        <v>0</v>
      </c>
      <c r="D88" s="83"/>
      <c r="E88" s="80"/>
      <c r="F88" s="656">
        <f>D88+E88</f>
        <v>0</v>
      </c>
      <c r="G88" s="83"/>
      <c r="H88" s="80"/>
      <c r="I88" s="685">
        <f>G88+H88</f>
        <v>0</v>
      </c>
      <c r="J88" s="655"/>
      <c r="K88" s="655"/>
      <c r="L88" s="655">
        <f>J88+K88</f>
        <v>0</v>
      </c>
      <c r="M88" s="83"/>
      <c r="N88" s="80"/>
      <c r="O88" s="685">
        <f>N88+M88</f>
        <v>0</v>
      </c>
      <c r="P88" s="656"/>
      <c r="R88" s="13"/>
      <c r="S88" s="13"/>
      <c r="T88" s="13"/>
    </row>
    <row r="89" spans="1:20" ht="36" x14ac:dyDescent="0.25">
      <c r="A89" s="88">
        <v>2212</v>
      </c>
      <c r="B89" s="110" t="s">
        <v>226</v>
      </c>
      <c r="C89" s="317">
        <f t="shared" si="3"/>
        <v>1176</v>
      </c>
      <c r="D89" s="43">
        <v>1176</v>
      </c>
      <c r="E89" s="40"/>
      <c r="F89" s="658">
        <f>D89+E89</f>
        <v>1176</v>
      </c>
      <c r="G89" s="43"/>
      <c r="H89" s="40"/>
      <c r="I89" s="686">
        <f>G89+H89</f>
        <v>0</v>
      </c>
      <c r="J89" s="657"/>
      <c r="K89" s="657"/>
      <c r="L89" s="657">
        <f>J89+K89</f>
        <v>0</v>
      </c>
      <c r="M89" s="43"/>
      <c r="N89" s="40"/>
      <c r="O89" s="686">
        <f>N89+M89</f>
        <v>0</v>
      </c>
      <c r="P89" s="658"/>
      <c r="R89" s="13"/>
      <c r="S89" s="13"/>
      <c r="T89" s="13"/>
    </row>
    <row r="90" spans="1:20" ht="24" x14ac:dyDescent="0.25">
      <c r="A90" s="88">
        <v>2214</v>
      </c>
      <c r="B90" s="110" t="s">
        <v>225</v>
      </c>
      <c r="C90" s="317">
        <f t="shared" si="3"/>
        <v>379</v>
      </c>
      <c r="D90" s="43">
        <v>359</v>
      </c>
      <c r="E90" s="40"/>
      <c r="F90" s="658">
        <f>D90+E90</f>
        <v>359</v>
      </c>
      <c r="G90" s="43"/>
      <c r="H90" s="40"/>
      <c r="I90" s="686">
        <f>G90+H90</f>
        <v>0</v>
      </c>
      <c r="J90" s="657">
        <v>20</v>
      </c>
      <c r="K90" s="657"/>
      <c r="L90" s="657">
        <f>J90+K90</f>
        <v>20</v>
      </c>
      <c r="M90" s="43"/>
      <c r="N90" s="40"/>
      <c r="O90" s="686">
        <f>N90+M90</f>
        <v>0</v>
      </c>
      <c r="P90" s="664"/>
      <c r="R90" s="13"/>
      <c r="S90" s="13"/>
      <c r="T90" s="13"/>
    </row>
    <row r="91" spans="1:20" x14ac:dyDescent="0.25">
      <c r="A91" s="88">
        <v>2219</v>
      </c>
      <c r="B91" s="110" t="s">
        <v>224</v>
      </c>
      <c r="C91" s="317">
        <f t="shared" si="3"/>
        <v>50</v>
      </c>
      <c r="D91" s="43">
        <v>50</v>
      </c>
      <c r="E91" s="40"/>
      <c r="F91" s="658">
        <f>D91+E91</f>
        <v>50</v>
      </c>
      <c r="G91" s="43"/>
      <c r="H91" s="40"/>
      <c r="I91" s="686">
        <f>G91+H91</f>
        <v>0</v>
      </c>
      <c r="J91" s="657"/>
      <c r="K91" s="657"/>
      <c r="L91" s="657">
        <f>J91+K91</f>
        <v>0</v>
      </c>
      <c r="M91" s="43"/>
      <c r="N91" s="40"/>
      <c r="O91" s="686">
        <f>N91+M91</f>
        <v>0</v>
      </c>
      <c r="P91" s="658"/>
      <c r="R91" s="13"/>
      <c r="S91" s="13"/>
      <c r="T91" s="13"/>
    </row>
    <row r="92" spans="1:20" ht="16.5" customHeight="1" x14ac:dyDescent="0.25">
      <c r="A92" s="111">
        <v>2220</v>
      </c>
      <c r="B92" s="110" t="s">
        <v>223</v>
      </c>
      <c r="C92" s="317">
        <f t="shared" si="3"/>
        <v>12012</v>
      </c>
      <c r="D92" s="115">
        <f t="shared" ref="D92:O92" si="23">SUM(D93:D97)</f>
        <v>8539</v>
      </c>
      <c r="E92" s="112">
        <f t="shared" si="23"/>
        <v>0</v>
      </c>
      <c r="F92" s="39">
        <f t="shared" si="23"/>
        <v>8539</v>
      </c>
      <c r="G92" s="115">
        <f t="shared" si="23"/>
        <v>0</v>
      </c>
      <c r="H92" s="112">
        <f t="shared" si="23"/>
        <v>0</v>
      </c>
      <c r="I92" s="44">
        <f t="shared" si="23"/>
        <v>0</v>
      </c>
      <c r="J92" s="87">
        <f t="shared" si="23"/>
        <v>3473</v>
      </c>
      <c r="K92" s="87">
        <f t="shared" si="23"/>
        <v>0</v>
      </c>
      <c r="L92" s="87">
        <f t="shared" si="23"/>
        <v>3473</v>
      </c>
      <c r="M92" s="115">
        <f t="shared" si="23"/>
        <v>0</v>
      </c>
      <c r="N92" s="112">
        <f t="shared" si="23"/>
        <v>0</v>
      </c>
      <c r="O92" s="44">
        <f t="shared" si="23"/>
        <v>0</v>
      </c>
      <c r="P92" s="39"/>
      <c r="R92" s="13"/>
      <c r="S92" s="13"/>
      <c r="T92" s="13"/>
    </row>
    <row r="93" spans="1:20" x14ac:dyDescent="0.25">
      <c r="A93" s="88">
        <v>2221</v>
      </c>
      <c r="B93" s="110" t="s">
        <v>222</v>
      </c>
      <c r="C93" s="317">
        <f t="shared" si="3"/>
        <v>7672</v>
      </c>
      <c r="D93" s="43">
        <v>5310</v>
      </c>
      <c r="E93" s="40"/>
      <c r="F93" s="658">
        <f>D93+E93</f>
        <v>5310</v>
      </c>
      <c r="G93" s="43"/>
      <c r="H93" s="40"/>
      <c r="I93" s="686">
        <f>G93+H93</f>
        <v>0</v>
      </c>
      <c r="J93" s="657">
        <v>2362</v>
      </c>
      <c r="K93" s="657"/>
      <c r="L93" s="657">
        <f>J93+K93</f>
        <v>2362</v>
      </c>
      <c r="M93" s="43"/>
      <c r="N93" s="40"/>
      <c r="O93" s="686">
        <f>N93+M93</f>
        <v>0</v>
      </c>
      <c r="P93" s="658"/>
      <c r="R93" s="13"/>
      <c r="S93" s="13"/>
      <c r="T93" s="13"/>
    </row>
    <row r="94" spans="1:20" x14ac:dyDescent="0.25">
      <c r="A94" s="88">
        <v>2222</v>
      </c>
      <c r="B94" s="110" t="s">
        <v>221</v>
      </c>
      <c r="C94" s="317">
        <f t="shared" si="3"/>
        <v>108</v>
      </c>
      <c r="D94" s="43">
        <v>108</v>
      </c>
      <c r="E94" s="40"/>
      <c r="F94" s="658">
        <f>D94+E94</f>
        <v>108</v>
      </c>
      <c r="G94" s="43"/>
      <c r="H94" s="40"/>
      <c r="I94" s="686">
        <f>G94+H94</f>
        <v>0</v>
      </c>
      <c r="J94" s="657"/>
      <c r="K94" s="657"/>
      <c r="L94" s="657">
        <f>J94+K94</f>
        <v>0</v>
      </c>
      <c r="M94" s="43"/>
      <c r="N94" s="40"/>
      <c r="O94" s="686">
        <f>N94+M94</f>
        <v>0</v>
      </c>
      <c r="P94" s="658"/>
      <c r="R94" s="13"/>
      <c r="S94" s="13"/>
      <c r="T94" s="13"/>
    </row>
    <row r="95" spans="1:20" x14ac:dyDescent="0.25">
      <c r="A95" s="88">
        <v>2223</v>
      </c>
      <c r="B95" s="110" t="s">
        <v>220</v>
      </c>
      <c r="C95" s="317">
        <f t="shared" si="3"/>
        <v>3741</v>
      </c>
      <c r="D95" s="43">
        <v>2655</v>
      </c>
      <c r="E95" s="40"/>
      <c r="F95" s="658">
        <f>D95+E95</f>
        <v>2655</v>
      </c>
      <c r="G95" s="43"/>
      <c r="H95" s="40"/>
      <c r="I95" s="686">
        <f>G95+H95</f>
        <v>0</v>
      </c>
      <c r="J95" s="657">
        <v>1086</v>
      </c>
      <c r="K95" s="657"/>
      <c r="L95" s="657">
        <f>J95+K95</f>
        <v>1086</v>
      </c>
      <c r="M95" s="43"/>
      <c r="N95" s="40"/>
      <c r="O95" s="686">
        <f>N95+M95</f>
        <v>0</v>
      </c>
      <c r="P95" s="658"/>
      <c r="R95" s="13"/>
      <c r="S95" s="13"/>
      <c r="T95" s="13"/>
    </row>
    <row r="96" spans="1:20" ht="48" x14ac:dyDescent="0.25">
      <c r="A96" s="88">
        <v>2224</v>
      </c>
      <c r="B96" s="110" t="s">
        <v>219</v>
      </c>
      <c r="C96" s="317">
        <f t="shared" si="3"/>
        <v>491</v>
      </c>
      <c r="D96" s="43">
        <f>491-25</f>
        <v>466</v>
      </c>
      <c r="E96" s="40"/>
      <c r="F96" s="658">
        <f>D96+E96</f>
        <v>466</v>
      </c>
      <c r="G96" s="43"/>
      <c r="H96" s="40"/>
      <c r="I96" s="686">
        <f>G96+H96</f>
        <v>0</v>
      </c>
      <c r="J96" s="657">
        <v>25</v>
      </c>
      <c r="K96" s="657"/>
      <c r="L96" s="657">
        <f>J96+K96</f>
        <v>25</v>
      </c>
      <c r="M96" s="43"/>
      <c r="N96" s="40"/>
      <c r="O96" s="686">
        <f>N96+M96</f>
        <v>0</v>
      </c>
      <c r="P96" s="658"/>
      <c r="R96" s="13"/>
      <c r="S96" s="13"/>
      <c r="T96" s="13"/>
    </row>
    <row r="97" spans="1:20" ht="24" hidden="1" x14ac:dyDescent="0.25">
      <c r="A97" s="88">
        <v>2229</v>
      </c>
      <c r="B97" s="110" t="s">
        <v>218</v>
      </c>
      <c r="C97" s="317">
        <f t="shared" si="3"/>
        <v>0</v>
      </c>
      <c r="D97" s="43"/>
      <c r="E97" s="40"/>
      <c r="F97" s="658">
        <f>D97+E97</f>
        <v>0</v>
      </c>
      <c r="G97" s="43"/>
      <c r="H97" s="40"/>
      <c r="I97" s="686">
        <f>G97+H97</f>
        <v>0</v>
      </c>
      <c r="J97" s="657"/>
      <c r="K97" s="657"/>
      <c r="L97" s="657">
        <f>J97+K97</f>
        <v>0</v>
      </c>
      <c r="M97" s="43"/>
      <c r="N97" s="40"/>
      <c r="O97" s="686">
        <f>N97+M97</f>
        <v>0</v>
      </c>
      <c r="P97" s="658"/>
      <c r="R97" s="13"/>
      <c r="S97" s="13"/>
      <c r="T97" s="13"/>
    </row>
    <row r="98" spans="1:20" ht="36" x14ac:dyDescent="0.25">
      <c r="A98" s="111">
        <v>2230</v>
      </c>
      <c r="B98" s="110" t="s">
        <v>217</v>
      </c>
      <c r="C98" s="317">
        <f t="shared" si="3"/>
        <v>1804</v>
      </c>
      <c r="D98" s="115">
        <f t="shared" ref="D98:O98" si="24">SUM(D99:D105)</f>
        <v>1640</v>
      </c>
      <c r="E98" s="112">
        <f t="shared" si="24"/>
        <v>0</v>
      </c>
      <c r="F98" s="39">
        <f t="shared" si="24"/>
        <v>1640</v>
      </c>
      <c r="G98" s="115">
        <f t="shared" si="24"/>
        <v>0</v>
      </c>
      <c r="H98" s="112">
        <f t="shared" si="24"/>
        <v>0</v>
      </c>
      <c r="I98" s="44">
        <f t="shared" si="24"/>
        <v>0</v>
      </c>
      <c r="J98" s="87">
        <f t="shared" si="24"/>
        <v>164</v>
      </c>
      <c r="K98" s="87">
        <f t="shared" si="24"/>
        <v>0</v>
      </c>
      <c r="L98" s="87">
        <f t="shared" si="24"/>
        <v>164</v>
      </c>
      <c r="M98" s="115">
        <f t="shared" si="24"/>
        <v>0</v>
      </c>
      <c r="N98" s="112">
        <f t="shared" si="24"/>
        <v>0</v>
      </c>
      <c r="O98" s="44">
        <f t="shared" si="24"/>
        <v>0</v>
      </c>
      <c r="P98" s="39"/>
      <c r="R98" s="13"/>
      <c r="S98" s="13"/>
      <c r="T98" s="13"/>
    </row>
    <row r="99" spans="1:20" ht="24" x14ac:dyDescent="0.25">
      <c r="A99" s="88">
        <v>2231</v>
      </c>
      <c r="B99" s="110" t="s">
        <v>216</v>
      </c>
      <c r="C99" s="317">
        <f t="shared" si="3"/>
        <v>250</v>
      </c>
      <c r="D99" s="43">
        <v>250</v>
      </c>
      <c r="E99" s="40"/>
      <c r="F99" s="658">
        <f t="shared" ref="F99:F105" si="25">D99+E99</f>
        <v>250</v>
      </c>
      <c r="G99" s="43"/>
      <c r="H99" s="40"/>
      <c r="I99" s="686">
        <f t="shared" ref="I99:I105" si="26">G99+H99</f>
        <v>0</v>
      </c>
      <c r="J99" s="657"/>
      <c r="K99" s="657"/>
      <c r="L99" s="657">
        <f t="shared" ref="L99:L105" si="27">J99+K99</f>
        <v>0</v>
      </c>
      <c r="M99" s="43"/>
      <c r="N99" s="40"/>
      <c r="O99" s="686">
        <f t="shared" ref="O99:O105" si="28">N99+M99</f>
        <v>0</v>
      </c>
      <c r="P99" s="658"/>
      <c r="R99" s="13"/>
      <c r="S99" s="13"/>
      <c r="T99" s="13"/>
    </row>
    <row r="100" spans="1:20" ht="27" customHeight="1" x14ac:dyDescent="0.25">
      <c r="A100" s="88">
        <v>2232</v>
      </c>
      <c r="B100" s="110" t="s">
        <v>215</v>
      </c>
      <c r="C100" s="317">
        <f t="shared" si="3"/>
        <v>114</v>
      </c>
      <c r="D100" s="43"/>
      <c r="E100" s="40"/>
      <c r="F100" s="658">
        <f t="shared" si="25"/>
        <v>0</v>
      </c>
      <c r="G100" s="43"/>
      <c r="H100" s="40"/>
      <c r="I100" s="686">
        <f t="shared" si="26"/>
        <v>0</v>
      </c>
      <c r="J100" s="657">
        <v>114</v>
      </c>
      <c r="K100" s="657"/>
      <c r="L100" s="657">
        <f t="shared" si="27"/>
        <v>114</v>
      </c>
      <c r="M100" s="43"/>
      <c r="N100" s="40"/>
      <c r="O100" s="686">
        <f t="shared" si="28"/>
        <v>0</v>
      </c>
      <c r="P100" s="658"/>
      <c r="R100" s="13"/>
      <c r="S100" s="13"/>
      <c r="T100" s="13"/>
    </row>
    <row r="101" spans="1:20" hidden="1" x14ac:dyDescent="0.25">
      <c r="A101" s="145">
        <v>2233</v>
      </c>
      <c r="B101" s="117" t="s">
        <v>214</v>
      </c>
      <c r="C101" s="195">
        <f t="shared" si="3"/>
        <v>0</v>
      </c>
      <c r="D101" s="83"/>
      <c r="E101" s="80"/>
      <c r="F101" s="656">
        <f t="shared" si="25"/>
        <v>0</v>
      </c>
      <c r="G101" s="83"/>
      <c r="H101" s="80"/>
      <c r="I101" s="685">
        <f t="shared" si="26"/>
        <v>0</v>
      </c>
      <c r="J101" s="655"/>
      <c r="K101" s="655"/>
      <c r="L101" s="655">
        <f t="shared" si="27"/>
        <v>0</v>
      </c>
      <c r="M101" s="83"/>
      <c r="N101" s="80"/>
      <c r="O101" s="685">
        <f t="shared" si="28"/>
        <v>0</v>
      </c>
      <c r="P101" s="656"/>
      <c r="R101" s="13"/>
      <c r="S101" s="13"/>
      <c r="T101" s="13"/>
    </row>
    <row r="102" spans="1:20" ht="24" hidden="1" x14ac:dyDescent="0.25">
      <c r="A102" s="88">
        <v>2234</v>
      </c>
      <c r="B102" s="110" t="s">
        <v>213</v>
      </c>
      <c r="C102" s="317">
        <f t="shared" si="3"/>
        <v>0</v>
      </c>
      <c r="D102" s="43"/>
      <c r="E102" s="40"/>
      <c r="F102" s="658">
        <f t="shared" si="25"/>
        <v>0</v>
      </c>
      <c r="G102" s="43"/>
      <c r="H102" s="40"/>
      <c r="I102" s="686">
        <f t="shared" si="26"/>
        <v>0</v>
      </c>
      <c r="J102" s="657"/>
      <c r="K102" s="657"/>
      <c r="L102" s="657">
        <f t="shared" si="27"/>
        <v>0</v>
      </c>
      <c r="M102" s="43"/>
      <c r="N102" s="40"/>
      <c r="O102" s="686">
        <f t="shared" si="28"/>
        <v>0</v>
      </c>
      <c r="P102" s="658"/>
      <c r="R102" s="13"/>
      <c r="S102" s="13"/>
      <c r="T102" s="13"/>
    </row>
    <row r="103" spans="1:20" ht="24" hidden="1" x14ac:dyDescent="0.25">
      <c r="A103" s="88">
        <v>2235</v>
      </c>
      <c r="B103" s="110" t="s">
        <v>212</v>
      </c>
      <c r="C103" s="317">
        <f t="shared" si="3"/>
        <v>0</v>
      </c>
      <c r="D103" s="43">
        <v>0</v>
      </c>
      <c r="E103" s="40"/>
      <c r="F103" s="658">
        <f t="shared" si="25"/>
        <v>0</v>
      </c>
      <c r="G103" s="43"/>
      <c r="H103" s="40"/>
      <c r="I103" s="686">
        <f t="shared" si="26"/>
        <v>0</v>
      </c>
      <c r="J103" s="657"/>
      <c r="K103" s="657"/>
      <c r="L103" s="657">
        <f t="shared" si="27"/>
        <v>0</v>
      </c>
      <c r="M103" s="43"/>
      <c r="N103" s="40"/>
      <c r="O103" s="686">
        <f t="shared" si="28"/>
        <v>0</v>
      </c>
      <c r="P103" s="664"/>
      <c r="R103" s="13"/>
      <c r="S103" s="13"/>
      <c r="T103" s="13"/>
    </row>
    <row r="104" spans="1:20" hidden="1" x14ac:dyDescent="0.25">
      <c r="A104" s="88">
        <v>2236</v>
      </c>
      <c r="B104" s="110" t="s">
        <v>211</v>
      </c>
      <c r="C104" s="317">
        <f t="shared" si="3"/>
        <v>0</v>
      </c>
      <c r="D104" s="43"/>
      <c r="E104" s="40"/>
      <c r="F104" s="658">
        <f t="shared" si="25"/>
        <v>0</v>
      </c>
      <c r="G104" s="43"/>
      <c r="H104" s="40"/>
      <c r="I104" s="686">
        <f t="shared" si="26"/>
        <v>0</v>
      </c>
      <c r="J104" s="657"/>
      <c r="K104" s="657"/>
      <c r="L104" s="657">
        <f t="shared" si="27"/>
        <v>0</v>
      </c>
      <c r="M104" s="43"/>
      <c r="N104" s="40"/>
      <c r="O104" s="686">
        <f t="shared" si="28"/>
        <v>0</v>
      </c>
      <c r="P104" s="658"/>
      <c r="R104" s="13"/>
      <c r="S104" s="13"/>
      <c r="T104" s="13"/>
    </row>
    <row r="105" spans="1:20" x14ac:dyDescent="0.25">
      <c r="A105" s="88">
        <v>2239</v>
      </c>
      <c r="B105" s="110" t="s">
        <v>210</v>
      </c>
      <c r="C105" s="317">
        <f t="shared" si="3"/>
        <v>1440</v>
      </c>
      <c r="D105" s="43">
        <v>1390</v>
      </c>
      <c r="E105" s="40"/>
      <c r="F105" s="658">
        <f t="shared" si="25"/>
        <v>1390</v>
      </c>
      <c r="G105" s="43"/>
      <c r="H105" s="40"/>
      <c r="I105" s="686">
        <f t="shared" si="26"/>
        <v>0</v>
      </c>
      <c r="J105" s="657">
        <v>50</v>
      </c>
      <c r="K105" s="657"/>
      <c r="L105" s="657">
        <f t="shared" si="27"/>
        <v>50</v>
      </c>
      <c r="M105" s="43"/>
      <c r="N105" s="40"/>
      <c r="O105" s="686">
        <f t="shared" si="28"/>
        <v>0</v>
      </c>
      <c r="P105" s="658"/>
      <c r="R105" s="13"/>
      <c r="S105" s="13"/>
      <c r="T105" s="13"/>
    </row>
    <row r="106" spans="1:20" ht="24" x14ac:dyDescent="0.25">
      <c r="A106" s="111">
        <v>2240</v>
      </c>
      <c r="B106" s="110" t="s">
        <v>209</v>
      </c>
      <c r="C106" s="317">
        <f t="shared" si="3"/>
        <v>3459</v>
      </c>
      <c r="D106" s="115">
        <f t="shared" ref="D106:O106" si="29">SUM(D107:D114)</f>
        <v>3459</v>
      </c>
      <c r="E106" s="112">
        <f t="shared" si="29"/>
        <v>0</v>
      </c>
      <c r="F106" s="39">
        <f t="shared" si="29"/>
        <v>3459</v>
      </c>
      <c r="G106" s="115">
        <f t="shared" si="29"/>
        <v>0</v>
      </c>
      <c r="H106" s="112">
        <f t="shared" si="29"/>
        <v>0</v>
      </c>
      <c r="I106" s="44">
        <f t="shared" si="29"/>
        <v>0</v>
      </c>
      <c r="J106" s="87">
        <f t="shared" si="29"/>
        <v>0</v>
      </c>
      <c r="K106" s="87">
        <f t="shared" si="29"/>
        <v>0</v>
      </c>
      <c r="L106" s="87">
        <f t="shared" si="29"/>
        <v>0</v>
      </c>
      <c r="M106" s="115">
        <f t="shared" si="29"/>
        <v>0</v>
      </c>
      <c r="N106" s="112">
        <f t="shared" si="29"/>
        <v>0</v>
      </c>
      <c r="O106" s="44">
        <f t="shared" si="29"/>
        <v>0</v>
      </c>
      <c r="P106" s="39"/>
      <c r="R106" s="13"/>
      <c r="S106" s="13"/>
      <c r="T106" s="13"/>
    </row>
    <row r="107" spans="1:20" hidden="1" x14ac:dyDescent="0.25">
      <c r="A107" s="88">
        <v>2241</v>
      </c>
      <c r="B107" s="110" t="s">
        <v>208</v>
      </c>
      <c r="C107" s="317">
        <f t="shared" si="3"/>
        <v>0</v>
      </c>
      <c r="D107" s="43"/>
      <c r="E107" s="40"/>
      <c r="F107" s="658">
        <f t="shared" ref="F107:F114" si="30">D107+E107</f>
        <v>0</v>
      </c>
      <c r="G107" s="43"/>
      <c r="H107" s="40"/>
      <c r="I107" s="686">
        <f t="shared" ref="I107:I114" si="31">G107+H107</f>
        <v>0</v>
      </c>
      <c r="J107" s="657"/>
      <c r="K107" s="657"/>
      <c r="L107" s="657">
        <f t="shared" ref="L107:L114" si="32">J107+K107</f>
        <v>0</v>
      </c>
      <c r="M107" s="43"/>
      <c r="N107" s="40"/>
      <c r="O107" s="686">
        <f t="shared" ref="O107:O114" si="33">N107+M107</f>
        <v>0</v>
      </c>
      <c r="P107" s="658"/>
      <c r="R107" s="13"/>
      <c r="S107" s="13"/>
      <c r="T107" s="13"/>
    </row>
    <row r="108" spans="1:20" hidden="1" x14ac:dyDescent="0.25">
      <c r="A108" s="88">
        <v>2242</v>
      </c>
      <c r="B108" s="110" t="s">
        <v>207</v>
      </c>
      <c r="C108" s="317">
        <f t="shared" si="3"/>
        <v>0</v>
      </c>
      <c r="D108" s="43"/>
      <c r="E108" s="40"/>
      <c r="F108" s="658">
        <f t="shared" si="30"/>
        <v>0</v>
      </c>
      <c r="G108" s="43"/>
      <c r="H108" s="40"/>
      <c r="I108" s="686">
        <f t="shared" si="31"/>
        <v>0</v>
      </c>
      <c r="J108" s="657"/>
      <c r="K108" s="657"/>
      <c r="L108" s="657">
        <f t="shared" si="32"/>
        <v>0</v>
      </c>
      <c r="M108" s="43"/>
      <c r="N108" s="40"/>
      <c r="O108" s="686">
        <f t="shared" si="33"/>
        <v>0</v>
      </c>
      <c r="P108" s="658"/>
      <c r="R108" s="13"/>
      <c r="S108" s="13"/>
      <c r="T108" s="13"/>
    </row>
    <row r="109" spans="1:20" ht="24" x14ac:dyDescent="0.25">
      <c r="A109" s="88">
        <v>2243</v>
      </c>
      <c r="B109" s="110" t="s">
        <v>206</v>
      </c>
      <c r="C109" s="317">
        <f t="shared" si="3"/>
        <v>255</v>
      </c>
      <c r="D109" s="43">
        <v>255</v>
      </c>
      <c r="E109" s="40"/>
      <c r="F109" s="658">
        <f t="shared" si="30"/>
        <v>255</v>
      </c>
      <c r="G109" s="43"/>
      <c r="H109" s="40"/>
      <c r="I109" s="686">
        <f t="shared" si="31"/>
        <v>0</v>
      </c>
      <c r="J109" s="657"/>
      <c r="K109" s="657"/>
      <c r="L109" s="657">
        <f t="shared" si="32"/>
        <v>0</v>
      </c>
      <c r="M109" s="43"/>
      <c r="N109" s="40"/>
      <c r="O109" s="686">
        <f t="shared" si="33"/>
        <v>0</v>
      </c>
      <c r="P109" s="658"/>
      <c r="R109" s="13"/>
      <c r="S109" s="13"/>
      <c r="T109" s="13"/>
    </row>
    <row r="110" spans="1:20" x14ac:dyDescent="0.25">
      <c r="A110" s="88">
        <v>2244</v>
      </c>
      <c r="B110" s="110" t="s">
        <v>205</v>
      </c>
      <c r="C110" s="317">
        <f t="shared" si="3"/>
        <v>2954</v>
      </c>
      <c r="D110" s="43">
        <v>2954</v>
      </c>
      <c r="E110" s="40"/>
      <c r="F110" s="658">
        <f t="shared" si="30"/>
        <v>2954</v>
      </c>
      <c r="G110" s="43"/>
      <c r="H110" s="40"/>
      <c r="I110" s="686">
        <f t="shared" si="31"/>
        <v>0</v>
      </c>
      <c r="J110" s="657"/>
      <c r="K110" s="657"/>
      <c r="L110" s="657">
        <f t="shared" si="32"/>
        <v>0</v>
      </c>
      <c r="M110" s="43"/>
      <c r="N110" s="40"/>
      <c r="O110" s="686">
        <f t="shared" si="33"/>
        <v>0</v>
      </c>
      <c r="P110" s="658"/>
      <c r="R110" s="13"/>
      <c r="S110" s="13"/>
      <c r="T110" s="13"/>
    </row>
    <row r="111" spans="1:20" ht="24" hidden="1" x14ac:dyDescent="0.25">
      <c r="A111" s="88">
        <v>2246</v>
      </c>
      <c r="B111" s="110" t="s">
        <v>204</v>
      </c>
      <c r="C111" s="317">
        <f t="shared" si="3"/>
        <v>0</v>
      </c>
      <c r="D111" s="43"/>
      <c r="E111" s="40"/>
      <c r="F111" s="658">
        <f t="shared" si="30"/>
        <v>0</v>
      </c>
      <c r="G111" s="43"/>
      <c r="H111" s="40"/>
      <c r="I111" s="686">
        <f t="shared" si="31"/>
        <v>0</v>
      </c>
      <c r="J111" s="657"/>
      <c r="K111" s="657"/>
      <c r="L111" s="657">
        <f t="shared" si="32"/>
        <v>0</v>
      </c>
      <c r="M111" s="43"/>
      <c r="N111" s="40"/>
      <c r="O111" s="686">
        <f t="shared" si="33"/>
        <v>0</v>
      </c>
      <c r="P111" s="658"/>
      <c r="R111" s="13"/>
      <c r="S111" s="13"/>
      <c r="T111" s="13"/>
    </row>
    <row r="112" spans="1:20" hidden="1" x14ac:dyDescent="0.25">
      <c r="A112" s="88">
        <v>2247</v>
      </c>
      <c r="B112" s="110" t="s">
        <v>203</v>
      </c>
      <c r="C112" s="317">
        <f t="shared" si="3"/>
        <v>0</v>
      </c>
      <c r="D112" s="43"/>
      <c r="E112" s="40"/>
      <c r="F112" s="658">
        <f t="shared" si="30"/>
        <v>0</v>
      </c>
      <c r="G112" s="43"/>
      <c r="H112" s="40"/>
      <c r="I112" s="686">
        <f t="shared" si="31"/>
        <v>0</v>
      </c>
      <c r="J112" s="657"/>
      <c r="K112" s="657"/>
      <c r="L112" s="657">
        <f t="shared" si="32"/>
        <v>0</v>
      </c>
      <c r="M112" s="43"/>
      <c r="N112" s="40"/>
      <c r="O112" s="686">
        <f t="shared" si="33"/>
        <v>0</v>
      </c>
      <c r="P112" s="658"/>
      <c r="R112" s="13"/>
      <c r="S112" s="13"/>
      <c r="T112" s="13"/>
    </row>
    <row r="113" spans="1:20" ht="24" hidden="1" x14ac:dyDescent="0.25">
      <c r="A113" s="88">
        <v>2248</v>
      </c>
      <c r="B113" s="110" t="s">
        <v>202</v>
      </c>
      <c r="C113" s="317">
        <f t="shared" si="3"/>
        <v>0</v>
      </c>
      <c r="D113" s="43"/>
      <c r="E113" s="40"/>
      <c r="F113" s="658">
        <f t="shared" si="30"/>
        <v>0</v>
      </c>
      <c r="G113" s="43"/>
      <c r="H113" s="40"/>
      <c r="I113" s="686">
        <f t="shared" si="31"/>
        <v>0</v>
      </c>
      <c r="J113" s="657"/>
      <c r="K113" s="657"/>
      <c r="L113" s="657">
        <f t="shared" si="32"/>
        <v>0</v>
      </c>
      <c r="M113" s="43"/>
      <c r="N113" s="40"/>
      <c r="O113" s="686">
        <f t="shared" si="33"/>
        <v>0</v>
      </c>
      <c r="P113" s="658"/>
      <c r="R113" s="13"/>
      <c r="S113" s="13"/>
      <c r="T113" s="13"/>
    </row>
    <row r="114" spans="1:20" ht="24" x14ac:dyDescent="0.25">
      <c r="A114" s="88">
        <v>2249</v>
      </c>
      <c r="B114" s="110" t="s">
        <v>201</v>
      </c>
      <c r="C114" s="317">
        <f t="shared" si="3"/>
        <v>250</v>
      </c>
      <c r="D114" s="43">
        <v>250</v>
      </c>
      <c r="E114" s="40"/>
      <c r="F114" s="658">
        <f t="shared" si="30"/>
        <v>250</v>
      </c>
      <c r="G114" s="43"/>
      <c r="H114" s="40"/>
      <c r="I114" s="686">
        <f t="shared" si="31"/>
        <v>0</v>
      </c>
      <c r="J114" s="657"/>
      <c r="K114" s="657"/>
      <c r="L114" s="657">
        <f t="shared" si="32"/>
        <v>0</v>
      </c>
      <c r="M114" s="43"/>
      <c r="N114" s="40"/>
      <c r="O114" s="686">
        <f t="shared" si="33"/>
        <v>0</v>
      </c>
      <c r="P114" s="658"/>
      <c r="R114" s="13"/>
      <c r="S114" s="13"/>
      <c r="T114" s="13"/>
    </row>
    <row r="115" spans="1:20" hidden="1" x14ac:dyDescent="0.25">
      <c r="A115" s="111">
        <v>2250</v>
      </c>
      <c r="B115" s="110" t="s">
        <v>200</v>
      </c>
      <c r="C115" s="317">
        <f t="shared" si="3"/>
        <v>0</v>
      </c>
      <c r="D115" s="115">
        <f t="shared" ref="D115:O115" si="34">SUM(D116:D118)</f>
        <v>0</v>
      </c>
      <c r="E115" s="112">
        <f t="shared" si="34"/>
        <v>0</v>
      </c>
      <c r="F115" s="39">
        <f t="shared" si="34"/>
        <v>0</v>
      </c>
      <c r="G115" s="115">
        <f t="shared" si="34"/>
        <v>0</v>
      </c>
      <c r="H115" s="112">
        <f t="shared" si="34"/>
        <v>0</v>
      </c>
      <c r="I115" s="44">
        <f t="shared" si="34"/>
        <v>0</v>
      </c>
      <c r="J115" s="87">
        <f t="shared" si="34"/>
        <v>0</v>
      </c>
      <c r="K115" s="87">
        <f t="shared" si="34"/>
        <v>0</v>
      </c>
      <c r="L115" s="87">
        <f t="shared" si="34"/>
        <v>0</v>
      </c>
      <c r="M115" s="115">
        <f t="shared" si="34"/>
        <v>0</v>
      </c>
      <c r="N115" s="112">
        <f t="shared" si="34"/>
        <v>0</v>
      </c>
      <c r="O115" s="44">
        <f t="shared" si="34"/>
        <v>0</v>
      </c>
      <c r="P115" s="39"/>
      <c r="R115" s="13"/>
      <c r="S115" s="13"/>
      <c r="T115" s="13"/>
    </row>
    <row r="116" spans="1:20" hidden="1" x14ac:dyDescent="0.25">
      <c r="A116" s="88">
        <v>2251</v>
      </c>
      <c r="B116" s="110" t="s">
        <v>199</v>
      </c>
      <c r="C116" s="317">
        <f t="shared" si="3"/>
        <v>0</v>
      </c>
      <c r="D116" s="43"/>
      <c r="E116" s="40"/>
      <c r="F116" s="658">
        <f>D116+E116</f>
        <v>0</v>
      </c>
      <c r="G116" s="43"/>
      <c r="H116" s="40"/>
      <c r="I116" s="686">
        <f>G116+H116</f>
        <v>0</v>
      </c>
      <c r="J116" s="657"/>
      <c r="K116" s="657"/>
      <c r="L116" s="657">
        <f>J116+K116</f>
        <v>0</v>
      </c>
      <c r="M116" s="43"/>
      <c r="N116" s="40"/>
      <c r="O116" s="686">
        <f>N116+M116</f>
        <v>0</v>
      </c>
      <c r="P116" s="658"/>
      <c r="R116" s="13"/>
      <c r="S116" s="13"/>
      <c r="T116" s="13"/>
    </row>
    <row r="117" spans="1:20" ht="24" hidden="1" x14ac:dyDescent="0.25">
      <c r="A117" s="88">
        <v>2252</v>
      </c>
      <c r="B117" s="110" t="s">
        <v>198</v>
      </c>
      <c r="C117" s="317">
        <f t="shared" ref="C117:C180" si="35">SUM(F117,I117,L117,O117)</f>
        <v>0</v>
      </c>
      <c r="D117" s="43"/>
      <c r="E117" s="40"/>
      <c r="F117" s="658">
        <f>D117+E117</f>
        <v>0</v>
      </c>
      <c r="G117" s="43"/>
      <c r="H117" s="40"/>
      <c r="I117" s="686">
        <f>G117+H117</f>
        <v>0</v>
      </c>
      <c r="J117" s="657"/>
      <c r="K117" s="657"/>
      <c r="L117" s="657">
        <f>J117+K117</f>
        <v>0</v>
      </c>
      <c r="M117" s="43"/>
      <c r="N117" s="40"/>
      <c r="O117" s="686">
        <f>N117+M117</f>
        <v>0</v>
      </c>
      <c r="P117" s="658"/>
      <c r="R117" s="13"/>
      <c r="S117" s="13"/>
      <c r="T117" s="13"/>
    </row>
    <row r="118" spans="1:20" ht="24" hidden="1" x14ac:dyDescent="0.25">
      <c r="A118" s="88">
        <v>2259</v>
      </c>
      <c r="B118" s="110" t="s">
        <v>197</v>
      </c>
      <c r="C118" s="317">
        <f t="shared" si="35"/>
        <v>0</v>
      </c>
      <c r="D118" s="43"/>
      <c r="E118" s="40"/>
      <c r="F118" s="658">
        <f>D118+E118</f>
        <v>0</v>
      </c>
      <c r="G118" s="43"/>
      <c r="H118" s="40"/>
      <c r="I118" s="686">
        <f>G118+H118</f>
        <v>0</v>
      </c>
      <c r="J118" s="657"/>
      <c r="K118" s="657"/>
      <c r="L118" s="657">
        <f>J118+K118</f>
        <v>0</v>
      </c>
      <c r="M118" s="43"/>
      <c r="N118" s="40"/>
      <c r="O118" s="686">
        <f>N118+M118</f>
        <v>0</v>
      </c>
      <c r="P118" s="658"/>
      <c r="R118" s="13"/>
      <c r="S118" s="13"/>
      <c r="T118" s="13"/>
    </row>
    <row r="119" spans="1:20" x14ac:dyDescent="0.25">
      <c r="A119" s="111">
        <v>2260</v>
      </c>
      <c r="B119" s="110" t="s">
        <v>196</v>
      </c>
      <c r="C119" s="317">
        <f t="shared" si="35"/>
        <v>747</v>
      </c>
      <c r="D119" s="115">
        <f t="shared" ref="D119:O119" si="36">SUM(D120:D124)</f>
        <v>747</v>
      </c>
      <c r="E119" s="112">
        <f t="shared" si="36"/>
        <v>0</v>
      </c>
      <c r="F119" s="39">
        <f t="shared" si="36"/>
        <v>747</v>
      </c>
      <c r="G119" s="115">
        <f t="shared" si="36"/>
        <v>0</v>
      </c>
      <c r="H119" s="112">
        <f t="shared" si="36"/>
        <v>0</v>
      </c>
      <c r="I119" s="44">
        <f t="shared" si="36"/>
        <v>0</v>
      </c>
      <c r="J119" s="87">
        <f t="shared" si="36"/>
        <v>0</v>
      </c>
      <c r="K119" s="87">
        <f t="shared" si="36"/>
        <v>0</v>
      </c>
      <c r="L119" s="87">
        <f t="shared" si="36"/>
        <v>0</v>
      </c>
      <c r="M119" s="115">
        <f t="shared" si="36"/>
        <v>0</v>
      </c>
      <c r="N119" s="112">
        <f t="shared" si="36"/>
        <v>0</v>
      </c>
      <c r="O119" s="44">
        <f t="shared" si="36"/>
        <v>0</v>
      </c>
      <c r="P119" s="39"/>
      <c r="R119" s="13"/>
      <c r="S119" s="13"/>
      <c r="T119" s="13"/>
    </row>
    <row r="120" spans="1:20" hidden="1" x14ac:dyDescent="0.25">
      <c r="A120" s="88">
        <v>2261</v>
      </c>
      <c r="B120" s="110" t="s">
        <v>195</v>
      </c>
      <c r="C120" s="317">
        <f t="shared" si="35"/>
        <v>0</v>
      </c>
      <c r="D120" s="43"/>
      <c r="E120" s="40"/>
      <c r="F120" s="658">
        <f>D120+E120</f>
        <v>0</v>
      </c>
      <c r="G120" s="43"/>
      <c r="H120" s="40"/>
      <c r="I120" s="686">
        <f>G120+H120</f>
        <v>0</v>
      </c>
      <c r="J120" s="657"/>
      <c r="K120" s="657"/>
      <c r="L120" s="657">
        <f>J120+K120</f>
        <v>0</v>
      </c>
      <c r="M120" s="43"/>
      <c r="N120" s="40"/>
      <c r="O120" s="686">
        <f>N120+M120</f>
        <v>0</v>
      </c>
      <c r="P120" s="658"/>
      <c r="R120" s="13"/>
      <c r="S120" s="13"/>
      <c r="T120" s="13"/>
    </row>
    <row r="121" spans="1:20" x14ac:dyDescent="0.25">
      <c r="A121" s="88">
        <v>2262</v>
      </c>
      <c r="B121" s="110" t="s">
        <v>194</v>
      </c>
      <c r="C121" s="317">
        <f t="shared" si="35"/>
        <v>700</v>
      </c>
      <c r="D121" s="43">
        <v>700</v>
      </c>
      <c r="E121" s="40"/>
      <c r="F121" s="658">
        <f>D121+E121</f>
        <v>700</v>
      </c>
      <c r="G121" s="43"/>
      <c r="H121" s="40"/>
      <c r="I121" s="686">
        <f>G121+H121</f>
        <v>0</v>
      </c>
      <c r="J121" s="657"/>
      <c r="K121" s="657"/>
      <c r="L121" s="657">
        <f>J121+K121</f>
        <v>0</v>
      </c>
      <c r="M121" s="43"/>
      <c r="N121" s="40"/>
      <c r="O121" s="686">
        <f>N121+M121</f>
        <v>0</v>
      </c>
      <c r="P121" s="658"/>
      <c r="R121" s="13"/>
      <c r="S121" s="13"/>
      <c r="T121" s="13"/>
    </row>
    <row r="122" spans="1:20" hidden="1" x14ac:dyDescent="0.25">
      <c r="A122" s="88">
        <v>2263</v>
      </c>
      <c r="B122" s="110" t="s">
        <v>193</v>
      </c>
      <c r="C122" s="317">
        <f t="shared" si="35"/>
        <v>0</v>
      </c>
      <c r="D122" s="43"/>
      <c r="E122" s="40"/>
      <c r="F122" s="658">
        <f>D122+E122</f>
        <v>0</v>
      </c>
      <c r="G122" s="43"/>
      <c r="H122" s="40"/>
      <c r="I122" s="686">
        <f>G122+H122</f>
        <v>0</v>
      </c>
      <c r="J122" s="657"/>
      <c r="K122" s="657"/>
      <c r="L122" s="657">
        <f>J122+K122</f>
        <v>0</v>
      </c>
      <c r="M122" s="43"/>
      <c r="N122" s="40"/>
      <c r="O122" s="686">
        <f>N122+M122</f>
        <v>0</v>
      </c>
      <c r="P122" s="658"/>
      <c r="R122" s="13"/>
      <c r="S122" s="13"/>
      <c r="T122" s="13"/>
    </row>
    <row r="123" spans="1:20" ht="24" hidden="1" x14ac:dyDescent="0.25">
      <c r="A123" s="88">
        <v>2264</v>
      </c>
      <c r="B123" s="110" t="s">
        <v>192</v>
      </c>
      <c r="C123" s="317">
        <f t="shared" si="35"/>
        <v>0</v>
      </c>
      <c r="D123" s="43"/>
      <c r="E123" s="40"/>
      <c r="F123" s="658">
        <f>D123+E123</f>
        <v>0</v>
      </c>
      <c r="G123" s="43"/>
      <c r="H123" s="40"/>
      <c r="I123" s="686">
        <f>G123+H123</f>
        <v>0</v>
      </c>
      <c r="J123" s="657"/>
      <c r="K123" s="657"/>
      <c r="L123" s="657">
        <f>J123+K123</f>
        <v>0</v>
      </c>
      <c r="M123" s="43"/>
      <c r="N123" s="40"/>
      <c r="O123" s="686">
        <f>N123+M123</f>
        <v>0</v>
      </c>
      <c r="P123" s="658"/>
      <c r="R123" s="13"/>
      <c r="S123" s="13"/>
      <c r="T123" s="13"/>
    </row>
    <row r="124" spans="1:20" x14ac:dyDescent="0.25">
      <c r="A124" s="88">
        <v>2269</v>
      </c>
      <c r="B124" s="110" t="s">
        <v>191</v>
      </c>
      <c r="C124" s="317">
        <f t="shared" si="35"/>
        <v>47</v>
      </c>
      <c r="D124" s="43">
        <v>47</v>
      </c>
      <c r="E124" s="40"/>
      <c r="F124" s="658">
        <f>D124+E124</f>
        <v>47</v>
      </c>
      <c r="G124" s="43"/>
      <c r="H124" s="40"/>
      <c r="I124" s="686">
        <f>G124+H124</f>
        <v>0</v>
      </c>
      <c r="J124" s="657"/>
      <c r="K124" s="657"/>
      <c r="L124" s="657">
        <f>J124+K124</f>
        <v>0</v>
      </c>
      <c r="M124" s="43"/>
      <c r="N124" s="40"/>
      <c r="O124" s="686">
        <f>N124+M124</f>
        <v>0</v>
      </c>
      <c r="P124" s="658"/>
      <c r="R124" s="13"/>
      <c r="S124" s="13"/>
      <c r="T124" s="13"/>
    </row>
    <row r="125" spans="1:20" x14ac:dyDescent="0.25">
      <c r="A125" s="111">
        <v>2270</v>
      </c>
      <c r="B125" s="110" t="s">
        <v>190</v>
      </c>
      <c r="C125" s="317">
        <f t="shared" si="35"/>
        <v>5649</v>
      </c>
      <c r="D125" s="115">
        <f t="shared" ref="D125:O125" si="37">SUM(D126:D130)</f>
        <v>5649</v>
      </c>
      <c r="E125" s="112">
        <f t="shared" si="37"/>
        <v>0</v>
      </c>
      <c r="F125" s="39">
        <f t="shared" si="37"/>
        <v>5649</v>
      </c>
      <c r="G125" s="115">
        <f t="shared" si="37"/>
        <v>0</v>
      </c>
      <c r="H125" s="112">
        <f t="shared" si="37"/>
        <v>0</v>
      </c>
      <c r="I125" s="44">
        <f t="shared" si="37"/>
        <v>0</v>
      </c>
      <c r="J125" s="87">
        <f t="shared" si="37"/>
        <v>0</v>
      </c>
      <c r="K125" s="87">
        <f t="shared" si="37"/>
        <v>0</v>
      </c>
      <c r="L125" s="87">
        <f t="shared" si="37"/>
        <v>0</v>
      </c>
      <c r="M125" s="115">
        <f t="shared" si="37"/>
        <v>0</v>
      </c>
      <c r="N125" s="112">
        <f t="shared" si="37"/>
        <v>0</v>
      </c>
      <c r="O125" s="44">
        <f t="shared" si="37"/>
        <v>0</v>
      </c>
      <c r="P125" s="39"/>
      <c r="R125" s="13"/>
      <c r="S125" s="13"/>
      <c r="T125" s="13"/>
    </row>
    <row r="126" spans="1:20" hidden="1" x14ac:dyDescent="0.25">
      <c r="A126" s="88">
        <v>2272</v>
      </c>
      <c r="B126" s="1" t="s">
        <v>189</v>
      </c>
      <c r="C126" s="317">
        <f t="shared" si="35"/>
        <v>0</v>
      </c>
      <c r="D126" s="43"/>
      <c r="E126" s="40"/>
      <c r="F126" s="658">
        <f>D126+E126</f>
        <v>0</v>
      </c>
      <c r="G126" s="43"/>
      <c r="H126" s="40"/>
      <c r="I126" s="686">
        <f>G126+H126</f>
        <v>0</v>
      </c>
      <c r="J126" s="657"/>
      <c r="K126" s="657"/>
      <c r="L126" s="657">
        <f>J126+K126</f>
        <v>0</v>
      </c>
      <c r="M126" s="43"/>
      <c r="N126" s="40"/>
      <c r="O126" s="686">
        <f>N126+M126</f>
        <v>0</v>
      </c>
      <c r="P126" s="658"/>
      <c r="R126" s="13"/>
      <c r="S126" s="13"/>
      <c r="T126" s="13"/>
    </row>
    <row r="127" spans="1:20" ht="24" hidden="1" x14ac:dyDescent="0.25">
      <c r="A127" s="88">
        <v>2275</v>
      </c>
      <c r="B127" s="110" t="s">
        <v>188</v>
      </c>
      <c r="C127" s="317">
        <f t="shared" si="35"/>
        <v>0</v>
      </c>
      <c r="D127" s="43">
        <v>0</v>
      </c>
      <c r="E127" s="40"/>
      <c r="F127" s="658">
        <f>D127+E127</f>
        <v>0</v>
      </c>
      <c r="G127" s="43"/>
      <c r="H127" s="40"/>
      <c r="I127" s="686">
        <f>G127+H127</f>
        <v>0</v>
      </c>
      <c r="J127" s="657"/>
      <c r="K127" s="657"/>
      <c r="L127" s="657">
        <f>J127+K127</f>
        <v>0</v>
      </c>
      <c r="M127" s="43"/>
      <c r="N127" s="40"/>
      <c r="O127" s="686">
        <f>N127+M127</f>
        <v>0</v>
      </c>
      <c r="P127" s="658"/>
      <c r="R127" s="13"/>
      <c r="S127" s="13"/>
      <c r="T127" s="13"/>
    </row>
    <row r="128" spans="1:20" ht="36" hidden="1" x14ac:dyDescent="0.25">
      <c r="A128" s="88">
        <v>2276</v>
      </c>
      <c r="B128" s="110" t="s">
        <v>187</v>
      </c>
      <c r="C128" s="317">
        <f t="shared" si="35"/>
        <v>0</v>
      </c>
      <c r="D128" s="43"/>
      <c r="E128" s="40"/>
      <c r="F128" s="658">
        <f>D128+E128</f>
        <v>0</v>
      </c>
      <c r="G128" s="43"/>
      <c r="H128" s="40"/>
      <c r="I128" s="686">
        <f>G128+H128</f>
        <v>0</v>
      </c>
      <c r="J128" s="657"/>
      <c r="K128" s="657"/>
      <c r="L128" s="657">
        <f>J128+K128</f>
        <v>0</v>
      </c>
      <c r="M128" s="43"/>
      <c r="N128" s="40"/>
      <c r="O128" s="686">
        <f>N128+M128</f>
        <v>0</v>
      </c>
      <c r="P128" s="658"/>
      <c r="R128" s="13"/>
      <c r="S128" s="13"/>
      <c r="T128" s="13"/>
    </row>
    <row r="129" spans="1:20" ht="24" hidden="1" customHeight="1" x14ac:dyDescent="0.25">
      <c r="A129" s="88">
        <v>2278</v>
      </c>
      <c r="B129" s="110" t="s">
        <v>186</v>
      </c>
      <c r="C129" s="317">
        <f t="shared" si="35"/>
        <v>0</v>
      </c>
      <c r="D129" s="43"/>
      <c r="E129" s="40"/>
      <c r="F129" s="658">
        <f>D129+E129</f>
        <v>0</v>
      </c>
      <c r="G129" s="43"/>
      <c r="H129" s="40"/>
      <c r="I129" s="686">
        <f>G129+H129</f>
        <v>0</v>
      </c>
      <c r="J129" s="657"/>
      <c r="K129" s="657"/>
      <c r="L129" s="657">
        <f>J129+K129</f>
        <v>0</v>
      </c>
      <c r="M129" s="43"/>
      <c r="N129" s="40"/>
      <c r="O129" s="686">
        <f>N129+M129</f>
        <v>0</v>
      </c>
      <c r="P129" s="658"/>
      <c r="R129" s="13"/>
      <c r="S129" s="13"/>
      <c r="T129" s="13"/>
    </row>
    <row r="130" spans="1:20" ht="22.5" customHeight="1" x14ac:dyDescent="0.25">
      <c r="A130" s="88">
        <v>2279</v>
      </c>
      <c r="B130" s="110" t="s">
        <v>185</v>
      </c>
      <c r="C130" s="317">
        <f t="shared" si="35"/>
        <v>5649</v>
      </c>
      <c r="D130" s="43">
        <f>5151+498</f>
        <v>5649</v>
      </c>
      <c r="E130" s="40"/>
      <c r="F130" s="658">
        <f>D130+E130</f>
        <v>5649</v>
      </c>
      <c r="G130" s="43"/>
      <c r="H130" s="40"/>
      <c r="I130" s="686">
        <f>G130+H130</f>
        <v>0</v>
      </c>
      <c r="J130" s="657"/>
      <c r="K130" s="657"/>
      <c r="L130" s="657">
        <f>J130+K130</f>
        <v>0</v>
      </c>
      <c r="M130" s="43"/>
      <c r="N130" s="40"/>
      <c r="O130" s="686">
        <f>N130+M130</f>
        <v>0</v>
      </c>
      <c r="P130" s="664"/>
      <c r="R130" s="13"/>
      <c r="S130" s="13"/>
      <c r="T130" s="13"/>
    </row>
    <row r="131" spans="1:20" ht="24" hidden="1" x14ac:dyDescent="0.25">
      <c r="A131" s="118">
        <v>2280</v>
      </c>
      <c r="B131" s="117" t="s">
        <v>184</v>
      </c>
      <c r="C131" s="195">
        <f t="shared" si="35"/>
        <v>0</v>
      </c>
      <c r="D131" s="140">
        <f t="shared" ref="D131:O131" si="38">SUM(D132)</f>
        <v>0</v>
      </c>
      <c r="E131" s="141">
        <f t="shared" si="38"/>
        <v>0</v>
      </c>
      <c r="F131" s="79">
        <f t="shared" si="38"/>
        <v>0</v>
      </c>
      <c r="G131" s="140">
        <f t="shared" si="38"/>
        <v>0</v>
      </c>
      <c r="H131" s="141">
        <f t="shared" si="38"/>
        <v>0</v>
      </c>
      <c r="I131" s="84">
        <f t="shared" si="38"/>
        <v>0</v>
      </c>
      <c r="J131" s="477">
        <f t="shared" si="38"/>
        <v>0</v>
      </c>
      <c r="K131" s="477">
        <f t="shared" si="38"/>
        <v>0</v>
      </c>
      <c r="L131" s="477">
        <f t="shared" si="38"/>
        <v>0</v>
      </c>
      <c r="M131" s="115">
        <f t="shared" si="38"/>
        <v>0</v>
      </c>
      <c r="N131" s="141">
        <f t="shared" si="38"/>
        <v>0</v>
      </c>
      <c r="O131" s="84">
        <f t="shared" si="38"/>
        <v>0</v>
      </c>
      <c r="P131" s="79"/>
      <c r="R131" s="13"/>
      <c r="S131" s="13"/>
      <c r="T131" s="13"/>
    </row>
    <row r="132" spans="1:20" ht="24" hidden="1" x14ac:dyDescent="0.25">
      <c r="A132" s="88">
        <v>2283</v>
      </c>
      <c r="B132" s="110" t="s">
        <v>183</v>
      </c>
      <c r="C132" s="317">
        <f t="shared" si="35"/>
        <v>0</v>
      </c>
      <c r="D132" s="43"/>
      <c r="E132" s="40"/>
      <c r="F132" s="658">
        <f>D132+E132</f>
        <v>0</v>
      </c>
      <c r="G132" s="43"/>
      <c r="H132" s="40"/>
      <c r="I132" s="686">
        <f>G132+H132</f>
        <v>0</v>
      </c>
      <c r="J132" s="657"/>
      <c r="K132" s="657"/>
      <c r="L132" s="657">
        <f>J132+K132</f>
        <v>0</v>
      </c>
      <c r="M132" s="43"/>
      <c r="N132" s="40"/>
      <c r="O132" s="686">
        <f>N132+M132</f>
        <v>0</v>
      </c>
      <c r="P132" s="658"/>
      <c r="R132" s="13"/>
      <c r="S132" s="13"/>
      <c r="T132" s="13"/>
    </row>
    <row r="133" spans="1:20" ht="36" customHeight="1" x14ac:dyDescent="0.25">
      <c r="A133" s="109">
        <v>2300</v>
      </c>
      <c r="B133" s="108" t="s">
        <v>182</v>
      </c>
      <c r="C133" s="277">
        <f t="shared" si="35"/>
        <v>24968</v>
      </c>
      <c r="D133" s="121">
        <f t="shared" ref="D133:O133" si="39">SUM(D134,D139,D143,D144,D147,D154,D162,D163,D166)</f>
        <v>20005</v>
      </c>
      <c r="E133" s="123">
        <f t="shared" si="39"/>
        <v>0</v>
      </c>
      <c r="F133" s="119">
        <f t="shared" si="39"/>
        <v>20005</v>
      </c>
      <c r="G133" s="121">
        <f t="shared" si="39"/>
        <v>0</v>
      </c>
      <c r="H133" s="123">
        <f t="shared" si="39"/>
        <v>0</v>
      </c>
      <c r="I133" s="122">
        <f t="shared" si="39"/>
        <v>0</v>
      </c>
      <c r="J133" s="473">
        <f t="shared" si="39"/>
        <v>4963</v>
      </c>
      <c r="K133" s="473">
        <f t="shared" si="39"/>
        <v>0</v>
      </c>
      <c r="L133" s="473">
        <f t="shared" si="39"/>
        <v>4963</v>
      </c>
      <c r="M133" s="121">
        <f t="shared" si="39"/>
        <v>0</v>
      </c>
      <c r="N133" s="123">
        <f t="shared" si="39"/>
        <v>0</v>
      </c>
      <c r="O133" s="122">
        <f t="shared" si="39"/>
        <v>0</v>
      </c>
      <c r="P133" s="119"/>
      <c r="R133" s="13"/>
      <c r="S133" s="13"/>
      <c r="T133" s="13"/>
    </row>
    <row r="134" spans="1:20" ht="24" x14ac:dyDescent="0.25">
      <c r="A134" s="118">
        <v>2310</v>
      </c>
      <c r="B134" s="117" t="s">
        <v>181</v>
      </c>
      <c r="C134" s="195">
        <f t="shared" si="35"/>
        <v>4100</v>
      </c>
      <c r="D134" s="140">
        <f t="shared" ref="D134:O134" si="40">SUM(D135:D138)</f>
        <v>3750</v>
      </c>
      <c r="E134" s="141">
        <f t="shared" si="40"/>
        <v>0</v>
      </c>
      <c r="F134" s="79">
        <f t="shared" si="40"/>
        <v>3750</v>
      </c>
      <c r="G134" s="140">
        <f t="shared" si="40"/>
        <v>0</v>
      </c>
      <c r="H134" s="141">
        <f t="shared" si="40"/>
        <v>0</v>
      </c>
      <c r="I134" s="84">
        <f t="shared" si="40"/>
        <v>0</v>
      </c>
      <c r="J134" s="477">
        <f t="shared" si="40"/>
        <v>350</v>
      </c>
      <c r="K134" s="477">
        <f t="shared" si="40"/>
        <v>0</v>
      </c>
      <c r="L134" s="477">
        <f t="shared" si="40"/>
        <v>350</v>
      </c>
      <c r="M134" s="140">
        <f t="shared" si="40"/>
        <v>0</v>
      </c>
      <c r="N134" s="141">
        <f t="shared" si="40"/>
        <v>0</v>
      </c>
      <c r="O134" s="84">
        <f t="shared" si="40"/>
        <v>0</v>
      </c>
      <c r="P134" s="79"/>
      <c r="R134" s="13"/>
      <c r="S134" s="13"/>
      <c r="T134" s="13"/>
    </row>
    <row r="135" spans="1:20" x14ac:dyDescent="0.25">
      <c r="A135" s="88">
        <v>2311</v>
      </c>
      <c r="B135" s="110" t="s">
        <v>180</v>
      </c>
      <c r="C135" s="317">
        <f t="shared" si="35"/>
        <v>750</v>
      </c>
      <c r="D135" s="43">
        <v>750</v>
      </c>
      <c r="E135" s="40"/>
      <c r="F135" s="658">
        <f>D135+E135</f>
        <v>750</v>
      </c>
      <c r="G135" s="43"/>
      <c r="H135" s="40"/>
      <c r="I135" s="686">
        <f>G135+H135</f>
        <v>0</v>
      </c>
      <c r="J135" s="657"/>
      <c r="K135" s="657"/>
      <c r="L135" s="657">
        <f>J135+K135</f>
        <v>0</v>
      </c>
      <c r="M135" s="43"/>
      <c r="N135" s="40"/>
      <c r="O135" s="686">
        <f>N135+M135</f>
        <v>0</v>
      </c>
      <c r="P135" s="658"/>
      <c r="R135" s="13"/>
      <c r="S135" s="13"/>
      <c r="T135" s="13"/>
    </row>
    <row r="136" spans="1:20" x14ac:dyDescent="0.25">
      <c r="A136" s="88">
        <v>2312</v>
      </c>
      <c r="B136" s="110" t="s">
        <v>179</v>
      </c>
      <c r="C136" s="317">
        <f t="shared" si="35"/>
        <v>2100</v>
      </c>
      <c r="D136" s="43">
        <v>2000</v>
      </c>
      <c r="E136" s="40"/>
      <c r="F136" s="658">
        <f>D136+E136</f>
        <v>2000</v>
      </c>
      <c r="G136" s="43"/>
      <c r="H136" s="40"/>
      <c r="I136" s="686">
        <f>G136+H136</f>
        <v>0</v>
      </c>
      <c r="J136" s="657">
        <v>100</v>
      </c>
      <c r="K136" s="657"/>
      <c r="L136" s="657">
        <f>J136+K136</f>
        <v>100</v>
      </c>
      <c r="M136" s="43"/>
      <c r="N136" s="40"/>
      <c r="O136" s="686">
        <f>N136+M136</f>
        <v>0</v>
      </c>
      <c r="P136" s="658"/>
      <c r="R136" s="13"/>
      <c r="S136" s="13"/>
      <c r="T136" s="13"/>
    </row>
    <row r="137" spans="1:20" hidden="1" x14ac:dyDescent="0.25">
      <c r="A137" s="88">
        <v>2313</v>
      </c>
      <c r="B137" s="110" t="s">
        <v>178</v>
      </c>
      <c r="C137" s="317">
        <f t="shared" si="35"/>
        <v>0</v>
      </c>
      <c r="D137" s="43"/>
      <c r="E137" s="40"/>
      <c r="F137" s="658">
        <f>D137+E137</f>
        <v>0</v>
      </c>
      <c r="G137" s="43"/>
      <c r="H137" s="40"/>
      <c r="I137" s="686">
        <f>G137+H137</f>
        <v>0</v>
      </c>
      <c r="J137" s="657"/>
      <c r="K137" s="657"/>
      <c r="L137" s="657">
        <f>J137+K137</f>
        <v>0</v>
      </c>
      <c r="M137" s="43"/>
      <c r="N137" s="40"/>
      <c r="O137" s="686">
        <f>N137+M137</f>
        <v>0</v>
      </c>
      <c r="P137" s="658"/>
      <c r="R137" s="13"/>
      <c r="S137" s="13"/>
      <c r="T137" s="13"/>
    </row>
    <row r="138" spans="1:20" ht="25.5" customHeight="1" x14ac:dyDescent="0.25">
      <c r="A138" s="88">
        <v>2314</v>
      </c>
      <c r="B138" s="110" t="s">
        <v>177</v>
      </c>
      <c r="C138" s="317">
        <f t="shared" si="35"/>
        <v>1250</v>
      </c>
      <c r="D138" s="43">
        <v>1000</v>
      </c>
      <c r="E138" s="40"/>
      <c r="F138" s="658">
        <f>D138+E138</f>
        <v>1000</v>
      </c>
      <c r="G138" s="43"/>
      <c r="H138" s="40"/>
      <c r="I138" s="686">
        <f>G138+H138</f>
        <v>0</v>
      </c>
      <c r="J138" s="657">
        <v>250</v>
      </c>
      <c r="K138" s="657"/>
      <c r="L138" s="657">
        <f>J138+K138</f>
        <v>250</v>
      </c>
      <c r="M138" s="43"/>
      <c r="N138" s="40"/>
      <c r="O138" s="686">
        <f>N138+M138</f>
        <v>0</v>
      </c>
      <c r="P138" s="658"/>
      <c r="R138" s="13"/>
      <c r="S138" s="13"/>
      <c r="T138" s="13"/>
    </row>
    <row r="139" spans="1:20" x14ac:dyDescent="0.25">
      <c r="A139" s="111">
        <v>2320</v>
      </c>
      <c r="B139" s="110" t="s">
        <v>176</v>
      </c>
      <c r="C139" s="317">
        <f t="shared" si="35"/>
        <v>2901</v>
      </c>
      <c r="D139" s="115">
        <f t="shared" ref="D139:O139" si="41">SUM(D140:D142)</f>
        <v>2751</v>
      </c>
      <c r="E139" s="112">
        <f t="shared" si="41"/>
        <v>0</v>
      </c>
      <c r="F139" s="39">
        <f t="shared" si="41"/>
        <v>2751</v>
      </c>
      <c r="G139" s="115">
        <f t="shared" si="41"/>
        <v>0</v>
      </c>
      <c r="H139" s="112">
        <f t="shared" si="41"/>
        <v>0</v>
      </c>
      <c r="I139" s="44">
        <f t="shared" si="41"/>
        <v>0</v>
      </c>
      <c r="J139" s="87">
        <f t="shared" si="41"/>
        <v>150</v>
      </c>
      <c r="K139" s="87">
        <f t="shared" si="41"/>
        <v>0</v>
      </c>
      <c r="L139" s="87">
        <f t="shared" si="41"/>
        <v>150</v>
      </c>
      <c r="M139" s="115">
        <f t="shared" si="41"/>
        <v>0</v>
      </c>
      <c r="N139" s="112">
        <f t="shared" si="41"/>
        <v>0</v>
      </c>
      <c r="O139" s="44">
        <f t="shared" si="41"/>
        <v>0</v>
      </c>
      <c r="P139" s="39"/>
      <c r="R139" s="13"/>
      <c r="S139" s="13"/>
      <c r="T139" s="13"/>
    </row>
    <row r="140" spans="1:20" x14ac:dyDescent="0.25">
      <c r="A140" s="88">
        <v>2321</v>
      </c>
      <c r="B140" s="110" t="s">
        <v>175</v>
      </c>
      <c r="C140" s="317">
        <f t="shared" si="35"/>
        <v>2212</v>
      </c>
      <c r="D140" s="43">
        <v>2212</v>
      </c>
      <c r="E140" s="40"/>
      <c r="F140" s="658">
        <f>D140+E140</f>
        <v>2212</v>
      </c>
      <c r="G140" s="43"/>
      <c r="H140" s="40"/>
      <c r="I140" s="686">
        <f>G140+H140</f>
        <v>0</v>
      </c>
      <c r="J140" s="657"/>
      <c r="K140" s="657"/>
      <c r="L140" s="657">
        <f>J140+K140</f>
        <v>0</v>
      </c>
      <c r="M140" s="43"/>
      <c r="N140" s="40"/>
      <c r="O140" s="686">
        <f>N140+M140</f>
        <v>0</v>
      </c>
      <c r="P140" s="658"/>
      <c r="R140" s="13"/>
      <c r="S140" s="13"/>
      <c r="T140" s="13"/>
    </row>
    <row r="141" spans="1:20" x14ac:dyDescent="0.25">
      <c r="A141" s="88">
        <v>2322</v>
      </c>
      <c r="B141" s="110" t="s">
        <v>174</v>
      </c>
      <c r="C141" s="317">
        <f t="shared" si="35"/>
        <v>689</v>
      </c>
      <c r="D141" s="43">
        <f>459+80</f>
        <v>539</v>
      </c>
      <c r="E141" s="40"/>
      <c r="F141" s="658">
        <f>D141+E141</f>
        <v>539</v>
      </c>
      <c r="G141" s="43"/>
      <c r="H141" s="40"/>
      <c r="I141" s="686">
        <f>G141+H141</f>
        <v>0</v>
      </c>
      <c r="J141" s="657">
        <v>150</v>
      </c>
      <c r="K141" s="657"/>
      <c r="L141" s="657">
        <f>J141+K141</f>
        <v>150</v>
      </c>
      <c r="M141" s="43"/>
      <c r="N141" s="40"/>
      <c r="O141" s="686">
        <f>N141+M141</f>
        <v>0</v>
      </c>
      <c r="P141" s="658"/>
      <c r="R141" s="13"/>
      <c r="S141" s="13"/>
      <c r="T141" s="13"/>
    </row>
    <row r="142" spans="1:20" ht="10.5" hidden="1" customHeight="1" x14ac:dyDescent="0.25">
      <c r="A142" s="88">
        <v>2329</v>
      </c>
      <c r="B142" s="110" t="s">
        <v>173</v>
      </c>
      <c r="C142" s="317">
        <f t="shared" si="35"/>
        <v>0</v>
      </c>
      <c r="D142" s="43"/>
      <c r="E142" s="40"/>
      <c r="F142" s="658">
        <f>D142+E142</f>
        <v>0</v>
      </c>
      <c r="G142" s="43"/>
      <c r="H142" s="40"/>
      <c r="I142" s="686">
        <f>G142+H142</f>
        <v>0</v>
      </c>
      <c r="J142" s="657"/>
      <c r="K142" s="657"/>
      <c r="L142" s="657">
        <f>J142+K142</f>
        <v>0</v>
      </c>
      <c r="M142" s="43"/>
      <c r="N142" s="40"/>
      <c r="O142" s="686">
        <f>N142+M142</f>
        <v>0</v>
      </c>
      <c r="P142" s="658"/>
      <c r="R142" s="13"/>
      <c r="S142" s="13"/>
      <c r="T142" s="13"/>
    </row>
    <row r="143" spans="1:20" hidden="1" x14ac:dyDescent="0.25">
      <c r="A143" s="111">
        <v>2330</v>
      </c>
      <c r="B143" s="110" t="s">
        <v>172</v>
      </c>
      <c r="C143" s="317">
        <f t="shared" si="35"/>
        <v>0</v>
      </c>
      <c r="D143" s="43"/>
      <c r="E143" s="40"/>
      <c r="F143" s="658">
        <f>D143+E143</f>
        <v>0</v>
      </c>
      <c r="G143" s="43"/>
      <c r="H143" s="40"/>
      <c r="I143" s="686">
        <f>G143+H143</f>
        <v>0</v>
      </c>
      <c r="J143" s="657"/>
      <c r="K143" s="657"/>
      <c r="L143" s="657">
        <f>J143+K143</f>
        <v>0</v>
      </c>
      <c r="M143" s="43"/>
      <c r="N143" s="40"/>
      <c r="O143" s="686">
        <f>N143+M143</f>
        <v>0</v>
      </c>
      <c r="P143" s="658"/>
      <c r="R143" s="13"/>
      <c r="S143" s="13"/>
      <c r="T143" s="13"/>
    </row>
    <row r="144" spans="1:20" ht="36" customHeight="1" x14ac:dyDescent="0.25">
      <c r="A144" s="111">
        <v>2340</v>
      </c>
      <c r="B144" s="110" t="s">
        <v>171</v>
      </c>
      <c r="C144" s="317">
        <f t="shared" si="35"/>
        <v>92</v>
      </c>
      <c r="D144" s="115">
        <f t="shared" ref="D144:O144" si="42">SUM(D145:D146)</f>
        <v>92</v>
      </c>
      <c r="E144" s="112">
        <f t="shared" si="42"/>
        <v>0</v>
      </c>
      <c r="F144" s="39">
        <f t="shared" si="42"/>
        <v>92</v>
      </c>
      <c r="G144" s="115">
        <f t="shared" si="42"/>
        <v>0</v>
      </c>
      <c r="H144" s="112">
        <f t="shared" si="42"/>
        <v>0</v>
      </c>
      <c r="I144" s="44">
        <f t="shared" si="42"/>
        <v>0</v>
      </c>
      <c r="J144" s="87">
        <f t="shared" si="42"/>
        <v>0</v>
      </c>
      <c r="K144" s="87">
        <f t="shared" si="42"/>
        <v>0</v>
      </c>
      <c r="L144" s="87">
        <f t="shared" si="42"/>
        <v>0</v>
      </c>
      <c r="M144" s="115">
        <f t="shared" si="42"/>
        <v>0</v>
      </c>
      <c r="N144" s="112">
        <f t="shared" si="42"/>
        <v>0</v>
      </c>
      <c r="O144" s="44">
        <f t="shared" si="42"/>
        <v>0</v>
      </c>
      <c r="P144" s="39"/>
      <c r="R144" s="13"/>
      <c r="S144" s="13"/>
      <c r="T144" s="13"/>
    </row>
    <row r="145" spans="1:20" x14ac:dyDescent="0.25">
      <c r="A145" s="88">
        <v>2341</v>
      </c>
      <c r="B145" s="110" t="s">
        <v>170</v>
      </c>
      <c r="C145" s="317">
        <f t="shared" si="35"/>
        <v>92</v>
      </c>
      <c r="D145" s="43">
        <v>92</v>
      </c>
      <c r="E145" s="40"/>
      <c r="F145" s="658">
        <f>D145+E145</f>
        <v>92</v>
      </c>
      <c r="G145" s="43"/>
      <c r="H145" s="40"/>
      <c r="I145" s="686">
        <f>G145+H145</f>
        <v>0</v>
      </c>
      <c r="J145" s="657"/>
      <c r="K145" s="657"/>
      <c r="L145" s="657">
        <f>J145+K145</f>
        <v>0</v>
      </c>
      <c r="M145" s="43"/>
      <c r="N145" s="40"/>
      <c r="O145" s="686">
        <f>N145+M145</f>
        <v>0</v>
      </c>
      <c r="P145" s="658"/>
      <c r="R145" s="13"/>
      <c r="S145" s="13"/>
      <c r="T145" s="13"/>
    </row>
    <row r="146" spans="1:20" ht="24" hidden="1" x14ac:dyDescent="0.25">
      <c r="A146" s="88">
        <v>2344</v>
      </c>
      <c r="B146" s="110" t="s">
        <v>169</v>
      </c>
      <c r="C146" s="317">
        <f t="shared" si="35"/>
        <v>0</v>
      </c>
      <c r="D146" s="43"/>
      <c r="E146" s="40"/>
      <c r="F146" s="658">
        <f>D146+E146</f>
        <v>0</v>
      </c>
      <c r="G146" s="43"/>
      <c r="H146" s="40"/>
      <c r="I146" s="686">
        <f>G146+H146</f>
        <v>0</v>
      </c>
      <c r="J146" s="657"/>
      <c r="K146" s="657"/>
      <c r="L146" s="657">
        <f>J146+K146</f>
        <v>0</v>
      </c>
      <c r="M146" s="43"/>
      <c r="N146" s="40"/>
      <c r="O146" s="686">
        <f>N146+M146</f>
        <v>0</v>
      </c>
      <c r="P146" s="658"/>
      <c r="R146" s="13"/>
      <c r="S146" s="13"/>
      <c r="T146" s="13"/>
    </row>
    <row r="147" spans="1:20" ht="24" x14ac:dyDescent="0.25">
      <c r="A147" s="169">
        <v>2350</v>
      </c>
      <c r="B147" s="96" t="s">
        <v>168</v>
      </c>
      <c r="C147" s="243">
        <f t="shared" si="35"/>
        <v>5478</v>
      </c>
      <c r="D147" s="94">
        <f t="shared" ref="D147:O147" si="43">SUM(D148:D153)</f>
        <v>5015</v>
      </c>
      <c r="E147" s="91">
        <f t="shared" si="43"/>
        <v>0</v>
      </c>
      <c r="F147" s="90">
        <f t="shared" si="43"/>
        <v>5015</v>
      </c>
      <c r="G147" s="94">
        <f t="shared" si="43"/>
        <v>0</v>
      </c>
      <c r="H147" s="91">
        <f t="shared" si="43"/>
        <v>0</v>
      </c>
      <c r="I147" s="95">
        <f t="shared" si="43"/>
        <v>0</v>
      </c>
      <c r="J147" s="484">
        <f t="shared" si="43"/>
        <v>463</v>
      </c>
      <c r="K147" s="484">
        <f t="shared" si="43"/>
        <v>0</v>
      </c>
      <c r="L147" s="484">
        <f t="shared" si="43"/>
        <v>463</v>
      </c>
      <c r="M147" s="94">
        <f t="shared" si="43"/>
        <v>0</v>
      </c>
      <c r="N147" s="91">
        <f t="shared" si="43"/>
        <v>0</v>
      </c>
      <c r="O147" s="95">
        <f t="shared" si="43"/>
        <v>0</v>
      </c>
      <c r="P147" s="90"/>
      <c r="R147" s="13"/>
      <c r="S147" s="13"/>
      <c r="T147" s="13"/>
    </row>
    <row r="148" spans="1:20" x14ac:dyDescent="0.25">
      <c r="A148" s="145">
        <v>2351</v>
      </c>
      <c r="B148" s="117" t="s">
        <v>167</v>
      </c>
      <c r="C148" s="195">
        <f t="shared" si="35"/>
        <v>986</v>
      </c>
      <c r="D148" s="83">
        <v>600</v>
      </c>
      <c r="E148" s="80"/>
      <c r="F148" s="656">
        <f t="shared" ref="F148:F153" si="44">D148+E148</f>
        <v>600</v>
      </c>
      <c r="G148" s="83"/>
      <c r="H148" s="80"/>
      <c r="I148" s="685">
        <f t="shared" ref="I148:I153" si="45">G148+H148</f>
        <v>0</v>
      </c>
      <c r="J148" s="655">
        <v>386</v>
      </c>
      <c r="K148" s="655"/>
      <c r="L148" s="655">
        <f t="shared" ref="L148:L153" si="46">J148+K148</f>
        <v>386</v>
      </c>
      <c r="M148" s="83"/>
      <c r="N148" s="80"/>
      <c r="O148" s="685">
        <f t="shared" ref="O148:O153" si="47">N148+M148</f>
        <v>0</v>
      </c>
      <c r="P148" s="663"/>
      <c r="R148" s="13"/>
      <c r="S148" s="13"/>
      <c r="T148" s="13"/>
    </row>
    <row r="149" spans="1:20" x14ac:dyDescent="0.25">
      <c r="A149" s="88">
        <v>2352</v>
      </c>
      <c r="B149" s="110" t="s">
        <v>166</v>
      </c>
      <c r="C149" s="317">
        <f t="shared" si="35"/>
        <v>1327</v>
      </c>
      <c r="D149" s="43">
        <v>1250</v>
      </c>
      <c r="E149" s="40"/>
      <c r="F149" s="658">
        <f t="shared" si="44"/>
        <v>1250</v>
      </c>
      <c r="G149" s="43"/>
      <c r="H149" s="40"/>
      <c r="I149" s="686">
        <f t="shared" si="45"/>
        <v>0</v>
      </c>
      <c r="J149" s="657">
        <v>77</v>
      </c>
      <c r="K149" s="657"/>
      <c r="L149" s="657">
        <f t="shared" si="46"/>
        <v>77</v>
      </c>
      <c r="M149" s="43"/>
      <c r="N149" s="40"/>
      <c r="O149" s="686">
        <f t="shared" si="47"/>
        <v>0</v>
      </c>
      <c r="P149" s="658"/>
      <c r="R149" s="13"/>
      <c r="S149" s="13"/>
      <c r="T149" s="13"/>
    </row>
    <row r="150" spans="1:20" ht="24" x14ac:dyDescent="0.25">
      <c r="A150" s="88">
        <v>2353</v>
      </c>
      <c r="B150" s="110" t="s">
        <v>165</v>
      </c>
      <c r="C150" s="317">
        <f t="shared" si="35"/>
        <v>3065</v>
      </c>
      <c r="D150" s="43">
        <v>3065</v>
      </c>
      <c r="E150" s="40"/>
      <c r="F150" s="658">
        <f t="shared" si="44"/>
        <v>3065</v>
      </c>
      <c r="G150" s="43"/>
      <c r="H150" s="40"/>
      <c r="I150" s="686">
        <f t="shared" si="45"/>
        <v>0</v>
      </c>
      <c r="J150" s="657"/>
      <c r="K150" s="657"/>
      <c r="L150" s="657">
        <f t="shared" si="46"/>
        <v>0</v>
      </c>
      <c r="M150" s="43"/>
      <c r="N150" s="40"/>
      <c r="O150" s="686">
        <f t="shared" si="47"/>
        <v>0</v>
      </c>
      <c r="P150" s="658"/>
      <c r="R150" s="13"/>
      <c r="S150" s="13"/>
      <c r="T150" s="13"/>
    </row>
    <row r="151" spans="1:20" ht="24" hidden="1" x14ac:dyDescent="0.25">
      <c r="A151" s="88">
        <v>2354</v>
      </c>
      <c r="B151" s="110" t="s">
        <v>164</v>
      </c>
      <c r="C151" s="317">
        <f t="shared" si="35"/>
        <v>0</v>
      </c>
      <c r="D151" s="43"/>
      <c r="E151" s="40"/>
      <c r="F151" s="658">
        <f t="shared" si="44"/>
        <v>0</v>
      </c>
      <c r="G151" s="43"/>
      <c r="H151" s="40"/>
      <c r="I151" s="686">
        <f t="shared" si="45"/>
        <v>0</v>
      </c>
      <c r="J151" s="657"/>
      <c r="K151" s="657"/>
      <c r="L151" s="657">
        <f t="shared" si="46"/>
        <v>0</v>
      </c>
      <c r="M151" s="43"/>
      <c r="N151" s="40"/>
      <c r="O151" s="686">
        <f t="shared" si="47"/>
        <v>0</v>
      </c>
      <c r="P151" s="658"/>
      <c r="R151" s="13"/>
      <c r="S151" s="13"/>
      <c r="T151" s="13"/>
    </row>
    <row r="152" spans="1:20" ht="24" x14ac:dyDescent="0.25">
      <c r="A152" s="88">
        <v>2355</v>
      </c>
      <c r="B152" s="110" t="s">
        <v>163</v>
      </c>
      <c r="C152" s="317">
        <f t="shared" si="35"/>
        <v>100</v>
      </c>
      <c r="D152" s="43">
        <v>100</v>
      </c>
      <c r="E152" s="40"/>
      <c r="F152" s="658">
        <f t="shared" si="44"/>
        <v>100</v>
      </c>
      <c r="G152" s="43"/>
      <c r="H152" s="40"/>
      <c r="I152" s="686">
        <f t="shared" si="45"/>
        <v>0</v>
      </c>
      <c r="J152" s="657"/>
      <c r="K152" s="657"/>
      <c r="L152" s="657">
        <f t="shared" si="46"/>
        <v>0</v>
      </c>
      <c r="M152" s="43"/>
      <c r="N152" s="40"/>
      <c r="O152" s="686">
        <f t="shared" si="47"/>
        <v>0</v>
      </c>
      <c r="P152" s="658"/>
      <c r="R152" s="13"/>
      <c r="S152" s="13"/>
      <c r="T152" s="13"/>
    </row>
    <row r="153" spans="1:20" ht="24" hidden="1" x14ac:dyDescent="0.25">
      <c r="A153" s="88">
        <v>2359</v>
      </c>
      <c r="B153" s="110" t="s">
        <v>162</v>
      </c>
      <c r="C153" s="317">
        <f t="shared" si="35"/>
        <v>0</v>
      </c>
      <c r="D153" s="43"/>
      <c r="E153" s="40"/>
      <c r="F153" s="658">
        <f t="shared" si="44"/>
        <v>0</v>
      </c>
      <c r="G153" s="43"/>
      <c r="H153" s="40"/>
      <c r="I153" s="686">
        <f t="shared" si="45"/>
        <v>0</v>
      </c>
      <c r="J153" s="657"/>
      <c r="K153" s="657"/>
      <c r="L153" s="657">
        <f t="shared" si="46"/>
        <v>0</v>
      </c>
      <c r="M153" s="43"/>
      <c r="N153" s="40"/>
      <c r="O153" s="686">
        <f t="shared" si="47"/>
        <v>0</v>
      </c>
      <c r="P153" s="658"/>
      <c r="R153" s="13"/>
      <c r="S153" s="13"/>
      <c r="T153" s="13"/>
    </row>
    <row r="154" spans="1:20" ht="24.75" customHeight="1" x14ac:dyDescent="0.25">
      <c r="A154" s="111">
        <v>2360</v>
      </c>
      <c r="B154" s="110" t="s">
        <v>161</v>
      </c>
      <c r="C154" s="317">
        <f t="shared" si="35"/>
        <v>5250</v>
      </c>
      <c r="D154" s="115">
        <f t="shared" ref="D154:O154" si="48">SUM(D155:D161)</f>
        <v>1750</v>
      </c>
      <c r="E154" s="112">
        <f t="shared" si="48"/>
        <v>0</v>
      </c>
      <c r="F154" s="39">
        <f t="shared" si="48"/>
        <v>1750</v>
      </c>
      <c r="G154" s="115">
        <f t="shared" si="48"/>
        <v>0</v>
      </c>
      <c r="H154" s="112">
        <f t="shared" si="48"/>
        <v>0</v>
      </c>
      <c r="I154" s="44">
        <f t="shared" si="48"/>
        <v>0</v>
      </c>
      <c r="J154" s="87">
        <f t="shared" si="48"/>
        <v>3500</v>
      </c>
      <c r="K154" s="87">
        <f t="shared" si="48"/>
        <v>0</v>
      </c>
      <c r="L154" s="87">
        <f t="shared" si="48"/>
        <v>3500</v>
      </c>
      <c r="M154" s="115">
        <f t="shared" si="48"/>
        <v>0</v>
      </c>
      <c r="N154" s="112">
        <f t="shared" si="48"/>
        <v>0</v>
      </c>
      <c r="O154" s="44">
        <f t="shared" si="48"/>
        <v>0</v>
      </c>
      <c r="P154" s="39"/>
      <c r="R154" s="13"/>
      <c r="S154" s="13"/>
      <c r="T154" s="13"/>
    </row>
    <row r="155" spans="1:20" hidden="1" x14ac:dyDescent="0.25">
      <c r="A155" s="46">
        <v>2361</v>
      </c>
      <c r="B155" s="110" t="s">
        <v>160</v>
      </c>
      <c r="C155" s="317">
        <f t="shared" si="35"/>
        <v>0</v>
      </c>
      <c r="D155" s="43"/>
      <c r="E155" s="40"/>
      <c r="F155" s="658">
        <f t="shared" ref="F155:F162" si="49">D155+E155</f>
        <v>0</v>
      </c>
      <c r="G155" s="43"/>
      <c r="H155" s="40"/>
      <c r="I155" s="686">
        <f t="shared" ref="I155:I162" si="50">G155+H155</f>
        <v>0</v>
      </c>
      <c r="J155" s="657"/>
      <c r="K155" s="657"/>
      <c r="L155" s="657">
        <f t="shared" ref="L155:L162" si="51">J155+K155</f>
        <v>0</v>
      </c>
      <c r="M155" s="43"/>
      <c r="N155" s="40"/>
      <c r="O155" s="686">
        <f t="shared" ref="O155:O162" si="52">N155+M155</f>
        <v>0</v>
      </c>
      <c r="P155" s="658"/>
      <c r="R155" s="13"/>
      <c r="S155" s="13"/>
      <c r="T155" s="13"/>
    </row>
    <row r="156" spans="1:20" ht="24" hidden="1" x14ac:dyDescent="0.25">
      <c r="A156" s="46">
        <v>2362</v>
      </c>
      <c r="B156" s="110" t="s">
        <v>159</v>
      </c>
      <c r="C156" s="317">
        <f t="shared" si="35"/>
        <v>0</v>
      </c>
      <c r="D156" s="43"/>
      <c r="E156" s="40"/>
      <c r="F156" s="658">
        <f t="shared" si="49"/>
        <v>0</v>
      </c>
      <c r="G156" s="43"/>
      <c r="H156" s="40"/>
      <c r="I156" s="686">
        <f t="shared" si="50"/>
        <v>0</v>
      </c>
      <c r="J156" s="657"/>
      <c r="K156" s="657"/>
      <c r="L156" s="657">
        <f t="shared" si="51"/>
        <v>0</v>
      </c>
      <c r="M156" s="43"/>
      <c r="N156" s="40"/>
      <c r="O156" s="686">
        <f t="shared" si="52"/>
        <v>0</v>
      </c>
      <c r="P156" s="658"/>
      <c r="R156" s="13"/>
      <c r="S156" s="13"/>
      <c r="T156" s="13"/>
    </row>
    <row r="157" spans="1:20" x14ac:dyDescent="0.25">
      <c r="A157" s="46">
        <v>2363</v>
      </c>
      <c r="B157" s="110" t="s">
        <v>158</v>
      </c>
      <c r="C157" s="317">
        <f t="shared" si="35"/>
        <v>5250</v>
      </c>
      <c r="D157" s="43">
        <v>1750</v>
      </c>
      <c r="E157" s="40"/>
      <c r="F157" s="658">
        <f t="shared" si="49"/>
        <v>1750</v>
      </c>
      <c r="G157" s="43"/>
      <c r="H157" s="40"/>
      <c r="I157" s="686">
        <f t="shared" si="50"/>
        <v>0</v>
      </c>
      <c r="J157" s="657">
        <v>3500</v>
      </c>
      <c r="K157" s="657"/>
      <c r="L157" s="657">
        <f t="shared" si="51"/>
        <v>3500</v>
      </c>
      <c r="M157" s="43"/>
      <c r="N157" s="40"/>
      <c r="O157" s="686">
        <f t="shared" si="52"/>
        <v>0</v>
      </c>
      <c r="P157" s="658"/>
      <c r="R157" s="13"/>
      <c r="S157" s="13"/>
      <c r="T157" s="13"/>
    </row>
    <row r="158" spans="1:20" hidden="1" x14ac:dyDescent="0.25">
      <c r="A158" s="46">
        <v>2364</v>
      </c>
      <c r="B158" s="110" t="s">
        <v>156</v>
      </c>
      <c r="C158" s="317">
        <f t="shared" si="35"/>
        <v>0</v>
      </c>
      <c r="D158" s="43"/>
      <c r="E158" s="40"/>
      <c r="F158" s="658">
        <f t="shared" si="49"/>
        <v>0</v>
      </c>
      <c r="G158" s="43"/>
      <c r="H158" s="40"/>
      <c r="I158" s="686">
        <f t="shared" si="50"/>
        <v>0</v>
      </c>
      <c r="J158" s="657"/>
      <c r="K158" s="657"/>
      <c r="L158" s="657">
        <f t="shared" si="51"/>
        <v>0</v>
      </c>
      <c r="M158" s="43"/>
      <c r="N158" s="40"/>
      <c r="O158" s="686">
        <f t="shared" si="52"/>
        <v>0</v>
      </c>
      <c r="P158" s="658"/>
      <c r="R158" s="13"/>
      <c r="S158" s="13"/>
      <c r="T158" s="13"/>
    </row>
    <row r="159" spans="1:20" ht="12.75" hidden="1" customHeight="1" x14ac:dyDescent="0.25">
      <c r="A159" s="46">
        <v>2365</v>
      </c>
      <c r="B159" s="110" t="s">
        <v>155</v>
      </c>
      <c r="C159" s="317">
        <f t="shared" si="35"/>
        <v>0</v>
      </c>
      <c r="D159" s="43"/>
      <c r="E159" s="40"/>
      <c r="F159" s="658">
        <f t="shared" si="49"/>
        <v>0</v>
      </c>
      <c r="G159" s="43"/>
      <c r="H159" s="40"/>
      <c r="I159" s="686">
        <f t="shared" si="50"/>
        <v>0</v>
      </c>
      <c r="J159" s="657"/>
      <c r="K159" s="657"/>
      <c r="L159" s="657">
        <f t="shared" si="51"/>
        <v>0</v>
      </c>
      <c r="M159" s="43"/>
      <c r="N159" s="40"/>
      <c r="O159" s="686">
        <f t="shared" si="52"/>
        <v>0</v>
      </c>
      <c r="P159" s="658"/>
      <c r="R159" s="13"/>
      <c r="S159" s="13"/>
      <c r="T159" s="13"/>
    </row>
    <row r="160" spans="1:20" ht="36" hidden="1" x14ac:dyDescent="0.25">
      <c r="A160" s="46">
        <v>2366</v>
      </c>
      <c r="B160" s="110" t="s">
        <v>153</v>
      </c>
      <c r="C160" s="317">
        <f t="shared" si="35"/>
        <v>0</v>
      </c>
      <c r="D160" s="43"/>
      <c r="E160" s="40"/>
      <c r="F160" s="658">
        <f t="shared" si="49"/>
        <v>0</v>
      </c>
      <c r="G160" s="43"/>
      <c r="H160" s="40"/>
      <c r="I160" s="686">
        <f t="shared" si="50"/>
        <v>0</v>
      </c>
      <c r="J160" s="657"/>
      <c r="K160" s="657"/>
      <c r="L160" s="657">
        <f t="shared" si="51"/>
        <v>0</v>
      </c>
      <c r="M160" s="43"/>
      <c r="N160" s="40"/>
      <c r="O160" s="686">
        <f t="shared" si="52"/>
        <v>0</v>
      </c>
      <c r="P160" s="658"/>
      <c r="R160" s="13"/>
      <c r="S160" s="13"/>
      <c r="T160" s="13"/>
    </row>
    <row r="161" spans="1:20" ht="48" hidden="1" x14ac:dyDescent="0.25">
      <c r="A161" s="46">
        <v>2369</v>
      </c>
      <c r="B161" s="110" t="s">
        <v>152</v>
      </c>
      <c r="C161" s="317">
        <f t="shared" si="35"/>
        <v>0</v>
      </c>
      <c r="D161" s="43"/>
      <c r="E161" s="40"/>
      <c r="F161" s="658">
        <f t="shared" si="49"/>
        <v>0</v>
      </c>
      <c r="G161" s="43"/>
      <c r="H161" s="40"/>
      <c r="I161" s="686">
        <f t="shared" si="50"/>
        <v>0</v>
      </c>
      <c r="J161" s="657"/>
      <c r="K161" s="657"/>
      <c r="L161" s="657">
        <f t="shared" si="51"/>
        <v>0</v>
      </c>
      <c r="M161" s="43"/>
      <c r="N161" s="40"/>
      <c r="O161" s="686">
        <f t="shared" si="52"/>
        <v>0</v>
      </c>
      <c r="P161" s="658"/>
      <c r="R161" s="13"/>
      <c r="S161" s="13"/>
      <c r="T161" s="13"/>
    </row>
    <row r="162" spans="1:20" x14ac:dyDescent="0.25">
      <c r="A162" s="169">
        <v>2370</v>
      </c>
      <c r="B162" s="96" t="s">
        <v>151</v>
      </c>
      <c r="C162" s="243">
        <f t="shared" si="35"/>
        <v>6347</v>
      </c>
      <c r="D162" s="167">
        <f>6100-253</f>
        <v>5847</v>
      </c>
      <c r="E162" s="164"/>
      <c r="F162" s="687">
        <f t="shared" si="49"/>
        <v>5847</v>
      </c>
      <c r="G162" s="167"/>
      <c r="H162" s="164"/>
      <c r="I162" s="688">
        <f t="shared" si="50"/>
        <v>0</v>
      </c>
      <c r="J162" s="689">
        <v>500</v>
      </c>
      <c r="K162" s="689"/>
      <c r="L162" s="689">
        <f t="shared" si="51"/>
        <v>500</v>
      </c>
      <c r="M162" s="167"/>
      <c r="N162" s="164"/>
      <c r="O162" s="688">
        <f t="shared" si="52"/>
        <v>0</v>
      </c>
      <c r="P162" s="687"/>
      <c r="R162" s="13"/>
      <c r="S162" s="13"/>
      <c r="T162" s="13"/>
    </row>
    <row r="163" spans="1:20" x14ac:dyDescent="0.25">
      <c r="A163" s="169">
        <v>2380</v>
      </c>
      <c r="B163" s="96" t="s">
        <v>150</v>
      </c>
      <c r="C163" s="243">
        <f t="shared" si="35"/>
        <v>800</v>
      </c>
      <c r="D163" s="94">
        <f t="shared" ref="D163:O163" si="53">SUM(D164:D165)</f>
        <v>800</v>
      </c>
      <c r="E163" s="91">
        <f t="shared" si="53"/>
        <v>0</v>
      </c>
      <c r="F163" s="90">
        <f t="shared" si="53"/>
        <v>800</v>
      </c>
      <c r="G163" s="94">
        <f t="shared" si="53"/>
        <v>0</v>
      </c>
      <c r="H163" s="91">
        <f t="shared" si="53"/>
        <v>0</v>
      </c>
      <c r="I163" s="95">
        <f t="shared" si="53"/>
        <v>0</v>
      </c>
      <c r="J163" s="484">
        <f t="shared" si="53"/>
        <v>0</v>
      </c>
      <c r="K163" s="484">
        <f t="shared" si="53"/>
        <v>0</v>
      </c>
      <c r="L163" s="484">
        <f t="shared" si="53"/>
        <v>0</v>
      </c>
      <c r="M163" s="94">
        <f t="shared" si="53"/>
        <v>0</v>
      </c>
      <c r="N163" s="91">
        <f t="shared" si="53"/>
        <v>0</v>
      </c>
      <c r="O163" s="95">
        <f t="shared" si="53"/>
        <v>0</v>
      </c>
      <c r="P163" s="90"/>
      <c r="R163" s="13"/>
      <c r="S163" s="13"/>
      <c r="T163" s="13"/>
    </row>
    <row r="164" spans="1:20" hidden="1" x14ac:dyDescent="0.25">
      <c r="A164" s="200">
        <v>2381</v>
      </c>
      <c r="B164" s="117" t="s">
        <v>149</v>
      </c>
      <c r="C164" s="195">
        <f t="shared" si="35"/>
        <v>0</v>
      </c>
      <c r="D164" s="83"/>
      <c r="E164" s="80"/>
      <c r="F164" s="656">
        <f>D164+E164</f>
        <v>0</v>
      </c>
      <c r="G164" s="83"/>
      <c r="H164" s="80"/>
      <c r="I164" s="685">
        <f>G164+H164</f>
        <v>0</v>
      </c>
      <c r="J164" s="655"/>
      <c r="K164" s="655"/>
      <c r="L164" s="655">
        <f>J164+K164</f>
        <v>0</v>
      </c>
      <c r="M164" s="83"/>
      <c r="N164" s="80"/>
      <c r="O164" s="685">
        <f>N164+M164</f>
        <v>0</v>
      </c>
      <c r="P164" s="656"/>
      <c r="R164" s="13"/>
      <c r="S164" s="13"/>
      <c r="T164" s="13"/>
    </row>
    <row r="165" spans="1:20" ht="24" x14ac:dyDescent="0.25">
      <c r="A165" s="46">
        <v>2389</v>
      </c>
      <c r="B165" s="110" t="s">
        <v>148</v>
      </c>
      <c r="C165" s="317">
        <f t="shared" si="35"/>
        <v>800</v>
      </c>
      <c r="D165" s="43">
        <v>800</v>
      </c>
      <c r="E165" s="40"/>
      <c r="F165" s="658">
        <f>D165+E165</f>
        <v>800</v>
      </c>
      <c r="G165" s="43"/>
      <c r="H165" s="40"/>
      <c r="I165" s="686">
        <f>G165+H165</f>
        <v>0</v>
      </c>
      <c r="J165" s="657"/>
      <c r="K165" s="657"/>
      <c r="L165" s="657">
        <f>J165+K165</f>
        <v>0</v>
      </c>
      <c r="M165" s="43"/>
      <c r="N165" s="40"/>
      <c r="O165" s="686">
        <f>N165+M165</f>
        <v>0</v>
      </c>
      <c r="P165" s="658"/>
      <c r="R165" s="13"/>
      <c r="S165" s="13"/>
      <c r="T165" s="13"/>
    </row>
    <row r="166" spans="1:20" hidden="1" x14ac:dyDescent="0.25">
      <c r="A166" s="169">
        <v>2390</v>
      </c>
      <c r="B166" s="96" t="s">
        <v>147</v>
      </c>
      <c r="C166" s="243">
        <f t="shared" si="35"/>
        <v>0</v>
      </c>
      <c r="D166" s="167"/>
      <c r="E166" s="164"/>
      <c r="F166" s="687">
        <f>D166+E166</f>
        <v>0</v>
      </c>
      <c r="G166" s="167"/>
      <c r="H166" s="164"/>
      <c r="I166" s="688">
        <f>G166+H166</f>
        <v>0</v>
      </c>
      <c r="J166" s="689"/>
      <c r="K166" s="689"/>
      <c r="L166" s="689">
        <f>J166+K166</f>
        <v>0</v>
      </c>
      <c r="M166" s="167"/>
      <c r="N166" s="164"/>
      <c r="O166" s="688">
        <f>N166+M166</f>
        <v>0</v>
      </c>
      <c r="P166" s="687"/>
      <c r="R166" s="13"/>
      <c r="S166" s="13"/>
      <c r="T166" s="13"/>
    </row>
    <row r="167" spans="1:20" hidden="1" x14ac:dyDescent="0.25">
      <c r="A167" s="109">
        <v>2400</v>
      </c>
      <c r="B167" s="108" t="s">
        <v>146</v>
      </c>
      <c r="C167" s="277">
        <f t="shared" si="35"/>
        <v>0</v>
      </c>
      <c r="D167" s="199"/>
      <c r="E167" s="196"/>
      <c r="F167" s="695">
        <f>D167+E167</f>
        <v>0</v>
      </c>
      <c r="G167" s="199"/>
      <c r="H167" s="196"/>
      <c r="I167" s="696">
        <f>G167+H167</f>
        <v>0</v>
      </c>
      <c r="J167" s="697"/>
      <c r="K167" s="697"/>
      <c r="L167" s="697">
        <f>J167+K167</f>
        <v>0</v>
      </c>
      <c r="M167" s="199"/>
      <c r="N167" s="196"/>
      <c r="O167" s="696">
        <f>N167+M167</f>
        <v>0</v>
      </c>
      <c r="P167" s="695"/>
      <c r="R167" s="13"/>
      <c r="S167" s="13"/>
      <c r="T167" s="13"/>
    </row>
    <row r="168" spans="1:20" ht="24" hidden="1" x14ac:dyDescent="0.25">
      <c r="A168" s="109">
        <v>2500</v>
      </c>
      <c r="B168" s="108" t="s">
        <v>145</v>
      </c>
      <c r="C168" s="277">
        <f t="shared" si="35"/>
        <v>0</v>
      </c>
      <c r="D168" s="121">
        <f t="shared" ref="D168:O168" si="54">SUM(D169,D174)</f>
        <v>0</v>
      </c>
      <c r="E168" s="123">
        <f t="shared" si="54"/>
        <v>0</v>
      </c>
      <c r="F168" s="119">
        <f t="shared" si="54"/>
        <v>0</v>
      </c>
      <c r="G168" s="121">
        <f t="shared" si="54"/>
        <v>0</v>
      </c>
      <c r="H168" s="123">
        <f t="shared" si="54"/>
        <v>0</v>
      </c>
      <c r="I168" s="122">
        <f t="shared" si="54"/>
        <v>0</v>
      </c>
      <c r="J168" s="473">
        <f t="shared" si="54"/>
        <v>0</v>
      </c>
      <c r="K168" s="473">
        <f t="shared" si="54"/>
        <v>0</v>
      </c>
      <c r="L168" s="473">
        <f t="shared" si="54"/>
        <v>0</v>
      </c>
      <c r="M168" s="150">
        <f t="shared" si="54"/>
        <v>0</v>
      </c>
      <c r="N168" s="123">
        <f t="shared" si="54"/>
        <v>0</v>
      </c>
      <c r="O168" s="122">
        <f t="shared" si="54"/>
        <v>0</v>
      </c>
      <c r="P168" s="119"/>
      <c r="R168" s="13"/>
      <c r="S168" s="13"/>
      <c r="T168" s="13"/>
    </row>
    <row r="169" spans="1:20" ht="16.5" hidden="1" customHeight="1" x14ac:dyDescent="0.25">
      <c r="A169" s="118">
        <v>2510</v>
      </c>
      <c r="B169" s="117" t="s">
        <v>144</v>
      </c>
      <c r="C169" s="195">
        <f t="shared" si="35"/>
        <v>0</v>
      </c>
      <c r="D169" s="140">
        <f t="shared" ref="D169:O169" si="55">SUM(D170:D173)</f>
        <v>0</v>
      </c>
      <c r="E169" s="141">
        <f t="shared" si="55"/>
        <v>0</v>
      </c>
      <c r="F169" s="79">
        <f t="shared" si="55"/>
        <v>0</v>
      </c>
      <c r="G169" s="140">
        <f t="shared" si="55"/>
        <v>0</v>
      </c>
      <c r="H169" s="141">
        <f t="shared" si="55"/>
        <v>0</v>
      </c>
      <c r="I169" s="84">
        <f t="shared" si="55"/>
        <v>0</v>
      </c>
      <c r="J169" s="477">
        <f t="shared" si="55"/>
        <v>0</v>
      </c>
      <c r="K169" s="477">
        <f t="shared" si="55"/>
        <v>0</v>
      </c>
      <c r="L169" s="477">
        <f t="shared" si="55"/>
        <v>0</v>
      </c>
      <c r="M169" s="201">
        <f t="shared" si="55"/>
        <v>0</v>
      </c>
      <c r="N169" s="141">
        <f t="shared" si="55"/>
        <v>0</v>
      </c>
      <c r="O169" s="84">
        <f t="shared" si="55"/>
        <v>0</v>
      </c>
      <c r="P169" s="79"/>
      <c r="R169" s="13"/>
      <c r="S169" s="13"/>
      <c r="T169" s="13"/>
    </row>
    <row r="170" spans="1:20" ht="24" hidden="1" x14ac:dyDescent="0.25">
      <c r="A170" s="88">
        <v>2512</v>
      </c>
      <c r="B170" s="110" t="s">
        <v>143</v>
      </c>
      <c r="C170" s="317">
        <f t="shared" si="35"/>
        <v>0</v>
      </c>
      <c r="D170" s="43"/>
      <c r="E170" s="40"/>
      <c r="F170" s="658">
        <f t="shared" ref="F170:F175" si="56">D170+E170</f>
        <v>0</v>
      </c>
      <c r="G170" s="43"/>
      <c r="H170" s="40"/>
      <c r="I170" s="686">
        <f t="shared" ref="I170:I175" si="57">G170+H170</f>
        <v>0</v>
      </c>
      <c r="J170" s="657"/>
      <c r="K170" s="657"/>
      <c r="L170" s="657">
        <f t="shared" ref="L170:L175" si="58">J170+K170</f>
        <v>0</v>
      </c>
      <c r="M170" s="43"/>
      <c r="N170" s="40"/>
      <c r="O170" s="686">
        <f t="shared" ref="O170:O175" si="59">N170+M170</f>
        <v>0</v>
      </c>
      <c r="P170" s="658"/>
      <c r="R170" s="13"/>
      <c r="S170" s="13"/>
      <c r="T170" s="13"/>
    </row>
    <row r="171" spans="1:20" ht="36" hidden="1" x14ac:dyDescent="0.25">
      <c r="A171" s="88">
        <v>2513</v>
      </c>
      <c r="B171" s="110" t="s">
        <v>142</v>
      </c>
      <c r="C171" s="317">
        <f t="shared" si="35"/>
        <v>0</v>
      </c>
      <c r="D171" s="43"/>
      <c r="E171" s="40"/>
      <c r="F171" s="658">
        <f t="shared" si="56"/>
        <v>0</v>
      </c>
      <c r="G171" s="43"/>
      <c r="H171" s="40"/>
      <c r="I171" s="686">
        <f t="shared" si="57"/>
        <v>0</v>
      </c>
      <c r="J171" s="657"/>
      <c r="K171" s="657"/>
      <c r="L171" s="657">
        <f t="shared" si="58"/>
        <v>0</v>
      </c>
      <c r="M171" s="43"/>
      <c r="N171" s="40"/>
      <c r="O171" s="686">
        <f t="shared" si="59"/>
        <v>0</v>
      </c>
      <c r="P171" s="658"/>
      <c r="R171" s="13"/>
      <c r="S171" s="13"/>
      <c r="T171" s="13"/>
    </row>
    <row r="172" spans="1:20" ht="24" hidden="1" x14ac:dyDescent="0.25">
      <c r="A172" s="88">
        <v>2515</v>
      </c>
      <c r="B172" s="110" t="s">
        <v>141</v>
      </c>
      <c r="C172" s="317">
        <f t="shared" si="35"/>
        <v>0</v>
      </c>
      <c r="D172" s="43"/>
      <c r="E172" s="40"/>
      <c r="F172" s="658">
        <f t="shared" si="56"/>
        <v>0</v>
      </c>
      <c r="G172" s="43"/>
      <c r="H172" s="40"/>
      <c r="I172" s="686">
        <f t="shared" si="57"/>
        <v>0</v>
      </c>
      <c r="J172" s="657"/>
      <c r="K172" s="657"/>
      <c r="L172" s="657">
        <f t="shared" si="58"/>
        <v>0</v>
      </c>
      <c r="M172" s="43"/>
      <c r="N172" s="40"/>
      <c r="O172" s="686">
        <f t="shared" si="59"/>
        <v>0</v>
      </c>
      <c r="P172" s="658"/>
      <c r="R172" s="13"/>
      <c r="S172" s="13"/>
      <c r="T172" s="13"/>
    </row>
    <row r="173" spans="1:20" ht="24" hidden="1" x14ac:dyDescent="0.25">
      <c r="A173" s="88">
        <v>2519</v>
      </c>
      <c r="B173" s="110" t="s">
        <v>140</v>
      </c>
      <c r="C173" s="317">
        <f t="shared" si="35"/>
        <v>0</v>
      </c>
      <c r="D173" s="43"/>
      <c r="E173" s="40"/>
      <c r="F173" s="658">
        <f t="shared" si="56"/>
        <v>0</v>
      </c>
      <c r="G173" s="43"/>
      <c r="H173" s="40"/>
      <c r="I173" s="686">
        <f t="shared" si="57"/>
        <v>0</v>
      </c>
      <c r="J173" s="657"/>
      <c r="K173" s="657"/>
      <c r="L173" s="657">
        <f t="shared" si="58"/>
        <v>0</v>
      </c>
      <c r="M173" s="43"/>
      <c r="N173" s="40"/>
      <c r="O173" s="686">
        <f t="shared" si="59"/>
        <v>0</v>
      </c>
      <c r="P173" s="658"/>
      <c r="R173" s="13"/>
      <c r="S173" s="13"/>
      <c r="T173" s="13"/>
    </row>
    <row r="174" spans="1:20" hidden="1" x14ac:dyDescent="0.25">
      <c r="A174" s="111">
        <v>2520</v>
      </c>
      <c r="B174" s="110" t="s">
        <v>139</v>
      </c>
      <c r="C174" s="317">
        <f t="shared" si="35"/>
        <v>0</v>
      </c>
      <c r="D174" s="43"/>
      <c r="E174" s="40"/>
      <c r="F174" s="658">
        <f t="shared" si="56"/>
        <v>0</v>
      </c>
      <c r="G174" s="43"/>
      <c r="H174" s="40"/>
      <c r="I174" s="686">
        <f t="shared" si="57"/>
        <v>0</v>
      </c>
      <c r="J174" s="657"/>
      <c r="K174" s="657"/>
      <c r="L174" s="657">
        <f t="shared" si="58"/>
        <v>0</v>
      </c>
      <c r="M174" s="43"/>
      <c r="N174" s="40"/>
      <c r="O174" s="686">
        <f t="shared" si="59"/>
        <v>0</v>
      </c>
      <c r="P174" s="658"/>
      <c r="R174" s="13"/>
      <c r="S174" s="13"/>
      <c r="T174" s="13"/>
    </row>
    <row r="175" spans="1:20" s="189" customFormat="1" ht="36" hidden="1" x14ac:dyDescent="0.25">
      <c r="A175" s="183">
        <v>2800</v>
      </c>
      <c r="B175" s="117" t="s">
        <v>138</v>
      </c>
      <c r="C175" s="195">
        <f t="shared" si="35"/>
        <v>0</v>
      </c>
      <c r="D175" s="194"/>
      <c r="E175" s="191"/>
      <c r="F175" s="643">
        <f t="shared" si="56"/>
        <v>0</v>
      </c>
      <c r="G175" s="194"/>
      <c r="H175" s="191"/>
      <c r="I175" s="644">
        <f t="shared" si="57"/>
        <v>0</v>
      </c>
      <c r="J175" s="645"/>
      <c r="K175" s="645"/>
      <c r="L175" s="645">
        <f t="shared" si="58"/>
        <v>0</v>
      </c>
      <c r="M175" s="194"/>
      <c r="N175" s="191"/>
      <c r="O175" s="644">
        <f t="shared" si="59"/>
        <v>0</v>
      </c>
      <c r="P175" s="643"/>
      <c r="R175" s="13"/>
      <c r="S175" s="13"/>
      <c r="T175" s="13"/>
    </row>
    <row r="176" spans="1:20" hidden="1" x14ac:dyDescent="0.25">
      <c r="A176" s="163">
        <v>3000</v>
      </c>
      <c r="B176" s="163" t="s">
        <v>137</v>
      </c>
      <c r="C176" s="679">
        <f t="shared" si="35"/>
        <v>0</v>
      </c>
      <c r="D176" s="680">
        <f t="shared" ref="D176:O176" si="60">SUM(D177,D187)</f>
        <v>0</v>
      </c>
      <c r="E176" s="681">
        <f t="shared" si="60"/>
        <v>0</v>
      </c>
      <c r="F176" s="682">
        <f t="shared" si="60"/>
        <v>0</v>
      </c>
      <c r="G176" s="680">
        <f t="shared" si="60"/>
        <v>0</v>
      </c>
      <c r="H176" s="681">
        <f t="shared" si="60"/>
        <v>0</v>
      </c>
      <c r="I176" s="683">
        <f t="shared" si="60"/>
        <v>0</v>
      </c>
      <c r="J176" s="684">
        <f t="shared" si="60"/>
        <v>0</v>
      </c>
      <c r="K176" s="684">
        <f t="shared" si="60"/>
        <v>0</v>
      </c>
      <c r="L176" s="684">
        <f t="shared" si="60"/>
        <v>0</v>
      </c>
      <c r="M176" s="160">
        <f t="shared" si="60"/>
        <v>0</v>
      </c>
      <c r="N176" s="157">
        <f t="shared" si="60"/>
        <v>0</v>
      </c>
      <c r="O176" s="161">
        <f t="shared" si="60"/>
        <v>0</v>
      </c>
      <c r="P176" s="156"/>
      <c r="R176" s="13"/>
      <c r="S176" s="13"/>
      <c r="T176" s="13"/>
    </row>
    <row r="177" spans="1:20" ht="24" hidden="1" x14ac:dyDescent="0.25">
      <c r="A177" s="109">
        <v>3200</v>
      </c>
      <c r="B177" s="153" t="s">
        <v>136</v>
      </c>
      <c r="C177" s="277">
        <f t="shared" si="35"/>
        <v>0</v>
      </c>
      <c r="D177" s="121">
        <f t="shared" ref="D177:O177" si="61">SUM(D178,D182)</f>
        <v>0</v>
      </c>
      <c r="E177" s="123">
        <f t="shared" si="61"/>
        <v>0</v>
      </c>
      <c r="F177" s="119">
        <f t="shared" si="61"/>
        <v>0</v>
      </c>
      <c r="G177" s="121">
        <f t="shared" si="61"/>
        <v>0</v>
      </c>
      <c r="H177" s="123">
        <f t="shared" si="61"/>
        <v>0</v>
      </c>
      <c r="I177" s="122">
        <f t="shared" si="61"/>
        <v>0</v>
      </c>
      <c r="J177" s="473">
        <f t="shared" si="61"/>
        <v>0</v>
      </c>
      <c r="K177" s="473">
        <f t="shared" si="61"/>
        <v>0</v>
      </c>
      <c r="L177" s="473">
        <f t="shared" si="61"/>
        <v>0</v>
      </c>
      <c r="M177" s="150">
        <f t="shared" si="61"/>
        <v>0</v>
      </c>
      <c r="N177" s="123">
        <f t="shared" si="61"/>
        <v>0</v>
      </c>
      <c r="O177" s="122">
        <f t="shared" si="61"/>
        <v>0</v>
      </c>
      <c r="P177" s="119"/>
      <c r="R177" s="13"/>
      <c r="S177" s="13"/>
      <c r="T177" s="13"/>
    </row>
    <row r="178" spans="1:20" ht="36" hidden="1" x14ac:dyDescent="0.25">
      <c r="A178" s="118">
        <v>3260</v>
      </c>
      <c r="B178" s="117" t="s">
        <v>135</v>
      </c>
      <c r="C178" s="195">
        <f t="shared" si="35"/>
        <v>0</v>
      </c>
      <c r="D178" s="140">
        <f t="shared" ref="D178:O178" si="62">SUM(D179:D181)</f>
        <v>0</v>
      </c>
      <c r="E178" s="141">
        <f t="shared" si="62"/>
        <v>0</v>
      </c>
      <c r="F178" s="79">
        <f t="shared" si="62"/>
        <v>0</v>
      </c>
      <c r="G178" s="140">
        <f t="shared" si="62"/>
        <v>0</v>
      </c>
      <c r="H178" s="141">
        <f t="shared" si="62"/>
        <v>0</v>
      </c>
      <c r="I178" s="84">
        <f t="shared" si="62"/>
        <v>0</v>
      </c>
      <c r="J178" s="477">
        <f t="shared" si="62"/>
        <v>0</v>
      </c>
      <c r="K178" s="477">
        <f t="shared" si="62"/>
        <v>0</v>
      </c>
      <c r="L178" s="477">
        <f t="shared" si="62"/>
        <v>0</v>
      </c>
      <c r="M178" s="140">
        <f t="shared" si="62"/>
        <v>0</v>
      </c>
      <c r="N178" s="141">
        <f t="shared" si="62"/>
        <v>0</v>
      </c>
      <c r="O178" s="84">
        <f t="shared" si="62"/>
        <v>0</v>
      </c>
      <c r="P178" s="79"/>
      <c r="R178" s="13"/>
      <c r="S178" s="13"/>
      <c r="T178" s="13"/>
    </row>
    <row r="179" spans="1:20" ht="24" hidden="1" x14ac:dyDescent="0.25">
      <c r="A179" s="88">
        <v>3261</v>
      </c>
      <c r="B179" s="110" t="s">
        <v>134</v>
      </c>
      <c r="C179" s="317">
        <f t="shared" si="35"/>
        <v>0</v>
      </c>
      <c r="D179" s="43"/>
      <c r="E179" s="40"/>
      <c r="F179" s="658">
        <f>D179+E179</f>
        <v>0</v>
      </c>
      <c r="G179" s="43"/>
      <c r="H179" s="40"/>
      <c r="I179" s="686">
        <f>G179+H179</f>
        <v>0</v>
      </c>
      <c r="J179" s="657"/>
      <c r="K179" s="657"/>
      <c r="L179" s="657">
        <f>J179+K179</f>
        <v>0</v>
      </c>
      <c r="M179" s="43"/>
      <c r="N179" s="40"/>
      <c r="O179" s="686">
        <f>N179+M179</f>
        <v>0</v>
      </c>
      <c r="P179" s="658"/>
      <c r="R179" s="13"/>
      <c r="S179" s="13"/>
      <c r="T179" s="13"/>
    </row>
    <row r="180" spans="1:20" ht="36" hidden="1" x14ac:dyDescent="0.25">
      <c r="A180" s="88">
        <v>3262</v>
      </c>
      <c r="B180" s="110" t="s">
        <v>133</v>
      </c>
      <c r="C180" s="317">
        <f t="shared" si="35"/>
        <v>0</v>
      </c>
      <c r="D180" s="43"/>
      <c r="E180" s="40"/>
      <c r="F180" s="658">
        <f>D180+E180</f>
        <v>0</v>
      </c>
      <c r="G180" s="43"/>
      <c r="H180" s="40"/>
      <c r="I180" s="686">
        <f>G180+H180</f>
        <v>0</v>
      </c>
      <c r="J180" s="657"/>
      <c r="K180" s="657"/>
      <c r="L180" s="657">
        <f>J180+K180</f>
        <v>0</v>
      </c>
      <c r="M180" s="43"/>
      <c r="N180" s="40"/>
      <c r="O180" s="686">
        <f>N180+M180</f>
        <v>0</v>
      </c>
      <c r="P180" s="658"/>
      <c r="R180" s="13"/>
      <c r="S180" s="13"/>
      <c r="T180" s="13"/>
    </row>
    <row r="181" spans="1:20" ht="24" hidden="1" x14ac:dyDescent="0.25">
      <c r="A181" s="88">
        <v>3263</v>
      </c>
      <c r="B181" s="110" t="s">
        <v>132</v>
      </c>
      <c r="C181" s="317">
        <f t="shared" ref="C181:C244" si="63">SUM(F181,I181,L181,O181)</f>
        <v>0</v>
      </c>
      <c r="D181" s="43"/>
      <c r="E181" s="40"/>
      <c r="F181" s="658">
        <f>D181+E181</f>
        <v>0</v>
      </c>
      <c r="G181" s="43"/>
      <c r="H181" s="40"/>
      <c r="I181" s="686">
        <f>G181+H181</f>
        <v>0</v>
      </c>
      <c r="J181" s="657"/>
      <c r="K181" s="657"/>
      <c r="L181" s="657">
        <f>J181+K181</f>
        <v>0</v>
      </c>
      <c r="M181" s="43"/>
      <c r="N181" s="40"/>
      <c r="O181" s="686">
        <f>N181+M181</f>
        <v>0</v>
      </c>
      <c r="P181" s="658"/>
      <c r="R181" s="13"/>
      <c r="S181" s="13"/>
      <c r="T181" s="13"/>
    </row>
    <row r="182" spans="1:20" ht="84" hidden="1" x14ac:dyDescent="0.25">
      <c r="A182" s="118">
        <v>3290</v>
      </c>
      <c r="B182" s="117" t="s">
        <v>651</v>
      </c>
      <c r="C182" s="698">
        <f t="shared" si="63"/>
        <v>0</v>
      </c>
      <c r="D182" s="140">
        <f t="shared" ref="D182:O182" si="64">SUM(D183:D186)</f>
        <v>0</v>
      </c>
      <c r="E182" s="141">
        <f t="shared" si="64"/>
        <v>0</v>
      </c>
      <c r="F182" s="79">
        <f t="shared" si="64"/>
        <v>0</v>
      </c>
      <c r="G182" s="140">
        <f t="shared" si="64"/>
        <v>0</v>
      </c>
      <c r="H182" s="141">
        <f t="shared" si="64"/>
        <v>0</v>
      </c>
      <c r="I182" s="84">
        <f t="shared" si="64"/>
        <v>0</v>
      </c>
      <c r="J182" s="477">
        <f t="shared" si="64"/>
        <v>0</v>
      </c>
      <c r="K182" s="477">
        <f t="shared" si="64"/>
        <v>0</v>
      </c>
      <c r="L182" s="477">
        <f t="shared" si="64"/>
        <v>0</v>
      </c>
      <c r="M182" s="699">
        <f t="shared" si="64"/>
        <v>0</v>
      </c>
      <c r="N182" s="141">
        <f t="shared" si="64"/>
        <v>0</v>
      </c>
      <c r="O182" s="84">
        <f t="shared" si="64"/>
        <v>0</v>
      </c>
      <c r="P182" s="79"/>
      <c r="R182" s="13"/>
      <c r="S182" s="13"/>
      <c r="T182" s="13"/>
    </row>
    <row r="183" spans="1:20" ht="60" hidden="1" x14ac:dyDescent="0.25">
      <c r="A183" s="88">
        <v>3291</v>
      </c>
      <c r="B183" s="110" t="s">
        <v>130</v>
      </c>
      <c r="C183" s="317">
        <f t="shared" si="63"/>
        <v>0</v>
      </c>
      <c r="D183" s="43"/>
      <c r="E183" s="40"/>
      <c r="F183" s="658">
        <f>D183+E183</f>
        <v>0</v>
      </c>
      <c r="G183" s="43"/>
      <c r="H183" s="40"/>
      <c r="I183" s="686">
        <f>G183+H183</f>
        <v>0</v>
      </c>
      <c r="J183" s="657"/>
      <c r="K183" s="657"/>
      <c r="L183" s="657">
        <f>J183+K183</f>
        <v>0</v>
      </c>
      <c r="M183" s="43"/>
      <c r="N183" s="40"/>
      <c r="O183" s="686">
        <f>N183+M183</f>
        <v>0</v>
      </c>
      <c r="P183" s="658"/>
      <c r="R183" s="13"/>
      <c r="S183" s="13"/>
      <c r="T183" s="13"/>
    </row>
    <row r="184" spans="1:20" ht="72" hidden="1" x14ac:dyDescent="0.25">
      <c r="A184" s="88">
        <v>3292</v>
      </c>
      <c r="B184" s="110" t="s">
        <v>129</v>
      </c>
      <c r="C184" s="317">
        <f t="shared" si="63"/>
        <v>0</v>
      </c>
      <c r="D184" s="43"/>
      <c r="E184" s="40"/>
      <c r="F184" s="658">
        <f>D184+E184</f>
        <v>0</v>
      </c>
      <c r="G184" s="43"/>
      <c r="H184" s="40"/>
      <c r="I184" s="686">
        <f>G184+H184</f>
        <v>0</v>
      </c>
      <c r="J184" s="657"/>
      <c r="K184" s="657"/>
      <c r="L184" s="657">
        <f>J184+K184</f>
        <v>0</v>
      </c>
      <c r="M184" s="43"/>
      <c r="N184" s="40"/>
      <c r="O184" s="686">
        <f>N184+M184</f>
        <v>0</v>
      </c>
      <c r="P184" s="658"/>
      <c r="R184" s="13"/>
      <c r="S184" s="13"/>
      <c r="T184" s="13"/>
    </row>
    <row r="185" spans="1:20" ht="60" hidden="1" x14ac:dyDescent="0.25">
      <c r="A185" s="88">
        <v>3293</v>
      </c>
      <c r="B185" s="110" t="s">
        <v>128</v>
      </c>
      <c r="C185" s="317">
        <f t="shared" si="63"/>
        <v>0</v>
      </c>
      <c r="D185" s="43"/>
      <c r="E185" s="40"/>
      <c r="F185" s="658">
        <f>D185+E185</f>
        <v>0</v>
      </c>
      <c r="G185" s="43"/>
      <c r="H185" s="40"/>
      <c r="I185" s="686">
        <f>G185+H185</f>
        <v>0</v>
      </c>
      <c r="J185" s="657"/>
      <c r="K185" s="657"/>
      <c r="L185" s="657">
        <f>J185+K185</f>
        <v>0</v>
      </c>
      <c r="M185" s="43"/>
      <c r="N185" s="40"/>
      <c r="O185" s="686">
        <f>N185+M185</f>
        <v>0</v>
      </c>
      <c r="P185" s="658"/>
      <c r="R185" s="13"/>
      <c r="S185" s="13"/>
      <c r="T185" s="13"/>
    </row>
    <row r="186" spans="1:20" ht="60" hidden="1" x14ac:dyDescent="0.25">
      <c r="A186" s="188">
        <v>3294</v>
      </c>
      <c r="B186" s="110" t="s">
        <v>127</v>
      </c>
      <c r="C186" s="698">
        <f t="shared" si="63"/>
        <v>0</v>
      </c>
      <c r="D186" s="33"/>
      <c r="E186" s="30"/>
      <c r="F186" s="700">
        <f>D186+E186</f>
        <v>0</v>
      </c>
      <c r="G186" s="33"/>
      <c r="H186" s="30"/>
      <c r="I186" s="701">
        <f>G186+H186</f>
        <v>0</v>
      </c>
      <c r="J186" s="702"/>
      <c r="K186" s="702"/>
      <c r="L186" s="702">
        <f>J186+K186</f>
        <v>0</v>
      </c>
      <c r="M186" s="33"/>
      <c r="N186" s="30"/>
      <c r="O186" s="701">
        <f>N186+M186</f>
        <v>0</v>
      </c>
      <c r="P186" s="700"/>
      <c r="R186" s="13"/>
      <c r="S186" s="13"/>
      <c r="T186" s="13"/>
    </row>
    <row r="187" spans="1:20" ht="48" hidden="1" x14ac:dyDescent="0.25">
      <c r="A187" s="154">
        <v>3300</v>
      </c>
      <c r="B187" s="153" t="s">
        <v>126</v>
      </c>
      <c r="C187" s="272">
        <f t="shared" si="63"/>
        <v>0</v>
      </c>
      <c r="D187" s="150">
        <f t="shared" ref="D187:O187" si="65">SUM(D188:D189)</f>
        <v>0</v>
      </c>
      <c r="E187" s="68">
        <f t="shared" si="65"/>
        <v>0</v>
      </c>
      <c r="F187" s="67">
        <f t="shared" si="65"/>
        <v>0</v>
      </c>
      <c r="G187" s="150">
        <f t="shared" si="65"/>
        <v>0</v>
      </c>
      <c r="H187" s="68">
        <f t="shared" si="65"/>
        <v>0</v>
      </c>
      <c r="I187" s="151">
        <f t="shared" si="65"/>
        <v>0</v>
      </c>
      <c r="J187" s="498">
        <f t="shared" si="65"/>
        <v>0</v>
      </c>
      <c r="K187" s="498">
        <f t="shared" si="65"/>
        <v>0</v>
      </c>
      <c r="L187" s="498">
        <f t="shared" si="65"/>
        <v>0</v>
      </c>
      <c r="M187" s="150">
        <f t="shared" si="65"/>
        <v>0</v>
      </c>
      <c r="N187" s="68">
        <f t="shared" si="65"/>
        <v>0</v>
      </c>
      <c r="O187" s="151">
        <f t="shared" si="65"/>
        <v>0</v>
      </c>
      <c r="P187" s="67"/>
      <c r="R187" s="13"/>
      <c r="S187" s="13"/>
      <c r="T187" s="13"/>
    </row>
    <row r="188" spans="1:20" ht="48" hidden="1" x14ac:dyDescent="0.25">
      <c r="A188" s="187">
        <v>3310</v>
      </c>
      <c r="B188" s="96" t="s">
        <v>125</v>
      </c>
      <c r="C188" s="243">
        <f t="shared" si="63"/>
        <v>0</v>
      </c>
      <c r="D188" s="167"/>
      <c r="E188" s="164"/>
      <c r="F188" s="687">
        <f>D188+E188</f>
        <v>0</v>
      </c>
      <c r="G188" s="167"/>
      <c r="H188" s="164"/>
      <c r="I188" s="688">
        <f>G188+H188</f>
        <v>0</v>
      </c>
      <c r="J188" s="689"/>
      <c r="K188" s="689"/>
      <c r="L188" s="689">
        <f>J188+K188</f>
        <v>0</v>
      </c>
      <c r="M188" s="167"/>
      <c r="N188" s="164"/>
      <c r="O188" s="688">
        <f>N188+M188</f>
        <v>0</v>
      </c>
      <c r="P188" s="687"/>
      <c r="R188" s="13"/>
      <c r="S188" s="13"/>
      <c r="T188" s="13"/>
    </row>
    <row r="189" spans="1:20" ht="48" hidden="1" x14ac:dyDescent="0.25">
      <c r="A189" s="145">
        <v>3320</v>
      </c>
      <c r="B189" s="117" t="s">
        <v>124</v>
      </c>
      <c r="C189" s="195">
        <f t="shared" si="63"/>
        <v>0</v>
      </c>
      <c r="D189" s="83"/>
      <c r="E189" s="80"/>
      <c r="F189" s="656">
        <f>D189+E189</f>
        <v>0</v>
      </c>
      <c r="G189" s="83"/>
      <c r="H189" s="80"/>
      <c r="I189" s="701">
        <f>G189+H189</f>
        <v>0</v>
      </c>
      <c r="J189" s="702"/>
      <c r="K189" s="702"/>
      <c r="L189" s="702">
        <f>J189+K189</f>
        <v>0</v>
      </c>
      <c r="M189" s="83"/>
      <c r="N189" s="80"/>
      <c r="O189" s="685">
        <f>N189+M189</f>
        <v>0</v>
      </c>
      <c r="P189" s="656"/>
      <c r="R189" s="13"/>
      <c r="S189" s="13"/>
      <c r="T189" s="13"/>
    </row>
    <row r="190" spans="1:20" hidden="1" x14ac:dyDescent="0.25">
      <c r="A190" s="186">
        <v>4000</v>
      </c>
      <c r="B190" s="163" t="s">
        <v>123</v>
      </c>
      <c r="C190" s="679">
        <f t="shared" si="63"/>
        <v>0</v>
      </c>
      <c r="D190" s="680">
        <f t="shared" ref="D190:O190" si="66">SUM(D191,D194)</f>
        <v>0</v>
      </c>
      <c r="E190" s="681">
        <f t="shared" si="66"/>
        <v>0</v>
      </c>
      <c r="F190" s="682">
        <f t="shared" si="66"/>
        <v>0</v>
      </c>
      <c r="G190" s="680">
        <f t="shared" si="66"/>
        <v>0</v>
      </c>
      <c r="H190" s="681">
        <f t="shared" si="66"/>
        <v>0</v>
      </c>
      <c r="I190" s="683">
        <f t="shared" si="66"/>
        <v>0</v>
      </c>
      <c r="J190" s="684">
        <f t="shared" si="66"/>
        <v>0</v>
      </c>
      <c r="K190" s="684">
        <f t="shared" si="66"/>
        <v>0</v>
      </c>
      <c r="L190" s="684">
        <f t="shared" si="66"/>
        <v>0</v>
      </c>
      <c r="M190" s="160">
        <f t="shared" si="66"/>
        <v>0</v>
      </c>
      <c r="N190" s="157">
        <f t="shared" si="66"/>
        <v>0</v>
      </c>
      <c r="O190" s="161">
        <f t="shared" si="66"/>
        <v>0</v>
      </c>
      <c r="P190" s="156"/>
      <c r="R190" s="13"/>
      <c r="S190" s="13"/>
      <c r="T190" s="13"/>
    </row>
    <row r="191" spans="1:20" ht="24" hidden="1" x14ac:dyDescent="0.25">
      <c r="A191" s="185">
        <v>4200</v>
      </c>
      <c r="B191" s="108" t="s">
        <v>122</v>
      </c>
      <c r="C191" s="277">
        <f t="shared" si="63"/>
        <v>0</v>
      </c>
      <c r="D191" s="121">
        <f t="shared" ref="D191:O191" si="67">SUM(D192,D193)</f>
        <v>0</v>
      </c>
      <c r="E191" s="123">
        <f t="shared" si="67"/>
        <v>0</v>
      </c>
      <c r="F191" s="119">
        <f t="shared" si="67"/>
        <v>0</v>
      </c>
      <c r="G191" s="121">
        <f t="shared" si="67"/>
        <v>0</v>
      </c>
      <c r="H191" s="123">
        <f t="shared" si="67"/>
        <v>0</v>
      </c>
      <c r="I191" s="122">
        <f t="shared" si="67"/>
        <v>0</v>
      </c>
      <c r="J191" s="473">
        <f t="shared" si="67"/>
        <v>0</v>
      </c>
      <c r="K191" s="473">
        <f t="shared" si="67"/>
        <v>0</v>
      </c>
      <c r="L191" s="473">
        <f t="shared" si="67"/>
        <v>0</v>
      </c>
      <c r="M191" s="121">
        <f t="shared" si="67"/>
        <v>0</v>
      </c>
      <c r="N191" s="123">
        <f t="shared" si="67"/>
        <v>0</v>
      </c>
      <c r="O191" s="122">
        <f t="shared" si="67"/>
        <v>0</v>
      </c>
      <c r="P191" s="119"/>
      <c r="R191" s="13"/>
      <c r="S191" s="13"/>
      <c r="T191" s="13"/>
    </row>
    <row r="192" spans="1:20" ht="36" hidden="1" x14ac:dyDescent="0.25">
      <c r="A192" s="118">
        <v>4240</v>
      </c>
      <c r="B192" s="117" t="s">
        <v>121</v>
      </c>
      <c r="C192" s="195">
        <f t="shared" si="63"/>
        <v>0</v>
      </c>
      <c r="D192" s="83"/>
      <c r="E192" s="80"/>
      <c r="F192" s="656"/>
      <c r="G192" s="83"/>
      <c r="H192" s="80"/>
      <c r="I192" s="685">
        <f>G192+H192</f>
        <v>0</v>
      </c>
      <c r="J192" s="655"/>
      <c r="K192" s="655"/>
      <c r="L192" s="655">
        <f>J192+K192</f>
        <v>0</v>
      </c>
      <c r="M192" s="83"/>
      <c r="N192" s="80"/>
      <c r="O192" s="685">
        <f>N192+M192</f>
        <v>0</v>
      </c>
      <c r="P192" s="656"/>
      <c r="R192" s="13"/>
      <c r="S192" s="13"/>
      <c r="T192" s="13"/>
    </row>
    <row r="193" spans="1:20" ht="24" hidden="1" x14ac:dyDescent="0.25">
      <c r="A193" s="111">
        <v>4250</v>
      </c>
      <c r="B193" s="110" t="s">
        <v>120</v>
      </c>
      <c r="C193" s="317">
        <f t="shared" si="63"/>
        <v>0</v>
      </c>
      <c r="D193" s="43"/>
      <c r="E193" s="40"/>
      <c r="F193" s="658"/>
      <c r="G193" s="43"/>
      <c r="H193" s="40"/>
      <c r="I193" s="686">
        <f>G193+H193</f>
        <v>0</v>
      </c>
      <c r="J193" s="657"/>
      <c r="K193" s="657"/>
      <c r="L193" s="657">
        <f>J193+K193</f>
        <v>0</v>
      </c>
      <c r="M193" s="43"/>
      <c r="N193" s="40"/>
      <c r="O193" s="686">
        <f>N193+M193</f>
        <v>0</v>
      </c>
      <c r="P193" s="658"/>
      <c r="R193" s="13"/>
      <c r="S193" s="13"/>
      <c r="T193" s="13"/>
    </row>
    <row r="194" spans="1:20" hidden="1" x14ac:dyDescent="0.25">
      <c r="A194" s="109">
        <v>4300</v>
      </c>
      <c r="B194" s="108" t="s">
        <v>119</v>
      </c>
      <c r="C194" s="277">
        <f t="shared" si="63"/>
        <v>0</v>
      </c>
      <c r="D194" s="121">
        <f t="shared" ref="D194:O194" si="68">SUM(D195)</f>
        <v>0</v>
      </c>
      <c r="E194" s="123">
        <f t="shared" si="68"/>
        <v>0</v>
      </c>
      <c r="F194" s="119">
        <f t="shared" si="68"/>
        <v>0</v>
      </c>
      <c r="G194" s="121">
        <f t="shared" si="68"/>
        <v>0</v>
      </c>
      <c r="H194" s="123">
        <f t="shared" si="68"/>
        <v>0</v>
      </c>
      <c r="I194" s="122">
        <f t="shared" si="68"/>
        <v>0</v>
      </c>
      <c r="J194" s="473">
        <f t="shared" si="68"/>
        <v>0</v>
      </c>
      <c r="K194" s="473">
        <f t="shared" si="68"/>
        <v>0</v>
      </c>
      <c r="L194" s="473">
        <f t="shared" si="68"/>
        <v>0</v>
      </c>
      <c r="M194" s="121">
        <f t="shared" si="68"/>
        <v>0</v>
      </c>
      <c r="N194" s="123">
        <f t="shared" si="68"/>
        <v>0</v>
      </c>
      <c r="O194" s="122">
        <f t="shared" si="68"/>
        <v>0</v>
      </c>
      <c r="P194" s="119"/>
      <c r="R194" s="13"/>
      <c r="S194" s="13"/>
      <c r="T194" s="13"/>
    </row>
    <row r="195" spans="1:20" ht="24" hidden="1" x14ac:dyDescent="0.25">
      <c r="A195" s="118">
        <v>4310</v>
      </c>
      <c r="B195" s="117" t="s">
        <v>118</v>
      </c>
      <c r="C195" s="195">
        <f t="shared" si="63"/>
        <v>0</v>
      </c>
      <c r="D195" s="140">
        <f t="shared" ref="D195:O195" si="69">SUM(D196:D196)</f>
        <v>0</v>
      </c>
      <c r="E195" s="141">
        <f t="shared" si="69"/>
        <v>0</v>
      </c>
      <c r="F195" s="79">
        <f t="shared" si="69"/>
        <v>0</v>
      </c>
      <c r="G195" s="140">
        <f t="shared" si="69"/>
        <v>0</v>
      </c>
      <c r="H195" s="141">
        <f t="shared" si="69"/>
        <v>0</v>
      </c>
      <c r="I195" s="84">
        <f t="shared" si="69"/>
        <v>0</v>
      </c>
      <c r="J195" s="477">
        <f t="shared" si="69"/>
        <v>0</v>
      </c>
      <c r="K195" s="477">
        <f t="shared" si="69"/>
        <v>0</v>
      </c>
      <c r="L195" s="477">
        <f t="shared" si="69"/>
        <v>0</v>
      </c>
      <c r="M195" s="140">
        <f t="shared" si="69"/>
        <v>0</v>
      </c>
      <c r="N195" s="141">
        <f t="shared" si="69"/>
        <v>0</v>
      </c>
      <c r="O195" s="84">
        <f t="shared" si="69"/>
        <v>0</v>
      </c>
      <c r="P195" s="79"/>
      <c r="R195" s="13"/>
      <c r="S195" s="13"/>
      <c r="T195" s="13"/>
    </row>
    <row r="196" spans="1:20" ht="36" hidden="1" x14ac:dyDescent="0.25">
      <c r="A196" s="88">
        <v>4311</v>
      </c>
      <c r="B196" s="110" t="s">
        <v>117</v>
      </c>
      <c r="C196" s="317">
        <f t="shared" si="63"/>
        <v>0</v>
      </c>
      <c r="D196" s="43"/>
      <c r="E196" s="40"/>
      <c r="F196" s="658"/>
      <c r="G196" s="43"/>
      <c r="H196" s="40"/>
      <c r="I196" s="686">
        <f>G196+H196</f>
        <v>0</v>
      </c>
      <c r="J196" s="657"/>
      <c r="K196" s="657"/>
      <c r="L196" s="657">
        <f>J196+K196</f>
        <v>0</v>
      </c>
      <c r="M196" s="43"/>
      <c r="N196" s="40"/>
      <c r="O196" s="686">
        <f>N196+M196</f>
        <v>0</v>
      </c>
      <c r="P196" s="658"/>
      <c r="R196" s="13"/>
      <c r="S196" s="13"/>
      <c r="T196" s="13"/>
    </row>
    <row r="197" spans="1:20" s="6" customFormat="1" x14ac:dyDescent="0.25">
      <c r="A197" s="184"/>
      <c r="B197" s="183" t="s">
        <v>116</v>
      </c>
      <c r="C197" s="674">
        <f t="shared" si="63"/>
        <v>6140</v>
      </c>
      <c r="D197" s="179">
        <f t="shared" ref="D197:O197" si="70">SUM(D198,D233,D271)</f>
        <v>6140</v>
      </c>
      <c r="E197" s="181">
        <f t="shared" si="70"/>
        <v>0</v>
      </c>
      <c r="F197" s="177">
        <f t="shared" si="70"/>
        <v>6140</v>
      </c>
      <c r="G197" s="179">
        <f t="shared" si="70"/>
        <v>0</v>
      </c>
      <c r="H197" s="181">
        <f t="shared" si="70"/>
        <v>0</v>
      </c>
      <c r="I197" s="180">
        <f t="shared" si="70"/>
        <v>0</v>
      </c>
      <c r="J197" s="491">
        <f t="shared" si="70"/>
        <v>0</v>
      </c>
      <c r="K197" s="504">
        <f t="shared" si="70"/>
        <v>0</v>
      </c>
      <c r="L197" s="491">
        <f t="shared" si="70"/>
        <v>0</v>
      </c>
      <c r="M197" s="500">
        <f t="shared" si="70"/>
        <v>0</v>
      </c>
      <c r="N197" s="181">
        <f t="shared" si="70"/>
        <v>0</v>
      </c>
      <c r="O197" s="180">
        <f t="shared" si="70"/>
        <v>0</v>
      </c>
      <c r="P197" s="177"/>
      <c r="R197" s="13"/>
      <c r="S197" s="13"/>
      <c r="T197" s="13"/>
    </row>
    <row r="198" spans="1:20" x14ac:dyDescent="0.25">
      <c r="A198" s="163">
        <v>5000</v>
      </c>
      <c r="B198" s="163" t="s">
        <v>115</v>
      </c>
      <c r="C198" s="679">
        <f t="shared" si="63"/>
        <v>6140</v>
      </c>
      <c r="D198" s="680">
        <f t="shared" ref="D198:O198" si="71">D199+D207</f>
        <v>6140</v>
      </c>
      <c r="E198" s="681">
        <f t="shared" si="71"/>
        <v>0</v>
      </c>
      <c r="F198" s="682">
        <f t="shared" si="71"/>
        <v>6140</v>
      </c>
      <c r="G198" s="680">
        <f t="shared" si="71"/>
        <v>0</v>
      </c>
      <c r="H198" s="681">
        <f t="shared" si="71"/>
        <v>0</v>
      </c>
      <c r="I198" s="683">
        <f t="shared" si="71"/>
        <v>0</v>
      </c>
      <c r="J198" s="684">
        <f t="shared" si="71"/>
        <v>0</v>
      </c>
      <c r="K198" s="684">
        <f t="shared" si="71"/>
        <v>0</v>
      </c>
      <c r="L198" s="684">
        <f t="shared" si="71"/>
        <v>0</v>
      </c>
      <c r="M198" s="160">
        <f t="shared" si="71"/>
        <v>0</v>
      </c>
      <c r="N198" s="157">
        <f t="shared" si="71"/>
        <v>0</v>
      </c>
      <c r="O198" s="161">
        <f t="shared" si="71"/>
        <v>0</v>
      </c>
      <c r="P198" s="156"/>
      <c r="R198" s="13"/>
      <c r="S198" s="13"/>
      <c r="T198" s="13"/>
    </row>
    <row r="199" spans="1:20" x14ac:dyDescent="0.25">
      <c r="A199" s="109">
        <v>5100</v>
      </c>
      <c r="B199" s="108" t="s">
        <v>114</v>
      </c>
      <c r="C199" s="277">
        <f t="shared" si="63"/>
        <v>257</v>
      </c>
      <c r="D199" s="121">
        <f t="shared" ref="D199:O199" si="72">D200+D201+D204+D205+D206</f>
        <v>257</v>
      </c>
      <c r="E199" s="123">
        <f t="shared" si="72"/>
        <v>0</v>
      </c>
      <c r="F199" s="119">
        <f t="shared" si="72"/>
        <v>257</v>
      </c>
      <c r="G199" s="121">
        <f t="shared" si="72"/>
        <v>0</v>
      </c>
      <c r="H199" s="123">
        <f t="shared" si="72"/>
        <v>0</v>
      </c>
      <c r="I199" s="122">
        <f t="shared" si="72"/>
        <v>0</v>
      </c>
      <c r="J199" s="473">
        <f t="shared" si="72"/>
        <v>0</v>
      </c>
      <c r="K199" s="473">
        <f t="shared" si="72"/>
        <v>0</v>
      </c>
      <c r="L199" s="473">
        <f t="shared" si="72"/>
        <v>0</v>
      </c>
      <c r="M199" s="121">
        <f t="shared" si="72"/>
        <v>0</v>
      </c>
      <c r="N199" s="123">
        <f t="shared" si="72"/>
        <v>0</v>
      </c>
      <c r="O199" s="122">
        <f t="shared" si="72"/>
        <v>0</v>
      </c>
      <c r="P199" s="119"/>
      <c r="R199" s="13"/>
      <c r="S199" s="13"/>
      <c r="T199" s="13"/>
    </row>
    <row r="200" spans="1:20" hidden="1" x14ac:dyDescent="0.25">
      <c r="A200" s="118">
        <v>5110</v>
      </c>
      <c r="B200" s="117" t="s">
        <v>113</v>
      </c>
      <c r="C200" s="195">
        <f t="shared" si="63"/>
        <v>0</v>
      </c>
      <c r="D200" s="83"/>
      <c r="E200" s="80"/>
      <c r="F200" s="656">
        <f>D200+E200</f>
        <v>0</v>
      </c>
      <c r="G200" s="83"/>
      <c r="H200" s="80"/>
      <c r="I200" s="685">
        <f>G200+H200</f>
        <v>0</v>
      </c>
      <c r="J200" s="655"/>
      <c r="K200" s="655"/>
      <c r="L200" s="655">
        <f>J200+K200</f>
        <v>0</v>
      </c>
      <c r="M200" s="83"/>
      <c r="N200" s="80"/>
      <c r="O200" s="685">
        <f>N200+M200</f>
        <v>0</v>
      </c>
      <c r="P200" s="656"/>
      <c r="R200" s="13"/>
      <c r="S200" s="13"/>
      <c r="T200" s="13"/>
    </row>
    <row r="201" spans="1:20" ht="24" x14ac:dyDescent="0.25">
      <c r="A201" s="111">
        <v>5120</v>
      </c>
      <c r="B201" s="110" t="s">
        <v>112</v>
      </c>
      <c r="C201" s="317">
        <f t="shared" si="63"/>
        <v>257</v>
      </c>
      <c r="D201" s="115">
        <f t="shared" ref="D201:O201" si="73">D202+D203</f>
        <v>257</v>
      </c>
      <c r="E201" s="112">
        <f t="shared" si="73"/>
        <v>0</v>
      </c>
      <c r="F201" s="39">
        <f t="shared" si="73"/>
        <v>257</v>
      </c>
      <c r="G201" s="115">
        <f t="shared" si="73"/>
        <v>0</v>
      </c>
      <c r="H201" s="112">
        <f t="shared" si="73"/>
        <v>0</v>
      </c>
      <c r="I201" s="44">
        <f t="shared" si="73"/>
        <v>0</v>
      </c>
      <c r="J201" s="87">
        <f t="shared" si="73"/>
        <v>0</v>
      </c>
      <c r="K201" s="87">
        <f t="shared" si="73"/>
        <v>0</v>
      </c>
      <c r="L201" s="87">
        <f t="shared" si="73"/>
        <v>0</v>
      </c>
      <c r="M201" s="115">
        <f t="shared" si="73"/>
        <v>0</v>
      </c>
      <c r="N201" s="112">
        <f t="shared" si="73"/>
        <v>0</v>
      </c>
      <c r="O201" s="44">
        <f t="shared" si="73"/>
        <v>0</v>
      </c>
      <c r="P201" s="39"/>
      <c r="R201" s="13"/>
      <c r="S201" s="13"/>
      <c r="T201" s="13"/>
    </row>
    <row r="202" spans="1:20" x14ac:dyDescent="0.25">
      <c r="A202" s="88">
        <v>5121</v>
      </c>
      <c r="B202" s="110" t="s">
        <v>111</v>
      </c>
      <c r="C202" s="317">
        <f t="shared" si="63"/>
        <v>257</v>
      </c>
      <c r="D202" s="43">
        <v>257</v>
      </c>
      <c r="E202" s="40"/>
      <c r="F202" s="658">
        <f>D202+E202</f>
        <v>257</v>
      </c>
      <c r="G202" s="43"/>
      <c r="H202" s="40"/>
      <c r="I202" s="686">
        <f>G202+H202</f>
        <v>0</v>
      </c>
      <c r="J202" s="657"/>
      <c r="K202" s="657"/>
      <c r="L202" s="657">
        <f>J202+K202</f>
        <v>0</v>
      </c>
      <c r="M202" s="43"/>
      <c r="N202" s="40"/>
      <c r="O202" s="686">
        <f>N202+M202</f>
        <v>0</v>
      </c>
      <c r="P202" s="658"/>
      <c r="R202" s="13"/>
      <c r="S202" s="13"/>
      <c r="T202" s="13"/>
    </row>
    <row r="203" spans="1:20" ht="24" hidden="1" x14ac:dyDescent="0.25">
      <c r="A203" s="88">
        <v>5129</v>
      </c>
      <c r="B203" s="110" t="s">
        <v>110</v>
      </c>
      <c r="C203" s="317">
        <f t="shared" si="63"/>
        <v>0</v>
      </c>
      <c r="D203" s="43"/>
      <c r="E203" s="40"/>
      <c r="F203" s="658">
        <f>D203+E203</f>
        <v>0</v>
      </c>
      <c r="G203" s="43"/>
      <c r="H203" s="40"/>
      <c r="I203" s="686">
        <f>G203+H203</f>
        <v>0</v>
      </c>
      <c r="J203" s="657"/>
      <c r="K203" s="657"/>
      <c r="L203" s="657">
        <f>J203+K203</f>
        <v>0</v>
      </c>
      <c r="M203" s="43"/>
      <c r="N203" s="40"/>
      <c r="O203" s="686">
        <f>N203+M203</f>
        <v>0</v>
      </c>
      <c r="P203" s="658"/>
      <c r="R203" s="13"/>
      <c r="S203" s="13"/>
      <c r="T203" s="13"/>
    </row>
    <row r="204" spans="1:20" hidden="1" x14ac:dyDescent="0.25">
      <c r="A204" s="111">
        <v>5130</v>
      </c>
      <c r="B204" s="110" t="s">
        <v>109</v>
      </c>
      <c r="C204" s="317">
        <f t="shared" si="63"/>
        <v>0</v>
      </c>
      <c r="D204" s="43"/>
      <c r="E204" s="40"/>
      <c r="F204" s="658">
        <f>D204+E204</f>
        <v>0</v>
      </c>
      <c r="G204" s="43"/>
      <c r="H204" s="40"/>
      <c r="I204" s="686">
        <f>G204+H204</f>
        <v>0</v>
      </c>
      <c r="J204" s="657"/>
      <c r="K204" s="657"/>
      <c r="L204" s="657">
        <f>J204+K204</f>
        <v>0</v>
      </c>
      <c r="M204" s="43"/>
      <c r="N204" s="40"/>
      <c r="O204" s="686">
        <f>N204+M204</f>
        <v>0</v>
      </c>
      <c r="P204" s="658"/>
      <c r="R204" s="13"/>
      <c r="S204" s="13"/>
      <c r="T204" s="13"/>
    </row>
    <row r="205" spans="1:20" hidden="1" x14ac:dyDescent="0.25">
      <c r="A205" s="111">
        <v>5140</v>
      </c>
      <c r="B205" s="110" t="s">
        <v>108</v>
      </c>
      <c r="C205" s="317">
        <f t="shared" si="63"/>
        <v>0</v>
      </c>
      <c r="D205" s="43"/>
      <c r="E205" s="40"/>
      <c r="F205" s="658">
        <f>D205+E205</f>
        <v>0</v>
      </c>
      <c r="G205" s="43"/>
      <c r="H205" s="40"/>
      <c r="I205" s="686">
        <f>G205+H205</f>
        <v>0</v>
      </c>
      <c r="J205" s="657"/>
      <c r="K205" s="657"/>
      <c r="L205" s="657">
        <f>J205+K205</f>
        <v>0</v>
      </c>
      <c r="M205" s="43"/>
      <c r="N205" s="40"/>
      <c r="O205" s="686">
        <f>N205+M205</f>
        <v>0</v>
      </c>
      <c r="P205" s="658"/>
      <c r="R205" s="13"/>
      <c r="S205" s="13"/>
      <c r="T205" s="13"/>
    </row>
    <row r="206" spans="1:20" ht="24" hidden="1" x14ac:dyDescent="0.25">
      <c r="A206" s="111">
        <v>5170</v>
      </c>
      <c r="B206" s="110" t="s">
        <v>107</v>
      </c>
      <c r="C206" s="317">
        <f t="shared" si="63"/>
        <v>0</v>
      </c>
      <c r="D206" s="43"/>
      <c r="E206" s="40"/>
      <c r="F206" s="658">
        <f>D206+E206</f>
        <v>0</v>
      </c>
      <c r="G206" s="43"/>
      <c r="H206" s="40"/>
      <c r="I206" s="686">
        <f>G206+H206</f>
        <v>0</v>
      </c>
      <c r="J206" s="657"/>
      <c r="K206" s="657"/>
      <c r="L206" s="657">
        <f>J206+K206</f>
        <v>0</v>
      </c>
      <c r="M206" s="43"/>
      <c r="N206" s="40"/>
      <c r="O206" s="686">
        <f>N206+M206</f>
        <v>0</v>
      </c>
      <c r="P206" s="658"/>
      <c r="R206" s="13"/>
      <c r="S206" s="13"/>
      <c r="T206" s="13"/>
    </row>
    <row r="207" spans="1:20" x14ac:dyDescent="0.25">
      <c r="A207" s="109">
        <v>5200</v>
      </c>
      <c r="B207" s="108" t="s">
        <v>106</v>
      </c>
      <c r="C207" s="277">
        <f t="shared" si="63"/>
        <v>5883</v>
      </c>
      <c r="D207" s="121">
        <f t="shared" ref="D207:O207" si="74">D208+D218+D219+D228+D229+D230+D232</f>
        <v>5883</v>
      </c>
      <c r="E207" s="123">
        <f t="shared" si="74"/>
        <v>0</v>
      </c>
      <c r="F207" s="119">
        <f t="shared" si="74"/>
        <v>5883</v>
      </c>
      <c r="G207" s="121">
        <f t="shared" si="74"/>
        <v>0</v>
      </c>
      <c r="H207" s="123">
        <f t="shared" si="74"/>
        <v>0</v>
      </c>
      <c r="I207" s="106">
        <f t="shared" si="74"/>
        <v>0</v>
      </c>
      <c r="J207" s="168">
        <f t="shared" si="74"/>
        <v>0</v>
      </c>
      <c r="K207" s="168">
        <f t="shared" si="74"/>
        <v>0</v>
      </c>
      <c r="L207" s="168">
        <f t="shared" si="74"/>
        <v>0</v>
      </c>
      <c r="M207" s="121">
        <f t="shared" si="74"/>
        <v>0</v>
      </c>
      <c r="N207" s="123">
        <f t="shared" si="74"/>
        <v>0</v>
      </c>
      <c r="O207" s="122">
        <f t="shared" si="74"/>
        <v>0</v>
      </c>
      <c r="P207" s="119"/>
      <c r="R207" s="13"/>
      <c r="S207" s="13"/>
      <c r="T207" s="13"/>
    </row>
    <row r="208" spans="1:20" hidden="1" x14ac:dyDescent="0.25">
      <c r="A208" s="169">
        <v>5210</v>
      </c>
      <c r="B208" s="96" t="s">
        <v>105</v>
      </c>
      <c r="C208" s="243">
        <f t="shared" si="63"/>
        <v>0</v>
      </c>
      <c r="D208" s="94">
        <f t="shared" ref="D208:O208" si="75">SUM(D209:D217)</f>
        <v>0</v>
      </c>
      <c r="E208" s="91">
        <f t="shared" si="75"/>
        <v>0</v>
      </c>
      <c r="F208" s="90">
        <f t="shared" si="75"/>
        <v>0</v>
      </c>
      <c r="G208" s="94">
        <f t="shared" si="75"/>
        <v>0</v>
      </c>
      <c r="H208" s="91">
        <f t="shared" si="75"/>
        <v>0</v>
      </c>
      <c r="I208" s="95">
        <f t="shared" si="75"/>
        <v>0</v>
      </c>
      <c r="J208" s="484">
        <f t="shared" si="75"/>
        <v>0</v>
      </c>
      <c r="K208" s="484">
        <f t="shared" si="75"/>
        <v>0</v>
      </c>
      <c r="L208" s="484">
        <f t="shared" si="75"/>
        <v>0</v>
      </c>
      <c r="M208" s="94">
        <f t="shared" si="75"/>
        <v>0</v>
      </c>
      <c r="N208" s="91">
        <f t="shared" si="75"/>
        <v>0</v>
      </c>
      <c r="O208" s="95">
        <f t="shared" si="75"/>
        <v>0</v>
      </c>
      <c r="P208" s="90"/>
      <c r="R208" s="13"/>
      <c r="S208" s="13"/>
      <c r="T208" s="13"/>
    </row>
    <row r="209" spans="1:20" hidden="1" x14ac:dyDescent="0.25">
      <c r="A209" s="145">
        <v>5211</v>
      </c>
      <c r="B209" s="117" t="s">
        <v>104</v>
      </c>
      <c r="C209" s="195">
        <f t="shared" si="63"/>
        <v>0</v>
      </c>
      <c r="D209" s="83"/>
      <c r="E209" s="80"/>
      <c r="F209" s="656">
        <f t="shared" ref="F209:F218" si="76">D209+E209</f>
        <v>0</v>
      </c>
      <c r="G209" s="83"/>
      <c r="H209" s="80"/>
      <c r="I209" s="685">
        <f t="shared" ref="I209:I218" si="77">G209+H209</f>
        <v>0</v>
      </c>
      <c r="J209" s="655"/>
      <c r="K209" s="655"/>
      <c r="L209" s="655">
        <f t="shared" ref="L209:L218" si="78">J209+K209</f>
        <v>0</v>
      </c>
      <c r="M209" s="83"/>
      <c r="N209" s="80"/>
      <c r="O209" s="685">
        <f t="shared" ref="O209:O218" si="79">N209+M209</f>
        <v>0</v>
      </c>
      <c r="P209" s="656"/>
      <c r="R209" s="13"/>
      <c r="S209" s="13"/>
      <c r="T209" s="13"/>
    </row>
    <row r="210" spans="1:20" hidden="1" x14ac:dyDescent="0.25">
      <c r="A210" s="88">
        <v>5212</v>
      </c>
      <c r="B210" s="110" t="s">
        <v>103</v>
      </c>
      <c r="C210" s="317">
        <f t="shared" si="63"/>
        <v>0</v>
      </c>
      <c r="D210" s="43"/>
      <c r="E210" s="40"/>
      <c r="F210" s="658">
        <f t="shared" si="76"/>
        <v>0</v>
      </c>
      <c r="G210" s="43"/>
      <c r="H210" s="40"/>
      <c r="I210" s="686">
        <f t="shared" si="77"/>
        <v>0</v>
      </c>
      <c r="J210" s="657"/>
      <c r="K210" s="657"/>
      <c r="L210" s="657">
        <f t="shared" si="78"/>
        <v>0</v>
      </c>
      <c r="M210" s="43"/>
      <c r="N210" s="40"/>
      <c r="O210" s="686">
        <f t="shared" si="79"/>
        <v>0</v>
      </c>
      <c r="P210" s="658"/>
      <c r="R210" s="13"/>
      <c r="S210" s="13"/>
      <c r="T210" s="13"/>
    </row>
    <row r="211" spans="1:20" hidden="1" x14ac:dyDescent="0.25">
      <c r="A211" s="88">
        <v>5213</v>
      </c>
      <c r="B211" s="110" t="s">
        <v>102</v>
      </c>
      <c r="C211" s="317">
        <f t="shared" si="63"/>
        <v>0</v>
      </c>
      <c r="D211" s="43"/>
      <c r="E211" s="40"/>
      <c r="F211" s="658">
        <f t="shared" si="76"/>
        <v>0</v>
      </c>
      <c r="G211" s="43"/>
      <c r="H211" s="40"/>
      <c r="I211" s="686">
        <f t="shared" si="77"/>
        <v>0</v>
      </c>
      <c r="J211" s="657"/>
      <c r="K211" s="657"/>
      <c r="L211" s="657">
        <f t="shared" si="78"/>
        <v>0</v>
      </c>
      <c r="M211" s="43"/>
      <c r="N211" s="40"/>
      <c r="O211" s="686">
        <f t="shared" si="79"/>
        <v>0</v>
      </c>
      <c r="P211" s="658"/>
      <c r="R211" s="13"/>
      <c r="S211" s="13"/>
      <c r="T211" s="13"/>
    </row>
    <row r="212" spans="1:20" hidden="1" x14ac:dyDescent="0.25">
      <c r="A212" s="88">
        <v>5214</v>
      </c>
      <c r="B212" s="110" t="s">
        <v>101</v>
      </c>
      <c r="C212" s="317">
        <f t="shared" si="63"/>
        <v>0</v>
      </c>
      <c r="D212" s="43"/>
      <c r="E212" s="40"/>
      <c r="F212" s="658">
        <f t="shared" si="76"/>
        <v>0</v>
      </c>
      <c r="G212" s="43"/>
      <c r="H212" s="40"/>
      <c r="I212" s="686">
        <f t="shared" si="77"/>
        <v>0</v>
      </c>
      <c r="J212" s="657"/>
      <c r="K212" s="657"/>
      <c r="L212" s="657">
        <f t="shared" si="78"/>
        <v>0</v>
      </c>
      <c r="M212" s="43"/>
      <c r="N212" s="40"/>
      <c r="O212" s="686">
        <f t="shared" si="79"/>
        <v>0</v>
      </c>
      <c r="P212" s="658"/>
      <c r="R212" s="13"/>
      <c r="S212" s="13"/>
      <c r="T212" s="13"/>
    </row>
    <row r="213" spans="1:20" hidden="1" x14ac:dyDescent="0.25">
      <c r="A213" s="88">
        <v>5215</v>
      </c>
      <c r="B213" s="110" t="s">
        <v>100</v>
      </c>
      <c r="C213" s="317">
        <f t="shared" si="63"/>
        <v>0</v>
      </c>
      <c r="D213" s="43"/>
      <c r="E213" s="40"/>
      <c r="F213" s="658">
        <f t="shared" si="76"/>
        <v>0</v>
      </c>
      <c r="G213" s="43"/>
      <c r="H213" s="40"/>
      <c r="I213" s="686">
        <f t="shared" si="77"/>
        <v>0</v>
      </c>
      <c r="J213" s="657"/>
      <c r="K213" s="657"/>
      <c r="L213" s="657">
        <f t="shared" si="78"/>
        <v>0</v>
      </c>
      <c r="M213" s="43"/>
      <c r="N213" s="40"/>
      <c r="O213" s="686">
        <f t="shared" si="79"/>
        <v>0</v>
      </c>
      <c r="P213" s="658"/>
      <c r="R213" s="13"/>
      <c r="S213" s="13"/>
      <c r="T213" s="13"/>
    </row>
    <row r="214" spans="1:20" hidden="1" x14ac:dyDescent="0.25">
      <c r="A214" s="88">
        <v>5216</v>
      </c>
      <c r="B214" s="110" t="s">
        <v>99</v>
      </c>
      <c r="C214" s="317">
        <f t="shared" si="63"/>
        <v>0</v>
      </c>
      <c r="D214" s="43"/>
      <c r="E214" s="40"/>
      <c r="F214" s="658">
        <f t="shared" si="76"/>
        <v>0</v>
      </c>
      <c r="G214" s="43"/>
      <c r="H214" s="40"/>
      <c r="I214" s="686">
        <f t="shared" si="77"/>
        <v>0</v>
      </c>
      <c r="J214" s="657"/>
      <c r="K214" s="657"/>
      <c r="L214" s="657">
        <f t="shared" si="78"/>
        <v>0</v>
      </c>
      <c r="M214" s="43"/>
      <c r="N214" s="40"/>
      <c r="O214" s="686">
        <f t="shared" si="79"/>
        <v>0</v>
      </c>
      <c r="P214" s="658"/>
      <c r="R214" s="13"/>
      <c r="S214" s="13"/>
      <c r="T214" s="13"/>
    </row>
    <row r="215" spans="1:20" hidden="1" x14ac:dyDescent="0.25">
      <c r="A215" s="88">
        <v>5217</v>
      </c>
      <c r="B215" s="110" t="s">
        <v>98</v>
      </c>
      <c r="C215" s="317">
        <f t="shared" si="63"/>
        <v>0</v>
      </c>
      <c r="D215" s="43"/>
      <c r="E215" s="40"/>
      <c r="F215" s="658">
        <f t="shared" si="76"/>
        <v>0</v>
      </c>
      <c r="G215" s="43"/>
      <c r="H215" s="40"/>
      <c r="I215" s="686">
        <f t="shared" si="77"/>
        <v>0</v>
      </c>
      <c r="J215" s="657"/>
      <c r="K215" s="657"/>
      <c r="L215" s="657">
        <f t="shared" si="78"/>
        <v>0</v>
      </c>
      <c r="M215" s="43"/>
      <c r="N215" s="40"/>
      <c r="O215" s="686">
        <f t="shared" si="79"/>
        <v>0</v>
      </c>
      <c r="P215" s="658"/>
      <c r="R215" s="13"/>
      <c r="S215" s="13"/>
      <c r="T215" s="13"/>
    </row>
    <row r="216" spans="1:20" hidden="1" x14ac:dyDescent="0.25">
      <c r="A216" s="88">
        <v>5218</v>
      </c>
      <c r="B216" s="110" t="s">
        <v>97</v>
      </c>
      <c r="C216" s="317">
        <f t="shared" si="63"/>
        <v>0</v>
      </c>
      <c r="D216" s="43"/>
      <c r="E216" s="40"/>
      <c r="F216" s="658">
        <f t="shared" si="76"/>
        <v>0</v>
      </c>
      <c r="G216" s="43"/>
      <c r="H216" s="40"/>
      <c r="I216" s="686">
        <f t="shared" si="77"/>
        <v>0</v>
      </c>
      <c r="J216" s="657"/>
      <c r="K216" s="657"/>
      <c r="L216" s="657">
        <f t="shared" si="78"/>
        <v>0</v>
      </c>
      <c r="M216" s="43"/>
      <c r="N216" s="40"/>
      <c r="O216" s="686">
        <f t="shared" si="79"/>
        <v>0</v>
      </c>
      <c r="P216" s="658"/>
      <c r="R216" s="13"/>
      <c r="S216" s="13"/>
      <c r="T216" s="13"/>
    </row>
    <row r="217" spans="1:20" hidden="1" x14ac:dyDescent="0.25">
      <c r="A217" s="88">
        <v>5219</v>
      </c>
      <c r="B217" s="110" t="s">
        <v>96</v>
      </c>
      <c r="C217" s="317">
        <f t="shared" si="63"/>
        <v>0</v>
      </c>
      <c r="D217" s="43"/>
      <c r="E217" s="40"/>
      <c r="F217" s="658">
        <f t="shared" si="76"/>
        <v>0</v>
      </c>
      <c r="G217" s="43"/>
      <c r="H217" s="40"/>
      <c r="I217" s="686">
        <f t="shared" si="77"/>
        <v>0</v>
      </c>
      <c r="J217" s="657"/>
      <c r="K217" s="657"/>
      <c r="L217" s="657">
        <f t="shared" si="78"/>
        <v>0</v>
      </c>
      <c r="M217" s="43"/>
      <c r="N217" s="40"/>
      <c r="O217" s="686">
        <f t="shared" si="79"/>
        <v>0</v>
      </c>
      <c r="P217" s="658"/>
      <c r="R217" s="13"/>
      <c r="S217" s="13"/>
      <c r="T217" s="13"/>
    </row>
    <row r="218" spans="1:20" ht="13.5" hidden="1" customHeight="1" x14ac:dyDescent="0.25">
      <c r="A218" s="111">
        <v>5220</v>
      </c>
      <c r="B218" s="110" t="s">
        <v>95</v>
      </c>
      <c r="C218" s="317">
        <f t="shared" si="63"/>
        <v>0</v>
      </c>
      <c r="D218" s="43"/>
      <c r="E218" s="40"/>
      <c r="F218" s="658">
        <f t="shared" si="76"/>
        <v>0</v>
      </c>
      <c r="G218" s="43"/>
      <c r="H218" s="40"/>
      <c r="I218" s="686">
        <f t="shared" si="77"/>
        <v>0</v>
      </c>
      <c r="J218" s="657"/>
      <c r="K218" s="657"/>
      <c r="L218" s="657">
        <f t="shared" si="78"/>
        <v>0</v>
      </c>
      <c r="M218" s="43"/>
      <c r="N218" s="40"/>
      <c r="O218" s="686">
        <f t="shared" si="79"/>
        <v>0</v>
      </c>
      <c r="P218" s="658"/>
      <c r="R218" s="13"/>
      <c r="S218" s="13"/>
      <c r="T218" s="13"/>
    </row>
    <row r="219" spans="1:20" x14ac:dyDescent="0.25">
      <c r="A219" s="111">
        <v>5230</v>
      </c>
      <c r="B219" s="110" t="s">
        <v>94</v>
      </c>
      <c r="C219" s="317">
        <f t="shared" si="63"/>
        <v>5883</v>
      </c>
      <c r="D219" s="115">
        <f t="shared" ref="D219:O219" si="80">SUM(D220:D227)</f>
        <v>5883</v>
      </c>
      <c r="E219" s="112">
        <f t="shared" si="80"/>
        <v>0</v>
      </c>
      <c r="F219" s="39">
        <f t="shared" si="80"/>
        <v>5883</v>
      </c>
      <c r="G219" s="115">
        <f t="shared" si="80"/>
        <v>0</v>
      </c>
      <c r="H219" s="112">
        <f t="shared" si="80"/>
        <v>0</v>
      </c>
      <c r="I219" s="44">
        <f t="shared" si="80"/>
        <v>0</v>
      </c>
      <c r="J219" s="87">
        <f t="shared" si="80"/>
        <v>0</v>
      </c>
      <c r="K219" s="87">
        <f t="shared" si="80"/>
        <v>0</v>
      </c>
      <c r="L219" s="87">
        <f t="shared" si="80"/>
        <v>0</v>
      </c>
      <c r="M219" s="115">
        <f t="shared" si="80"/>
        <v>0</v>
      </c>
      <c r="N219" s="112">
        <f t="shared" si="80"/>
        <v>0</v>
      </c>
      <c r="O219" s="44">
        <f t="shared" si="80"/>
        <v>0</v>
      </c>
      <c r="P219" s="39"/>
      <c r="R219" s="13"/>
      <c r="S219" s="13"/>
      <c r="T219" s="13"/>
    </row>
    <row r="220" spans="1:20" hidden="1" x14ac:dyDescent="0.25">
      <c r="A220" s="88">
        <v>5231</v>
      </c>
      <c r="B220" s="110" t="s">
        <v>93</v>
      </c>
      <c r="C220" s="317">
        <f t="shared" si="63"/>
        <v>0</v>
      </c>
      <c r="D220" s="43"/>
      <c r="E220" s="40"/>
      <c r="F220" s="658">
        <f t="shared" ref="F220:F229" si="81">D220+E220</f>
        <v>0</v>
      </c>
      <c r="G220" s="43"/>
      <c r="H220" s="40"/>
      <c r="I220" s="686">
        <f t="shared" ref="I220:I229" si="82">G220+H220</f>
        <v>0</v>
      </c>
      <c r="J220" s="657"/>
      <c r="K220" s="657"/>
      <c r="L220" s="657">
        <f t="shared" ref="L220:L229" si="83">J220+K220</f>
        <v>0</v>
      </c>
      <c r="M220" s="43"/>
      <c r="N220" s="40"/>
      <c r="O220" s="686">
        <f t="shared" ref="O220:O229" si="84">N220+M220</f>
        <v>0</v>
      </c>
      <c r="P220" s="658"/>
      <c r="R220" s="13"/>
      <c r="S220" s="13"/>
      <c r="T220" s="13"/>
    </row>
    <row r="221" spans="1:20" hidden="1" x14ac:dyDescent="0.25">
      <c r="A221" s="88">
        <v>5232</v>
      </c>
      <c r="B221" s="110" t="s">
        <v>92</v>
      </c>
      <c r="C221" s="317">
        <f t="shared" si="63"/>
        <v>0</v>
      </c>
      <c r="D221" s="43"/>
      <c r="E221" s="40"/>
      <c r="F221" s="658">
        <f t="shared" si="81"/>
        <v>0</v>
      </c>
      <c r="G221" s="43"/>
      <c r="H221" s="40"/>
      <c r="I221" s="686">
        <f t="shared" si="82"/>
        <v>0</v>
      </c>
      <c r="J221" s="657"/>
      <c r="K221" s="657"/>
      <c r="L221" s="657">
        <f t="shared" si="83"/>
        <v>0</v>
      </c>
      <c r="M221" s="43"/>
      <c r="N221" s="40"/>
      <c r="O221" s="686">
        <f t="shared" si="84"/>
        <v>0</v>
      </c>
      <c r="P221" s="658"/>
      <c r="R221" s="13"/>
      <c r="S221" s="13"/>
      <c r="T221" s="13"/>
    </row>
    <row r="222" spans="1:20" hidden="1" x14ac:dyDescent="0.25">
      <c r="A222" s="88">
        <v>5233</v>
      </c>
      <c r="B222" s="110" t="s">
        <v>91</v>
      </c>
      <c r="C222" s="317">
        <f t="shared" si="63"/>
        <v>0</v>
      </c>
      <c r="D222" s="43"/>
      <c r="E222" s="40"/>
      <c r="F222" s="658">
        <f t="shared" si="81"/>
        <v>0</v>
      </c>
      <c r="G222" s="43"/>
      <c r="H222" s="40"/>
      <c r="I222" s="686">
        <f t="shared" si="82"/>
        <v>0</v>
      </c>
      <c r="J222" s="657"/>
      <c r="K222" s="657"/>
      <c r="L222" s="657">
        <f t="shared" si="83"/>
        <v>0</v>
      </c>
      <c r="M222" s="43"/>
      <c r="N222" s="40"/>
      <c r="O222" s="686">
        <f t="shared" si="84"/>
        <v>0</v>
      </c>
      <c r="P222" s="658"/>
      <c r="R222" s="13"/>
      <c r="S222" s="13"/>
      <c r="T222" s="13"/>
    </row>
    <row r="223" spans="1:20" hidden="1" x14ac:dyDescent="0.25">
      <c r="A223" s="88">
        <v>5234</v>
      </c>
      <c r="B223" s="110" t="s">
        <v>90</v>
      </c>
      <c r="C223" s="317">
        <f t="shared" si="63"/>
        <v>0</v>
      </c>
      <c r="D223" s="43"/>
      <c r="E223" s="40"/>
      <c r="F223" s="658">
        <f t="shared" si="81"/>
        <v>0</v>
      </c>
      <c r="G223" s="43"/>
      <c r="H223" s="40"/>
      <c r="I223" s="686">
        <f t="shared" si="82"/>
        <v>0</v>
      </c>
      <c r="J223" s="657"/>
      <c r="K223" s="657"/>
      <c r="L223" s="657">
        <f t="shared" si="83"/>
        <v>0</v>
      </c>
      <c r="M223" s="43"/>
      <c r="N223" s="40"/>
      <c r="O223" s="686">
        <f t="shared" si="84"/>
        <v>0</v>
      </c>
      <c r="P223" s="658"/>
      <c r="R223" s="13"/>
      <c r="S223" s="13"/>
      <c r="T223" s="13"/>
    </row>
    <row r="224" spans="1:20" ht="14.25" hidden="1" customHeight="1" x14ac:dyDescent="0.25">
      <c r="A224" s="88">
        <v>5236</v>
      </c>
      <c r="B224" s="110" t="s">
        <v>89</v>
      </c>
      <c r="C224" s="317">
        <f t="shared" si="63"/>
        <v>0</v>
      </c>
      <c r="D224" s="43"/>
      <c r="E224" s="40"/>
      <c r="F224" s="658">
        <f t="shared" si="81"/>
        <v>0</v>
      </c>
      <c r="G224" s="43"/>
      <c r="H224" s="40"/>
      <c r="I224" s="686">
        <f t="shared" si="82"/>
        <v>0</v>
      </c>
      <c r="J224" s="657"/>
      <c r="K224" s="657"/>
      <c r="L224" s="657">
        <f t="shared" si="83"/>
        <v>0</v>
      </c>
      <c r="M224" s="43"/>
      <c r="N224" s="40"/>
      <c r="O224" s="686">
        <f t="shared" si="84"/>
        <v>0</v>
      </c>
      <c r="P224" s="658"/>
      <c r="R224" s="13"/>
      <c r="S224" s="13"/>
      <c r="T224" s="13"/>
    </row>
    <row r="225" spans="1:20" ht="14.25" hidden="1" customHeight="1" x14ac:dyDescent="0.25">
      <c r="A225" s="88">
        <v>5237</v>
      </c>
      <c r="B225" s="110" t="s">
        <v>88</v>
      </c>
      <c r="C225" s="317">
        <f t="shared" si="63"/>
        <v>0</v>
      </c>
      <c r="D225" s="43"/>
      <c r="E225" s="40"/>
      <c r="F225" s="658">
        <f t="shared" si="81"/>
        <v>0</v>
      </c>
      <c r="G225" s="43"/>
      <c r="H225" s="40"/>
      <c r="I225" s="686">
        <f t="shared" si="82"/>
        <v>0</v>
      </c>
      <c r="J225" s="657"/>
      <c r="K225" s="657"/>
      <c r="L225" s="657">
        <f t="shared" si="83"/>
        <v>0</v>
      </c>
      <c r="M225" s="43"/>
      <c r="N225" s="40"/>
      <c r="O225" s="686">
        <f t="shared" si="84"/>
        <v>0</v>
      </c>
      <c r="P225" s="658"/>
      <c r="R225" s="13"/>
      <c r="S225" s="13"/>
      <c r="T225" s="13"/>
    </row>
    <row r="226" spans="1:20" x14ac:dyDescent="0.25">
      <c r="A226" s="88">
        <v>5238</v>
      </c>
      <c r="B226" s="110" t="s">
        <v>87</v>
      </c>
      <c r="C226" s="317">
        <f t="shared" si="63"/>
        <v>5883</v>
      </c>
      <c r="D226" s="43">
        <v>5883</v>
      </c>
      <c r="E226" s="40"/>
      <c r="F226" s="658">
        <f t="shared" si="81"/>
        <v>5883</v>
      </c>
      <c r="G226" s="43"/>
      <c r="H226" s="40"/>
      <c r="I226" s="686">
        <f t="shared" si="82"/>
        <v>0</v>
      </c>
      <c r="J226" s="657"/>
      <c r="K226" s="657"/>
      <c r="L226" s="657">
        <f t="shared" si="83"/>
        <v>0</v>
      </c>
      <c r="M226" s="43"/>
      <c r="N226" s="40"/>
      <c r="O226" s="686">
        <f t="shared" si="84"/>
        <v>0</v>
      </c>
      <c r="P226" s="658"/>
      <c r="R226" s="13"/>
      <c r="S226" s="13"/>
      <c r="T226" s="13"/>
    </row>
    <row r="227" spans="1:20" ht="24" hidden="1" x14ac:dyDescent="0.25">
      <c r="A227" s="88">
        <v>5239</v>
      </c>
      <c r="B227" s="110" t="s">
        <v>86</v>
      </c>
      <c r="C227" s="317">
        <f t="shared" si="63"/>
        <v>0</v>
      </c>
      <c r="D227" s="43">
        <v>0</v>
      </c>
      <c r="E227" s="40"/>
      <c r="F227" s="658">
        <f t="shared" si="81"/>
        <v>0</v>
      </c>
      <c r="G227" s="43"/>
      <c r="H227" s="40"/>
      <c r="I227" s="686">
        <f t="shared" si="82"/>
        <v>0</v>
      </c>
      <c r="J227" s="657"/>
      <c r="K227" s="657"/>
      <c r="L227" s="657">
        <f t="shared" si="83"/>
        <v>0</v>
      </c>
      <c r="M227" s="43"/>
      <c r="N227" s="40"/>
      <c r="O227" s="686">
        <f t="shared" si="84"/>
        <v>0</v>
      </c>
      <c r="P227" s="658"/>
      <c r="R227" s="13"/>
      <c r="S227" s="13"/>
      <c r="T227" s="13"/>
    </row>
    <row r="228" spans="1:20" ht="24" hidden="1" x14ac:dyDescent="0.25">
      <c r="A228" s="111">
        <v>5240</v>
      </c>
      <c r="B228" s="110" t="s">
        <v>85</v>
      </c>
      <c r="C228" s="317">
        <f t="shared" si="63"/>
        <v>0</v>
      </c>
      <c r="D228" s="43"/>
      <c r="E228" s="40"/>
      <c r="F228" s="658">
        <f t="shared" si="81"/>
        <v>0</v>
      </c>
      <c r="G228" s="43"/>
      <c r="H228" s="40"/>
      <c r="I228" s="686">
        <f t="shared" si="82"/>
        <v>0</v>
      </c>
      <c r="J228" s="657"/>
      <c r="K228" s="657"/>
      <c r="L228" s="657">
        <f t="shared" si="83"/>
        <v>0</v>
      </c>
      <c r="M228" s="43"/>
      <c r="N228" s="40"/>
      <c r="O228" s="686">
        <f t="shared" si="84"/>
        <v>0</v>
      </c>
      <c r="P228" s="658"/>
      <c r="R228" s="13"/>
      <c r="S228" s="13"/>
      <c r="T228" s="13"/>
    </row>
    <row r="229" spans="1:20" hidden="1" x14ac:dyDescent="0.25">
      <c r="A229" s="111">
        <v>5250</v>
      </c>
      <c r="B229" s="110" t="s">
        <v>84</v>
      </c>
      <c r="C229" s="317">
        <f t="shared" si="63"/>
        <v>0</v>
      </c>
      <c r="D229" s="43"/>
      <c r="E229" s="40"/>
      <c r="F229" s="658">
        <f t="shared" si="81"/>
        <v>0</v>
      </c>
      <c r="G229" s="43"/>
      <c r="H229" s="40"/>
      <c r="I229" s="686">
        <f t="shared" si="82"/>
        <v>0</v>
      </c>
      <c r="J229" s="657"/>
      <c r="K229" s="657"/>
      <c r="L229" s="657">
        <f t="shared" si="83"/>
        <v>0</v>
      </c>
      <c r="M229" s="43"/>
      <c r="N229" s="40"/>
      <c r="O229" s="686">
        <f t="shared" si="84"/>
        <v>0</v>
      </c>
      <c r="P229" s="658"/>
      <c r="R229" s="13"/>
      <c r="S229" s="13"/>
      <c r="T229" s="13"/>
    </row>
    <row r="230" spans="1:20" hidden="1" x14ac:dyDescent="0.25">
      <c r="A230" s="111">
        <v>5260</v>
      </c>
      <c r="B230" s="110" t="s">
        <v>83</v>
      </c>
      <c r="C230" s="317">
        <f t="shared" si="63"/>
        <v>0</v>
      </c>
      <c r="D230" s="115">
        <f t="shared" ref="D230:O230" si="85">SUM(D231)</f>
        <v>0</v>
      </c>
      <c r="E230" s="112">
        <f t="shared" si="85"/>
        <v>0</v>
      </c>
      <c r="F230" s="39">
        <f t="shared" si="85"/>
        <v>0</v>
      </c>
      <c r="G230" s="115">
        <f t="shared" si="85"/>
        <v>0</v>
      </c>
      <c r="H230" s="112">
        <f t="shared" si="85"/>
        <v>0</v>
      </c>
      <c r="I230" s="44">
        <f t="shared" si="85"/>
        <v>0</v>
      </c>
      <c r="J230" s="87">
        <f t="shared" si="85"/>
        <v>0</v>
      </c>
      <c r="K230" s="87">
        <f t="shared" si="85"/>
        <v>0</v>
      </c>
      <c r="L230" s="87">
        <f t="shared" si="85"/>
        <v>0</v>
      </c>
      <c r="M230" s="115">
        <f t="shared" si="85"/>
        <v>0</v>
      </c>
      <c r="N230" s="112">
        <f t="shared" si="85"/>
        <v>0</v>
      </c>
      <c r="O230" s="44">
        <f t="shared" si="85"/>
        <v>0</v>
      </c>
      <c r="P230" s="39"/>
      <c r="R230" s="13"/>
      <c r="S230" s="13"/>
      <c r="T230" s="13"/>
    </row>
    <row r="231" spans="1:20" ht="24" hidden="1" x14ac:dyDescent="0.25">
      <c r="A231" s="88">
        <v>5269</v>
      </c>
      <c r="B231" s="110" t="s">
        <v>82</v>
      </c>
      <c r="C231" s="317">
        <f t="shared" si="63"/>
        <v>0</v>
      </c>
      <c r="D231" s="43"/>
      <c r="E231" s="40"/>
      <c r="F231" s="658">
        <f>D231+E231</f>
        <v>0</v>
      </c>
      <c r="G231" s="43"/>
      <c r="H231" s="40"/>
      <c r="I231" s="686">
        <f>G231+H231</f>
        <v>0</v>
      </c>
      <c r="J231" s="657"/>
      <c r="K231" s="657"/>
      <c r="L231" s="657">
        <f>J231+K231</f>
        <v>0</v>
      </c>
      <c r="M231" s="43"/>
      <c r="N231" s="40"/>
      <c r="O231" s="686">
        <f>N231+M231</f>
        <v>0</v>
      </c>
      <c r="P231" s="658"/>
      <c r="R231" s="13"/>
      <c r="S231" s="13"/>
      <c r="T231" s="13"/>
    </row>
    <row r="232" spans="1:20" ht="24" hidden="1" x14ac:dyDescent="0.25">
      <c r="A232" s="169">
        <v>5270</v>
      </c>
      <c r="B232" s="96" t="s">
        <v>81</v>
      </c>
      <c r="C232" s="243">
        <f t="shared" si="63"/>
        <v>0</v>
      </c>
      <c r="D232" s="167"/>
      <c r="E232" s="164"/>
      <c r="F232" s="687">
        <f>D232+E232</f>
        <v>0</v>
      </c>
      <c r="G232" s="167"/>
      <c r="H232" s="164"/>
      <c r="I232" s="688">
        <f>G232+H232</f>
        <v>0</v>
      </c>
      <c r="J232" s="689"/>
      <c r="K232" s="689"/>
      <c r="L232" s="689">
        <f>J232+K232</f>
        <v>0</v>
      </c>
      <c r="M232" s="167"/>
      <c r="N232" s="164"/>
      <c r="O232" s="688">
        <f>N232+M232</f>
        <v>0</v>
      </c>
      <c r="P232" s="687"/>
      <c r="R232" s="13"/>
      <c r="S232" s="13"/>
      <c r="T232" s="13"/>
    </row>
    <row r="233" spans="1:20" hidden="1" x14ac:dyDescent="0.25">
      <c r="A233" s="163">
        <v>6000</v>
      </c>
      <c r="B233" s="163" t="s">
        <v>80</v>
      </c>
      <c r="C233" s="679">
        <f t="shared" si="63"/>
        <v>0</v>
      </c>
      <c r="D233" s="680">
        <f t="shared" ref="D233:O233" si="86">D234+D254+D261</f>
        <v>0</v>
      </c>
      <c r="E233" s="681">
        <f t="shared" si="86"/>
        <v>0</v>
      </c>
      <c r="F233" s="682">
        <f t="shared" si="86"/>
        <v>0</v>
      </c>
      <c r="G233" s="680">
        <f t="shared" si="86"/>
        <v>0</v>
      </c>
      <c r="H233" s="681">
        <f t="shared" si="86"/>
        <v>0</v>
      </c>
      <c r="I233" s="683">
        <f t="shared" si="86"/>
        <v>0</v>
      </c>
      <c r="J233" s="684">
        <f t="shared" si="86"/>
        <v>0</v>
      </c>
      <c r="K233" s="684">
        <f t="shared" si="86"/>
        <v>0</v>
      </c>
      <c r="L233" s="684">
        <f t="shared" si="86"/>
        <v>0</v>
      </c>
      <c r="M233" s="160">
        <f t="shared" si="86"/>
        <v>0</v>
      </c>
      <c r="N233" s="157">
        <f t="shared" si="86"/>
        <v>0</v>
      </c>
      <c r="O233" s="161">
        <f t="shared" si="86"/>
        <v>0</v>
      </c>
      <c r="P233" s="156"/>
      <c r="R233" s="13"/>
      <c r="S233" s="13"/>
      <c r="T233" s="13"/>
    </row>
    <row r="234" spans="1:20" ht="14.25" hidden="1" customHeight="1" x14ac:dyDescent="0.25">
      <c r="A234" s="154">
        <v>6200</v>
      </c>
      <c r="B234" s="153" t="s">
        <v>79</v>
      </c>
      <c r="C234" s="272">
        <f t="shared" si="63"/>
        <v>0</v>
      </c>
      <c r="D234" s="150">
        <f t="shared" ref="D234:O234" si="87">SUM(D235,D236,D238,D241,D247,D248,D249)</f>
        <v>0</v>
      </c>
      <c r="E234" s="68">
        <f t="shared" si="87"/>
        <v>0</v>
      </c>
      <c r="F234" s="67">
        <f t="shared" si="87"/>
        <v>0</v>
      </c>
      <c r="G234" s="150">
        <f t="shared" si="87"/>
        <v>0</v>
      </c>
      <c r="H234" s="68">
        <f t="shared" si="87"/>
        <v>0</v>
      </c>
      <c r="I234" s="151">
        <f t="shared" si="87"/>
        <v>0</v>
      </c>
      <c r="J234" s="498">
        <f t="shared" si="87"/>
        <v>0</v>
      </c>
      <c r="K234" s="498">
        <f t="shared" si="87"/>
        <v>0</v>
      </c>
      <c r="L234" s="498">
        <f t="shared" si="87"/>
        <v>0</v>
      </c>
      <c r="M234" s="150">
        <f t="shared" si="87"/>
        <v>0</v>
      </c>
      <c r="N234" s="68">
        <f t="shared" si="87"/>
        <v>0</v>
      </c>
      <c r="O234" s="151">
        <f t="shared" si="87"/>
        <v>0</v>
      </c>
      <c r="P234" s="67"/>
      <c r="R234" s="13"/>
      <c r="S234" s="13"/>
      <c r="T234" s="13"/>
    </row>
    <row r="235" spans="1:20" ht="24" hidden="1" x14ac:dyDescent="0.25">
      <c r="A235" s="118">
        <v>6220</v>
      </c>
      <c r="B235" s="117" t="s">
        <v>78</v>
      </c>
      <c r="C235" s="195">
        <f t="shared" si="63"/>
        <v>0</v>
      </c>
      <c r="D235" s="83"/>
      <c r="E235" s="80"/>
      <c r="F235" s="656">
        <f>D235+E235</f>
        <v>0</v>
      </c>
      <c r="G235" s="83"/>
      <c r="H235" s="80"/>
      <c r="I235" s="685">
        <f>G235+H235</f>
        <v>0</v>
      </c>
      <c r="J235" s="655"/>
      <c r="K235" s="655"/>
      <c r="L235" s="655">
        <f>J235+K235</f>
        <v>0</v>
      </c>
      <c r="M235" s="83"/>
      <c r="N235" s="80"/>
      <c r="O235" s="685">
        <f>N235+M235</f>
        <v>0</v>
      </c>
      <c r="P235" s="656"/>
      <c r="R235" s="13"/>
      <c r="S235" s="13"/>
      <c r="T235" s="13"/>
    </row>
    <row r="236" spans="1:20" hidden="1" x14ac:dyDescent="0.25">
      <c r="A236" s="111">
        <v>6230</v>
      </c>
      <c r="B236" s="110" t="s">
        <v>77</v>
      </c>
      <c r="C236" s="317">
        <f t="shared" si="63"/>
        <v>0</v>
      </c>
      <c r="D236" s="115">
        <f t="shared" ref="D236:O236" si="88">SUM(D237)</f>
        <v>0</v>
      </c>
      <c r="E236" s="112">
        <f t="shared" si="88"/>
        <v>0</v>
      </c>
      <c r="F236" s="39">
        <f t="shared" si="88"/>
        <v>0</v>
      </c>
      <c r="G236" s="115">
        <f t="shared" si="88"/>
        <v>0</v>
      </c>
      <c r="H236" s="112">
        <f t="shared" si="88"/>
        <v>0</v>
      </c>
      <c r="I236" s="44">
        <f t="shared" si="88"/>
        <v>0</v>
      </c>
      <c r="J236" s="87">
        <f t="shared" si="88"/>
        <v>0</v>
      </c>
      <c r="K236" s="87">
        <f t="shared" si="88"/>
        <v>0</v>
      </c>
      <c r="L236" s="87">
        <f t="shared" si="88"/>
        <v>0</v>
      </c>
      <c r="M236" s="115">
        <f t="shared" si="88"/>
        <v>0</v>
      </c>
      <c r="N236" s="112">
        <f t="shared" si="88"/>
        <v>0</v>
      </c>
      <c r="O236" s="44">
        <f t="shared" si="88"/>
        <v>0</v>
      </c>
      <c r="P236" s="39"/>
      <c r="R236" s="13"/>
      <c r="S236" s="13"/>
      <c r="T236" s="13"/>
    </row>
    <row r="237" spans="1:20" hidden="1" x14ac:dyDescent="0.25">
      <c r="A237" s="88">
        <v>6239</v>
      </c>
      <c r="B237" s="117" t="s">
        <v>76</v>
      </c>
      <c r="C237" s="317">
        <f t="shared" si="63"/>
        <v>0</v>
      </c>
      <c r="D237" s="83"/>
      <c r="E237" s="80"/>
      <c r="F237" s="656">
        <f>D237+E237</f>
        <v>0</v>
      </c>
      <c r="G237" s="83"/>
      <c r="H237" s="80"/>
      <c r="I237" s="685">
        <f>G237+H237</f>
        <v>0</v>
      </c>
      <c r="J237" s="655"/>
      <c r="K237" s="655"/>
      <c r="L237" s="655">
        <f>J237+K237</f>
        <v>0</v>
      </c>
      <c r="M237" s="83"/>
      <c r="N237" s="80"/>
      <c r="O237" s="685">
        <f>N237+M237</f>
        <v>0</v>
      </c>
      <c r="P237" s="656"/>
      <c r="R237" s="13"/>
      <c r="S237" s="13"/>
      <c r="T237" s="13"/>
    </row>
    <row r="238" spans="1:20" ht="24" hidden="1" x14ac:dyDescent="0.25">
      <c r="A238" s="111">
        <v>6240</v>
      </c>
      <c r="B238" s="110" t="s">
        <v>75</v>
      </c>
      <c r="C238" s="317">
        <f t="shared" si="63"/>
        <v>0</v>
      </c>
      <c r="D238" s="115">
        <f t="shared" ref="D238:O238" si="89">SUM(D239:D240)</f>
        <v>0</v>
      </c>
      <c r="E238" s="112">
        <f t="shared" si="89"/>
        <v>0</v>
      </c>
      <c r="F238" s="39">
        <f t="shared" si="89"/>
        <v>0</v>
      </c>
      <c r="G238" s="115">
        <f t="shared" si="89"/>
        <v>0</v>
      </c>
      <c r="H238" s="112">
        <f t="shared" si="89"/>
        <v>0</v>
      </c>
      <c r="I238" s="44">
        <f t="shared" si="89"/>
        <v>0</v>
      </c>
      <c r="J238" s="87">
        <f t="shared" si="89"/>
        <v>0</v>
      </c>
      <c r="K238" s="87">
        <f t="shared" si="89"/>
        <v>0</v>
      </c>
      <c r="L238" s="87">
        <f t="shared" si="89"/>
        <v>0</v>
      </c>
      <c r="M238" s="115">
        <f t="shared" si="89"/>
        <v>0</v>
      </c>
      <c r="N238" s="112">
        <f t="shared" si="89"/>
        <v>0</v>
      </c>
      <c r="O238" s="44">
        <f t="shared" si="89"/>
        <v>0</v>
      </c>
      <c r="P238" s="39"/>
      <c r="R238" s="13"/>
      <c r="S238" s="13"/>
      <c r="T238" s="13"/>
    </row>
    <row r="239" spans="1:20" hidden="1" x14ac:dyDescent="0.25">
      <c r="A239" s="88">
        <v>6241</v>
      </c>
      <c r="B239" s="110" t="s">
        <v>74</v>
      </c>
      <c r="C239" s="317">
        <f t="shared" si="63"/>
        <v>0</v>
      </c>
      <c r="D239" s="43"/>
      <c r="E239" s="40"/>
      <c r="F239" s="658">
        <f>D239+E239</f>
        <v>0</v>
      </c>
      <c r="G239" s="43"/>
      <c r="H239" s="40"/>
      <c r="I239" s="686">
        <f>G239+H239</f>
        <v>0</v>
      </c>
      <c r="J239" s="657"/>
      <c r="K239" s="657"/>
      <c r="L239" s="657">
        <f>J239+K239</f>
        <v>0</v>
      </c>
      <c r="M239" s="43"/>
      <c r="N239" s="40"/>
      <c r="O239" s="686">
        <f>N239+M239</f>
        <v>0</v>
      </c>
      <c r="P239" s="658"/>
      <c r="R239" s="13"/>
      <c r="S239" s="13"/>
      <c r="T239" s="13"/>
    </row>
    <row r="240" spans="1:20" hidden="1" x14ac:dyDescent="0.25">
      <c r="A240" s="88">
        <v>6242</v>
      </c>
      <c r="B240" s="110" t="s">
        <v>73</v>
      </c>
      <c r="C240" s="317">
        <f t="shared" si="63"/>
        <v>0</v>
      </c>
      <c r="D240" s="43"/>
      <c r="E240" s="40"/>
      <c r="F240" s="658">
        <f>D240+E240</f>
        <v>0</v>
      </c>
      <c r="G240" s="43"/>
      <c r="H240" s="40"/>
      <c r="I240" s="686">
        <f>G240+H240</f>
        <v>0</v>
      </c>
      <c r="J240" s="657"/>
      <c r="K240" s="657"/>
      <c r="L240" s="657">
        <f>J240+K240</f>
        <v>0</v>
      </c>
      <c r="M240" s="43"/>
      <c r="N240" s="40"/>
      <c r="O240" s="686">
        <f>N240+M240</f>
        <v>0</v>
      </c>
      <c r="P240" s="658"/>
      <c r="R240" s="13"/>
      <c r="S240" s="13"/>
      <c r="T240" s="13"/>
    </row>
    <row r="241" spans="1:20" ht="25.5" hidden="1" customHeight="1" x14ac:dyDescent="0.25">
      <c r="A241" s="111">
        <v>6250</v>
      </c>
      <c r="B241" s="110" t="s">
        <v>72</v>
      </c>
      <c r="C241" s="317">
        <f t="shared" si="63"/>
        <v>0</v>
      </c>
      <c r="D241" s="115">
        <f t="shared" ref="D241:O241" si="90">SUM(D242:D246)</f>
        <v>0</v>
      </c>
      <c r="E241" s="112">
        <f t="shared" si="90"/>
        <v>0</v>
      </c>
      <c r="F241" s="39">
        <f t="shared" si="90"/>
        <v>0</v>
      </c>
      <c r="G241" s="115">
        <f t="shared" si="90"/>
        <v>0</v>
      </c>
      <c r="H241" s="112">
        <f t="shared" si="90"/>
        <v>0</v>
      </c>
      <c r="I241" s="44">
        <f t="shared" si="90"/>
        <v>0</v>
      </c>
      <c r="J241" s="87">
        <f t="shared" si="90"/>
        <v>0</v>
      </c>
      <c r="K241" s="87">
        <f t="shared" si="90"/>
        <v>0</v>
      </c>
      <c r="L241" s="87">
        <f t="shared" si="90"/>
        <v>0</v>
      </c>
      <c r="M241" s="115">
        <f t="shared" si="90"/>
        <v>0</v>
      </c>
      <c r="N241" s="112">
        <f t="shared" si="90"/>
        <v>0</v>
      </c>
      <c r="O241" s="44">
        <f t="shared" si="90"/>
        <v>0</v>
      </c>
      <c r="P241" s="39"/>
      <c r="R241" s="13"/>
      <c r="S241" s="13"/>
      <c r="T241" s="13"/>
    </row>
    <row r="242" spans="1:20" ht="14.25" hidden="1" customHeight="1" x14ac:dyDescent="0.25">
      <c r="A242" s="88">
        <v>6252</v>
      </c>
      <c r="B242" s="110" t="s">
        <v>71</v>
      </c>
      <c r="C242" s="317">
        <f t="shared" si="63"/>
        <v>0</v>
      </c>
      <c r="D242" s="43"/>
      <c r="E242" s="40"/>
      <c r="F242" s="658">
        <f t="shared" ref="F242:F248" si="91">D242+E242</f>
        <v>0</v>
      </c>
      <c r="G242" s="43"/>
      <c r="H242" s="40"/>
      <c r="I242" s="686">
        <f t="shared" ref="I242:I248" si="92">G242+H242</f>
        <v>0</v>
      </c>
      <c r="J242" s="657"/>
      <c r="K242" s="657"/>
      <c r="L242" s="657">
        <f t="shared" ref="L242:L248" si="93">J242+K242</f>
        <v>0</v>
      </c>
      <c r="M242" s="43"/>
      <c r="N242" s="40"/>
      <c r="O242" s="686">
        <f t="shared" ref="O242:O248" si="94">N242+M242</f>
        <v>0</v>
      </c>
      <c r="P242" s="658"/>
      <c r="R242" s="13"/>
      <c r="S242" s="13"/>
      <c r="T242" s="13"/>
    </row>
    <row r="243" spans="1:20" ht="14.25" hidden="1" customHeight="1" x14ac:dyDescent="0.25">
      <c r="A243" s="88">
        <v>6253</v>
      </c>
      <c r="B243" s="110" t="s">
        <v>70</v>
      </c>
      <c r="C243" s="317">
        <f t="shared" si="63"/>
        <v>0</v>
      </c>
      <c r="D243" s="43"/>
      <c r="E243" s="40"/>
      <c r="F243" s="658">
        <f t="shared" si="91"/>
        <v>0</v>
      </c>
      <c r="G243" s="43"/>
      <c r="H243" s="40"/>
      <c r="I243" s="686">
        <f t="shared" si="92"/>
        <v>0</v>
      </c>
      <c r="J243" s="657"/>
      <c r="K243" s="657"/>
      <c r="L243" s="657">
        <f t="shared" si="93"/>
        <v>0</v>
      </c>
      <c r="M243" s="43"/>
      <c r="N243" s="40"/>
      <c r="O243" s="686">
        <f t="shared" si="94"/>
        <v>0</v>
      </c>
      <c r="P243" s="658"/>
      <c r="R243" s="13"/>
      <c r="S243" s="13"/>
      <c r="T243" s="13"/>
    </row>
    <row r="244" spans="1:20" ht="24" hidden="1" x14ac:dyDescent="0.25">
      <c r="A244" s="88">
        <v>6254</v>
      </c>
      <c r="B244" s="110" t="s">
        <v>69</v>
      </c>
      <c r="C244" s="317">
        <f t="shared" si="63"/>
        <v>0</v>
      </c>
      <c r="D244" s="43"/>
      <c r="E244" s="40"/>
      <c r="F244" s="658">
        <f t="shared" si="91"/>
        <v>0</v>
      </c>
      <c r="G244" s="43"/>
      <c r="H244" s="40"/>
      <c r="I244" s="686">
        <f t="shared" si="92"/>
        <v>0</v>
      </c>
      <c r="J244" s="657"/>
      <c r="K244" s="657"/>
      <c r="L244" s="657">
        <f t="shared" si="93"/>
        <v>0</v>
      </c>
      <c r="M244" s="43"/>
      <c r="N244" s="40"/>
      <c r="O244" s="686">
        <f t="shared" si="94"/>
        <v>0</v>
      </c>
      <c r="P244" s="658"/>
      <c r="R244" s="13"/>
      <c r="S244" s="13"/>
      <c r="T244" s="13"/>
    </row>
    <row r="245" spans="1:20" ht="24" hidden="1" x14ac:dyDescent="0.25">
      <c r="A245" s="88">
        <v>6255</v>
      </c>
      <c r="B245" s="110" t="s">
        <v>68</v>
      </c>
      <c r="C245" s="317">
        <f t="shared" ref="C245:C299" si="95">SUM(F245,I245,L245,O245)</f>
        <v>0</v>
      </c>
      <c r="D245" s="43"/>
      <c r="E245" s="40"/>
      <c r="F245" s="658">
        <f t="shared" si="91"/>
        <v>0</v>
      </c>
      <c r="G245" s="43"/>
      <c r="H245" s="40"/>
      <c r="I245" s="686">
        <f t="shared" si="92"/>
        <v>0</v>
      </c>
      <c r="J245" s="657"/>
      <c r="K245" s="657"/>
      <c r="L245" s="657">
        <f t="shared" si="93"/>
        <v>0</v>
      </c>
      <c r="M245" s="43"/>
      <c r="N245" s="40"/>
      <c r="O245" s="686">
        <f t="shared" si="94"/>
        <v>0</v>
      </c>
      <c r="P245" s="658"/>
      <c r="R245" s="13"/>
      <c r="S245" s="13"/>
      <c r="T245" s="13"/>
    </row>
    <row r="246" spans="1:20" hidden="1" x14ac:dyDescent="0.25">
      <c r="A246" s="88">
        <v>6259</v>
      </c>
      <c r="B246" s="110" t="s">
        <v>67</v>
      </c>
      <c r="C246" s="317">
        <f t="shared" si="95"/>
        <v>0</v>
      </c>
      <c r="D246" s="43"/>
      <c r="E246" s="40"/>
      <c r="F246" s="658">
        <f t="shared" si="91"/>
        <v>0</v>
      </c>
      <c r="G246" s="43"/>
      <c r="H246" s="40"/>
      <c r="I246" s="686">
        <f t="shared" si="92"/>
        <v>0</v>
      </c>
      <c r="J246" s="657"/>
      <c r="K246" s="657"/>
      <c r="L246" s="657">
        <f t="shared" si="93"/>
        <v>0</v>
      </c>
      <c r="M246" s="43"/>
      <c r="N246" s="40"/>
      <c r="O246" s="686">
        <f t="shared" si="94"/>
        <v>0</v>
      </c>
      <c r="P246" s="658"/>
      <c r="R246" s="13"/>
      <c r="S246" s="13"/>
      <c r="T246" s="13"/>
    </row>
    <row r="247" spans="1:20" ht="24" hidden="1" x14ac:dyDescent="0.25">
      <c r="A247" s="111">
        <v>6260</v>
      </c>
      <c r="B247" s="110" t="s">
        <v>66</v>
      </c>
      <c r="C247" s="317">
        <f t="shared" si="95"/>
        <v>0</v>
      </c>
      <c r="D247" s="43"/>
      <c r="E247" s="40"/>
      <c r="F247" s="658">
        <f t="shared" si="91"/>
        <v>0</v>
      </c>
      <c r="G247" s="43"/>
      <c r="H247" s="40"/>
      <c r="I247" s="686">
        <f t="shared" si="92"/>
        <v>0</v>
      </c>
      <c r="J247" s="657"/>
      <c r="K247" s="657"/>
      <c r="L247" s="657">
        <f t="shared" si="93"/>
        <v>0</v>
      </c>
      <c r="M247" s="43"/>
      <c r="N247" s="40"/>
      <c r="O247" s="686">
        <f t="shared" si="94"/>
        <v>0</v>
      </c>
      <c r="P247" s="658"/>
      <c r="R247" s="13"/>
      <c r="S247" s="13"/>
      <c r="T247" s="13"/>
    </row>
    <row r="248" spans="1:20" hidden="1" x14ac:dyDescent="0.25">
      <c r="A248" s="111">
        <v>6270</v>
      </c>
      <c r="B248" s="110" t="s">
        <v>65</v>
      </c>
      <c r="C248" s="317">
        <f t="shared" si="95"/>
        <v>0</v>
      </c>
      <c r="D248" s="43"/>
      <c r="E248" s="40"/>
      <c r="F248" s="658">
        <f t="shared" si="91"/>
        <v>0</v>
      </c>
      <c r="G248" s="43"/>
      <c r="H248" s="40"/>
      <c r="I248" s="686">
        <f t="shared" si="92"/>
        <v>0</v>
      </c>
      <c r="J248" s="657"/>
      <c r="K248" s="657"/>
      <c r="L248" s="657">
        <f t="shared" si="93"/>
        <v>0</v>
      </c>
      <c r="M248" s="43"/>
      <c r="N248" s="40"/>
      <c r="O248" s="686">
        <f t="shared" si="94"/>
        <v>0</v>
      </c>
      <c r="P248" s="658"/>
      <c r="R248" s="13"/>
      <c r="S248" s="13"/>
      <c r="T248" s="13"/>
    </row>
    <row r="249" spans="1:20" hidden="1" x14ac:dyDescent="0.25">
      <c r="A249" s="118">
        <v>6290</v>
      </c>
      <c r="B249" s="117" t="s">
        <v>64</v>
      </c>
      <c r="C249" s="698">
        <f t="shared" si="95"/>
        <v>0</v>
      </c>
      <c r="D249" s="140">
        <f t="shared" ref="D249:O249" si="96">SUM(D250:D253)</f>
        <v>0</v>
      </c>
      <c r="E249" s="141">
        <f t="shared" si="96"/>
        <v>0</v>
      </c>
      <c r="F249" s="79">
        <f t="shared" si="96"/>
        <v>0</v>
      </c>
      <c r="G249" s="140">
        <f t="shared" si="96"/>
        <v>0</v>
      </c>
      <c r="H249" s="141">
        <f t="shared" si="96"/>
        <v>0</v>
      </c>
      <c r="I249" s="84">
        <f t="shared" si="96"/>
        <v>0</v>
      </c>
      <c r="J249" s="477">
        <f t="shared" si="96"/>
        <v>0</v>
      </c>
      <c r="K249" s="477">
        <f t="shared" si="96"/>
        <v>0</v>
      </c>
      <c r="L249" s="477">
        <f t="shared" si="96"/>
        <v>0</v>
      </c>
      <c r="M249" s="699">
        <f t="shared" si="96"/>
        <v>0</v>
      </c>
      <c r="N249" s="141">
        <f t="shared" si="96"/>
        <v>0</v>
      </c>
      <c r="O249" s="84">
        <f t="shared" si="96"/>
        <v>0</v>
      </c>
      <c r="P249" s="79"/>
      <c r="R249" s="13"/>
      <c r="S249" s="13"/>
      <c r="T249" s="13"/>
    </row>
    <row r="250" spans="1:20" hidden="1" x14ac:dyDescent="0.25">
      <c r="A250" s="88">
        <v>6291</v>
      </c>
      <c r="B250" s="110" t="s">
        <v>63</v>
      </c>
      <c r="C250" s="317">
        <f t="shared" si="95"/>
        <v>0</v>
      </c>
      <c r="D250" s="43"/>
      <c r="E250" s="40"/>
      <c r="F250" s="658">
        <f>D250+E250</f>
        <v>0</v>
      </c>
      <c r="G250" s="43"/>
      <c r="H250" s="40"/>
      <c r="I250" s="686">
        <f>G250+H250</f>
        <v>0</v>
      </c>
      <c r="J250" s="657"/>
      <c r="K250" s="657"/>
      <c r="L250" s="657">
        <f>J250+K250</f>
        <v>0</v>
      </c>
      <c r="M250" s="43"/>
      <c r="N250" s="40"/>
      <c r="O250" s="686">
        <f>N250+M250</f>
        <v>0</v>
      </c>
      <c r="P250" s="658"/>
      <c r="R250" s="13"/>
      <c r="S250" s="13"/>
      <c r="T250" s="13"/>
    </row>
    <row r="251" spans="1:20" hidden="1" x14ac:dyDescent="0.25">
      <c r="A251" s="88">
        <v>6292</v>
      </c>
      <c r="B251" s="110" t="s">
        <v>62</v>
      </c>
      <c r="C251" s="317">
        <f t="shared" si="95"/>
        <v>0</v>
      </c>
      <c r="D251" s="43"/>
      <c r="E251" s="40"/>
      <c r="F251" s="658">
        <f>D251+E251</f>
        <v>0</v>
      </c>
      <c r="G251" s="43"/>
      <c r="H251" s="40"/>
      <c r="I251" s="686">
        <f>G251+H251</f>
        <v>0</v>
      </c>
      <c r="J251" s="657"/>
      <c r="K251" s="657"/>
      <c r="L251" s="657">
        <f>J251+K251</f>
        <v>0</v>
      </c>
      <c r="M251" s="43"/>
      <c r="N251" s="40"/>
      <c r="O251" s="686">
        <f>N251+M251</f>
        <v>0</v>
      </c>
      <c r="P251" s="658"/>
      <c r="R251" s="13"/>
      <c r="S251" s="13"/>
      <c r="T251" s="13"/>
    </row>
    <row r="252" spans="1:20" ht="72" hidden="1" x14ac:dyDescent="0.25">
      <c r="A252" s="88">
        <v>6296</v>
      </c>
      <c r="B252" s="110" t="s">
        <v>61</v>
      </c>
      <c r="C252" s="317">
        <f t="shared" si="95"/>
        <v>0</v>
      </c>
      <c r="D252" s="43"/>
      <c r="E252" s="40"/>
      <c r="F252" s="658">
        <f>D252+E252</f>
        <v>0</v>
      </c>
      <c r="G252" s="43"/>
      <c r="H252" s="40"/>
      <c r="I252" s="686">
        <f>G252+H252</f>
        <v>0</v>
      </c>
      <c r="J252" s="657"/>
      <c r="K252" s="657"/>
      <c r="L252" s="657">
        <f>J252+K252</f>
        <v>0</v>
      </c>
      <c r="M252" s="43"/>
      <c r="N252" s="40"/>
      <c r="O252" s="686">
        <f>N252+M252</f>
        <v>0</v>
      </c>
      <c r="P252" s="658"/>
      <c r="R252" s="13"/>
      <c r="S252" s="13"/>
      <c r="T252" s="13"/>
    </row>
    <row r="253" spans="1:20" ht="39.75" hidden="1" customHeight="1" x14ac:dyDescent="0.25">
      <c r="A253" s="88">
        <v>6299</v>
      </c>
      <c r="B253" s="110" t="s">
        <v>60</v>
      </c>
      <c r="C253" s="317">
        <f t="shared" si="95"/>
        <v>0</v>
      </c>
      <c r="D253" s="43"/>
      <c r="E253" s="40"/>
      <c r="F253" s="658">
        <f>D253+E253</f>
        <v>0</v>
      </c>
      <c r="G253" s="43"/>
      <c r="H253" s="40"/>
      <c r="I253" s="686">
        <f>G253+H253</f>
        <v>0</v>
      </c>
      <c r="J253" s="657"/>
      <c r="K253" s="657"/>
      <c r="L253" s="657">
        <f>J253+K253</f>
        <v>0</v>
      </c>
      <c r="M253" s="43"/>
      <c r="N253" s="40"/>
      <c r="O253" s="686">
        <f>N253+M253</f>
        <v>0</v>
      </c>
      <c r="P253" s="658"/>
      <c r="R253" s="13"/>
      <c r="S253" s="13"/>
      <c r="T253" s="13"/>
    </row>
    <row r="254" spans="1:20" hidden="1" x14ac:dyDescent="0.25">
      <c r="A254" s="109">
        <v>6300</v>
      </c>
      <c r="B254" s="108" t="s">
        <v>59</v>
      </c>
      <c r="C254" s="277">
        <f t="shared" si="95"/>
        <v>0</v>
      </c>
      <c r="D254" s="121">
        <f t="shared" ref="D254:O254" si="97">SUM(D255,D259,D260)</f>
        <v>0</v>
      </c>
      <c r="E254" s="123">
        <f t="shared" si="97"/>
        <v>0</v>
      </c>
      <c r="F254" s="119">
        <f t="shared" si="97"/>
        <v>0</v>
      </c>
      <c r="G254" s="121">
        <f t="shared" si="97"/>
        <v>0</v>
      </c>
      <c r="H254" s="123">
        <f t="shared" si="97"/>
        <v>0</v>
      </c>
      <c r="I254" s="122">
        <f t="shared" si="97"/>
        <v>0</v>
      </c>
      <c r="J254" s="473">
        <f t="shared" si="97"/>
        <v>0</v>
      </c>
      <c r="K254" s="473">
        <f t="shared" si="97"/>
        <v>0</v>
      </c>
      <c r="L254" s="473">
        <f t="shared" si="97"/>
        <v>0</v>
      </c>
      <c r="M254" s="105">
        <f t="shared" si="97"/>
        <v>0</v>
      </c>
      <c r="N254" s="123">
        <f t="shared" si="97"/>
        <v>0</v>
      </c>
      <c r="O254" s="122">
        <f t="shared" si="97"/>
        <v>0</v>
      </c>
      <c r="P254" s="119"/>
      <c r="R254" s="13"/>
      <c r="S254" s="13"/>
      <c r="T254" s="13"/>
    </row>
    <row r="255" spans="1:20" ht="24" hidden="1" x14ac:dyDescent="0.25">
      <c r="A255" s="118">
        <v>6320</v>
      </c>
      <c r="B255" s="117" t="s">
        <v>58</v>
      </c>
      <c r="C255" s="698">
        <f t="shared" si="95"/>
        <v>0</v>
      </c>
      <c r="D255" s="140">
        <f t="shared" ref="D255:O255" si="98">SUM(D256:D258)</f>
        <v>0</v>
      </c>
      <c r="E255" s="141">
        <f t="shared" si="98"/>
        <v>0</v>
      </c>
      <c r="F255" s="79">
        <f t="shared" si="98"/>
        <v>0</v>
      </c>
      <c r="G255" s="140">
        <f t="shared" si="98"/>
        <v>0</v>
      </c>
      <c r="H255" s="141">
        <f t="shared" si="98"/>
        <v>0</v>
      </c>
      <c r="I255" s="84">
        <f t="shared" si="98"/>
        <v>0</v>
      </c>
      <c r="J255" s="477">
        <f t="shared" si="98"/>
        <v>0</v>
      </c>
      <c r="K255" s="477">
        <f t="shared" si="98"/>
        <v>0</v>
      </c>
      <c r="L255" s="477">
        <f t="shared" si="98"/>
        <v>0</v>
      </c>
      <c r="M255" s="140">
        <f t="shared" si="98"/>
        <v>0</v>
      </c>
      <c r="N255" s="141">
        <f t="shared" si="98"/>
        <v>0</v>
      </c>
      <c r="O255" s="84">
        <f t="shared" si="98"/>
        <v>0</v>
      </c>
      <c r="P255" s="79"/>
      <c r="R255" s="13"/>
      <c r="S255" s="13"/>
      <c r="T255" s="13"/>
    </row>
    <row r="256" spans="1:20" hidden="1" x14ac:dyDescent="0.25">
      <c r="A256" s="88">
        <v>6322</v>
      </c>
      <c r="B256" s="110" t="s">
        <v>57</v>
      </c>
      <c r="C256" s="317">
        <f t="shared" si="95"/>
        <v>0</v>
      </c>
      <c r="D256" s="43"/>
      <c r="E256" s="40"/>
      <c r="F256" s="658">
        <f>D256+E256</f>
        <v>0</v>
      </c>
      <c r="G256" s="43"/>
      <c r="H256" s="40"/>
      <c r="I256" s="686">
        <f>G256+H256</f>
        <v>0</v>
      </c>
      <c r="J256" s="657"/>
      <c r="K256" s="657"/>
      <c r="L256" s="657">
        <f>J256+K256</f>
        <v>0</v>
      </c>
      <c r="M256" s="43"/>
      <c r="N256" s="40"/>
      <c r="O256" s="686">
        <f>N256+M256</f>
        <v>0</v>
      </c>
      <c r="P256" s="658"/>
      <c r="R256" s="13"/>
      <c r="S256" s="13"/>
      <c r="T256" s="13"/>
    </row>
    <row r="257" spans="1:20" ht="24" hidden="1" x14ac:dyDescent="0.25">
      <c r="A257" s="88">
        <v>6323</v>
      </c>
      <c r="B257" s="110" t="s">
        <v>56</v>
      </c>
      <c r="C257" s="317">
        <f t="shared" si="95"/>
        <v>0</v>
      </c>
      <c r="D257" s="43"/>
      <c r="E257" s="40"/>
      <c r="F257" s="658">
        <f>D257+E257</f>
        <v>0</v>
      </c>
      <c r="G257" s="43"/>
      <c r="H257" s="40"/>
      <c r="I257" s="686">
        <f>G257+H257</f>
        <v>0</v>
      </c>
      <c r="J257" s="657"/>
      <c r="K257" s="657"/>
      <c r="L257" s="657">
        <f>J257+K257</f>
        <v>0</v>
      </c>
      <c r="M257" s="43"/>
      <c r="N257" s="40"/>
      <c r="O257" s="686">
        <f>N257+M257</f>
        <v>0</v>
      </c>
      <c r="P257" s="658"/>
      <c r="R257" s="13"/>
      <c r="S257" s="13"/>
      <c r="T257" s="13"/>
    </row>
    <row r="258" spans="1:20" ht="24" hidden="1" x14ac:dyDescent="0.25">
      <c r="A258" s="145">
        <v>6324</v>
      </c>
      <c r="B258" s="117" t="s">
        <v>55</v>
      </c>
      <c r="C258" s="195">
        <f t="shared" si="95"/>
        <v>0</v>
      </c>
      <c r="D258" s="83"/>
      <c r="E258" s="80"/>
      <c r="F258" s="656">
        <f>D258+E258</f>
        <v>0</v>
      </c>
      <c r="G258" s="83"/>
      <c r="H258" s="80"/>
      <c r="I258" s="701">
        <f>G258+H258</f>
        <v>0</v>
      </c>
      <c r="J258" s="702"/>
      <c r="K258" s="702"/>
      <c r="L258" s="702">
        <f>J258+K258</f>
        <v>0</v>
      </c>
      <c r="M258" s="83"/>
      <c r="N258" s="80"/>
      <c r="O258" s="685">
        <f>N258+M258</f>
        <v>0</v>
      </c>
      <c r="P258" s="656"/>
      <c r="R258" s="13"/>
      <c r="S258" s="13"/>
      <c r="T258" s="13"/>
    </row>
    <row r="259" spans="1:20" ht="24" hidden="1" x14ac:dyDescent="0.25">
      <c r="A259" s="144">
        <v>6330</v>
      </c>
      <c r="B259" s="143" t="s">
        <v>54</v>
      </c>
      <c r="C259" s="698">
        <f t="shared" si="95"/>
        <v>0</v>
      </c>
      <c r="D259" s="33"/>
      <c r="E259" s="30"/>
      <c r="F259" s="700">
        <f>D259+E259</f>
        <v>0</v>
      </c>
      <c r="G259" s="33"/>
      <c r="H259" s="30"/>
      <c r="I259" s="701">
        <f>G259+H259</f>
        <v>0</v>
      </c>
      <c r="J259" s="702"/>
      <c r="K259" s="702"/>
      <c r="L259" s="702">
        <f>J259+K259</f>
        <v>0</v>
      </c>
      <c r="M259" s="33"/>
      <c r="N259" s="30"/>
      <c r="O259" s="701">
        <f>N259+M259</f>
        <v>0</v>
      </c>
      <c r="P259" s="700"/>
      <c r="R259" s="13"/>
      <c r="S259" s="13"/>
      <c r="T259" s="13"/>
    </row>
    <row r="260" spans="1:20" hidden="1" x14ac:dyDescent="0.25">
      <c r="A260" s="111">
        <v>6360</v>
      </c>
      <c r="B260" s="110" t="s">
        <v>53</v>
      </c>
      <c r="C260" s="317">
        <f t="shared" si="95"/>
        <v>0</v>
      </c>
      <c r="D260" s="43"/>
      <c r="E260" s="40"/>
      <c r="F260" s="658">
        <f>D260+E260</f>
        <v>0</v>
      </c>
      <c r="G260" s="43"/>
      <c r="H260" s="40"/>
      <c r="I260" s="686">
        <f>G260+H260</f>
        <v>0</v>
      </c>
      <c r="J260" s="657"/>
      <c r="K260" s="657"/>
      <c r="L260" s="657">
        <f>J260+K260</f>
        <v>0</v>
      </c>
      <c r="M260" s="43"/>
      <c r="N260" s="40"/>
      <c r="O260" s="686">
        <f>N260+M260</f>
        <v>0</v>
      </c>
      <c r="P260" s="658"/>
      <c r="R260" s="13"/>
      <c r="S260" s="13"/>
      <c r="T260" s="13"/>
    </row>
    <row r="261" spans="1:20" ht="24" hidden="1" x14ac:dyDescent="0.25">
      <c r="A261" s="109">
        <v>6400</v>
      </c>
      <c r="B261" s="108" t="s">
        <v>52</v>
      </c>
      <c r="C261" s="277">
        <f t="shared" si="95"/>
        <v>0</v>
      </c>
      <c r="D261" s="121">
        <f t="shared" ref="D261:O261" si="99">SUM(D262,D266)</f>
        <v>0</v>
      </c>
      <c r="E261" s="123">
        <f t="shared" si="99"/>
        <v>0</v>
      </c>
      <c r="F261" s="119">
        <f t="shared" si="99"/>
        <v>0</v>
      </c>
      <c r="G261" s="121">
        <f t="shared" si="99"/>
        <v>0</v>
      </c>
      <c r="H261" s="123">
        <f t="shared" si="99"/>
        <v>0</v>
      </c>
      <c r="I261" s="122">
        <f t="shared" si="99"/>
        <v>0</v>
      </c>
      <c r="J261" s="473">
        <f t="shared" si="99"/>
        <v>0</v>
      </c>
      <c r="K261" s="473">
        <f t="shared" si="99"/>
        <v>0</v>
      </c>
      <c r="L261" s="473">
        <f t="shared" si="99"/>
        <v>0</v>
      </c>
      <c r="M261" s="105">
        <f t="shared" si="99"/>
        <v>0</v>
      </c>
      <c r="N261" s="123">
        <f t="shared" si="99"/>
        <v>0</v>
      </c>
      <c r="O261" s="122">
        <f t="shared" si="99"/>
        <v>0</v>
      </c>
      <c r="P261" s="119"/>
      <c r="R261" s="13"/>
      <c r="S261" s="13"/>
      <c r="T261" s="13"/>
    </row>
    <row r="262" spans="1:20" ht="24" hidden="1" x14ac:dyDescent="0.25">
      <c r="A262" s="118">
        <v>6410</v>
      </c>
      <c r="B262" s="117" t="s">
        <v>51</v>
      </c>
      <c r="C262" s="195">
        <f t="shared" si="95"/>
        <v>0</v>
      </c>
      <c r="D262" s="140">
        <f t="shared" ref="D262:O262" si="100">SUM(D263:D265)</f>
        <v>0</v>
      </c>
      <c r="E262" s="141">
        <f t="shared" si="100"/>
        <v>0</v>
      </c>
      <c r="F262" s="79">
        <f t="shared" si="100"/>
        <v>0</v>
      </c>
      <c r="G262" s="140">
        <f t="shared" si="100"/>
        <v>0</v>
      </c>
      <c r="H262" s="141">
        <f t="shared" si="100"/>
        <v>0</v>
      </c>
      <c r="I262" s="84">
        <f t="shared" si="100"/>
        <v>0</v>
      </c>
      <c r="J262" s="477">
        <f t="shared" si="100"/>
        <v>0</v>
      </c>
      <c r="K262" s="477">
        <f t="shared" si="100"/>
        <v>0</v>
      </c>
      <c r="L262" s="477">
        <f t="shared" si="100"/>
        <v>0</v>
      </c>
      <c r="M262" s="201">
        <f t="shared" si="100"/>
        <v>0</v>
      </c>
      <c r="N262" s="141">
        <f t="shared" si="100"/>
        <v>0</v>
      </c>
      <c r="O262" s="84">
        <f t="shared" si="100"/>
        <v>0</v>
      </c>
      <c r="P262" s="79"/>
      <c r="R262" s="13"/>
      <c r="S262" s="13"/>
      <c r="T262" s="13"/>
    </row>
    <row r="263" spans="1:20" hidden="1" x14ac:dyDescent="0.25">
      <c r="A263" s="88">
        <v>6411</v>
      </c>
      <c r="B263" s="47" t="s">
        <v>50</v>
      </c>
      <c r="C263" s="317">
        <f t="shared" si="95"/>
        <v>0</v>
      </c>
      <c r="D263" s="43"/>
      <c r="E263" s="40"/>
      <c r="F263" s="658">
        <f>D263+E263</f>
        <v>0</v>
      </c>
      <c r="G263" s="43"/>
      <c r="H263" s="40"/>
      <c r="I263" s="686">
        <f>G263+H263</f>
        <v>0</v>
      </c>
      <c r="J263" s="657"/>
      <c r="K263" s="657"/>
      <c r="L263" s="657">
        <f>J263+K263</f>
        <v>0</v>
      </c>
      <c r="M263" s="43"/>
      <c r="N263" s="40"/>
      <c r="O263" s="686">
        <f>N263+M263</f>
        <v>0</v>
      </c>
      <c r="P263" s="658"/>
      <c r="R263" s="13"/>
      <c r="S263" s="13"/>
      <c r="T263" s="13"/>
    </row>
    <row r="264" spans="1:20" ht="36" hidden="1" x14ac:dyDescent="0.25">
      <c r="A264" s="88">
        <v>6412</v>
      </c>
      <c r="B264" s="110" t="s">
        <v>49</v>
      </c>
      <c r="C264" s="317">
        <f t="shared" si="95"/>
        <v>0</v>
      </c>
      <c r="D264" s="43"/>
      <c r="E264" s="40"/>
      <c r="F264" s="658">
        <f>D264+E264</f>
        <v>0</v>
      </c>
      <c r="G264" s="43"/>
      <c r="H264" s="40"/>
      <c r="I264" s="686">
        <f>G264+H264</f>
        <v>0</v>
      </c>
      <c r="J264" s="657"/>
      <c r="K264" s="657"/>
      <c r="L264" s="657">
        <f>J264+K264</f>
        <v>0</v>
      </c>
      <c r="M264" s="43"/>
      <c r="N264" s="40"/>
      <c r="O264" s="686">
        <f>N264+M264</f>
        <v>0</v>
      </c>
      <c r="P264" s="658"/>
      <c r="R264" s="13"/>
      <c r="S264" s="13"/>
      <c r="T264" s="13"/>
    </row>
    <row r="265" spans="1:20" ht="36" hidden="1" x14ac:dyDescent="0.25">
      <c r="A265" s="88">
        <v>6419</v>
      </c>
      <c r="B265" s="110" t="s">
        <v>48</v>
      </c>
      <c r="C265" s="317">
        <f t="shared" si="95"/>
        <v>0</v>
      </c>
      <c r="D265" s="43"/>
      <c r="E265" s="40"/>
      <c r="F265" s="658">
        <f>D265+E265</f>
        <v>0</v>
      </c>
      <c r="G265" s="43"/>
      <c r="H265" s="40"/>
      <c r="I265" s="686">
        <f>G265+H265</f>
        <v>0</v>
      </c>
      <c r="J265" s="657"/>
      <c r="K265" s="657"/>
      <c r="L265" s="657">
        <f>J265+K265</f>
        <v>0</v>
      </c>
      <c r="M265" s="43"/>
      <c r="N265" s="40"/>
      <c r="O265" s="686">
        <f>N265+M265</f>
        <v>0</v>
      </c>
      <c r="P265" s="658"/>
      <c r="R265" s="13"/>
      <c r="S265" s="13"/>
      <c r="T265" s="13"/>
    </row>
    <row r="266" spans="1:20" ht="36" hidden="1" x14ac:dyDescent="0.25">
      <c r="A266" s="111">
        <v>6420</v>
      </c>
      <c r="B266" s="110" t="s">
        <v>47</v>
      </c>
      <c r="C266" s="317">
        <f t="shared" si="95"/>
        <v>0</v>
      </c>
      <c r="D266" s="115">
        <f t="shared" ref="D266:O266" si="101">SUM(D267:D270)</f>
        <v>0</v>
      </c>
      <c r="E266" s="112">
        <f t="shared" si="101"/>
        <v>0</v>
      </c>
      <c r="F266" s="39">
        <f t="shared" si="101"/>
        <v>0</v>
      </c>
      <c r="G266" s="115">
        <f t="shared" si="101"/>
        <v>0</v>
      </c>
      <c r="H266" s="112">
        <f t="shared" si="101"/>
        <v>0</v>
      </c>
      <c r="I266" s="44">
        <f t="shared" si="101"/>
        <v>0</v>
      </c>
      <c r="J266" s="87">
        <f t="shared" si="101"/>
        <v>0</v>
      </c>
      <c r="K266" s="87">
        <f t="shared" si="101"/>
        <v>0</v>
      </c>
      <c r="L266" s="87">
        <f t="shared" si="101"/>
        <v>0</v>
      </c>
      <c r="M266" s="115">
        <f t="shared" si="101"/>
        <v>0</v>
      </c>
      <c r="N266" s="112">
        <f t="shared" si="101"/>
        <v>0</v>
      </c>
      <c r="O266" s="44">
        <f t="shared" si="101"/>
        <v>0</v>
      </c>
      <c r="P266" s="39"/>
      <c r="R266" s="13"/>
      <c r="S266" s="13"/>
      <c r="T266" s="13"/>
    </row>
    <row r="267" spans="1:20" hidden="1" x14ac:dyDescent="0.25">
      <c r="A267" s="88">
        <v>6421</v>
      </c>
      <c r="B267" s="110" t="s">
        <v>46</v>
      </c>
      <c r="C267" s="317">
        <f t="shared" si="95"/>
        <v>0</v>
      </c>
      <c r="D267" s="43"/>
      <c r="E267" s="40"/>
      <c r="F267" s="658">
        <f>D267+E267</f>
        <v>0</v>
      </c>
      <c r="G267" s="43"/>
      <c r="H267" s="40"/>
      <c r="I267" s="686">
        <f>G267+H267</f>
        <v>0</v>
      </c>
      <c r="J267" s="657"/>
      <c r="K267" s="657"/>
      <c r="L267" s="657">
        <f>J267+K267</f>
        <v>0</v>
      </c>
      <c r="M267" s="43"/>
      <c r="N267" s="40"/>
      <c r="O267" s="686">
        <f>N267+M267</f>
        <v>0</v>
      </c>
      <c r="P267" s="658"/>
      <c r="R267" s="13"/>
      <c r="S267" s="13"/>
      <c r="T267" s="13"/>
    </row>
    <row r="268" spans="1:20" hidden="1" x14ac:dyDescent="0.25">
      <c r="A268" s="88">
        <v>6422</v>
      </c>
      <c r="B268" s="110" t="s">
        <v>45</v>
      </c>
      <c r="C268" s="317">
        <f t="shared" si="95"/>
        <v>0</v>
      </c>
      <c r="D268" s="43"/>
      <c r="E268" s="40"/>
      <c r="F268" s="658">
        <f>D268+E268</f>
        <v>0</v>
      </c>
      <c r="G268" s="43"/>
      <c r="H268" s="40"/>
      <c r="I268" s="686">
        <f>G268+H268</f>
        <v>0</v>
      </c>
      <c r="J268" s="657"/>
      <c r="K268" s="657"/>
      <c r="L268" s="657">
        <f>J268+K268</f>
        <v>0</v>
      </c>
      <c r="M268" s="43"/>
      <c r="N268" s="40"/>
      <c r="O268" s="686">
        <f>N268+M268</f>
        <v>0</v>
      </c>
      <c r="P268" s="658"/>
      <c r="R268" s="13"/>
      <c r="S268" s="13"/>
      <c r="T268" s="13"/>
    </row>
    <row r="269" spans="1:20" hidden="1" x14ac:dyDescent="0.25">
      <c r="A269" s="88">
        <v>6423</v>
      </c>
      <c r="B269" s="110" t="s">
        <v>44</v>
      </c>
      <c r="C269" s="317">
        <f t="shared" si="95"/>
        <v>0</v>
      </c>
      <c r="D269" s="43"/>
      <c r="E269" s="40"/>
      <c r="F269" s="658">
        <f>D269+E269</f>
        <v>0</v>
      </c>
      <c r="G269" s="43"/>
      <c r="H269" s="40"/>
      <c r="I269" s="686">
        <f>G269+H269</f>
        <v>0</v>
      </c>
      <c r="J269" s="657"/>
      <c r="K269" s="657"/>
      <c r="L269" s="657">
        <f>J269+K269</f>
        <v>0</v>
      </c>
      <c r="M269" s="43"/>
      <c r="N269" s="40"/>
      <c r="O269" s="686">
        <f>N269+M269</f>
        <v>0</v>
      </c>
      <c r="P269" s="658"/>
      <c r="R269" s="13"/>
      <c r="S269" s="13"/>
      <c r="T269" s="13"/>
    </row>
    <row r="270" spans="1:20" ht="24" hidden="1" x14ac:dyDescent="0.25">
      <c r="A270" s="88">
        <v>6424</v>
      </c>
      <c r="B270" s="110" t="s">
        <v>43</v>
      </c>
      <c r="C270" s="317">
        <f t="shared" si="95"/>
        <v>0</v>
      </c>
      <c r="D270" s="43"/>
      <c r="E270" s="40"/>
      <c r="F270" s="658">
        <f>D270+E270</f>
        <v>0</v>
      </c>
      <c r="G270" s="43"/>
      <c r="H270" s="40"/>
      <c r="I270" s="686">
        <f>G270+H270</f>
        <v>0</v>
      </c>
      <c r="J270" s="657"/>
      <c r="K270" s="657"/>
      <c r="L270" s="657">
        <f>J270+K270</f>
        <v>0</v>
      </c>
      <c r="M270" s="43"/>
      <c r="N270" s="40"/>
      <c r="O270" s="686">
        <f>N270+M270</f>
        <v>0</v>
      </c>
      <c r="P270" s="658"/>
      <c r="Q270" s="116"/>
      <c r="R270" s="13"/>
      <c r="S270" s="13"/>
      <c r="T270" s="13"/>
    </row>
    <row r="271" spans="1:20" ht="36" hidden="1" x14ac:dyDescent="0.25">
      <c r="A271" s="135">
        <v>7000</v>
      </c>
      <c r="B271" s="135" t="s">
        <v>42</v>
      </c>
      <c r="C271" s="703">
        <f t="shared" si="95"/>
        <v>0</v>
      </c>
      <c r="D271" s="704">
        <f t="shared" ref="D271:O271" si="102">SUM(D272,D282)</f>
        <v>0</v>
      </c>
      <c r="E271" s="705">
        <f t="shared" si="102"/>
        <v>0</v>
      </c>
      <c r="F271" s="706">
        <f t="shared" si="102"/>
        <v>0</v>
      </c>
      <c r="G271" s="704">
        <f t="shared" si="102"/>
        <v>0</v>
      </c>
      <c r="H271" s="705">
        <f t="shared" si="102"/>
        <v>0</v>
      </c>
      <c r="I271" s="707">
        <f t="shared" si="102"/>
        <v>0</v>
      </c>
      <c r="J271" s="708">
        <f t="shared" si="102"/>
        <v>0</v>
      </c>
      <c r="K271" s="708">
        <f t="shared" si="102"/>
        <v>0</v>
      </c>
      <c r="L271" s="708">
        <f t="shared" si="102"/>
        <v>0</v>
      </c>
      <c r="M271" s="709">
        <f t="shared" si="102"/>
        <v>0</v>
      </c>
      <c r="N271" s="133">
        <f t="shared" si="102"/>
        <v>0</v>
      </c>
      <c r="O271" s="132">
        <f t="shared" si="102"/>
        <v>0</v>
      </c>
      <c r="P271" s="129"/>
      <c r="R271" s="13"/>
      <c r="S271" s="13"/>
      <c r="T271" s="13"/>
    </row>
    <row r="272" spans="1:20" ht="24" hidden="1" x14ac:dyDescent="0.25">
      <c r="A272" s="109">
        <v>7200</v>
      </c>
      <c r="B272" s="108" t="s">
        <v>41</v>
      </c>
      <c r="C272" s="277">
        <f t="shared" si="95"/>
        <v>0</v>
      </c>
      <c r="D272" s="121">
        <f t="shared" ref="D272:O272" si="103">SUM(D273,D274,D277,D278,D281)</f>
        <v>0</v>
      </c>
      <c r="E272" s="123">
        <f t="shared" si="103"/>
        <v>0</v>
      </c>
      <c r="F272" s="119">
        <f t="shared" si="103"/>
        <v>0</v>
      </c>
      <c r="G272" s="121">
        <f t="shared" si="103"/>
        <v>0</v>
      </c>
      <c r="H272" s="123">
        <f t="shared" si="103"/>
        <v>0</v>
      </c>
      <c r="I272" s="122">
        <f t="shared" si="103"/>
        <v>0</v>
      </c>
      <c r="J272" s="473">
        <f t="shared" si="103"/>
        <v>0</v>
      </c>
      <c r="K272" s="473">
        <f t="shared" si="103"/>
        <v>0</v>
      </c>
      <c r="L272" s="473">
        <f t="shared" si="103"/>
        <v>0</v>
      </c>
      <c r="M272" s="150">
        <f t="shared" si="103"/>
        <v>0</v>
      </c>
      <c r="N272" s="123">
        <f t="shared" si="103"/>
        <v>0</v>
      </c>
      <c r="O272" s="122">
        <f t="shared" si="103"/>
        <v>0</v>
      </c>
      <c r="P272" s="119"/>
      <c r="R272" s="13"/>
      <c r="S272" s="13"/>
      <c r="T272" s="13"/>
    </row>
    <row r="273" spans="1:20" ht="24" hidden="1" x14ac:dyDescent="0.25">
      <c r="A273" s="118">
        <v>7210</v>
      </c>
      <c r="B273" s="117" t="s">
        <v>40</v>
      </c>
      <c r="C273" s="195">
        <f t="shared" si="95"/>
        <v>0</v>
      </c>
      <c r="D273" s="83"/>
      <c r="E273" s="80"/>
      <c r="F273" s="656">
        <f>D273+E273</f>
        <v>0</v>
      </c>
      <c r="G273" s="83"/>
      <c r="H273" s="80"/>
      <c r="I273" s="685">
        <f>G273+H273</f>
        <v>0</v>
      </c>
      <c r="J273" s="655"/>
      <c r="K273" s="655"/>
      <c r="L273" s="655">
        <f>J273+K273</f>
        <v>0</v>
      </c>
      <c r="M273" s="83"/>
      <c r="N273" s="80"/>
      <c r="O273" s="685">
        <f>N273+M273</f>
        <v>0</v>
      </c>
      <c r="P273" s="656"/>
      <c r="R273" s="13"/>
      <c r="S273" s="13"/>
      <c r="T273" s="13"/>
    </row>
    <row r="274" spans="1:20" s="116" customFormat="1" ht="36" hidden="1" x14ac:dyDescent="0.25">
      <c r="A274" s="111">
        <v>7220</v>
      </c>
      <c r="B274" s="110" t="s">
        <v>39</v>
      </c>
      <c r="C274" s="317">
        <f t="shared" si="95"/>
        <v>0</v>
      </c>
      <c r="D274" s="115">
        <f t="shared" ref="D274:O274" si="104">SUM(D275:D276)</f>
        <v>0</v>
      </c>
      <c r="E274" s="112">
        <f t="shared" si="104"/>
        <v>0</v>
      </c>
      <c r="F274" s="39">
        <f t="shared" si="104"/>
        <v>0</v>
      </c>
      <c r="G274" s="115">
        <f t="shared" si="104"/>
        <v>0</v>
      </c>
      <c r="H274" s="112">
        <f t="shared" si="104"/>
        <v>0</v>
      </c>
      <c r="I274" s="44">
        <f t="shared" si="104"/>
        <v>0</v>
      </c>
      <c r="J274" s="87">
        <f t="shared" si="104"/>
        <v>0</v>
      </c>
      <c r="K274" s="87">
        <f t="shared" si="104"/>
        <v>0</v>
      </c>
      <c r="L274" s="87">
        <f t="shared" si="104"/>
        <v>0</v>
      </c>
      <c r="M274" s="115">
        <f t="shared" si="104"/>
        <v>0</v>
      </c>
      <c r="N274" s="112">
        <f t="shared" si="104"/>
        <v>0</v>
      </c>
      <c r="O274" s="44">
        <f t="shared" si="104"/>
        <v>0</v>
      </c>
      <c r="P274" s="39"/>
      <c r="R274" s="13"/>
      <c r="S274" s="13"/>
      <c r="T274" s="13"/>
    </row>
    <row r="275" spans="1:20" s="116" customFormat="1" ht="36" hidden="1" x14ac:dyDescent="0.25">
      <c r="A275" s="88">
        <v>7221</v>
      </c>
      <c r="B275" s="110" t="s">
        <v>38</v>
      </c>
      <c r="C275" s="317">
        <f t="shared" si="95"/>
        <v>0</v>
      </c>
      <c r="D275" s="43"/>
      <c r="E275" s="40"/>
      <c r="F275" s="658">
        <f>D275+E275</f>
        <v>0</v>
      </c>
      <c r="G275" s="43"/>
      <c r="H275" s="40"/>
      <c r="I275" s="686">
        <f>G275+H275</f>
        <v>0</v>
      </c>
      <c r="J275" s="657"/>
      <c r="K275" s="657"/>
      <c r="L275" s="657">
        <f>J275+K275</f>
        <v>0</v>
      </c>
      <c r="M275" s="43"/>
      <c r="N275" s="40"/>
      <c r="O275" s="686">
        <f>N275+M275</f>
        <v>0</v>
      </c>
      <c r="P275" s="658"/>
      <c r="R275" s="13"/>
      <c r="S275" s="13"/>
      <c r="T275" s="13"/>
    </row>
    <row r="276" spans="1:20" s="116" customFormat="1" ht="36" hidden="1" x14ac:dyDescent="0.25">
      <c r="A276" s="88">
        <v>7222</v>
      </c>
      <c r="B276" s="110" t="s">
        <v>37</v>
      </c>
      <c r="C276" s="317">
        <f t="shared" si="95"/>
        <v>0</v>
      </c>
      <c r="D276" s="43"/>
      <c r="E276" s="40"/>
      <c r="F276" s="658">
        <f>D276+E276</f>
        <v>0</v>
      </c>
      <c r="G276" s="43"/>
      <c r="H276" s="40"/>
      <c r="I276" s="686">
        <f>G276+H276</f>
        <v>0</v>
      </c>
      <c r="J276" s="657"/>
      <c r="K276" s="657"/>
      <c r="L276" s="657">
        <f>J276+K276</f>
        <v>0</v>
      </c>
      <c r="M276" s="43"/>
      <c r="N276" s="40"/>
      <c r="O276" s="686">
        <f>N276+M276</f>
        <v>0</v>
      </c>
      <c r="P276" s="658"/>
      <c r="R276" s="13"/>
      <c r="S276" s="13"/>
      <c r="T276" s="13"/>
    </row>
    <row r="277" spans="1:20" ht="24" hidden="1" x14ac:dyDescent="0.25">
      <c r="A277" s="111">
        <v>7230</v>
      </c>
      <c r="B277" s="110" t="s">
        <v>36</v>
      </c>
      <c r="C277" s="317">
        <f t="shared" si="95"/>
        <v>0</v>
      </c>
      <c r="D277" s="43"/>
      <c r="E277" s="40"/>
      <c r="F277" s="658">
        <f>D277+E277</f>
        <v>0</v>
      </c>
      <c r="G277" s="43"/>
      <c r="H277" s="40"/>
      <c r="I277" s="686">
        <f>G277+H277</f>
        <v>0</v>
      </c>
      <c r="J277" s="657"/>
      <c r="K277" s="657"/>
      <c r="L277" s="657">
        <f>J277+K277</f>
        <v>0</v>
      </c>
      <c r="M277" s="43"/>
      <c r="N277" s="40"/>
      <c r="O277" s="686">
        <f>N277+M277</f>
        <v>0</v>
      </c>
      <c r="P277" s="658"/>
      <c r="R277" s="13"/>
      <c r="S277" s="13"/>
      <c r="T277" s="13"/>
    </row>
    <row r="278" spans="1:20" ht="24" hidden="1" x14ac:dyDescent="0.25">
      <c r="A278" s="111">
        <v>7240</v>
      </c>
      <c r="B278" s="110" t="s">
        <v>35</v>
      </c>
      <c r="C278" s="317">
        <f t="shared" si="95"/>
        <v>0</v>
      </c>
      <c r="D278" s="115">
        <f t="shared" ref="D278:O278" si="105">SUM(D279:D280)</f>
        <v>0</v>
      </c>
      <c r="E278" s="112">
        <f t="shared" si="105"/>
        <v>0</v>
      </c>
      <c r="F278" s="39">
        <f t="shared" si="105"/>
        <v>0</v>
      </c>
      <c r="G278" s="115">
        <f t="shared" si="105"/>
        <v>0</v>
      </c>
      <c r="H278" s="112">
        <f t="shared" si="105"/>
        <v>0</v>
      </c>
      <c r="I278" s="44">
        <f t="shared" si="105"/>
        <v>0</v>
      </c>
      <c r="J278" s="87">
        <f t="shared" si="105"/>
        <v>0</v>
      </c>
      <c r="K278" s="87">
        <f t="shared" si="105"/>
        <v>0</v>
      </c>
      <c r="L278" s="87">
        <f t="shared" si="105"/>
        <v>0</v>
      </c>
      <c r="M278" s="115">
        <f t="shared" si="105"/>
        <v>0</v>
      </c>
      <c r="N278" s="112">
        <f t="shared" si="105"/>
        <v>0</v>
      </c>
      <c r="O278" s="44">
        <f t="shared" si="105"/>
        <v>0</v>
      </c>
      <c r="P278" s="39"/>
      <c r="R278" s="13"/>
      <c r="S278" s="13"/>
      <c r="T278" s="13"/>
    </row>
    <row r="279" spans="1:20" ht="48" hidden="1" x14ac:dyDescent="0.25">
      <c r="A279" s="88">
        <v>7245</v>
      </c>
      <c r="B279" s="110" t="s">
        <v>34</v>
      </c>
      <c r="C279" s="317">
        <f t="shared" si="95"/>
        <v>0</v>
      </c>
      <c r="D279" s="43"/>
      <c r="E279" s="40"/>
      <c r="F279" s="658">
        <f>D279+E279</f>
        <v>0</v>
      </c>
      <c r="G279" s="43"/>
      <c r="H279" s="40"/>
      <c r="I279" s="686">
        <f>G279+H279</f>
        <v>0</v>
      </c>
      <c r="J279" s="657"/>
      <c r="K279" s="657"/>
      <c r="L279" s="657">
        <f>J279+K279</f>
        <v>0</v>
      </c>
      <c r="M279" s="43"/>
      <c r="N279" s="40"/>
      <c r="O279" s="686">
        <f>N279+M279</f>
        <v>0</v>
      </c>
      <c r="P279" s="658"/>
      <c r="R279" s="13"/>
      <c r="S279" s="13"/>
      <c r="T279" s="13"/>
    </row>
    <row r="280" spans="1:20" ht="84" hidden="1" x14ac:dyDescent="0.25">
      <c r="A280" s="88">
        <v>7246</v>
      </c>
      <c r="B280" s="110" t="s">
        <v>33</v>
      </c>
      <c r="C280" s="317">
        <f t="shared" si="95"/>
        <v>0</v>
      </c>
      <c r="D280" s="43"/>
      <c r="E280" s="40"/>
      <c r="F280" s="658">
        <f>D280+E280</f>
        <v>0</v>
      </c>
      <c r="G280" s="43"/>
      <c r="H280" s="40"/>
      <c r="I280" s="686">
        <f>G280+H280</f>
        <v>0</v>
      </c>
      <c r="J280" s="657"/>
      <c r="K280" s="657"/>
      <c r="L280" s="657">
        <f>J280+K280</f>
        <v>0</v>
      </c>
      <c r="M280" s="43"/>
      <c r="N280" s="40"/>
      <c r="O280" s="686">
        <f>N280+M280</f>
        <v>0</v>
      </c>
      <c r="P280" s="658"/>
      <c r="R280" s="13"/>
      <c r="S280" s="13"/>
      <c r="T280" s="13"/>
    </row>
    <row r="281" spans="1:20" ht="24" hidden="1" x14ac:dyDescent="0.25">
      <c r="A281" s="144">
        <v>7260</v>
      </c>
      <c r="B281" s="117" t="s">
        <v>32</v>
      </c>
      <c r="C281" s="195">
        <f t="shared" si="95"/>
        <v>0</v>
      </c>
      <c r="D281" s="83"/>
      <c r="E281" s="80"/>
      <c r="F281" s="656">
        <f>D281+E281</f>
        <v>0</v>
      </c>
      <c r="G281" s="83"/>
      <c r="H281" s="80"/>
      <c r="I281" s="685">
        <f>G281+H281</f>
        <v>0</v>
      </c>
      <c r="J281" s="655"/>
      <c r="K281" s="655"/>
      <c r="L281" s="655">
        <f>J281+K281</f>
        <v>0</v>
      </c>
      <c r="M281" s="83"/>
      <c r="N281" s="80"/>
      <c r="O281" s="685">
        <f>N281+M281</f>
        <v>0</v>
      </c>
      <c r="P281" s="656"/>
      <c r="R281" s="13"/>
      <c r="S281" s="13"/>
      <c r="T281" s="13"/>
    </row>
    <row r="282" spans="1:20" hidden="1" x14ac:dyDescent="0.25">
      <c r="A282" s="259">
        <v>7700</v>
      </c>
      <c r="B282" s="710" t="s">
        <v>31</v>
      </c>
      <c r="C282" s="711">
        <f t="shared" si="95"/>
        <v>0</v>
      </c>
      <c r="D282" s="105">
        <f t="shared" ref="D282:O282" si="106">D283</f>
        <v>0</v>
      </c>
      <c r="E282" s="102">
        <f t="shared" si="106"/>
        <v>0</v>
      </c>
      <c r="F282" s="101">
        <f t="shared" si="106"/>
        <v>0</v>
      </c>
      <c r="G282" s="105">
        <f t="shared" si="106"/>
        <v>0</v>
      </c>
      <c r="H282" s="102">
        <f t="shared" si="106"/>
        <v>0</v>
      </c>
      <c r="I282" s="106">
        <f t="shared" si="106"/>
        <v>0</v>
      </c>
      <c r="J282" s="168">
        <f t="shared" si="106"/>
        <v>0</v>
      </c>
      <c r="K282" s="168">
        <f t="shared" si="106"/>
        <v>0</v>
      </c>
      <c r="L282" s="168">
        <f t="shared" si="106"/>
        <v>0</v>
      </c>
      <c r="M282" s="105">
        <f t="shared" si="106"/>
        <v>0</v>
      </c>
      <c r="N282" s="102">
        <f t="shared" si="106"/>
        <v>0</v>
      </c>
      <c r="O282" s="106">
        <f t="shared" si="106"/>
        <v>0</v>
      </c>
      <c r="P282" s="101"/>
      <c r="R282" s="13"/>
      <c r="S282" s="13"/>
      <c r="T282" s="13"/>
    </row>
    <row r="283" spans="1:20" hidden="1" x14ac:dyDescent="0.25">
      <c r="A283" s="169">
        <v>7720</v>
      </c>
      <c r="B283" s="117" t="s">
        <v>30</v>
      </c>
      <c r="C283" s="659">
        <f t="shared" si="95"/>
        <v>0</v>
      </c>
      <c r="D283" s="53"/>
      <c r="E283" s="50"/>
      <c r="F283" s="662">
        <f>D283+E283</f>
        <v>0</v>
      </c>
      <c r="G283" s="53"/>
      <c r="H283" s="50"/>
      <c r="I283" s="712">
        <f>G283+H283</f>
        <v>0</v>
      </c>
      <c r="J283" s="660"/>
      <c r="K283" s="660"/>
      <c r="L283" s="660">
        <f>J283+K283</f>
        <v>0</v>
      </c>
      <c r="M283" s="53"/>
      <c r="N283" s="50"/>
      <c r="O283" s="712">
        <f>N283+M283</f>
        <v>0</v>
      </c>
      <c r="P283" s="662"/>
      <c r="R283" s="13"/>
      <c r="S283" s="13"/>
      <c r="T283" s="13"/>
    </row>
    <row r="284" spans="1:20" hidden="1" x14ac:dyDescent="0.25">
      <c r="A284" s="47"/>
      <c r="B284" s="110" t="s">
        <v>29</v>
      </c>
      <c r="C284" s="317">
        <f t="shared" si="95"/>
        <v>0</v>
      </c>
      <c r="D284" s="115">
        <f t="shared" ref="D284:O284" si="107">SUM(D285:D286)</f>
        <v>0</v>
      </c>
      <c r="E284" s="112">
        <f t="shared" si="107"/>
        <v>0</v>
      </c>
      <c r="F284" s="39">
        <f t="shared" si="107"/>
        <v>0</v>
      </c>
      <c r="G284" s="115">
        <f t="shared" si="107"/>
        <v>0</v>
      </c>
      <c r="H284" s="112">
        <f t="shared" si="107"/>
        <v>0</v>
      </c>
      <c r="I284" s="44">
        <f t="shared" si="107"/>
        <v>0</v>
      </c>
      <c r="J284" s="87">
        <f t="shared" si="107"/>
        <v>0</v>
      </c>
      <c r="K284" s="87">
        <f t="shared" si="107"/>
        <v>0</v>
      </c>
      <c r="L284" s="87">
        <f t="shared" si="107"/>
        <v>0</v>
      </c>
      <c r="M284" s="115">
        <f t="shared" si="107"/>
        <v>0</v>
      </c>
      <c r="N284" s="112">
        <f t="shared" si="107"/>
        <v>0</v>
      </c>
      <c r="O284" s="44">
        <f t="shared" si="107"/>
        <v>0</v>
      </c>
      <c r="P284" s="39"/>
      <c r="R284" s="13"/>
      <c r="S284" s="13"/>
      <c r="T284" s="13"/>
    </row>
    <row r="285" spans="1:20" hidden="1" x14ac:dyDescent="0.25">
      <c r="A285" s="47" t="s">
        <v>28</v>
      </c>
      <c r="B285" s="88" t="s">
        <v>27</v>
      </c>
      <c r="C285" s="317">
        <f t="shared" si="95"/>
        <v>0</v>
      </c>
      <c r="D285" s="43"/>
      <c r="E285" s="40"/>
      <c r="F285" s="658">
        <f>D285+E285</f>
        <v>0</v>
      </c>
      <c r="G285" s="43"/>
      <c r="H285" s="40"/>
      <c r="I285" s="686">
        <f>G285+H285</f>
        <v>0</v>
      </c>
      <c r="J285" s="657"/>
      <c r="K285" s="657"/>
      <c r="L285" s="657">
        <f>J285+K285</f>
        <v>0</v>
      </c>
      <c r="M285" s="43"/>
      <c r="N285" s="40"/>
      <c r="O285" s="686">
        <f>N285+M285</f>
        <v>0</v>
      </c>
      <c r="P285" s="658"/>
      <c r="R285" s="13"/>
      <c r="S285" s="13"/>
      <c r="T285" s="13"/>
    </row>
    <row r="286" spans="1:20" hidden="1" x14ac:dyDescent="0.25">
      <c r="A286" s="47" t="s">
        <v>26</v>
      </c>
      <c r="B286" s="86" t="s">
        <v>25</v>
      </c>
      <c r="C286" s="195">
        <f t="shared" si="95"/>
        <v>0</v>
      </c>
      <c r="D286" s="83"/>
      <c r="E286" s="80"/>
      <c r="F286" s="656">
        <f>D286+E286</f>
        <v>0</v>
      </c>
      <c r="G286" s="83"/>
      <c r="H286" s="80"/>
      <c r="I286" s="685">
        <f>G286+H286</f>
        <v>0</v>
      </c>
      <c r="J286" s="655"/>
      <c r="K286" s="697"/>
      <c r="L286" s="655">
        <f>J286+K286</f>
        <v>0</v>
      </c>
      <c r="M286" s="83"/>
      <c r="N286" s="80"/>
      <c r="O286" s="685">
        <f>N286+M286</f>
        <v>0</v>
      </c>
      <c r="P286" s="656"/>
      <c r="R286" s="13"/>
      <c r="S286" s="13"/>
      <c r="T286" s="13"/>
    </row>
    <row r="287" spans="1:20" ht="12.75" thickBot="1" x14ac:dyDescent="0.3">
      <c r="A287" s="713"/>
      <c r="B287" s="713" t="s">
        <v>24</v>
      </c>
      <c r="C287" s="714">
        <f t="shared" si="95"/>
        <v>293220</v>
      </c>
      <c r="D287" s="715">
        <f t="shared" ref="D287:O287" si="108">SUM(D284,D271,D233,D198,D190,D176,D78,D56)</f>
        <v>224286</v>
      </c>
      <c r="E287" s="716">
        <f t="shared" si="108"/>
        <v>0</v>
      </c>
      <c r="F287" s="717">
        <f t="shared" si="108"/>
        <v>224286</v>
      </c>
      <c r="G287" s="715">
        <f t="shared" si="108"/>
        <v>54311</v>
      </c>
      <c r="H287" s="716">
        <f t="shared" si="108"/>
        <v>0</v>
      </c>
      <c r="I287" s="718">
        <f t="shared" si="108"/>
        <v>54311</v>
      </c>
      <c r="J287" s="719">
        <f t="shared" si="108"/>
        <v>14623</v>
      </c>
      <c r="K287" s="719">
        <f t="shared" si="108"/>
        <v>0</v>
      </c>
      <c r="L287" s="719">
        <f t="shared" si="108"/>
        <v>14623</v>
      </c>
      <c r="M287" s="715">
        <f t="shared" si="108"/>
        <v>0</v>
      </c>
      <c r="N287" s="716">
        <f t="shared" si="108"/>
        <v>0</v>
      </c>
      <c r="O287" s="718">
        <f t="shared" si="108"/>
        <v>0</v>
      </c>
      <c r="P287" s="717"/>
      <c r="R287" s="13"/>
      <c r="S287" s="13"/>
      <c r="T287" s="13"/>
    </row>
    <row r="288" spans="1:20" s="6" customFormat="1" ht="13.5" thickTop="1" thickBot="1" x14ac:dyDescent="0.3">
      <c r="A288" s="957" t="s">
        <v>23</v>
      </c>
      <c r="B288" s="958"/>
      <c r="C288" s="720">
        <f t="shared" si="95"/>
        <v>-2285</v>
      </c>
      <c r="D288" s="721">
        <f t="shared" ref="D288:I288" si="109">SUM(D28,D29,D45)-D54</f>
        <v>0</v>
      </c>
      <c r="E288" s="722">
        <f t="shared" si="109"/>
        <v>0</v>
      </c>
      <c r="F288" s="723">
        <f t="shared" si="109"/>
        <v>0</v>
      </c>
      <c r="G288" s="721">
        <f t="shared" si="109"/>
        <v>0</v>
      </c>
      <c r="H288" s="722">
        <f t="shared" si="109"/>
        <v>0</v>
      </c>
      <c r="I288" s="724">
        <f t="shared" si="109"/>
        <v>0</v>
      </c>
      <c r="J288" s="725">
        <f>(J30+J46)-J54</f>
        <v>-2285</v>
      </c>
      <c r="K288" s="725">
        <f>(K30+K46)-K54</f>
        <v>0</v>
      </c>
      <c r="L288" s="725">
        <f>(L30+L46)-L54</f>
        <v>-2285</v>
      </c>
      <c r="M288" s="721">
        <f>M48-M54</f>
        <v>0</v>
      </c>
      <c r="N288" s="722">
        <f>N48-N54</f>
        <v>0</v>
      </c>
      <c r="O288" s="724">
        <f>O48-O54</f>
        <v>0</v>
      </c>
      <c r="P288" s="723"/>
      <c r="R288" s="13"/>
      <c r="S288" s="13"/>
      <c r="T288" s="13"/>
    </row>
    <row r="289" spans="1:20" s="6" customFormat="1" ht="12.75" thickTop="1" x14ac:dyDescent="0.25">
      <c r="A289" s="959" t="s">
        <v>22</v>
      </c>
      <c r="B289" s="960"/>
      <c r="C289" s="726">
        <f t="shared" si="95"/>
        <v>2285</v>
      </c>
      <c r="D289" s="727">
        <f t="shared" ref="D289:O289" si="110">SUM(D290,D291)-D298+D299</f>
        <v>0</v>
      </c>
      <c r="E289" s="728">
        <f t="shared" si="110"/>
        <v>0</v>
      </c>
      <c r="F289" s="393">
        <f t="shared" si="110"/>
        <v>0</v>
      </c>
      <c r="G289" s="727">
        <f t="shared" si="110"/>
        <v>0</v>
      </c>
      <c r="H289" s="728">
        <f t="shared" si="110"/>
        <v>0</v>
      </c>
      <c r="I289" s="729">
        <f t="shared" si="110"/>
        <v>0</v>
      </c>
      <c r="J289" s="730">
        <f t="shared" si="110"/>
        <v>2285</v>
      </c>
      <c r="K289" s="730">
        <f t="shared" si="110"/>
        <v>0</v>
      </c>
      <c r="L289" s="730">
        <f t="shared" si="110"/>
        <v>2285</v>
      </c>
      <c r="M289" s="727">
        <f t="shared" si="110"/>
        <v>0</v>
      </c>
      <c r="N289" s="728">
        <f t="shared" si="110"/>
        <v>0</v>
      </c>
      <c r="O289" s="20">
        <f t="shared" si="110"/>
        <v>0</v>
      </c>
      <c r="P289" s="393"/>
      <c r="R289" s="13"/>
      <c r="S289" s="13"/>
      <c r="T289" s="13"/>
    </row>
    <row r="290" spans="1:20" s="6" customFormat="1" ht="12.75" thickBot="1" x14ac:dyDescent="0.3">
      <c r="A290" s="224" t="s">
        <v>21</v>
      </c>
      <c r="B290" s="224" t="s">
        <v>20</v>
      </c>
      <c r="C290" s="335">
        <f t="shared" si="95"/>
        <v>2285</v>
      </c>
      <c r="D290" s="220">
        <f t="shared" ref="D290:O290" si="111">D25-D284</f>
        <v>0</v>
      </c>
      <c r="E290" s="217">
        <f t="shared" si="111"/>
        <v>0</v>
      </c>
      <c r="F290" s="216">
        <f t="shared" si="111"/>
        <v>0</v>
      </c>
      <c r="G290" s="220">
        <f t="shared" si="111"/>
        <v>0</v>
      </c>
      <c r="H290" s="217">
        <f t="shared" si="111"/>
        <v>0</v>
      </c>
      <c r="I290" s="221">
        <f t="shared" si="111"/>
        <v>0</v>
      </c>
      <c r="J290" s="489">
        <f t="shared" si="111"/>
        <v>2285</v>
      </c>
      <c r="K290" s="489">
        <f t="shared" si="111"/>
        <v>0</v>
      </c>
      <c r="L290" s="489">
        <f t="shared" si="111"/>
        <v>2285</v>
      </c>
      <c r="M290" s="220">
        <f t="shared" si="111"/>
        <v>0</v>
      </c>
      <c r="N290" s="217">
        <f t="shared" si="111"/>
        <v>0</v>
      </c>
      <c r="O290" s="221">
        <f t="shared" si="111"/>
        <v>0</v>
      </c>
      <c r="P290" s="216"/>
      <c r="R290" s="13"/>
      <c r="S290" s="13"/>
      <c r="T290" s="13"/>
    </row>
    <row r="291" spans="1:20" s="6" customFormat="1" ht="12.75" hidden="1" thickTop="1" x14ac:dyDescent="0.25">
      <c r="A291" s="731" t="s">
        <v>19</v>
      </c>
      <c r="B291" s="731" t="s">
        <v>18</v>
      </c>
      <c r="C291" s="726">
        <f t="shared" si="95"/>
        <v>0</v>
      </c>
      <c r="D291" s="727">
        <f t="shared" ref="D291:O291" si="112">SUM(D292,D294,D296)-SUM(D293,D295,D297)</f>
        <v>0</v>
      </c>
      <c r="E291" s="732">
        <f t="shared" si="112"/>
        <v>0</v>
      </c>
      <c r="F291" s="393">
        <f t="shared" si="112"/>
        <v>0</v>
      </c>
      <c r="G291" s="727">
        <f t="shared" si="112"/>
        <v>0</v>
      </c>
      <c r="H291" s="728">
        <f t="shared" si="112"/>
        <v>0</v>
      </c>
      <c r="I291" s="20">
        <f t="shared" si="112"/>
        <v>0</v>
      </c>
      <c r="J291" s="504">
        <f t="shared" si="112"/>
        <v>0</v>
      </c>
      <c r="K291" s="504">
        <f t="shared" si="112"/>
        <v>0</v>
      </c>
      <c r="L291" s="504">
        <f t="shared" si="112"/>
        <v>0</v>
      </c>
      <c r="M291" s="727">
        <f t="shared" si="112"/>
        <v>0</v>
      </c>
      <c r="N291" s="728">
        <f t="shared" si="112"/>
        <v>0</v>
      </c>
      <c r="O291" s="20">
        <f t="shared" si="112"/>
        <v>0</v>
      </c>
      <c r="P291" s="393"/>
      <c r="R291" s="13"/>
      <c r="S291" s="13"/>
      <c r="T291" s="13"/>
    </row>
    <row r="292" spans="1:20" ht="12.75" hidden="1" thickTop="1" x14ac:dyDescent="0.25">
      <c r="A292" s="57" t="s">
        <v>17</v>
      </c>
      <c r="B292" s="56" t="s">
        <v>16</v>
      </c>
      <c r="C292" s="659">
        <f t="shared" si="95"/>
        <v>0</v>
      </c>
      <c r="D292" s="53"/>
      <c r="E292" s="50"/>
      <c r="F292" s="662">
        <f t="shared" ref="F292:F299" si="113">D292+E292</f>
        <v>0</v>
      </c>
      <c r="G292" s="53"/>
      <c r="H292" s="50"/>
      <c r="I292" s="712">
        <f t="shared" ref="I292:I299" si="114">G292+H292</f>
        <v>0</v>
      </c>
      <c r="J292" s="660"/>
      <c r="K292" s="660"/>
      <c r="L292" s="660">
        <f t="shared" ref="L292:L299" si="115">J292+K292</f>
        <v>0</v>
      </c>
      <c r="M292" s="53"/>
      <c r="N292" s="50"/>
      <c r="O292" s="712">
        <f t="shared" ref="O292:O299" si="116">N292+M292</f>
        <v>0</v>
      </c>
      <c r="P292" s="662"/>
      <c r="R292" s="13"/>
      <c r="S292" s="13"/>
      <c r="T292" s="13"/>
    </row>
    <row r="293" spans="1:20" ht="12.75" hidden="1" thickTop="1" x14ac:dyDescent="0.25">
      <c r="A293" s="47" t="s">
        <v>15</v>
      </c>
      <c r="B293" s="46" t="s">
        <v>14</v>
      </c>
      <c r="C293" s="317">
        <f t="shared" si="95"/>
        <v>0</v>
      </c>
      <c r="D293" s="43"/>
      <c r="E293" s="40"/>
      <c r="F293" s="658">
        <f t="shared" si="113"/>
        <v>0</v>
      </c>
      <c r="G293" s="43"/>
      <c r="H293" s="40"/>
      <c r="I293" s="686">
        <f t="shared" si="114"/>
        <v>0</v>
      </c>
      <c r="J293" s="657"/>
      <c r="K293" s="657"/>
      <c r="L293" s="657">
        <f t="shared" si="115"/>
        <v>0</v>
      </c>
      <c r="M293" s="43"/>
      <c r="N293" s="40"/>
      <c r="O293" s="686">
        <f t="shared" si="116"/>
        <v>0</v>
      </c>
      <c r="P293" s="658"/>
      <c r="R293" s="13"/>
      <c r="S293" s="13"/>
      <c r="T293" s="13"/>
    </row>
    <row r="294" spans="1:20" ht="12.75" hidden="1" thickTop="1" x14ac:dyDescent="0.25">
      <c r="A294" s="47" t="s">
        <v>13</v>
      </c>
      <c r="B294" s="46" t="s">
        <v>12</v>
      </c>
      <c r="C294" s="317">
        <f t="shared" si="95"/>
        <v>0</v>
      </c>
      <c r="D294" s="43"/>
      <c r="E294" s="40"/>
      <c r="F294" s="658">
        <f t="shared" si="113"/>
        <v>0</v>
      </c>
      <c r="G294" s="43"/>
      <c r="H294" s="40"/>
      <c r="I294" s="686">
        <f t="shared" si="114"/>
        <v>0</v>
      </c>
      <c r="J294" s="657"/>
      <c r="K294" s="657"/>
      <c r="L294" s="657">
        <f t="shared" si="115"/>
        <v>0</v>
      </c>
      <c r="M294" s="43"/>
      <c r="N294" s="40"/>
      <c r="O294" s="686">
        <f t="shared" si="116"/>
        <v>0</v>
      </c>
      <c r="P294" s="658"/>
      <c r="R294" s="13"/>
      <c r="S294" s="13"/>
      <c r="T294" s="13"/>
    </row>
    <row r="295" spans="1:20" ht="24.75" hidden="1" thickTop="1" x14ac:dyDescent="0.25">
      <c r="A295" s="47" t="s">
        <v>11</v>
      </c>
      <c r="B295" s="46" t="s">
        <v>10</v>
      </c>
      <c r="C295" s="317">
        <f t="shared" si="95"/>
        <v>0</v>
      </c>
      <c r="D295" s="43"/>
      <c r="E295" s="40"/>
      <c r="F295" s="658">
        <f t="shared" si="113"/>
        <v>0</v>
      </c>
      <c r="G295" s="43"/>
      <c r="H295" s="40"/>
      <c r="I295" s="686">
        <f t="shared" si="114"/>
        <v>0</v>
      </c>
      <c r="J295" s="657"/>
      <c r="K295" s="657"/>
      <c r="L295" s="657">
        <f t="shared" si="115"/>
        <v>0</v>
      </c>
      <c r="M295" s="43"/>
      <c r="N295" s="40"/>
      <c r="O295" s="686">
        <f t="shared" si="116"/>
        <v>0</v>
      </c>
      <c r="P295" s="658"/>
      <c r="R295" s="13"/>
      <c r="S295" s="13"/>
      <c r="T295" s="13"/>
    </row>
    <row r="296" spans="1:20" ht="12.75" hidden="1" thickTop="1" x14ac:dyDescent="0.25">
      <c r="A296" s="47" t="s">
        <v>9</v>
      </c>
      <c r="B296" s="46" t="s">
        <v>8</v>
      </c>
      <c r="C296" s="317">
        <f t="shared" si="95"/>
        <v>0</v>
      </c>
      <c r="D296" s="43"/>
      <c r="E296" s="40"/>
      <c r="F296" s="658">
        <f t="shared" si="113"/>
        <v>0</v>
      </c>
      <c r="G296" s="43"/>
      <c r="H296" s="40"/>
      <c r="I296" s="686">
        <f t="shared" si="114"/>
        <v>0</v>
      </c>
      <c r="J296" s="657"/>
      <c r="K296" s="657"/>
      <c r="L296" s="657">
        <f t="shared" si="115"/>
        <v>0</v>
      </c>
      <c r="M296" s="43"/>
      <c r="N296" s="40"/>
      <c r="O296" s="686">
        <f t="shared" si="116"/>
        <v>0</v>
      </c>
      <c r="P296" s="658"/>
      <c r="R296" s="13"/>
      <c r="S296" s="13"/>
      <c r="T296" s="13"/>
    </row>
    <row r="297" spans="1:20" ht="12.75" hidden="1" thickTop="1" x14ac:dyDescent="0.25">
      <c r="A297" s="37" t="s">
        <v>7</v>
      </c>
      <c r="B297" s="36" t="s">
        <v>6</v>
      </c>
      <c r="C297" s="698">
        <f t="shared" si="95"/>
        <v>0</v>
      </c>
      <c r="D297" s="33"/>
      <c r="E297" s="30"/>
      <c r="F297" s="700">
        <f t="shared" si="113"/>
        <v>0</v>
      </c>
      <c r="G297" s="33"/>
      <c r="H297" s="30"/>
      <c r="I297" s="701">
        <f t="shared" si="114"/>
        <v>0</v>
      </c>
      <c r="J297" s="702"/>
      <c r="K297" s="702"/>
      <c r="L297" s="702">
        <f t="shared" si="115"/>
        <v>0</v>
      </c>
      <c r="M297" s="33"/>
      <c r="N297" s="30"/>
      <c r="O297" s="701">
        <f t="shared" si="116"/>
        <v>0</v>
      </c>
      <c r="P297" s="700"/>
      <c r="R297" s="13"/>
      <c r="S297" s="13"/>
      <c r="T297" s="13"/>
    </row>
    <row r="298" spans="1:20" s="6" customFormat="1" ht="13.5" hidden="1" thickTop="1" thickBot="1" x14ac:dyDescent="0.3">
      <c r="A298" s="733" t="s">
        <v>5</v>
      </c>
      <c r="B298" s="733" t="s">
        <v>4</v>
      </c>
      <c r="C298" s="720">
        <f t="shared" si="95"/>
        <v>0</v>
      </c>
      <c r="D298" s="734"/>
      <c r="E298" s="735"/>
      <c r="F298" s="736">
        <f t="shared" si="113"/>
        <v>0</v>
      </c>
      <c r="G298" s="734"/>
      <c r="H298" s="735"/>
      <c r="I298" s="737">
        <f t="shared" si="114"/>
        <v>0</v>
      </c>
      <c r="J298" s="738"/>
      <c r="K298" s="738"/>
      <c r="L298" s="738">
        <f t="shared" si="115"/>
        <v>0</v>
      </c>
      <c r="M298" s="734"/>
      <c r="N298" s="735"/>
      <c r="O298" s="737">
        <f t="shared" si="116"/>
        <v>0</v>
      </c>
      <c r="P298" s="736"/>
      <c r="R298" s="13"/>
      <c r="S298" s="13"/>
      <c r="T298" s="13"/>
    </row>
    <row r="299" spans="1:20" s="6" customFormat="1" ht="36.75" hidden="1" thickTop="1" x14ac:dyDescent="0.25">
      <c r="A299" s="731" t="s">
        <v>3</v>
      </c>
      <c r="B299" s="24" t="s">
        <v>2</v>
      </c>
      <c r="C299" s="726">
        <f t="shared" si="95"/>
        <v>0</v>
      </c>
      <c r="D299" s="199"/>
      <c r="E299" s="196"/>
      <c r="F299" s="695">
        <f t="shared" si="113"/>
        <v>0</v>
      </c>
      <c r="G299" s="199"/>
      <c r="H299" s="196"/>
      <c r="I299" s="696">
        <f t="shared" si="114"/>
        <v>0</v>
      </c>
      <c r="J299" s="697"/>
      <c r="K299" s="697"/>
      <c r="L299" s="697">
        <f t="shared" si="115"/>
        <v>0</v>
      </c>
      <c r="M299" s="199"/>
      <c r="N299" s="196"/>
      <c r="O299" s="696">
        <f t="shared" si="116"/>
        <v>0</v>
      </c>
      <c r="P299" s="197"/>
      <c r="Q299" s="345"/>
      <c r="R299" s="13"/>
      <c r="S299" s="13"/>
      <c r="T299" s="13"/>
    </row>
    <row r="300" spans="1:20" ht="12.75" thickTop="1" x14ac:dyDescent="0.2">
      <c r="A300" s="739" t="s">
        <v>1</v>
      </c>
      <c r="B300" s="11"/>
      <c r="C300" s="11"/>
      <c r="D300" s="11"/>
      <c r="E300" s="11"/>
      <c r="F300" s="11"/>
      <c r="G300" s="11"/>
      <c r="H300" s="11"/>
      <c r="I300" s="11"/>
      <c r="J300" s="11"/>
      <c r="K300" s="11"/>
      <c r="L300" s="11"/>
      <c r="M300" s="11"/>
      <c r="N300" s="11"/>
      <c r="O300" s="11"/>
      <c r="P300" s="11"/>
      <c r="Q300" s="377"/>
    </row>
    <row r="301" spans="1:20" x14ac:dyDescent="0.25">
      <c r="A301" s="961" t="s">
        <v>652</v>
      </c>
      <c r="B301" s="962"/>
      <c r="C301" s="962"/>
      <c r="D301" s="962"/>
      <c r="E301" s="962"/>
      <c r="F301" s="962"/>
      <c r="G301" s="962"/>
      <c r="H301" s="962"/>
      <c r="I301" s="962"/>
      <c r="J301" s="962"/>
      <c r="K301" s="962"/>
      <c r="L301" s="962"/>
      <c r="M301" s="962"/>
      <c r="N301" s="962"/>
      <c r="O301" s="962"/>
      <c r="P301" s="962"/>
      <c r="Q301" s="377"/>
    </row>
    <row r="302" spans="1:20" ht="47.25" customHeight="1" x14ac:dyDescent="0.25">
      <c r="A302" s="950" t="s">
        <v>653</v>
      </c>
      <c r="B302" s="951"/>
      <c r="C302" s="951"/>
      <c r="D302" s="951"/>
      <c r="E302" s="951"/>
      <c r="F302" s="951"/>
      <c r="G302" s="951"/>
      <c r="H302" s="951"/>
      <c r="I302" s="951"/>
      <c r="J302" s="951"/>
      <c r="K302" s="951"/>
      <c r="L302" s="951"/>
      <c r="M302" s="951"/>
      <c r="N302" s="951"/>
      <c r="O302" s="951"/>
      <c r="P302" s="952"/>
      <c r="Q302" s="377"/>
    </row>
    <row r="303" spans="1:20" ht="12.75" thickBot="1" x14ac:dyDescent="0.3">
      <c r="A303" s="740"/>
      <c r="B303" s="741"/>
      <c r="C303" s="741"/>
      <c r="D303" s="741"/>
      <c r="E303" s="741"/>
      <c r="F303" s="741"/>
      <c r="G303" s="741"/>
      <c r="H303" s="741"/>
      <c r="I303" s="741"/>
      <c r="J303" s="741"/>
      <c r="K303" s="741"/>
      <c r="L303" s="741"/>
      <c r="M303" s="741"/>
      <c r="N303" s="741"/>
      <c r="O303" s="741"/>
      <c r="P303" s="742"/>
      <c r="Q303" s="377"/>
    </row>
    <row r="304" spans="1:20" x14ac:dyDescent="0.25">
      <c r="A304" s="1"/>
      <c r="B304" s="1"/>
      <c r="C304" s="1"/>
      <c r="D304" s="1"/>
      <c r="E304" s="1"/>
      <c r="F304" s="1"/>
      <c r="G304" s="1"/>
      <c r="H304" s="1"/>
      <c r="I304" s="1"/>
      <c r="J304" s="1"/>
      <c r="K304" s="1"/>
      <c r="L304" s="1"/>
      <c r="M304" s="1"/>
      <c r="N304" s="1"/>
      <c r="O304" s="743"/>
      <c r="P304" s="743"/>
    </row>
    <row r="305" spans="1:16" x14ac:dyDescent="0.25">
      <c r="A305" s="1"/>
      <c r="B305" s="1"/>
      <c r="C305" s="1"/>
      <c r="D305" s="1"/>
      <c r="E305" s="1"/>
      <c r="F305" s="1"/>
      <c r="G305" s="1"/>
      <c r="H305" s="1"/>
      <c r="I305" s="1"/>
      <c r="J305" s="1"/>
      <c r="K305" s="1"/>
      <c r="L305" s="1"/>
      <c r="M305" s="1"/>
      <c r="N305" s="1"/>
      <c r="O305" s="1"/>
      <c r="P305" s="1"/>
    </row>
    <row r="306" spans="1:16" x14ac:dyDescent="0.25">
      <c r="A306" s="1"/>
      <c r="B306" s="1"/>
      <c r="C306" s="1"/>
      <c r="D306" s="1"/>
      <c r="E306" s="1"/>
      <c r="F306" s="1"/>
      <c r="G306" s="1"/>
      <c r="H306" s="1"/>
      <c r="I306" s="1"/>
      <c r="J306" s="1"/>
      <c r="K306" s="1"/>
      <c r="L306" s="1"/>
      <c r="M306" s="1"/>
      <c r="N306" s="1"/>
      <c r="O306" s="1"/>
      <c r="P306" s="1"/>
    </row>
    <row r="307" spans="1:16" x14ac:dyDescent="0.25">
      <c r="A307" s="1"/>
      <c r="B307" s="1"/>
      <c r="C307" s="1"/>
      <c r="D307" s="1"/>
      <c r="E307" s="1"/>
      <c r="F307" s="1"/>
      <c r="G307" s="1"/>
      <c r="H307" s="1"/>
      <c r="I307" s="1"/>
      <c r="J307" s="1"/>
      <c r="K307" s="1"/>
      <c r="L307" s="1"/>
      <c r="M307" s="1"/>
      <c r="N307" s="1"/>
      <c r="O307" s="1"/>
      <c r="P307" s="1"/>
    </row>
    <row r="308" spans="1:16" x14ac:dyDescent="0.25">
      <c r="A308" s="1"/>
      <c r="B308" s="1"/>
      <c r="C308" s="1"/>
      <c r="D308" s="1"/>
      <c r="E308" s="1"/>
      <c r="F308" s="1"/>
      <c r="G308" s="1"/>
      <c r="H308" s="1"/>
      <c r="I308" s="1"/>
      <c r="J308" s="1"/>
      <c r="K308" s="1"/>
      <c r="L308" s="1"/>
      <c r="M308" s="1"/>
      <c r="N308" s="1"/>
      <c r="O308" s="1"/>
      <c r="P308" s="1"/>
    </row>
    <row r="309" spans="1:16" x14ac:dyDescent="0.25">
      <c r="A309" s="1"/>
      <c r="B309" s="1"/>
      <c r="C309" s="1"/>
      <c r="D309" s="1"/>
      <c r="E309" s="1"/>
      <c r="F309" s="1"/>
      <c r="G309" s="1"/>
      <c r="H309" s="1"/>
      <c r="I309" s="1"/>
      <c r="J309" s="1"/>
      <c r="K309" s="1"/>
      <c r="L309" s="1"/>
      <c r="M309" s="1"/>
      <c r="N309" s="1"/>
      <c r="O309" s="1"/>
      <c r="P309" s="1"/>
    </row>
    <row r="310" spans="1:16" x14ac:dyDescent="0.25">
      <c r="A310" s="1"/>
      <c r="B310" s="1"/>
      <c r="C310" s="1"/>
      <c r="D310" s="1"/>
      <c r="E310" s="1"/>
      <c r="F310" s="1"/>
      <c r="G310" s="1"/>
      <c r="H310" s="1"/>
      <c r="I310" s="1"/>
      <c r="J310" s="1"/>
      <c r="K310" s="1"/>
      <c r="L310" s="1"/>
      <c r="M310" s="1"/>
      <c r="N310" s="1"/>
      <c r="O310" s="1"/>
      <c r="P310" s="1"/>
    </row>
    <row r="311" spans="1:16" x14ac:dyDescent="0.25">
      <c r="A311" s="1"/>
      <c r="B311" s="1"/>
      <c r="C311" s="1"/>
      <c r="D311" s="1"/>
      <c r="E311" s="1"/>
      <c r="F311" s="1"/>
      <c r="G311" s="1"/>
      <c r="H311" s="1"/>
      <c r="I311" s="1"/>
      <c r="J311" s="1"/>
      <c r="K311" s="1"/>
      <c r="L311" s="1"/>
      <c r="M311" s="1"/>
      <c r="N311" s="1"/>
      <c r="O311" s="1"/>
      <c r="P311" s="1"/>
    </row>
    <row r="312" spans="1:16" x14ac:dyDescent="0.25">
      <c r="A312" s="1"/>
      <c r="B312" s="1"/>
      <c r="C312" s="1"/>
      <c r="D312" s="1"/>
      <c r="E312" s="1"/>
      <c r="F312" s="1"/>
      <c r="G312" s="1"/>
      <c r="H312" s="1"/>
      <c r="I312" s="1"/>
      <c r="J312" s="1"/>
      <c r="K312" s="1"/>
      <c r="L312" s="1"/>
      <c r="M312" s="1"/>
      <c r="N312" s="1"/>
      <c r="O312" s="1"/>
      <c r="P312" s="1"/>
    </row>
    <row r="313" spans="1:16" x14ac:dyDescent="0.25">
      <c r="A313" s="1"/>
      <c r="B313" s="1"/>
      <c r="C313" s="1"/>
      <c r="D313" s="1"/>
      <c r="E313" s="1"/>
      <c r="F313" s="1"/>
      <c r="G313" s="1"/>
      <c r="H313" s="1"/>
      <c r="I313" s="1"/>
      <c r="J313" s="1"/>
      <c r="K313" s="1"/>
      <c r="L313" s="1"/>
      <c r="M313" s="1"/>
      <c r="N313" s="1"/>
      <c r="O313" s="1"/>
      <c r="P313" s="1"/>
    </row>
    <row r="314" spans="1:16" x14ac:dyDescent="0.25">
      <c r="A314" s="1"/>
      <c r="B314" s="1"/>
      <c r="C314" s="1"/>
      <c r="D314" s="1"/>
      <c r="E314" s="1"/>
      <c r="F314" s="1"/>
      <c r="G314" s="1"/>
      <c r="H314" s="1"/>
      <c r="I314" s="1"/>
      <c r="J314" s="1"/>
      <c r="K314" s="1"/>
      <c r="L314" s="1"/>
      <c r="M314" s="1"/>
      <c r="N314" s="1"/>
      <c r="O314" s="1"/>
      <c r="P314" s="1"/>
    </row>
    <row r="315" spans="1:16" x14ac:dyDescent="0.25">
      <c r="A315" s="1"/>
      <c r="B315" s="1"/>
      <c r="C315" s="1"/>
      <c r="D315" s="1"/>
      <c r="E315" s="1"/>
      <c r="F315" s="1"/>
      <c r="G315" s="1"/>
      <c r="H315" s="1"/>
      <c r="I315" s="1"/>
      <c r="J315" s="1"/>
      <c r="K315" s="1"/>
      <c r="L315" s="1"/>
      <c r="M315" s="1"/>
      <c r="N315" s="1"/>
      <c r="O315" s="1"/>
      <c r="P315" s="1"/>
    </row>
    <row r="316" spans="1:16" x14ac:dyDescent="0.25">
      <c r="A316" s="1"/>
      <c r="B316" s="1"/>
      <c r="C316" s="1"/>
      <c r="D316" s="1"/>
      <c r="E316" s="1"/>
      <c r="F316" s="1"/>
      <c r="G316" s="1"/>
      <c r="H316" s="1"/>
      <c r="I316" s="1"/>
      <c r="J316" s="1"/>
      <c r="K316" s="1"/>
      <c r="L316" s="1"/>
      <c r="M316" s="1"/>
      <c r="N316" s="1"/>
      <c r="O316" s="1"/>
      <c r="P316" s="1"/>
    </row>
    <row r="317" spans="1:16" x14ac:dyDescent="0.25">
      <c r="A317" s="1"/>
      <c r="B317" s="1"/>
      <c r="C317" s="1"/>
      <c r="D317" s="1"/>
      <c r="E317" s="1"/>
      <c r="F317" s="1"/>
      <c r="G317" s="1"/>
      <c r="H317" s="1"/>
      <c r="I317" s="1"/>
      <c r="J317" s="1"/>
      <c r="K317" s="1"/>
      <c r="L317" s="1"/>
      <c r="M317" s="1"/>
      <c r="N317" s="1"/>
      <c r="O317" s="1"/>
      <c r="P317" s="1"/>
    </row>
    <row r="318" spans="1:16" x14ac:dyDescent="0.25">
      <c r="A318" s="1"/>
      <c r="B318" s="1"/>
      <c r="C318" s="1"/>
      <c r="D318" s="1"/>
      <c r="E318" s="1"/>
      <c r="F318" s="1"/>
      <c r="G318" s="1"/>
      <c r="H318" s="1"/>
      <c r="I318" s="1"/>
      <c r="J318" s="1"/>
      <c r="K318" s="1"/>
      <c r="L318" s="1"/>
      <c r="M318" s="1"/>
      <c r="N318" s="1"/>
      <c r="O318" s="1"/>
      <c r="P318" s="1"/>
    </row>
    <row r="319" spans="1:16" x14ac:dyDescent="0.25">
      <c r="A319" s="1"/>
      <c r="B319" s="1"/>
      <c r="C319" s="1"/>
      <c r="D319" s="1"/>
      <c r="E319" s="1"/>
      <c r="F319" s="1"/>
      <c r="G319" s="1"/>
      <c r="H319" s="1"/>
      <c r="I319" s="1"/>
      <c r="J319" s="1"/>
      <c r="K319" s="1"/>
      <c r="L319" s="1"/>
      <c r="M319" s="1"/>
      <c r="N319" s="1"/>
      <c r="O319" s="1"/>
      <c r="P319" s="1"/>
    </row>
    <row r="320" spans="1:16" x14ac:dyDescent="0.25">
      <c r="A320" s="1"/>
      <c r="B320" s="1"/>
      <c r="C320" s="1"/>
      <c r="D320" s="1"/>
      <c r="E320" s="1"/>
      <c r="F320" s="1"/>
      <c r="G320" s="1"/>
      <c r="H320" s="1"/>
      <c r="I320" s="1"/>
      <c r="J320" s="1"/>
      <c r="K320" s="1"/>
      <c r="L320" s="1"/>
      <c r="M320" s="1"/>
      <c r="N320" s="1"/>
      <c r="O320" s="1"/>
      <c r="P320" s="1"/>
    </row>
    <row r="321" spans="1:16" x14ac:dyDescent="0.25">
      <c r="A321" s="1"/>
      <c r="B321" s="1"/>
      <c r="C321" s="1"/>
      <c r="D321" s="1"/>
      <c r="E321" s="1"/>
      <c r="F321" s="1"/>
      <c r="G321" s="1"/>
      <c r="H321" s="1"/>
      <c r="I321" s="1"/>
      <c r="J321" s="1"/>
      <c r="K321" s="1"/>
      <c r="L321" s="1"/>
      <c r="M321" s="1"/>
      <c r="N321" s="1"/>
      <c r="O321" s="1"/>
      <c r="P321" s="1"/>
    </row>
    <row r="322" spans="1:16" x14ac:dyDescent="0.25">
      <c r="A322" s="1"/>
      <c r="B322" s="1"/>
      <c r="C322" s="1"/>
      <c r="D322" s="1"/>
      <c r="E322" s="1"/>
      <c r="F322" s="1"/>
      <c r="G322" s="1"/>
      <c r="H322" s="1"/>
      <c r="I322" s="1"/>
      <c r="J322" s="1"/>
      <c r="K322" s="1"/>
      <c r="L322" s="1"/>
      <c r="M322" s="1"/>
      <c r="N322" s="1"/>
      <c r="O322" s="1"/>
      <c r="P322" s="1"/>
    </row>
  </sheetData>
  <sheetProtection algorithmName="SHA-512" hashValue="YqUM5mpSQR/XnIOZtQt+TvbyifZb94Z4f8h5yp6iXdLQB/2vyI7eAfa79SP4AfyfqxUi1wO1WzHZ88QpAUqYJg==" saltValue="Hybf+DQjD8kzNoFPBOGboA==" spinCount="100000" sheet="1" objects="1" scenarios="1" formatCells="0" formatColumns="0" formatRows="0"/>
  <autoFilter ref="A22:P302">
    <filterColumn colId="2">
      <filters blank="1">
        <filter val="1 157"/>
        <filter val="1 176"/>
        <filter val="1 250"/>
        <filter val="1 327"/>
        <filter val="1 440"/>
        <filter val="1 605"/>
        <filter val="1 621"/>
        <filter val="1 804"/>
        <filter val="100"/>
        <filter val="108"/>
        <filter val="11 000"/>
        <filter val="114"/>
        <filter val="12 012"/>
        <filter val="12 338"/>
        <filter val="15 151"/>
        <filter val="157 919"/>
        <filter val="159"/>
        <filter val="180 563"/>
        <filter val="2 100"/>
        <filter val="2 212"/>
        <filter val="2 285"/>
        <filter val="-2 285"/>
        <filter val="2 466"/>
        <filter val="2 778"/>
        <filter val="2 901"/>
        <filter val="2 954"/>
        <filter val="231"/>
        <filter val="233 827"/>
        <filter val="24 968"/>
        <filter val="25 276"/>
        <filter val="250"/>
        <filter val="255"/>
        <filter val="257"/>
        <filter val="278 597"/>
        <filter val="287 080"/>
        <filter val="293 220"/>
        <filter val="3 009"/>
        <filter val="3 065"/>
        <filter val="3 459"/>
        <filter val="3 738"/>
        <filter val="3 741"/>
        <filter val="379"/>
        <filter val="4 071"/>
        <filter val="4 100"/>
        <filter val="43 544"/>
        <filter val="464"/>
        <filter val="47"/>
        <filter val="491"/>
        <filter val="5 123"/>
        <filter val="5 250"/>
        <filter val="5 478"/>
        <filter val="5 649"/>
        <filter val="5 883"/>
        <filter val="50"/>
        <filter val="526"/>
        <filter val="53 253"/>
        <filter val="53 264"/>
        <filter val="6 140"/>
        <filter val="6 347"/>
        <filter val="689"/>
        <filter val="7 151"/>
        <filter val="7 493"/>
        <filter val="7 672"/>
        <filter val="700"/>
        <filter val="72"/>
        <filter val="747"/>
        <filter val="750"/>
        <filter val="800"/>
        <filter val="874"/>
        <filter val="9 720"/>
        <filter val="92"/>
        <filter val="922"/>
        <filter val="986"/>
      </filters>
    </filterColumn>
  </autoFilter>
  <mergeCells count="34">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A302:P302"/>
    <mergeCell ref="H20:H21"/>
    <mergeCell ref="I20:I21"/>
    <mergeCell ref="J20:J21"/>
    <mergeCell ref="K20:K21"/>
    <mergeCell ref="L20:L21"/>
    <mergeCell ref="M20:M21"/>
    <mergeCell ref="N20:N21"/>
    <mergeCell ref="O20:O21"/>
    <mergeCell ref="A288:B288"/>
    <mergeCell ref="A289:B289"/>
    <mergeCell ref="A301:P30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40.pielikums Jūrmalas pilsētas domes 
2016.gada 15.septembra saistošajiem noteikumiem Nr.30
(protokols Nr.13, 11.punkts)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95"/>
  <sheetViews>
    <sheetView view="pageLayout" zoomScaleNormal="100" workbookViewId="0">
      <selection activeCell="M15" sqref="M15"/>
    </sheetView>
  </sheetViews>
  <sheetFormatPr defaultColWidth="9.140625" defaultRowHeight="12" outlineLevelCol="1" x14ac:dyDescent="0.25"/>
  <cols>
    <col min="1" max="1" width="6.140625" style="397" customWidth="1"/>
    <col min="2" max="2" width="17.28515625" style="397" customWidth="1"/>
    <col min="3" max="3" width="16.7109375" style="397" customWidth="1"/>
    <col min="4" max="4" width="10.5703125" style="397" customWidth="1"/>
    <col min="5" max="5" width="12.42578125" style="397" hidden="1" customWidth="1" outlineLevel="1"/>
    <col min="6" max="6" width="11.5703125" style="397" hidden="1" customWidth="1" outlineLevel="1"/>
    <col min="7" max="7" width="13.7109375" style="397" customWidth="1" collapsed="1"/>
    <col min="8" max="8" width="29" style="397" hidden="1" customWidth="1" outlineLevel="1"/>
    <col min="9" max="9" width="10.7109375" style="397" customWidth="1" collapsed="1"/>
    <col min="10" max="10" width="9.7109375" style="397" customWidth="1"/>
    <col min="11" max="16384" width="9.140625" style="397"/>
  </cols>
  <sheetData>
    <row r="1" spans="1:12" x14ac:dyDescent="0.2">
      <c r="I1" s="744" t="s">
        <v>654</v>
      </c>
    </row>
    <row r="2" spans="1:12" x14ac:dyDescent="0.2">
      <c r="I2" s="744" t="s">
        <v>374</v>
      </c>
    </row>
    <row r="3" spans="1:12" x14ac:dyDescent="0.2">
      <c r="I3" s="744" t="s">
        <v>375</v>
      </c>
    </row>
    <row r="4" spans="1:12" x14ac:dyDescent="0.2">
      <c r="A4" s="442" t="s">
        <v>376</v>
      </c>
      <c r="B4" s="561"/>
    </row>
    <row r="5" spans="1:12" x14ac:dyDescent="0.2">
      <c r="A5" s="944" t="s">
        <v>377</v>
      </c>
      <c r="B5" s="944"/>
    </row>
    <row r="6" spans="1:12" ht="15.75" x14ac:dyDescent="0.25">
      <c r="A6" s="902" t="s">
        <v>378</v>
      </c>
      <c r="B6" s="902"/>
      <c r="C6" s="902"/>
      <c r="D6" s="902"/>
      <c r="E6" s="902"/>
      <c r="F6" s="902"/>
      <c r="G6" s="902"/>
      <c r="H6" s="902"/>
      <c r="I6" s="902"/>
      <c r="J6" s="902"/>
    </row>
    <row r="7" spans="1:12" ht="15.75" x14ac:dyDescent="0.25">
      <c r="A7" s="606"/>
      <c r="B7" s="606"/>
      <c r="C7" s="606"/>
      <c r="D7" s="606"/>
      <c r="E7" s="606"/>
      <c r="F7" s="606"/>
      <c r="G7" s="606"/>
      <c r="H7" s="606"/>
      <c r="I7" s="606"/>
      <c r="J7" s="606"/>
    </row>
    <row r="8" spans="1:12" ht="15.75" x14ac:dyDescent="0.25">
      <c r="A8" s="901" t="s">
        <v>379</v>
      </c>
      <c r="B8" s="901"/>
      <c r="C8" s="984" t="s">
        <v>655</v>
      </c>
      <c r="D8" s="984"/>
      <c r="E8" s="984"/>
      <c r="F8" s="984"/>
      <c r="G8" s="984"/>
      <c r="H8" s="984"/>
      <c r="I8" s="984"/>
      <c r="J8" s="984"/>
    </row>
    <row r="9" spans="1:12" ht="15.75" x14ac:dyDescent="0.25">
      <c r="A9" s="605"/>
      <c r="B9" s="605"/>
      <c r="C9" s="745"/>
      <c r="D9" s="745"/>
      <c r="E9" s="745"/>
      <c r="F9" s="745"/>
      <c r="G9" s="745"/>
      <c r="H9" s="745"/>
      <c r="I9" s="745"/>
      <c r="J9" s="745"/>
    </row>
    <row r="10" spans="1:12" x14ac:dyDescent="0.25">
      <c r="A10" s="901" t="s">
        <v>381</v>
      </c>
      <c r="B10" s="901"/>
      <c r="C10" s="903" t="s">
        <v>656</v>
      </c>
      <c r="D10" s="903"/>
      <c r="E10" s="903"/>
      <c r="F10" s="903"/>
      <c r="G10" s="903"/>
      <c r="H10" s="903"/>
      <c r="I10" s="903"/>
      <c r="J10" s="903"/>
    </row>
    <row r="11" spans="1:12" x14ac:dyDescent="0.25">
      <c r="A11" s="901" t="s">
        <v>383</v>
      </c>
      <c r="B11" s="901"/>
      <c r="C11" s="904" t="s">
        <v>657</v>
      </c>
      <c r="D11" s="904"/>
      <c r="E11" s="904"/>
      <c r="F11" s="904"/>
      <c r="G11" s="904"/>
      <c r="H11" s="904"/>
      <c r="I11" s="904"/>
      <c r="J11" s="904"/>
    </row>
    <row r="12" spans="1:12" ht="12" customHeight="1" x14ac:dyDescent="0.25">
      <c r="A12" s="905" t="s">
        <v>385</v>
      </c>
      <c r="B12" s="905" t="s">
        <v>386</v>
      </c>
      <c r="C12" s="905"/>
      <c r="D12" s="905" t="s">
        <v>387</v>
      </c>
      <c r="E12" s="905" t="s">
        <v>388</v>
      </c>
      <c r="F12" s="975" t="s">
        <v>568</v>
      </c>
      <c r="G12" s="975" t="s">
        <v>390</v>
      </c>
      <c r="H12" s="975" t="s">
        <v>306</v>
      </c>
      <c r="I12" s="905" t="s">
        <v>391</v>
      </c>
    </row>
    <row r="13" spans="1:12" ht="24.75" customHeight="1" x14ac:dyDescent="0.25">
      <c r="A13" s="905"/>
      <c r="B13" s="905"/>
      <c r="C13" s="905"/>
      <c r="D13" s="905"/>
      <c r="E13" s="905"/>
      <c r="F13" s="975"/>
      <c r="G13" s="975"/>
      <c r="H13" s="975"/>
      <c r="I13" s="905"/>
    </row>
    <row r="14" spans="1:12" x14ac:dyDescent="0.25">
      <c r="A14" s="925" t="s">
        <v>392</v>
      </c>
      <c r="B14" s="926"/>
      <c r="C14" s="927"/>
      <c r="D14" s="404"/>
      <c r="E14" s="404">
        <f>SUM(E15:E15)</f>
        <v>2500</v>
      </c>
      <c r="F14" s="404">
        <f>SUM(F15:F15)</f>
        <v>0</v>
      </c>
      <c r="G14" s="404">
        <f t="shared" ref="G14" si="0">SUM(G15:G15)</f>
        <v>2500</v>
      </c>
      <c r="H14" s="404"/>
      <c r="I14" s="404"/>
      <c r="K14" s="746"/>
      <c r="L14" s="746"/>
    </row>
    <row r="15" spans="1:12" ht="24" customHeight="1" x14ac:dyDescent="0.25">
      <c r="A15" s="613">
        <v>1</v>
      </c>
      <c r="B15" s="913" t="s">
        <v>658</v>
      </c>
      <c r="C15" s="914"/>
      <c r="D15" s="747">
        <v>2279</v>
      </c>
      <c r="E15" s="421">
        <v>2500</v>
      </c>
      <c r="F15" s="421"/>
      <c r="G15" s="421">
        <f>E15+F15</f>
        <v>2500</v>
      </c>
      <c r="H15" s="421"/>
      <c r="I15" s="748" t="s">
        <v>659</v>
      </c>
      <c r="K15" s="746"/>
      <c r="L15" s="746"/>
    </row>
    <row r="16" spans="1:12" x14ac:dyDescent="0.25">
      <c r="A16" s="749"/>
      <c r="B16" s="749"/>
      <c r="C16" s="749"/>
      <c r="D16" s="749"/>
      <c r="E16" s="749"/>
      <c r="F16" s="749"/>
      <c r="G16" s="749"/>
      <c r="H16" s="749"/>
      <c r="I16" s="749"/>
      <c r="J16" s="749"/>
      <c r="K16" s="746"/>
      <c r="L16" s="746"/>
    </row>
    <row r="17" spans="1:12" x14ac:dyDescent="0.25">
      <c r="A17" s="901" t="s">
        <v>381</v>
      </c>
      <c r="B17" s="901"/>
      <c r="C17" s="903" t="s">
        <v>660</v>
      </c>
      <c r="D17" s="903"/>
      <c r="E17" s="903"/>
      <c r="F17" s="903"/>
      <c r="G17" s="903"/>
      <c r="H17" s="903"/>
      <c r="I17" s="903"/>
      <c r="J17" s="903"/>
      <c r="K17" s="746"/>
      <c r="L17" s="746"/>
    </row>
    <row r="18" spans="1:12" x14ac:dyDescent="0.25">
      <c r="A18" s="901" t="s">
        <v>383</v>
      </c>
      <c r="B18" s="901"/>
      <c r="C18" s="904" t="s">
        <v>661</v>
      </c>
      <c r="D18" s="904"/>
      <c r="E18" s="904"/>
      <c r="F18" s="904"/>
      <c r="G18" s="904"/>
      <c r="H18" s="904"/>
      <c r="I18" s="904"/>
      <c r="J18" s="904"/>
      <c r="K18" s="746"/>
      <c r="L18" s="746"/>
    </row>
    <row r="19" spans="1:12" ht="24" customHeight="1" x14ac:dyDescent="0.25">
      <c r="A19" s="905" t="s">
        <v>385</v>
      </c>
      <c r="B19" s="905" t="s">
        <v>386</v>
      </c>
      <c r="C19" s="905"/>
      <c r="D19" s="905" t="s">
        <v>387</v>
      </c>
      <c r="E19" s="905" t="s">
        <v>388</v>
      </c>
      <c r="F19" s="975" t="s">
        <v>568</v>
      </c>
      <c r="G19" s="975" t="s">
        <v>390</v>
      </c>
      <c r="H19" s="975" t="s">
        <v>306</v>
      </c>
      <c r="I19" s="905" t="s">
        <v>391</v>
      </c>
      <c r="K19" s="746"/>
      <c r="L19" s="746"/>
    </row>
    <row r="20" spans="1:12" ht="24" customHeight="1" x14ac:dyDescent="0.25">
      <c r="A20" s="905"/>
      <c r="B20" s="905"/>
      <c r="C20" s="905"/>
      <c r="D20" s="905"/>
      <c r="E20" s="905"/>
      <c r="F20" s="975"/>
      <c r="G20" s="975"/>
      <c r="H20" s="975"/>
      <c r="I20" s="905"/>
      <c r="K20" s="746"/>
      <c r="L20" s="746"/>
    </row>
    <row r="21" spans="1:12" x14ac:dyDescent="0.25">
      <c r="A21" s="925" t="s">
        <v>392</v>
      </c>
      <c r="B21" s="926"/>
      <c r="C21" s="927"/>
      <c r="D21" s="404"/>
      <c r="E21" s="404">
        <f>SUM(E22:E29)</f>
        <v>24255</v>
      </c>
      <c r="F21" s="404">
        <f>SUM(F22:F29)</f>
        <v>0</v>
      </c>
      <c r="G21" s="404">
        <f t="shared" ref="G21" si="1">SUM(G22:G29)</f>
        <v>24255</v>
      </c>
      <c r="H21" s="404"/>
      <c r="I21" s="404"/>
      <c r="K21" s="746"/>
      <c r="L21" s="746"/>
    </row>
    <row r="22" spans="1:12" ht="60" customHeight="1" x14ac:dyDescent="0.25">
      <c r="A22" s="613">
        <v>1</v>
      </c>
      <c r="B22" s="913" t="s">
        <v>662</v>
      </c>
      <c r="C22" s="914"/>
      <c r="D22" s="747">
        <v>2244</v>
      </c>
      <c r="E22" s="409">
        <v>1200</v>
      </c>
      <c r="F22" s="409"/>
      <c r="G22" s="409">
        <f t="shared" ref="G22:G29" si="2">E22+F22</f>
        <v>1200</v>
      </c>
      <c r="H22" s="409"/>
      <c r="I22" s="748" t="s">
        <v>659</v>
      </c>
      <c r="K22" s="746"/>
      <c r="L22" s="746"/>
    </row>
    <row r="23" spans="1:12" ht="25.5" customHeight="1" x14ac:dyDescent="0.25">
      <c r="A23" s="613">
        <v>2</v>
      </c>
      <c r="B23" s="913" t="s">
        <v>663</v>
      </c>
      <c r="C23" s="914"/>
      <c r="D23" s="747">
        <v>2279</v>
      </c>
      <c r="E23" s="409">
        <v>3300</v>
      </c>
      <c r="F23" s="409"/>
      <c r="G23" s="409">
        <f t="shared" si="2"/>
        <v>3300</v>
      </c>
      <c r="H23" s="409"/>
      <c r="I23" s="748" t="s">
        <v>659</v>
      </c>
      <c r="K23" s="746"/>
      <c r="L23" s="746"/>
    </row>
    <row r="24" spans="1:12" ht="36" customHeight="1" x14ac:dyDescent="0.25">
      <c r="A24" s="431">
        <v>3</v>
      </c>
      <c r="B24" s="921" t="s">
        <v>664</v>
      </c>
      <c r="C24" s="922"/>
      <c r="D24" s="750">
        <v>2279</v>
      </c>
      <c r="E24" s="421">
        <v>2505</v>
      </c>
      <c r="F24" s="421"/>
      <c r="G24" s="421">
        <f t="shared" si="2"/>
        <v>2505</v>
      </c>
      <c r="H24" s="421"/>
      <c r="I24" s="748" t="s">
        <v>659</v>
      </c>
      <c r="K24" s="746"/>
      <c r="L24" s="746"/>
    </row>
    <row r="25" spans="1:12" ht="35.25" customHeight="1" x14ac:dyDescent="0.25">
      <c r="A25" s="613">
        <v>5</v>
      </c>
      <c r="B25" s="913" t="s">
        <v>665</v>
      </c>
      <c r="C25" s="914"/>
      <c r="D25" s="747">
        <v>2279</v>
      </c>
      <c r="E25" s="409">
        <v>2700</v>
      </c>
      <c r="F25" s="409"/>
      <c r="G25" s="409">
        <f t="shared" si="2"/>
        <v>2700</v>
      </c>
      <c r="H25" s="409"/>
      <c r="I25" s="748" t="s">
        <v>659</v>
      </c>
      <c r="K25" s="746"/>
      <c r="L25" s="746"/>
    </row>
    <row r="26" spans="1:12" x14ac:dyDescent="0.25">
      <c r="A26" s="909">
        <v>6</v>
      </c>
      <c r="B26" s="911" t="s">
        <v>666</v>
      </c>
      <c r="C26" s="912"/>
      <c r="D26" s="747">
        <v>2279</v>
      </c>
      <c r="E26" s="409">
        <f>13500-7007</f>
        <v>6493</v>
      </c>
      <c r="F26" s="409"/>
      <c r="G26" s="409">
        <f t="shared" si="2"/>
        <v>6493</v>
      </c>
      <c r="H26" s="409"/>
      <c r="I26" s="751" t="s">
        <v>667</v>
      </c>
      <c r="K26" s="746"/>
      <c r="L26" s="746"/>
    </row>
    <row r="27" spans="1:12" x14ac:dyDescent="0.25">
      <c r="A27" s="915"/>
      <c r="B27" s="918"/>
      <c r="C27" s="919"/>
      <c r="D27" s="747">
        <v>5240</v>
      </c>
      <c r="E27" s="409">
        <v>7007</v>
      </c>
      <c r="F27" s="409"/>
      <c r="G27" s="409">
        <f t="shared" si="2"/>
        <v>7007</v>
      </c>
      <c r="H27" s="409"/>
      <c r="I27" s="751"/>
      <c r="K27" s="746"/>
      <c r="L27" s="746"/>
    </row>
    <row r="28" spans="1:12" ht="35.25" customHeight="1" x14ac:dyDescent="0.25">
      <c r="A28" s="613">
        <v>7</v>
      </c>
      <c r="B28" s="913" t="s">
        <v>668</v>
      </c>
      <c r="C28" s="914"/>
      <c r="D28" s="747">
        <v>2279</v>
      </c>
      <c r="E28" s="409">
        <v>550</v>
      </c>
      <c r="F28" s="409"/>
      <c r="G28" s="409">
        <f t="shared" si="2"/>
        <v>550</v>
      </c>
      <c r="H28" s="409"/>
      <c r="I28" s="609"/>
      <c r="K28" s="746"/>
      <c r="L28" s="746"/>
    </row>
    <row r="29" spans="1:12" ht="22.5" customHeight="1" x14ac:dyDescent="0.25">
      <c r="A29" s="752" t="s">
        <v>669</v>
      </c>
      <c r="B29" s="921" t="s">
        <v>670</v>
      </c>
      <c r="C29" s="922"/>
      <c r="D29" s="753">
        <v>2279</v>
      </c>
      <c r="E29" s="421">
        <v>500</v>
      </c>
      <c r="F29" s="421"/>
      <c r="G29" s="421">
        <f t="shared" si="2"/>
        <v>500</v>
      </c>
      <c r="H29" s="421"/>
      <c r="I29" s="754" t="s">
        <v>659</v>
      </c>
      <c r="K29" s="746"/>
      <c r="L29" s="746"/>
    </row>
    <row r="30" spans="1:12" x14ac:dyDescent="0.25">
      <c r="A30" s="419"/>
      <c r="B30" s="415"/>
      <c r="C30" s="415"/>
      <c r="D30" s="414"/>
      <c r="E30" s="414"/>
      <c r="F30" s="417"/>
      <c r="G30" s="417"/>
      <c r="H30" s="417"/>
      <c r="I30" s="417"/>
      <c r="J30" s="417"/>
      <c r="K30" s="746"/>
      <c r="L30" s="746"/>
    </row>
    <row r="31" spans="1:12" x14ac:dyDescent="0.25">
      <c r="A31" s="901" t="s">
        <v>381</v>
      </c>
      <c r="B31" s="901"/>
      <c r="C31" s="903" t="s">
        <v>623</v>
      </c>
      <c r="D31" s="903"/>
      <c r="E31" s="903"/>
      <c r="F31" s="903"/>
      <c r="G31" s="903"/>
      <c r="H31" s="903"/>
      <c r="I31" s="903"/>
      <c r="J31" s="903"/>
      <c r="K31" s="746"/>
      <c r="L31" s="746"/>
    </row>
    <row r="32" spans="1:12" x14ac:dyDescent="0.25">
      <c r="A32" s="901" t="s">
        <v>383</v>
      </c>
      <c r="B32" s="901"/>
      <c r="C32" s="904" t="s">
        <v>622</v>
      </c>
      <c r="D32" s="904"/>
      <c r="E32" s="904"/>
      <c r="F32" s="904"/>
      <c r="G32" s="904"/>
      <c r="H32" s="904"/>
      <c r="I32" s="904"/>
      <c r="J32" s="904"/>
      <c r="K32" s="746"/>
      <c r="L32" s="746"/>
    </row>
    <row r="33" spans="1:12" ht="12" customHeight="1" x14ac:dyDescent="0.25">
      <c r="A33" s="905" t="s">
        <v>385</v>
      </c>
      <c r="B33" s="905" t="s">
        <v>386</v>
      </c>
      <c r="C33" s="905"/>
      <c r="D33" s="905" t="s">
        <v>387</v>
      </c>
      <c r="E33" s="905" t="s">
        <v>388</v>
      </c>
      <c r="F33" s="975" t="s">
        <v>568</v>
      </c>
      <c r="G33" s="975" t="s">
        <v>390</v>
      </c>
      <c r="H33" s="975" t="s">
        <v>306</v>
      </c>
      <c r="I33" s="905" t="s">
        <v>391</v>
      </c>
      <c r="K33" s="746"/>
      <c r="L33" s="746"/>
    </row>
    <row r="34" spans="1:12" ht="24.75" customHeight="1" x14ac:dyDescent="0.25">
      <c r="A34" s="905"/>
      <c r="B34" s="905"/>
      <c r="C34" s="905"/>
      <c r="D34" s="905"/>
      <c r="E34" s="905"/>
      <c r="F34" s="975"/>
      <c r="G34" s="975"/>
      <c r="H34" s="975"/>
      <c r="I34" s="905"/>
      <c r="K34" s="746"/>
      <c r="L34" s="746"/>
    </row>
    <row r="35" spans="1:12" x14ac:dyDescent="0.25">
      <c r="A35" s="925" t="s">
        <v>392</v>
      </c>
      <c r="B35" s="926"/>
      <c r="C35" s="927"/>
      <c r="D35" s="404"/>
      <c r="E35" s="404">
        <f>SUM(E36:E41)</f>
        <v>47994</v>
      </c>
      <c r="F35" s="404">
        <f t="shared" ref="F35:G35" si="3">SUM(F36:F41)</f>
        <v>0</v>
      </c>
      <c r="G35" s="404">
        <f t="shared" si="3"/>
        <v>47994</v>
      </c>
      <c r="H35" s="404"/>
      <c r="I35" s="404"/>
      <c r="K35" s="746"/>
      <c r="L35" s="746"/>
    </row>
    <row r="36" spans="1:12" ht="62.25" customHeight="1" x14ac:dyDescent="0.25">
      <c r="A36" s="613">
        <v>1</v>
      </c>
      <c r="B36" s="913" t="s">
        <v>671</v>
      </c>
      <c r="C36" s="914"/>
      <c r="D36" s="747">
        <v>2279</v>
      </c>
      <c r="E36" s="409">
        <v>28000</v>
      </c>
      <c r="F36" s="409"/>
      <c r="G36" s="409">
        <f t="shared" ref="G36:G41" si="4">E36+F36</f>
        <v>28000</v>
      </c>
      <c r="H36" s="409"/>
      <c r="I36" s="609" t="s">
        <v>672</v>
      </c>
      <c r="K36" s="746"/>
      <c r="L36" s="746"/>
    </row>
    <row r="37" spans="1:12" x14ac:dyDescent="0.25">
      <c r="A37" s="909">
        <v>2</v>
      </c>
      <c r="B37" s="977" t="s">
        <v>673</v>
      </c>
      <c r="C37" s="978"/>
      <c r="D37" s="747">
        <v>2312</v>
      </c>
      <c r="E37" s="409">
        <v>1007</v>
      </c>
      <c r="F37" s="409">
        <v>-254</v>
      </c>
      <c r="G37" s="409">
        <f t="shared" si="4"/>
        <v>753</v>
      </c>
      <c r="H37" s="409"/>
      <c r="I37" s="983" t="s">
        <v>674</v>
      </c>
      <c r="K37" s="746"/>
      <c r="L37" s="746"/>
    </row>
    <row r="38" spans="1:12" ht="48" x14ac:dyDescent="0.25">
      <c r="A38" s="910"/>
      <c r="B38" s="979"/>
      <c r="C38" s="980"/>
      <c r="D38" s="747">
        <v>2244</v>
      </c>
      <c r="E38" s="409">
        <v>493</v>
      </c>
      <c r="F38" s="409">
        <v>254</v>
      </c>
      <c r="G38" s="409">
        <f t="shared" si="4"/>
        <v>747</v>
      </c>
      <c r="H38" s="409" t="s">
        <v>675</v>
      </c>
      <c r="I38" s="983"/>
      <c r="K38" s="746"/>
      <c r="L38" s="746"/>
    </row>
    <row r="39" spans="1:12" ht="24.75" customHeight="1" x14ac:dyDescent="0.25">
      <c r="A39" s="915"/>
      <c r="B39" s="981"/>
      <c r="C39" s="982"/>
      <c r="D39" s="747">
        <v>2279</v>
      </c>
      <c r="E39" s="409">
        <f>493-493</f>
        <v>0</v>
      </c>
      <c r="F39" s="409"/>
      <c r="G39" s="409">
        <f t="shared" si="4"/>
        <v>0</v>
      </c>
      <c r="H39" s="409"/>
      <c r="I39" s="983"/>
      <c r="K39" s="746"/>
      <c r="L39" s="746"/>
    </row>
    <row r="40" spans="1:12" ht="24" customHeight="1" x14ac:dyDescent="0.25">
      <c r="A40" s="613">
        <v>3</v>
      </c>
      <c r="B40" s="913" t="s">
        <v>676</v>
      </c>
      <c r="C40" s="914"/>
      <c r="D40" s="747">
        <v>2279</v>
      </c>
      <c r="E40" s="409">
        <v>12680</v>
      </c>
      <c r="F40" s="409"/>
      <c r="G40" s="409">
        <f t="shared" si="4"/>
        <v>12680</v>
      </c>
      <c r="H40" s="409"/>
      <c r="I40" s="755"/>
      <c r="K40" s="746"/>
      <c r="L40" s="746"/>
    </row>
    <row r="41" spans="1:12" ht="78" customHeight="1" x14ac:dyDescent="0.25">
      <c r="A41" s="613">
        <v>4</v>
      </c>
      <c r="B41" s="913" t="s">
        <v>677</v>
      </c>
      <c r="C41" s="914"/>
      <c r="D41" s="747">
        <v>2279</v>
      </c>
      <c r="E41" s="409">
        <v>5814</v>
      </c>
      <c r="F41" s="409"/>
      <c r="G41" s="409">
        <f t="shared" si="4"/>
        <v>5814</v>
      </c>
      <c r="H41" s="409"/>
      <c r="I41" s="755"/>
      <c r="K41" s="746"/>
      <c r="L41" s="746"/>
    </row>
    <row r="42" spans="1:12" x14ac:dyDescent="0.25">
      <c r="A42" s="419"/>
      <c r="B42" s="415"/>
      <c r="C42" s="415"/>
      <c r="D42" s="414"/>
      <c r="E42" s="414"/>
      <c r="F42" s="417"/>
      <c r="G42" s="417"/>
      <c r="H42" s="417"/>
      <c r="I42" s="417"/>
      <c r="J42" s="417"/>
      <c r="K42" s="746"/>
      <c r="L42" s="746"/>
    </row>
    <row r="43" spans="1:12" x14ac:dyDescent="0.25">
      <c r="A43" s="901" t="s">
        <v>381</v>
      </c>
      <c r="B43" s="901"/>
      <c r="C43" s="903" t="s">
        <v>678</v>
      </c>
      <c r="D43" s="903"/>
      <c r="E43" s="903"/>
      <c r="F43" s="903"/>
      <c r="G43" s="903"/>
      <c r="H43" s="903"/>
      <c r="I43" s="903"/>
      <c r="J43" s="903"/>
      <c r="K43" s="746"/>
      <c r="L43" s="746"/>
    </row>
    <row r="44" spans="1:12" x14ac:dyDescent="0.25">
      <c r="A44" s="901" t="s">
        <v>383</v>
      </c>
      <c r="B44" s="901"/>
      <c r="C44" s="904" t="s">
        <v>679</v>
      </c>
      <c r="D44" s="904"/>
      <c r="E44" s="904"/>
      <c r="F44" s="904"/>
      <c r="G44" s="904"/>
      <c r="H44" s="904"/>
      <c r="I44" s="904"/>
      <c r="J44" s="904"/>
      <c r="K44" s="746"/>
      <c r="L44" s="746"/>
    </row>
    <row r="45" spans="1:12" ht="12" customHeight="1" x14ac:dyDescent="0.25">
      <c r="A45" s="905" t="s">
        <v>385</v>
      </c>
      <c r="B45" s="905" t="s">
        <v>386</v>
      </c>
      <c r="C45" s="905"/>
      <c r="D45" s="905" t="s">
        <v>387</v>
      </c>
      <c r="E45" s="905" t="s">
        <v>388</v>
      </c>
      <c r="F45" s="975" t="s">
        <v>568</v>
      </c>
      <c r="G45" s="975" t="s">
        <v>390</v>
      </c>
      <c r="H45" s="975" t="s">
        <v>306</v>
      </c>
      <c r="I45" s="905" t="s">
        <v>391</v>
      </c>
      <c r="K45" s="746"/>
      <c r="L45" s="746"/>
    </row>
    <row r="46" spans="1:12" ht="24.75" customHeight="1" x14ac:dyDescent="0.25">
      <c r="A46" s="905"/>
      <c r="B46" s="905"/>
      <c r="C46" s="905"/>
      <c r="D46" s="905"/>
      <c r="E46" s="905"/>
      <c r="F46" s="975"/>
      <c r="G46" s="975"/>
      <c r="H46" s="975"/>
      <c r="I46" s="905"/>
      <c r="K46" s="746"/>
      <c r="L46" s="746"/>
    </row>
    <row r="47" spans="1:12" x14ac:dyDescent="0.25">
      <c r="A47" s="906" t="s">
        <v>392</v>
      </c>
      <c r="B47" s="906"/>
      <c r="C47" s="906"/>
      <c r="D47" s="404"/>
      <c r="E47" s="404">
        <f>SUM(E48:E59)</f>
        <v>28509</v>
      </c>
      <c r="F47" s="404">
        <f t="shared" ref="F47:G47" si="5">SUM(F48:F59)</f>
        <v>0</v>
      </c>
      <c r="G47" s="404">
        <f t="shared" si="5"/>
        <v>28509</v>
      </c>
      <c r="H47" s="404"/>
      <c r="I47" s="404"/>
      <c r="K47" s="746"/>
      <c r="L47" s="746"/>
    </row>
    <row r="48" spans="1:12" x14ac:dyDescent="0.25">
      <c r="A48" s="905">
        <v>1</v>
      </c>
      <c r="B48" s="976" t="s">
        <v>680</v>
      </c>
      <c r="C48" s="976"/>
      <c r="D48" s="756">
        <v>2279</v>
      </c>
      <c r="E48" s="757">
        <v>712</v>
      </c>
      <c r="F48" s="757"/>
      <c r="G48" s="757">
        <f t="shared" ref="G48:G59" si="6">E48+F48</f>
        <v>712</v>
      </c>
      <c r="H48" s="757"/>
      <c r="I48" s="609" t="s">
        <v>681</v>
      </c>
      <c r="K48" s="746"/>
      <c r="L48" s="746"/>
    </row>
    <row r="49" spans="1:12" x14ac:dyDescent="0.25">
      <c r="A49" s="905"/>
      <c r="B49" s="976"/>
      <c r="C49" s="976"/>
      <c r="D49" s="758">
        <v>1150</v>
      </c>
      <c r="E49" s="759">
        <v>13400</v>
      </c>
      <c r="F49" s="759"/>
      <c r="G49" s="759">
        <f t="shared" si="6"/>
        <v>13400</v>
      </c>
      <c r="H49" s="759"/>
      <c r="I49" s="609" t="s">
        <v>681</v>
      </c>
      <c r="K49" s="746"/>
      <c r="L49" s="746"/>
    </row>
    <row r="50" spans="1:12" x14ac:dyDescent="0.25">
      <c r="A50" s="905"/>
      <c r="B50" s="976"/>
      <c r="C50" s="976"/>
      <c r="D50" s="758">
        <v>1210</v>
      </c>
      <c r="E50" s="759">
        <v>3162</v>
      </c>
      <c r="F50" s="759"/>
      <c r="G50" s="759">
        <f t="shared" si="6"/>
        <v>3162</v>
      </c>
      <c r="H50" s="759"/>
      <c r="I50" s="609" t="s">
        <v>681</v>
      </c>
      <c r="K50" s="746"/>
      <c r="L50" s="746"/>
    </row>
    <row r="51" spans="1:12" x14ac:dyDescent="0.25">
      <c r="A51" s="905"/>
      <c r="B51" s="976"/>
      <c r="C51" s="976"/>
      <c r="D51" s="760">
        <v>2361</v>
      </c>
      <c r="E51" s="761">
        <v>500</v>
      </c>
      <c r="F51" s="761"/>
      <c r="G51" s="761">
        <f t="shared" si="6"/>
        <v>500</v>
      </c>
      <c r="H51" s="761"/>
      <c r="I51" s="609" t="s">
        <v>681</v>
      </c>
      <c r="K51" s="746"/>
      <c r="L51" s="746"/>
    </row>
    <row r="52" spans="1:12" x14ac:dyDescent="0.25">
      <c r="A52" s="905"/>
      <c r="B52" s="976"/>
      <c r="C52" s="976"/>
      <c r="D52" s="758">
        <v>2243</v>
      </c>
      <c r="E52" s="759">
        <v>1200</v>
      </c>
      <c r="F52" s="759"/>
      <c r="G52" s="759">
        <f t="shared" si="6"/>
        <v>1200</v>
      </c>
      <c r="H52" s="759"/>
      <c r="I52" s="609" t="s">
        <v>681</v>
      </c>
      <c r="K52" s="746"/>
      <c r="L52" s="746"/>
    </row>
    <row r="53" spans="1:12" x14ac:dyDescent="0.25">
      <c r="A53" s="905"/>
      <c r="B53" s="976"/>
      <c r="C53" s="976"/>
      <c r="D53" s="758">
        <v>2279</v>
      </c>
      <c r="E53" s="759">
        <v>3200</v>
      </c>
      <c r="F53" s="759"/>
      <c r="G53" s="759">
        <f t="shared" si="6"/>
        <v>3200</v>
      </c>
      <c r="H53" s="759"/>
      <c r="I53" s="609" t="s">
        <v>681</v>
      </c>
      <c r="K53" s="746"/>
      <c r="L53" s="746"/>
    </row>
    <row r="54" spans="1:12" ht="12" customHeight="1" x14ac:dyDescent="0.25">
      <c r="A54" s="905"/>
      <c r="B54" s="976"/>
      <c r="C54" s="976"/>
      <c r="D54" s="758">
        <v>1150</v>
      </c>
      <c r="E54" s="759">
        <v>283</v>
      </c>
      <c r="F54" s="759"/>
      <c r="G54" s="759">
        <f t="shared" si="6"/>
        <v>283</v>
      </c>
      <c r="H54" s="759"/>
      <c r="I54" s="908" t="s">
        <v>681</v>
      </c>
      <c r="K54" s="746"/>
      <c r="L54" s="746"/>
    </row>
    <row r="55" spans="1:12" x14ac:dyDescent="0.25">
      <c r="A55" s="905"/>
      <c r="B55" s="976"/>
      <c r="C55" s="976"/>
      <c r="D55" s="758">
        <v>1210</v>
      </c>
      <c r="E55" s="759">
        <v>67</v>
      </c>
      <c r="F55" s="759"/>
      <c r="G55" s="759">
        <f t="shared" si="6"/>
        <v>67</v>
      </c>
      <c r="H55" s="759"/>
      <c r="I55" s="908"/>
      <c r="K55" s="746"/>
      <c r="L55" s="746"/>
    </row>
    <row r="56" spans="1:12" x14ac:dyDescent="0.25">
      <c r="A56" s="905"/>
      <c r="B56" s="976"/>
      <c r="C56" s="976"/>
      <c r="D56" s="758">
        <v>2231</v>
      </c>
      <c r="E56" s="759">
        <v>250</v>
      </c>
      <c r="F56" s="759"/>
      <c r="G56" s="759">
        <f t="shared" si="6"/>
        <v>250</v>
      </c>
      <c r="H56" s="759"/>
      <c r="I56" s="908"/>
      <c r="K56" s="746"/>
      <c r="L56" s="746"/>
    </row>
    <row r="57" spans="1:12" x14ac:dyDescent="0.25">
      <c r="A57" s="905"/>
      <c r="B57" s="976"/>
      <c r="C57" s="976"/>
      <c r="D57" s="758">
        <v>2314</v>
      </c>
      <c r="E57" s="759">
        <v>1000</v>
      </c>
      <c r="F57" s="759"/>
      <c r="G57" s="759">
        <f t="shared" si="6"/>
        <v>1000</v>
      </c>
      <c r="H57" s="759"/>
      <c r="I57" s="609" t="s">
        <v>681</v>
      </c>
      <c r="K57" s="746"/>
      <c r="L57" s="746"/>
    </row>
    <row r="58" spans="1:12" x14ac:dyDescent="0.25">
      <c r="A58" s="905"/>
      <c r="B58" s="976"/>
      <c r="C58" s="976"/>
      <c r="D58" s="758">
        <v>2279</v>
      </c>
      <c r="E58" s="759">
        <v>500</v>
      </c>
      <c r="F58" s="759"/>
      <c r="G58" s="759">
        <f t="shared" si="6"/>
        <v>500</v>
      </c>
      <c r="H58" s="759"/>
      <c r="I58" s="609" t="s">
        <v>681</v>
      </c>
      <c r="K58" s="746"/>
      <c r="L58" s="746"/>
    </row>
    <row r="59" spans="1:12" ht="51.75" customHeight="1" x14ac:dyDescent="0.25">
      <c r="A59" s="607">
        <v>2</v>
      </c>
      <c r="B59" s="973" t="s">
        <v>682</v>
      </c>
      <c r="C59" s="974"/>
      <c r="D59" s="758">
        <v>2279</v>
      </c>
      <c r="E59" s="759">
        <v>4235</v>
      </c>
      <c r="F59" s="762"/>
      <c r="G59" s="759">
        <f t="shared" si="6"/>
        <v>4235</v>
      </c>
      <c r="H59" s="763"/>
      <c r="I59" s="609"/>
      <c r="K59" s="746"/>
      <c r="L59" s="746"/>
    </row>
    <row r="60" spans="1:12" x14ac:dyDescent="0.25">
      <c r="A60" s="569"/>
      <c r="B60" s="764"/>
      <c r="C60" s="764"/>
      <c r="D60" s="765"/>
      <c r="E60" s="766"/>
      <c r="F60" s="766"/>
      <c r="G60" s="766"/>
      <c r="H60" s="766"/>
      <c r="I60" s="414"/>
    </row>
    <row r="61" spans="1:12" x14ac:dyDescent="0.25">
      <c r="A61" s="397" t="s">
        <v>600</v>
      </c>
    </row>
    <row r="62" spans="1:12" x14ac:dyDescent="0.25">
      <c r="A62" s="397" t="s">
        <v>683</v>
      </c>
    </row>
    <row r="63" spans="1:12" x14ac:dyDescent="0.25">
      <c r="A63" s="901" t="s">
        <v>684</v>
      </c>
      <c r="B63" s="901"/>
      <c r="C63" s="901"/>
    </row>
    <row r="64" spans="1:12" x14ac:dyDescent="0.25">
      <c r="A64" s="767">
        <v>11</v>
      </c>
      <c r="B64" s="768" t="s">
        <v>685</v>
      </c>
      <c r="C64" s="769" t="s">
        <v>686</v>
      </c>
    </row>
    <row r="65" spans="1:7" x14ac:dyDescent="0.25">
      <c r="A65" s="767">
        <v>39</v>
      </c>
      <c r="B65" s="768" t="s">
        <v>397</v>
      </c>
      <c r="C65" s="397" t="s">
        <v>687</v>
      </c>
    </row>
    <row r="66" spans="1:7" x14ac:dyDescent="0.25">
      <c r="A66" s="767">
        <v>32</v>
      </c>
      <c r="B66" s="768" t="s">
        <v>397</v>
      </c>
      <c r="C66" s="397" t="s">
        <v>688</v>
      </c>
    </row>
    <row r="67" spans="1:7" x14ac:dyDescent="0.25">
      <c r="A67" s="767">
        <v>35</v>
      </c>
      <c r="B67" s="768" t="s">
        <v>397</v>
      </c>
      <c r="C67" s="397" t="s">
        <v>689</v>
      </c>
    </row>
    <row r="68" spans="1:7" x14ac:dyDescent="0.25">
      <c r="A68" s="767">
        <v>12</v>
      </c>
      <c r="B68" s="768" t="s">
        <v>690</v>
      </c>
      <c r="C68" s="397" t="s">
        <v>691</v>
      </c>
    </row>
    <row r="69" spans="1:7" x14ac:dyDescent="0.25">
      <c r="A69" s="767">
        <v>38</v>
      </c>
      <c r="B69" s="768" t="s">
        <v>426</v>
      </c>
      <c r="C69" s="397" t="s">
        <v>692</v>
      </c>
    </row>
    <row r="70" spans="1:7" x14ac:dyDescent="0.25">
      <c r="A70" s="767">
        <v>40</v>
      </c>
      <c r="B70" s="768" t="s">
        <v>426</v>
      </c>
      <c r="C70" s="397" t="s">
        <v>693</v>
      </c>
    </row>
    <row r="71" spans="1:7" x14ac:dyDescent="0.25">
      <c r="A71" s="767">
        <v>43</v>
      </c>
      <c r="B71" s="768" t="s">
        <v>426</v>
      </c>
      <c r="C71" s="397" t="s">
        <v>694</v>
      </c>
    </row>
    <row r="74" spans="1:7" s="771" customFormat="1" ht="12.75" x14ac:dyDescent="0.2">
      <c r="A74" s="770"/>
    </row>
    <row r="75" spans="1:7" s="771" customFormat="1" x14ac:dyDescent="0.2"/>
    <row r="76" spans="1:7" s="771" customFormat="1" x14ac:dyDescent="0.2"/>
    <row r="77" spans="1:7" s="771" customFormat="1" x14ac:dyDescent="0.2"/>
    <row r="78" spans="1:7" s="771" customFormat="1" ht="15.75" x14ac:dyDescent="0.25">
      <c r="A78" s="772"/>
      <c r="B78" s="772"/>
      <c r="C78" s="772"/>
      <c r="D78" s="773"/>
      <c r="E78" s="772"/>
      <c r="G78" s="772"/>
    </row>
    <row r="79" spans="1:7" s="771" customFormat="1" ht="15.75" x14ac:dyDescent="0.25">
      <c r="A79" s="773"/>
      <c r="B79" s="773"/>
      <c r="C79" s="773"/>
      <c r="D79" s="773"/>
      <c r="E79" s="773"/>
      <c r="G79" s="773"/>
    </row>
    <row r="80" spans="1:7" s="771" customFormat="1" ht="15.75" x14ac:dyDescent="0.25">
      <c r="A80" s="773"/>
      <c r="B80" s="773"/>
      <c r="C80" s="773"/>
      <c r="D80" s="773"/>
      <c r="E80" s="773"/>
      <c r="G80" s="773"/>
    </row>
    <row r="81" spans="1:7" s="771" customFormat="1" ht="15.75" x14ac:dyDescent="0.25">
      <c r="A81" s="773"/>
      <c r="B81" s="773"/>
      <c r="C81" s="773"/>
      <c r="D81" s="773"/>
      <c r="E81" s="773"/>
      <c r="G81" s="773"/>
    </row>
    <row r="82" spans="1:7" s="771" customFormat="1" ht="15.75" x14ac:dyDescent="0.25">
      <c r="A82" s="773"/>
      <c r="B82" s="773"/>
      <c r="C82" s="773"/>
      <c r="D82" s="773"/>
      <c r="E82" s="773"/>
      <c r="G82" s="773"/>
    </row>
    <row r="83" spans="1:7" s="771" customFormat="1" ht="15.75" x14ac:dyDescent="0.25">
      <c r="A83" s="773"/>
      <c r="B83" s="773"/>
      <c r="C83" s="773"/>
      <c r="D83" s="773"/>
      <c r="E83" s="773"/>
      <c r="G83" s="773"/>
    </row>
    <row r="84" spans="1:7" s="771" customFormat="1" ht="15.75" x14ac:dyDescent="0.25">
      <c r="A84" s="772"/>
      <c r="B84" s="772"/>
      <c r="C84" s="772"/>
      <c r="D84" s="773"/>
      <c r="E84" s="772"/>
      <c r="G84" s="772"/>
    </row>
    <row r="85" spans="1:7" s="771" customFormat="1" ht="15.75" x14ac:dyDescent="0.25">
      <c r="A85" s="772"/>
      <c r="B85" s="772"/>
      <c r="C85" s="772"/>
      <c r="D85" s="773"/>
      <c r="E85" s="772"/>
      <c r="G85" s="772"/>
    </row>
    <row r="86" spans="1:7" s="771" customFormat="1" ht="15.75" x14ac:dyDescent="0.25">
      <c r="A86" s="772"/>
      <c r="B86" s="772"/>
      <c r="C86" s="772"/>
      <c r="D86" s="773"/>
      <c r="E86" s="772"/>
      <c r="G86" s="772"/>
    </row>
    <row r="87" spans="1:7" s="771" customFormat="1" ht="15.75" x14ac:dyDescent="0.25">
      <c r="A87" s="773"/>
      <c r="B87" s="773"/>
      <c r="C87" s="773"/>
      <c r="D87" s="773"/>
      <c r="E87" s="773"/>
      <c r="G87" s="773"/>
    </row>
    <row r="88" spans="1:7" s="771" customFormat="1" ht="15.75" x14ac:dyDescent="0.25">
      <c r="A88" s="773"/>
      <c r="B88" s="773"/>
      <c r="C88" s="773"/>
      <c r="D88" s="773"/>
      <c r="E88" s="773"/>
      <c r="G88" s="773"/>
    </row>
    <row r="89" spans="1:7" s="771" customFormat="1" ht="15.75" x14ac:dyDescent="0.25">
      <c r="A89" s="773"/>
      <c r="B89" s="773"/>
      <c r="C89" s="773"/>
      <c r="D89" s="773"/>
      <c r="E89" s="773"/>
      <c r="G89" s="773"/>
    </row>
    <row r="90" spans="1:7" s="771" customFormat="1" ht="15.75" x14ac:dyDescent="0.25">
      <c r="A90" s="773"/>
      <c r="B90" s="773"/>
      <c r="C90" s="773"/>
      <c r="D90" s="773"/>
      <c r="E90" s="773"/>
      <c r="G90" s="773"/>
    </row>
    <row r="91" spans="1:7" s="771" customFormat="1" ht="15.75" x14ac:dyDescent="0.25">
      <c r="A91" s="773"/>
      <c r="B91" s="773"/>
      <c r="C91" s="773"/>
      <c r="D91" s="773"/>
      <c r="E91" s="773"/>
      <c r="G91" s="773"/>
    </row>
    <row r="92" spans="1:7" s="771" customFormat="1" ht="15.75" x14ac:dyDescent="0.25">
      <c r="A92" s="773"/>
      <c r="B92" s="773"/>
      <c r="C92" s="773"/>
      <c r="D92" s="773"/>
      <c r="E92" s="773"/>
      <c r="G92" s="773"/>
    </row>
    <row r="93" spans="1:7" s="771" customFormat="1" ht="15.75" x14ac:dyDescent="0.25">
      <c r="A93" s="773"/>
      <c r="B93" s="773"/>
      <c r="C93" s="773"/>
      <c r="D93" s="773"/>
      <c r="E93" s="773"/>
      <c r="G93" s="773"/>
    </row>
    <row r="94" spans="1:7" s="771" customFormat="1" ht="15.75" x14ac:dyDescent="0.25">
      <c r="A94" s="773"/>
      <c r="B94" s="773"/>
      <c r="C94" s="773"/>
      <c r="D94" s="773"/>
      <c r="E94" s="773"/>
      <c r="G94" s="773"/>
    </row>
    <row r="95" spans="1:7" s="771" customFormat="1" ht="15.75" x14ac:dyDescent="0.25">
      <c r="A95" s="773"/>
      <c r="B95" s="773"/>
      <c r="C95" s="773"/>
      <c r="D95" s="773"/>
      <c r="E95" s="773"/>
      <c r="G95" s="773"/>
    </row>
    <row r="96" spans="1:7" s="771" customFormat="1" ht="15.75" x14ac:dyDescent="0.25">
      <c r="A96" s="773"/>
      <c r="B96" s="773"/>
      <c r="C96" s="773"/>
      <c r="D96" s="773"/>
      <c r="E96" s="773"/>
      <c r="G96" s="773"/>
    </row>
    <row r="97" spans="1:7" s="771" customFormat="1" ht="15.75" x14ac:dyDescent="0.25">
      <c r="A97" s="773"/>
      <c r="B97" s="773"/>
      <c r="C97" s="773"/>
      <c r="D97" s="773"/>
      <c r="E97" s="773"/>
      <c r="G97" s="773"/>
    </row>
    <row r="98" spans="1:7" s="771" customFormat="1" ht="15.75" x14ac:dyDescent="0.25">
      <c r="A98" s="773"/>
      <c r="B98" s="773"/>
      <c r="C98" s="773"/>
      <c r="D98" s="773"/>
      <c r="E98" s="773"/>
      <c r="G98" s="773"/>
    </row>
    <row r="99" spans="1:7" s="774" customFormat="1" x14ac:dyDescent="0.25"/>
    <row r="100" spans="1:7" s="774" customFormat="1" x14ac:dyDescent="0.25"/>
    <row r="101" spans="1:7" s="774" customFormat="1" x14ac:dyDescent="0.25"/>
    <row r="102" spans="1:7" s="774" customFormat="1" x14ac:dyDescent="0.25"/>
    <row r="103" spans="1:7" s="774" customFormat="1" x14ac:dyDescent="0.25"/>
    <row r="104" spans="1:7" s="774" customFormat="1" x14ac:dyDescent="0.25"/>
    <row r="105" spans="1:7" s="774" customFormat="1" x14ac:dyDescent="0.25"/>
    <row r="106" spans="1:7" s="774" customFormat="1" x14ac:dyDescent="0.25"/>
    <row r="107" spans="1:7" s="774" customFormat="1" x14ac:dyDescent="0.25"/>
    <row r="108" spans="1:7" s="774" customFormat="1" x14ac:dyDescent="0.25"/>
    <row r="109" spans="1:7" s="774" customFormat="1" x14ac:dyDescent="0.25"/>
    <row r="110" spans="1:7" s="774" customFormat="1" x14ac:dyDescent="0.25"/>
    <row r="111" spans="1:7" s="774" customFormat="1" x14ac:dyDescent="0.25"/>
    <row r="112" spans="1:7" s="774" customFormat="1" x14ac:dyDescent="0.25"/>
    <row r="113" s="774" customFormat="1" x14ac:dyDescent="0.25"/>
    <row r="114" s="774" customFormat="1" x14ac:dyDescent="0.25"/>
    <row r="115" s="774" customFormat="1" x14ac:dyDescent="0.25"/>
    <row r="116" s="774" customFormat="1" x14ac:dyDescent="0.25"/>
    <row r="117" s="774" customFormat="1" x14ac:dyDescent="0.25"/>
    <row r="118" s="774" customFormat="1" x14ac:dyDescent="0.25"/>
    <row r="119" s="774" customFormat="1" x14ac:dyDescent="0.25"/>
    <row r="120" s="774" customFormat="1" x14ac:dyDescent="0.25"/>
    <row r="121" s="774" customFormat="1" x14ac:dyDescent="0.25"/>
    <row r="122" s="774" customFormat="1" x14ac:dyDescent="0.25"/>
    <row r="123" s="774" customFormat="1" x14ac:dyDescent="0.25"/>
    <row r="124" s="774" customFormat="1" x14ac:dyDescent="0.25"/>
    <row r="125" s="774" customFormat="1" x14ac:dyDescent="0.25"/>
    <row r="126" s="774" customFormat="1" x14ac:dyDescent="0.25"/>
    <row r="127" s="774" customFormat="1" x14ac:dyDescent="0.25"/>
    <row r="128" s="774" customFormat="1" x14ac:dyDescent="0.25"/>
    <row r="129" s="774" customFormat="1" x14ac:dyDescent="0.25"/>
    <row r="130" s="774" customFormat="1" x14ac:dyDescent="0.25"/>
    <row r="131" s="774" customFormat="1" x14ac:dyDescent="0.25"/>
    <row r="132" s="774" customFormat="1" x14ac:dyDescent="0.25"/>
    <row r="133" s="774" customFormat="1" x14ac:dyDescent="0.25"/>
    <row r="134" s="774" customFormat="1" x14ac:dyDescent="0.25"/>
    <row r="135" s="774" customFormat="1" x14ac:dyDescent="0.25"/>
    <row r="136" s="774" customFormat="1" x14ac:dyDescent="0.25"/>
    <row r="137" s="774" customFormat="1" x14ac:dyDescent="0.25"/>
    <row r="138" s="774" customFormat="1" x14ac:dyDescent="0.25"/>
    <row r="139" s="774" customFormat="1" x14ac:dyDescent="0.25"/>
    <row r="140" s="774" customFormat="1" x14ac:dyDescent="0.25"/>
    <row r="141" s="774" customFormat="1" x14ac:dyDescent="0.25"/>
    <row r="142" s="774" customFormat="1" x14ac:dyDescent="0.25"/>
    <row r="143" s="774" customFormat="1" x14ac:dyDescent="0.25"/>
    <row r="144" s="774" customFormat="1" x14ac:dyDescent="0.25"/>
    <row r="145" s="774" customFormat="1" x14ac:dyDescent="0.25"/>
    <row r="146" s="774" customFormat="1" x14ac:dyDescent="0.25"/>
    <row r="147" s="774" customFormat="1" x14ac:dyDescent="0.25"/>
    <row r="148" s="774" customFormat="1" x14ac:dyDescent="0.25"/>
    <row r="149" s="774" customFormat="1" x14ac:dyDescent="0.25"/>
    <row r="150" s="774" customFormat="1" x14ac:dyDescent="0.25"/>
    <row r="151" s="774" customFormat="1" x14ac:dyDescent="0.25"/>
    <row r="152" s="774" customFormat="1" x14ac:dyDescent="0.25"/>
    <row r="153" s="774" customFormat="1" x14ac:dyDescent="0.25"/>
    <row r="154" s="774" customFormat="1" x14ac:dyDescent="0.25"/>
    <row r="155" s="774" customFormat="1" x14ac:dyDescent="0.25"/>
    <row r="156" s="774" customFormat="1" x14ac:dyDescent="0.25"/>
    <row r="157" s="774" customFormat="1" x14ac:dyDescent="0.25"/>
    <row r="158" s="774" customFormat="1" x14ac:dyDescent="0.25"/>
    <row r="159" s="774" customFormat="1" x14ac:dyDescent="0.25"/>
    <row r="160" s="774" customFormat="1" x14ac:dyDescent="0.25"/>
    <row r="161" s="774" customFormat="1" x14ac:dyDescent="0.25"/>
    <row r="162" s="774" customFormat="1" x14ac:dyDescent="0.25"/>
    <row r="163" s="774" customFormat="1" x14ac:dyDescent="0.25"/>
    <row r="164" s="774" customFormat="1" x14ac:dyDescent="0.25"/>
    <row r="165" s="774" customFormat="1" x14ac:dyDescent="0.25"/>
    <row r="166" s="774" customFormat="1" x14ac:dyDescent="0.25"/>
    <row r="167" s="774" customFormat="1" x14ac:dyDescent="0.25"/>
    <row r="168" s="774" customFormat="1" x14ac:dyDescent="0.25"/>
    <row r="169" s="774" customFormat="1" x14ac:dyDescent="0.25"/>
    <row r="170" s="774" customFormat="1" x14ac:dyDescent="0.25"/>
    <row r="171" s="774" customFormat="1" x14ac:dyDescent="0.25"/>
    <row r="172" s="774" customFormat="1" x14ac:dyDescent="0.25"/>
    <row r="173" s="774" customFormat="1" x14ac:dyDescent="0.25"/>
    <row r="174" s="774" customFormat="1" x14ac:dyDescent="0.25"/>
    <row r="175" s="774" customFormat="1" x14ac:dyDescent="0.25"/>
    <row r="176" s="774" customFormat="1" x14ac:dyDescent="0.25"/>
    <row r="177" s="774" customFormat="1" x14ac:dyDescent="0.25"/>
    <row r="178" s="774" customFormat="1" x14ac:dyDescent="0.25"/>
    <row r="179" s="774" customFormat="1" x14ac:dyDescent="0.25"/>
    <row r="180" s="774" customFormat="1" x14ac:dyDescent="0.25"/>
    <row r="181" s="774" customFormat="1" x14ac:dyDescent="0.25"/>
    <row r="182" s="774" customFormat="1" x14ac:dyDescent="0.25"/>
    <row r="183" s="774" customFormat="1" x14ac:dyDescent="0.25"/>
    <row r="184" s="774" customFormat="1" x14ac:dyDescent="0.25"/>
    <row r="185" s="774" customFormat="1" x14ac:dyDescent="0.25"/>
    <row r="186" s="774" customFormat="1" x14ac:dyDescent="0.25"/>
    <row r="187" s="774" customFormat="1" x14ac:dyDescent="0.25"/>
    <row r="188" s="774" customFormat="1" x14ac:dyDescent="0.25"/>
    <row r="189" s="774" customFormat="1" x14ac:dyDescent="0.25"/>
    <row r="190" s="774" customFormat="1" x14ac:dyDescent="0.25"/>
    <row r="191" s="774" customFormat="1" x14ac:dyDescent="0.25"/>
    <row r="192" s="774" customFormat="1" x14ac:dyDescent="0.25"/>
    <row r="194" spans="1:10" x14ac:dyDescent="0.25">
      <c r="A194" s="775"/>
      <c r="B194" s="775"/>
      <c r="C194" s="775"/>
      <c r="D194" s="775"/>
      <c r="E194" s="775"/>
      <c r="F194" s="775"/>
      <c r="G194" s="775"/>
      <c r="H194" s="775"/>
      <c r="I194" s="775"/>
      <c r="J194" s="775"/>
    </row>
    <row r="195" spans="1:10" x14ac:dyDescent="0.25">
      <c r="A195" s="775"/>
      <c r="B195" s="775"/>
      <c r="C195" s="775"/>
      <c r="D195" s="775"/>
      <c r="E195" s="775"/>
      <c r="F195" s="775"/>
      <c r="G195" s="775"/>
      <c r="H195" s="775"/>
      <c r="I195" s="775"/>
      <c r="J195" s="775"/>
    </row>
  </sheetData>
  <sheetProtection algorithmName="SHA-512" hashValue="UaYd6CnOaZnf2889ZyRkN3C+idwpX4e+941TpwIl+3kAyrP/YfV06XbwOTE1RipOsyt+NvcSSzk4cFdwTS/2bQ==" saltValue="KRhPP38jil3cENl7Y7qbag==" spinCount="100000" sheet="1" objects="1" scenarios="1"/>
  <mergeCells count="76">
    <mergeCell ref="A5:B5"/>
    <mergeCell ref="A6:J6"/>
    <mergeCell ref="A8:B8"/>
    <mergeCell ref="C8:J8"/>
    <mergeCell ref="A10:B10"/>
    <mergeCell ref="C10:J10"/>
    <mergeCell ref="A11:B11"/>
    <mergeCell ref="C11:J11"/>
    <mergeCell ref="A12:A13"/>
    <mergeCell ref="B12:C13"/>
    <mergeCell ref="D12:D13"/>
    <mergeCell ref="E12:E13"/>
    <mergeCell ref="F12:F13"/>
    <mergeCell ref="G12:G13"/>
    <mergeCell ref="H12:H13"/>
    <mergeCell ref="I12:I13"/>
    <mergeCell ref="A14:C14"/>
    <mergeCell ref="B15:C15"/>
    <mergeCell ref="A17:B17"/>
    <mergeCell ref="C17:J17"/>
    <mergeCell ref="A18:B18"/>
    <mergeCell ref="C18:J18"/>
    <mergeCell ref="A31:B31"/>
    <mergeCell ref="C31:J31"/>
    <mergeCell ref="H19:H20"/>
    <mergeCell ref="I19:I20"/>
    <mergeCell ref="A21:C21"/>
    <mergeCell ref="B22:C22"/>
    <mergeCell ref="B23:C23"/>
    <mergeCell ref="B24:C24"/>
    <mergeCell ref="A19:A20"/>
    <mergeCell ref="B19:C20"/>
    <mergeCell ref="D19:D20"/>
    <mergeCell ref="E19:E20"/>
    <mergeCell ref="F19:F20"/>
    <mergeCell ref="G19:G20"/>
    <mergeCell ref="B25:C25"/>
    <mergeCell ref="A26:A27"/>
    <mergeCell ref="B26:C27"/>
    <mergeCell ref="B28:C28"/>
    <mergeCell ref="B29:C29"/>
    <mergeCell ref="B40:C40"/>
    <mergeCell ref="A32:B32"/>
    <mergeCell ref="C32:J32"/>
    <mergeCell ref="A33:A34"/>
    <mergeCell ref="B33:C34"/>
    <mergeCell ref="D33:D34"/>
    <mergeCell ref="E33:E34"/>
    <mergeCell ref="F33:F34"/>
    <mergeCell ref="G33:G34"/>
    <mergeCell ref="H33:H34"/>
    <mergeCell ref="I33:I34"/>
    <mergeCell ref="A35:C35"/>
    <mergeCell ref="B36:C36"/>
    <mergeCell ref="A37:A39"/>
    <mergeCell ref="B37:C39"/>
    <mergeCell ref="I37:I39"/>
    <mergeCell ref="B41:C41"/>
    <mergeCell ref="A43:B43"/>
    <mergeCell ref="C43:J43"/>
    <mergeCell ref="A44:B44"/>
    <mergeCell ref="C44:J44"/>
    <mergeCell ref="B59:C59"/>
    <mergeCell ref="A63:C63"/>
    <mergeCell ref="G45:G46"/>
    <mergeCell ref="H45:H46"/>
    <mergeCell ref="I45:I46"/>
    <mergeCell ref="A47:C47"/>
    <mergeCell ref="A48:A58"/>
    <mergeCell ref="B48:C58"/>
    <mergeCell ref="I54:I56"/>
    <mergeCell ref="A45:A46"/>
    <mergeCell ref="B45:C46"/>
    <mergeCell ref="D45:D46"/>
    <mergeCell ref="E45:E46"/>
    <mergeCell ref="F45:F4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41.pielikums Jūrmalas pilsētas domes 
2016.gada 15.septembra saistošajiem noteikumiem Nr.30
(protokols Nr.13, 11.punkts)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21"/>
  <sheetViews>
    <sheetView view="pageLayout" zoomScaleNormal="100" workbookViewId="0">
      <selection activeCell="L9" sqref="L9"/>
    </sheetView>
  </sheetViews>
  <sheetFormatPr defaultRowHeight="12" outlineLevelCol="1" x14ac:dyDescent="0.2"/>
  <cols>
    <col min="1" max="1" width="6.140625" style="767" customWidth="1"/>
    <col min="2" max="2" width="17.28515625" style="442" customWidth="1"/>
    <col min="3" max="3" width="10.85546875" style="442" customWidth="1"/>
    <col min="4" max="4" width="10.5703125" style="442" customWidth="1"/>
    <col min="5" max="5" width="12.28515625" style="442" hidden="1" customWidth="1" outlineLevel="1"/>
    <col min="6" max="6" width="11.7109375" style="442" hidden="1" customWidth="1" outlineLevel="1"/>
    <col min="7" max="7" width="13.85546875" style="442" customWidth="1" collapsed="1"/>
    <col min="8" max="8" width="28.7109375" style="442" hidden="1" customWidth="1" outlineLevel="1"/>
    <col min="9" max="9" width="15.140625" style="767" customWidth="1" collapsed="1"/>
    <col min="10" max="16384" width="9.140625" style="442"/>
  </cols>
  <sheetData>
    <row r="1" spans="1:12" x14ac:dyDescent="0.2">
      <c r="I1" s="398" t="s">
        <v>695</v>
      </c>
    </row>
    <row r="2" spans="1:12" x14ac:dyDescent="0.2">
      <c r="I2" s="398" t="s">
        <v>374</v>
      </c>
    </row>
    <row r="3" spans="1:12" x14ac:dyDescent="0.2">
      <c r="I3" s="398" t="s">
        <v>375</v>
      </c>
    </row>
    <row r="4" spans="1:12" x14ac:dyDescent="0.2">
      <c r="A4" s="442" t="s">
        <v>376</v>
      </c>
      <c r="B4" s="561"/>
      <c r="C4" s="561"/>
      <c r="D4" s="561"/>
      <c r="E4" s="561"/>
      <c r="F4" s="561"/>
      <c r="G4" s="561"/>
      <c r="H4" s="561"/>
      <c r="I4" s="561"/>
    </row>
    <row r="5" spans="1:12" x14ac:dyDescent="0.2">
      <c r="A5" s="944" t="s">
        <v>377</v>
      </c>
      <c r="B5" s="944"/>
      <c r="C5" s="561"/>
      <c r="D5" s="561"/>
      <c r="E5" s="561"/>
      <c r="F5" s="561"/>
      <c r="G5" s="561"/>
      <c r="H5" s="561"/>
      <c r="I5" s="561"/>
    </row>
    <row r="6" spans="1:12" ht="15.75" x14ac:dyDescent="0.25">
      <c r="A6" s="1011" t="s">
        <v>378</v>
      </c>
      <c r="B6" s="1011"/>
      <c r="C6" s="1011"/>
      <c r="D6" s="1011"/>
      <c r="E6" s="1011"/>
      <c r="F6" s="1011"/>
      <c r="G6" s="1011"/>
      <c r="H6" s="1011"/>
      <c r="I6" s="1011"/>
    </row>
    <row r="7" spans="1:12" ht="9" customHeight="1" x14ac:dyDescent="0.25">
      <c r="A7" s="606"/>
      <c r="B7" s="776"/>
      <c r="C7" s="776"/>
      <c r="D7" s="776"/>
      <c r="E7" s="776"/>
      <c r="F7" s="776"/>
      <c r="G7" s="776"/>
      <c r="H7" s="776"/>
      <c r="I7" s="606"/>
    </row>
    <row r="8" spans="1:12" ht="15.75" x14ac:dyDescent="0.25">
      <c r="A8" s="944" t="s">
        <v>379</v>
      </c>
      <c r="B8" s="944"/>
      <c r="C8" s="1012" t="s">
        <v>696</v>
      </c>
      <c r="D8" s="1012"/>
      <c r="E8" s="1012"/>
      <c r="F8" s="1012"/>
      <c r="G8" s="1012"/>
      <c r="H8" s="1012"/>
      <c r="I8" s="1012"/>
    </row>
    <row r="9" spans="1:12" x14ac:dyDescent="0.2">
      <c r="A9" s="944" t="s">
        <v>381</v>
      </c>
      <c r="B9" s="944"/>
      <c r="C9" s="944" t="s">
        <v>617</v>
      </c>
      <c r="D9" s="944"/>
      <c r="E9" s="944"/>
      <c r="F9" s="944"/>
      <c r="G9" s="944"/>
      <c r="H9" s="944"/>
      <c r="I9" s="944"/>
    </row>
    <row r="10" spans="1:12" x14ac:dyDescent="0.2">
      <c r="A10" s="944" t="s">
        <v>383</v>
      </c>
      <c r="B10" s="944"/>
      <c r="C10" s="1009" t="s">
        <v>558</v>
      </c>
      <c r="D10" s="1009"/>
      <c r="E10" s="1009"/>
      <c r="F10" s="1009"/>
      <c r="G10" s="1009"/>
      <c r="H10" s="1009"/>
      <c r="I10" s="1009"/>
    </row>
    <row r="11" spans="1:12" ht="36" x14ac:dyDescent="0.2">
      <c r="A11" s="607" t="s">
        <v>385</v>
      </c>
      <c r="B11" s="905" t="s">
        <v>386</v>
      </c>
      <c r="C11" s="905"/>
      <c r="D11" s="607" t="s">
        <v>387</v>
      </c>
      <c r="E11" s="777" t="s">
        <v>388</v>
      </c>
      <c r="F11" s="614" t="s">
        <v>389</v>
      </c>
      <c r="G11" s="614" t="s">
        <v>390</v>
      </c>
      <c r="H11" s="777" t="s">
        <v>306</v>
      </c>
      <c r="I11" s="607" t="s">
        <v>391</v>
      </c>
    </row>
    <row r="12" spans="1:12" ht="12.75" customHeight="1" x14ac:dyDescent="0.2">
      <c r="A12" s="906" t="s">
        <v>392</v>
      </c>
      <c r="B12" s="906"/>
      <c r="C12" s="906"/>
      <c r="D12" s="756"/>
      <c r="E12" s="756">
        <f>SUM(E13:E43)</f>
        <v>327071</v>
      </c>
      <c r="F12" s="756">
        <f t="shared" ref="F12:G12" si="0">SUM(F13:F43)</f>
        <v>0</v>
      </c>
      <c r="G12" s="756">
        <f t="shared" si="0"/>
        <v>327071</v>
      </c>
      <c r="H12" s="756"/>
      <c r="I12" s="430"/>
      <c r="K12" s="778"/>
      <c r="L12" s="778"/>
    </row>
    <row r="13" spans="1:12" x14ac:dyDescent="0.2">
      <c r="A13" s="905">
        <v>1</v>
      </c>
      <c r="B13" s="976" t="s">
        <v>697</v>
      </c>
      <c r="C13" s="976"/>
      <c r="D13" s="756">
        <v>5110</v>
      </c>
      <c r="E13" s="438">
        <v>19000</v>
      </c>
      <c r="F13" s="438"/>
      <c r="G13" s="438">
        <f>E13+F13</f>
        <v>19000</v>
      </c>
      <c r="H13" s="438"/>
      <c r="I13" s="1010" t="s">
        <v>698</v>
      </c>
      <c r="K13" s="778"/>
      <c r="L13" s="778"/>
    </row>
    <row r="14" spans="1:12" x14ac:dyDescent="0.2">
      <c r="A14" s="905"/>
      <c r="B14" s="976"/>
      <c r="C14" s="976"/>
      <c r="D14" s="756">
        <v>2239</v>
      </c>
      <c r="E14" s="438">
        <v>5000</v>
      </c>
      <c r="F14" s="779"/>
      <c r="G14" s="438">
        <f>E14+F14</f>
        <v>5000</v>
      </c>
      <c r="H14" s="780"/>
      <c r="I14" s="1000"/>
      <c r="K14" s="778"/>
      <c r="L14" s="778"/>
    </row>
    <row r="15" spans="1:12" ht="15" customHeight="1" x14ac:dyDescent="0.2">
      <c r="A15" s="905"/>
      <c r="B15" s="976"/>
      <c r="C15" s="976"/>
      <c r="D15" s="756">
        <v>1150</v>
      </c>
      <c r="E15" s="438">
        <v>1000</v>
      </c>
      <c r="F15" s="780"/>
      <c r="G15" s="780">
        <f t="shared" ref="G15:G43" si="1">E15+F15</f>
        <v>1000</v>
      </c>
      <c r="H15" s="780"/>
      <c r="I15" s="1001"/>
      <c r="K15" s="778"/>
      <c r="L15" s="778"/>
    </row>
    <row r="16" spans="1:12" x14ac:dyDescent="0.2">
      <c r="A16" s="905">
        <v>2</v>
      </c>
      <c r="B16" s="976" t="s">
        <v>699</v>
      </c>
      <c r="C16" s="976"/>
      <c r="D16" s="756">
        <v>2239</v>
      </c>
      <c r="E16" s="438">
        <v>6650</v>
      </c>
      <c r="F16" s="781"/>
      <c r="G16" s="438">
        <f t="shared" si="1"/>
        <v>6650</v>
      </c>
      <c r="H16" s="438"/>
      <c r="I16" s="782" t="s">
        <v>700</v>
      </c>
      <c r="K16" s="778"/>
      <c r="L16" s="778"/>
    </row>
    <row r="17" spans="1:12" x14ac:dyDescent="0.2">
      <c r="A17" s="905"/>
      <c r="B17" s="976"/>
      <c r="C17" s="976"/>
      <c r="D17" s="756">
        <v>2314</v>
      </c>
      <c r="E17" s="438">
        <v>10000</v>
      </c>
      <c r="F17" s="438"/>
      <c r="G17" s="438">
        <f t="shared" si="1"/>
        <v>10000</v>
      </c>
      <c r="H17" s="438"/>
      <c r="I17" s="782" t="s">
        <v>701</v>
      </c>
      <c r="K17" s="778"/>
      <c r="L17" s="778"/>
    </row>
    <row r="18" spans="1:12" ht="228" x14ac:dyDescent="0.2">
      <c r="A18" s="905"/>
      <c r="B18" s="976"/>
      <c r="C18" s="976"/>
      <c r="D18" s="756">
        <v>3262</v>
      </c>
      <c r="E18" s="438">
        <v>12580</v>
      </c>
      <c r="F18" s="438">
        <v>500</v>
      </c>
      <c r="G18" s="438">
        <f t="shared" si="1"/>
        <v>13080</v>
      </c>
      <c r="H18" s="438" t="s">
        <v>702</v>
      </c>
      <c r="I18" s="782" t="s">
        <v>701</v>
      </c>
      <c r="K18" s="778"/>
      <c r="L18" s="778"/>
    </row>
    <row r="19" spans="1:12" x14ac:dyDescent="0.2">
      <c r="A19" s="607">
        <v>3</v>
      </c>
      <c r="B19" s="973" t="s">
        <v>703</v>
      </c>
      <c r="C19" s="974"/>
      <c r="D19" s="756">
        <v>2239</v>
      </c>
      <c r="E19" s="438">
        <v>4200</v>
      </c>
      <c r="F19" s="438"/>
      <c r="G19" s="438">
        <f t="shared" si="1"/>
        <v>4200</v>
      </c>
      <c r="H19" s="438"/>
      <c r="I19" s="782" t="s">
        <v>704</v>
      </c>
      <c r="K19" s="778"/>
      <c r="L19" s="778"/>
    </row>
    <row r="20" spans="1:12" x14ac:dyDescent="0.2">
      <c r="A20" s="607">
        <v>4</v>
      </c>
      <c r="B20" s="973" t="s">
        <v>705</v>
      </c>
      <c r="C20" s="974"/>
      <c r="D20" s="756">
        <v>2279</v>
      </c>
      <c r="E20" s="438">
        <v>75000</v>
      </c>
      <c r="F20" s="438"/>
      <c r="G20" s="438">
        <f t="shared" si="1"/>
        <v>75000</v>
      </c>
      <c r="H20" s="438"/>
      <c r="I20" s="782" t="s">
        <v>706</v>
      </c>
      <c r="K20" s="778"/>
      <c r="L20" s="778"/>
    </row>
    <row r="21" spans="1:12" x14ac:dyDescent="0.2">
      <c r="A21" s="1004">
        <v>5</v>
      </c>
      <c r="B21" s="1005" t="s">
        <v>707</v>
      </c>
      <c r="C21" s="1006"/>
      <c r="D21" s="756">
        <v>2279</v>
      </c>
      <c r="E21" s="438">
        <v>1500</v>
      </c>
      <c r="F21" s="783"/>
      <c r="G21" s="438">
        <f t="shared" si="1"/>
        <v>1500</v>
      </c>
      <c r="H21" s="783"/>
      <c r="I21" s="1000" t="s">
        <v>708</v>
      </c>
      <c r="K21" s="778"/>
      <c r="L21" s="778"/>
    </row>
    <row r="22" spans="1:12" x14ac:dyDescent="0.2">
      <c r="A22" s="929"/>
      <c r="B22" s="1007"/>
      <c r="C22" s="1008"/>
      <c r="D22" s="784">
        <v>2239</v>
      </c>
      <c r="E22" s="757">
        <v>3800</v>
      </c>
      <c r="F22" s="785"/>
      <c r="G22" s="785">
        <f t="shared" si="1"/>
        <v>3800</v>
      </c>
      <c r="H22" s="785"/>
      <c r="I22" s="1001"/>
      <c r="K22" s="778"/>
      <c r="L22" s="778"/>
    </row>
    <row r="23" spans="1:12" x14ac:dyDescent="0.2">
      <c r="A23" s="612">
        <v>6</v>
      </c>
      <c r="B23" s="973" t="s">
        <v>709</v>
      </c>
      <c r="C23" s="974"/>
      <c r="D23" s="784">
        <v>2279</v>
      </c>
      <c r="E23" s="757">
        <v>5000</v>
      </c>
      <c r="F23" s="785"/>
      <c r="G23" s="785">
        <f t="shared" si="1"/>
        <v>5000</v>
      </c>
      <c r="H23" s="780"/>
      <c r="I23" s="786"/>
      <c r="K23" s="778"/>
      <c r="L23" s="778"/>
    </row>
    <row r="24" spans="1:12" ht="30" customHeight="1" x14ac:dyDescent="0.2">
      <c r="A24" s="613">
        <v>7</v>
      </c>
      <c r="B24" s="973" t="s">
        <v>710</v>
      </c>
      <c r="C24" s="974"/>
      <c r="D24" s="787">
        <v>2279</v>
      </c>
      <c r="E24" s="409">
        <v>0</v>
      </c>
      <c r="F24" s="409"/>
      <c r="G24" s="409">
        <f t="shared" si="1"/>
        <v>0</v>
      </c>
      <c r="H24" s="409"/>
      <c r="I24" s="609" t="s">
        <v>711</v>
      </c>
      <c r="K24" s="778"/>
      <c r="L24" s="778"/>
    </row>
    <row r="25" spans="1:12" ht="30" customHeight="1" x14ac:dyDescent="0.2">
      <c r="A25" s="613">
        <v>8</v>
      </c>
      <c r="B25" s="973" t="s">
        <v>712</v>
      </c>
      <c r="C25" s="974"/>
      <c r="D25" s="787">
        <v>2279</v>
      </c>
      <c r="E25" s="409"/>
      <c r="F25" s="409"/>
      <c r="G25" s="409">
        <f t="shared" si="1"/>
        <v>0</v>
      </c>
      <c r="H25" s="409"/>
      <c r="I25" s="609"/>
      <c r="K25" s="778"/>
      <c r="L25" s="778"/>
    </row>
    <row r="26" spans="1:12" x14ac:dyDescent="0.2">
      <c r="A26" s="611" t="s">
        <v>713</v>
      </c>
      <c r="B26" s="973" t="s">
        <v>714</v>
      </c>
      <c r="C26" s="974"/>
      <c r="D26" s="787">
        <v>2279</v>
      </c>
      <c r="E26" s="788">
        <v>79290</v>
      </c>
      <c r="F26" s="788"/>
      <c r="G26" s="788">
        <f t="shared" si="1"/>
        <v>79290</v>
      </c>
      <c r="H26" s="788"/>
      <c r="I26" s="789"/>
      <c r="K26" s="778"/>
      <c r="L26" s="778"/>
    </row>
    <row r="27" spans="1:12" ht="48" customHeight="1" x14ac:dyDescent="0.2">
      <c r="A27" s="610">
        <v>9</v>
      </c>
      <c r="B27" s="1002" t="s">
        <v>715</v>
      </c>
      <c r="C27" s="1003"/>
      <c r="D27" s="787">
        <v>2279</v>
      </c>
      <c r="E27" s="790">
        <v>6175</v>
      </c>
      <c r="F27" s="790"/>
      <c r="G27" s="790">
        <f t="shared" si="1"/>
        <v>6175</v>
      </c>
      <c r="H27" s="790"/>
      <c r="I27" s="789" t="s">
        <v>716</v>
      </c>
      <c r="K27" s="778"/>
      <c r="L27" s="778"/>
    </row>
    <row r="28" spans="1:12" x14ac:dyDescent="0.2">
      <c r="A28" s="985">
        <v>10</v>
      </c>
      <c r="B28" s="934" t="s">
        <v>717</v>
      </c>
      <c r="C28" s="934"/>
      <c r="D28" s="791">
        <v>2231</v>
      </c>
      <c r="E28" s="421">
        <v>300</v>
      </c>
      <c r="F28" s="421"/>
      <c r="G28" s="421">
        <f t="shared" si="1"/>
        <v>300</v>
      </c>
      <c r="H28" s="421"/>
      <c r="I28" s="997" t="s">
        <v>718</v>
      </c>
      <c r="K28" s="778"/>
      <c r="L28" s="778"/>
    </row>
    <row r="29" spans="1:12" x14ac:dyDescent="0.2">
      <c r="A29" s="986"/>
      <c r="B29" s="934"/>
      <c r="C29" s="934"/>
      <c r="D29" s="791">
        <v>2264</v>
      </c>
      <c r="E29" s="421">
        <v>3670</v>
      </c>
      <c r="F29" s="421"/>
      <c r="G29" s="421">
        <f t="shared" si="1"/>
        <v>3670</v>
      </c>
      <c r="H29" s="421"/>
      <c r="I29" s="997"/>
      <c r="K29" s="778"/>
      <c r="L29" s="778"/>
    </row>
    <row r="30" spans="1:12" x14ac:dyDescent="0.2">
      <c r="A30" s="986"/>
      <c r="B30" s="934"/>
      <c r="C30" s="934"/>
      <c r="D30" s="791">
        <v>2314</v>
      </c>
      <c r="E30" s="421">
        <v>1790</v>
      </c>
      <c r="F30" s="421"/>
      <c r="G30" s="421">
        <f t="shared" si="1"/>
        <v>1790</v>
      </c>
      <c r="H30" s="421"/>
      <c r="I30" s="997"/>
      <c r="K30" s="778"/>
      <c r="L30" s="778"/>
    </row>
    <row r="31" spans="1:12" ht="12.75" customHeight="1" x14ac:dyDescent="0.2">
      <c r="A31" s="987"/>
      <c r="B31" s="934"/>
      <c r="C31" s="934"/>
      <c r="D31" s="791">
        <v>1150</v>
      </c>
      <c r="E31" s="421">
        <v>983</v>
      </c>
      <c r="F31" s="421"/>
      <c r="G31" s="421">
        <f t="shared" si="1"/>
        <v>983</v>
      </c>
      <c r="H31" s="421"/>
      <c r="I31" s="997"/>
      <c r="K31" s="778"/>
      <c r="L31" s="778"/>
    </row>
    <row r="32" spans="1:12" ht="20.25" customHeight="1" x14ac:dyDescent="0.2">
      <c r="A32" s="752">
        <v>11</v>
      </c>
      <c r="B32" s="934" t="s">
        <v>719</v>
      </c>
      <c r="C32" s="934"/>
      <c r="D32" s="791">
        <v>2279</v>
      </c>
      <c r="E32" s="792">
        <v>1791</v>
      </c>
      <c r="F32" s="792"/>
      <c r="G32" s="792">
        <f t="shared" si="1"/>
        <v>1791</v>
      </c>
      <c r="H32" s="792"/>
      <c r="I32" s="433" t="s">
        <v>701</v>
      </c>
      <c r="K32" s="778"/>
      <c r="L32" s="778"/>
    </row>
    <row r="33" spans="1:12" ht="144" x14ac:dyDescent="0.2">
      <c r="A33" s="752">
        <v>12</v>
      </c>
      <c r="B33" s="934" t="s">
        <v>720</v>
      </c>
      <c r="C33" s="934"/>
      <c r="D33" s="753">
        <v>2279</v>
      </c>
      <c r="E33" s="421">
        <v>6000</v>
      </c>
      <c r="F33" s="421">
        <v>5775</v>
      </c>
      <c r="G33" s="421">
        <f t="shared" si="1"/>
        <v>11775</v>
      </c>
      <c r="H33" s="421" t="s">
        <v>721</v>
      </c>
      <c r="I33" s="433" t="s">
        <v>701</v>
      </c>
      <c r="K33" s="778"/>
      <c r="L33" s="778"/>
    </row>
    <row r="34" spans="1:12" ht="45.75" customHeight="1" x14ac:dyDescent="0.2">
      <c r="A34" s="431">
        <v>13</v>
      </c>
      <c r="B34" s="934" t="s">
        <v>722</v>
      </c>
      <c r="C34" s="934"/>
      <c r="D34" s="791">
        <v>5110</v>
      </c>
      <c r="E34" s="421">
        <v>0</v>
      </c>
      <c r="F34" s="421"/>
      <c r="G34" s="421">
        <f t="shared" si="1"/>
        <v>0</v>
      </c>
      <c r="H34" s="421"/>
      <c r="I34" s="433" t="s">
        <v>701</v>
      </c>
      <c r="K34" s="778"/>
      <c r="L34" s="778"/>
    </row>
    <row r="35" spans="1:12" ht="21.75" customHeight="1" x14ac:dyDescent="0.2">
      <c r="A35" s="985">
        <v>14</v>
      </c>
      <c r="B35" s="932" t="s">
        <v>723</v>
      </c>
      <c r="C35" s="933"/>
      <c r="D35" s="791">
        <v>5110</v>
      </c>
      <c r="E35" s="421">
        <f>20000-20000</f>
        <v>0</v>
      </c>
      <c r="F35" s="421"/>
      <c r="G35" s="421">
        <f t="shared" si="1"/>
        <v>0</v>
      </c>
      <c r="H35" s="421"/>
      <c r="I35" s="998" t="s">
        <v>711</v>
      </c>
      <c r="K35" s="778"/>
      <c r="L35" s="778"/>
    </row>
    <row r="36" spans="1:12" ht="24.75" customHeight="1" x14ac:dyDescent="0.2">
      <c r="A36" s="987"/>
      <c r="B36" s="990"/>
      <c r="C36" s="991"/>
      <c r="D36" s="791">
        <v>5240</v>
      </c>
      <c r="E36" s="421">
        <f>20000</f>
        <v>20000</v>
      </c>
      <c r="F36" s="421"/>
      <c r="G36" s="421">
        <f t="shared" si="1"/>
        <v>20000</v>
      </c>
      <c r="H36" s="421"/>
      <c r="I36" s="999"/>
      <c r="K36" s="778"/>
      <c r="L36" s="778"/>
    </row>
    <row r="37" spans="1:12" ht="88.5" customHeight="1" x14ac:dyDescent="0.2">
      <c r="A37" s="431">
        <v>15</v>
      </c>
      <c r="B37" s="934" t="s">
        <v>724</v>
      </c>
      <c r="C37" s="934"/>
      <c r="D37" s="791">
        <v>5234</v>
      </c>
      <c r="E37" s="421">
        <v>6275</v>
      </c>
      <c r="F37" s="421">
        <v>-6275</v>
      </c>
      <c r="G37" s="421">
        <f t="shared" si="1"/>
        <v>0</v>
      </c>
      <c r="H37" s="421" t="s">
        <v>725</v>
      </c>
      <c r="I37" s="433" t="s">
        <v>726</v>
      </c>
      <c r="K37" s="778"/>
      <c r="L37" s="778"/>
    </row>
    <row r="38" spans="1:12" ht="39.75" customHeight="1" x14ac:dyDescent="0.2">
      <c r="A38" s="431">
        <v>16</v>
      </c>
      <c r="B38" s="934" t="s">
        <v>727</v>
      </c>
      <c r="C38" s="934"/>
      <c r="D38" s="791">
        <v>5250</v>
      </c>
      <c r="E38" s="421">
        <v>40000</v>
      </c>
      <c r="F38" s="421"/>
      <c r="G38" s="421">
        <f t="shared" si="1"/>
        <v>40000</v>
      </c>
      <c r="H38" s="421"/>
      <c r="I38" s="433" t="s">
        <v>728</v>
      </c>
      <c r="K38" s="778"/>
      <c r="L38" s="778"/>
    </row>
    <row r="39" spans="1:12" ht="25.5" customHeight="1" x14ac:dyDescent="0.2">
      <c r="A39" s="431">
        <v>17</v>
      </c>
      <c r="B39" s="934" t="s">
        <v>729</v>
      </c>
      <c r="C39" s="996"/>
      <c r="D39" s="791">
        <v>5110</v>
      </c>
      <c r="E39" s="421">
        <v>10000</v>
      </c>
      <c r="F39" s="421"/>
      <c r="G39" s="421">
        <f t="shared" si="1"/>
        <v>10000</v>
      </c>
      <c r="H39" s="421"/>
      <c r="I39" s="433" t="s">
        <v>730</v>
      </c>
      <c r="K39" s="778"/>
      <c r="L39" s="778"/>
    </row>
    <row r="40" spans="1:12" ht="12.75" x14ac:dyDescent="0.2">
      <c r="A40" s="431">
        <v>18</v>
      </c>
      <c r="B40" s="934" t="s">
        <v>731</v>
      </c>
      <c r="C40" s="996"/>
      <c r="D40" s="791">
        <v>2279</v>
      </c>
      <c r="E40" s="421">
        <v>50</v>
      </c>
      <c r="F40" s="793"/>
      <c r="G40" s="421">
        <f t="shared" si="1"/>
        <v>50</v>
      </c>
      <c r="H40" s="421"/>
      <c r="I40" s="433"/>
      <c r="K40" s="778"/>
      <c r="L40" s="778"/>
    </row>
    <row r="41" spans="1:12" ht="12.75" x14ac:dyDescent="0.2">
      <c r="A41" s="431">
        <v>19</v>
      </c>
      <c r="B41" s="934" t="s">
        <v>732</v>
      </c>
      <c r="C41" s="996"/>
      <c r="D41" s="791">
        <v>2279</v>
      </c>
      <c r="E41" s="421">
        <v>5000</v>
      </c>
      <c r="F41" s="793"/>
      <c r="G41" s="421">
        <f t="shared" si="1"/>
        <v>5000</v>
      </c>
      <c r="H41" s="421"/>
      <c r="I41" s="433"/>
      <c r="K41" s="778"/>
      <c r="L41" s="778"/>
    </row>
    <row r="42" spans="1:12" ht="30" customHeight="1" x14ac:dyDescent="0.2">
      <c r="A42" s="431">
        <v>20</v>
      </c>
      <c r="B42" s="934" t="s">
        <v>733</v>
      </c>
      <c r="C42" s="996"/>
      <c r="D42" s="791">
        <v>2261</v>
      </c>
      <c r="E42" s="421">
        <v>2000</v>
      </c>
      <c r="F42" s="793"/>
      <c r="G42" s="421">
        <f t="shared" si="1"/>
        <v>2000</v>
      </c>
      <c r="H42" s="794"/>
      <c r="I42" s="433"/>
      <c r="K42" s="778"/>
      <c r="L42" s="778"/>
    </row>
    <row r="43" spans="1:12" ht="12.75" x14ac:dyDescent="0.2">
      <c r="A43" s="431">
        <v>21</v>
      </c>
      <c r="B43" s="934" t="s">
        <v>734</v>
      </c>
      <c r="C43" s="996"/>
      <c r="D43" s="791">
        <v>2232</v>
      </c>
      <c r="E43" s="421">
        <v>17</v>
      </c>
      <c r="F43" s="793"/>
      <c r="G43" s="421">
        <f t="shared" si="1"/>
        <v>17</v>
      </c>
      <c r="H43" s="421"/>
      <c r="I43" s="433"/>
      <c r="K43" s="778"/>
      <c r="L43" s="778"/>
    </row>
    <row r="44" spans="1:12" ht="13.5" customHeight="1" x14ac:dyDescent="0.2">
      <c r="A44" s="419"/>
      <c r="B44" s="795"/>
      <c r="C44" s="795"/>
      <c r="D44" s="796"/>
      <c r="E44" s="797"/>
      <c r="F44" s="797"/>
      <c r="G44" s="797"/>
      <c r="H44" s="797"/>
      <c r="I44" s="414"/>
      <c r="K44" s="778"/>
      <c r="L44" s="778"/>
    </row>
    <row r="45" spans="1:12" x14ac:dyDescent="0.2">
      <c r="A45" s="944" t="s">
        <v>381</v>
      </c>
      <c r="B45" s="944"/>
      <c r="C45" s="798" t="s">
        <v>735</v>
      </c>
      <c r="D45" s="799"/>
      <c r="E45" s="798"/>
      <c r="F45" s="798"/>
      <c r="G45" s="798"/>
      <c r="H45" s="798"/>
      <c r="I45" s="798"/>
      <c r="K45" s="778"/>
      <c r="L45" s="778"/>
    </row>
    <row r="46" spans="1:12" x14ac:dyDescent="0.2">
      <c r="A46" s="944" t="s">
        <v>383</v>
      </c>
      <c r="B46" s="944"/>
      <c r="C46" s="800" t="s">
        <v>736</v>
      </c>
      <c r="D46" s="800"/>
      <c r="E46" s="800"/>
      <c r="F46" s="800"/>
      <c r="G46" s="800"/>
      <c r="H46" s="800"/>
      <c r="I46" s="800"/>
      <c r="K46" s="778"/>
      <c r="L46" s="778"/>
    </row>
    <row r="47" spans="1:12" ht="42.75" customHeight="1" x14ac:dyDescent="0.2">
      <c r="A47" s="607" t="s">
        <v>385</v>
      </c>
      <c r="B47" s="905" t="s">
        <v>386</v>
      </c>
      <c r="C47" s="905"/>
      <c r="D47" s="607" t="s">
        <v>387</v>
      </c>
      <c r="E47" s="777" t="s">
        <v>388</v>
      </c>
      <c r="F47" s="614" t="s">
        <v>389</v>
      </c>
      <c r="G47" s="614" t="s">
        <v>390</v>
      </c>
      <c r="H47" s="777" t="s">
        <v>306</v>
      </c>
      <c r="I47" s="607" t="s">
        <v>391</v>
      </c>
      <c r="K47" s="778"/>
      <c r="L47" s="778"/>
    </row>
    <row r="48" spans="1:12" x14ac:dyDescent="0.2">
      <c r="A48" s="906" t="s">
        <v>392</v>
      </c>
      <c r="B48" s="906"/>
      <c r="C48" s="906"/>
      <c r="D48" s="430"/>
      <c r="E48" s="756">
        <f>SUM(E49:E59)</f>
        <v>1702095</v>
      </c>
      <c r="F48" s="756">
        <f t="shared" ref="F48" si="2">SUM(F49:F59)</f>
        <v>0</v>
      </c>
      <c r="G48" s="756">
        <f>SUM(G49:G59)</f>
        <v>1702095</v>
      </c>
      <c r="H48" s="756"/>
      <c r="I48" s="430"/>
      <c r="K48" s="778"/>
      <c r="L48" s="778"/>
    </row>
    <row r="49" spans="1:12" ht="58.5" customHeight="1" x14ac:dyDescent="0.2">
      <c r="A49" s="613">
        <v>1</v>
      </c>
      <c r="B49" s="992" t="s">
        <v>737</v>
      </c>
      <c r="C49" s="993"/>
      <c r="D49" s="801">
        <v>3320</v>
      </c>
      <c r="E49" s="759">
        <v>1420000</v>
      </c>
      <c r="F49" s="759"/>
      <c r="G49" s="759">
        <f t="shared" ref="G49:G59" si="3">E49+F49</f>
        <v>1420000</v>
      </c>
      <c r="H49" s="759"/>
      <c r="I49" s="802" t="s">
        <v>738</v>
      </c>
      <c r="K49" s="778"/>
      <c r="L49" s="778"/>
    </row>
    <row r="50" spans="1:12" ht="39.75" customHeight="1" x14ac:dyDescent="0.2">
      <c r="A50" s="613">
        <v>2</v>
      </c>
      <c r="B50" s="992" t="s">
        <v>739</v>
      </c>
      <c r="C50" s="993"/>
      <c r="D50" s="801">
        <v>3310</v>
      </c>
      <c r="E50" s="759">
        <v>112670</v>
      </c>
      <c r="F50" s="759"/>
      <c r="G50" s="759">
        <f t="shared" si="3"/>
        <v>112670</v>
      </c>
      <c r="H50" s="759"/>
      <c r="I50" s="802" t="s">
        <v>738</v>
      </c>
      <c r="K50" s="778"/>
      <c r="L50" s="778"/>
    </row>
    <row r="51" spans="1:12" ht="12.75" x14ac:dyDescent="0.2">
      <c r="A51" s="613">
        <v>3</v>
      </c>
      <c r="B51" s="992" t="s">
        <v>740</v>
      </c>
      <c r="C51" s="993"/>
      <c r="D51" s="801">
        <v>2232</v>
      </c>
      <c r="E51" s="759">
        <f>2000+1325</f>
        <v>3325</v>
      </c>
      <c r="F51" s="759"/>
      <c r="G51" s="759">
        <f t="shared" si="3"/>
        <v>3325</v>
      </c>
      <c r="H51" s="759"/>
      <c r="I51" s="802" t="s">
        <v>738</v>
      </c>
      <c r="K51" s="778"/>
      <c r="L51" s="778"/>
    </row>
    <row r="52" spans="1:12" ht="12.75" x14ac:dyDescent="0.2">
      <c r="A52" s="613">
        <v>4</v>
      </c>
      <c r="B52" s="992" t="s">
        <v>741</v>
      </c>
      <c r="C52" s="993"/>
      <c r="D52" s="801">
        <v>2390</v>
      </c>
      <c r="E52" s="759">
        <v>300</v>
      </c>
      <c r="F52" s="759"/>
      <c r="G52" s="759">
        <f t="shared" si="3"/>
        <v>300</v>
      </c>
      <c r="H52" s="759"/>
      <c r="I52" s="609" t="s">
        <v>738</v>
      </c>
      <c r="K52" s="778"/>
      <c r="L52" s="778"/>
    </row>
    <row r="53" spans="1:12" x14ac:dyDescent="0.2">
      <c r="A53" s="985">
        <v>5</v>
      </c>
      <c r="B53" s="932" t="s">
        <v>742</v>
      </c>
      <c r="C53" s="933"/>
      <c r="D53" s="791">
        <v>5240</v>
      </c>
      <c r="E53" s="792">
        <f>70434+620</f>
        <v>71054</v>
      </c>
      <c r="F53" s="792"/>
      <c r="G53" s="792">
        <f t="shared" si="3"/>
        <v>71054</v>
      </c>
      <c r="H53" s="792"/>
      <c r="I53" s="433" t="s">
        <v>743</v>
      </c>
      <c r="J53" s="803"/>
      <c r="K53" s="778"/>
      <c r="L53" s="778"/>
    </row>
    <row r="54" spans="1:12" x14ac:dyDescent="0.2">
      <c r="A54" s="986"/>
      <c r="B54" s="988"/>
      <c r="C54" s="989"/>
      <c r="D54" s="791">
        <v>2390</v>
      </c>
      <c r="E54" s="792">
        <v>48400</v>
      </c>
      <c r="F54" s="792"/>
      <c r="G54" s="792">
        <f t="shared" si="3"/>
        <v>48400</v>
      </c>
      <c r="H54" s="792"/>
      <c r="I54" s="433" t="s">
        <v>743</v>
      </c>
      <c r="K54" s="778"/>
      <c r="L54" s="778"/>
    </row>
    <row r="55" spans="1:12" x14ac:dyDescent="0.2">
      <c r="A55" s="987"/>
      <c r="B55" s="990"/>
      <c r="C55" s="991"/>
      <c r="D55" s="791">
        <v>2259</v>
      </c>
      <c r="E55" s="792">
        <v>33346</v>
      </c>
      <c r="F55" s="792"/>
      <c r="G55" s="792">
        <f t="shared" si="3"/>
        <v>33346</v>
      </c>
      <c r="H55" s="792"/>
      <c r="I55" s="433" t="s">
        <v>743</v>
      </c>
      <c r="K55" s="778"/>
      <c r="L55" s="778"/>
    </row>
    <row r="56" spans="1:12" ht="36.75" customHeight="1" x14ac:dyDescent="0.2">
      <c r="A56" s="613">
        <v>6</v>
      </c>
      <c r="B56" s="992" t="s">
        <v>744</v>
      </c>
      <c r="C56" s="992"/>
      <c r="D56" s="801">
        <v>5121</v>
      </c>
      <c r="E56" s="759">
        <v>6000</v>
      </c>
      <c r="F56" s="759"/>
      <c r="G56" s="759">
        <f t="shared" si="3"/>
        <v>6000</v>
      </c>
      <c r="H56" s="759"/>
      <c r="I56" s="609" t="s">
        <v>745</v>
      </c>
      <c r="K56" s="778"/>
      <c r="L56" s="778"/>
    </row>
    <row r="57" spans="1:12" ht="21.75" customHeight="1" x14ac:dyDescent="0.2">
      <c r="A57" s="613">
        <v>7</v>
      </c>
      <c r="B57" s="913" t="s">
        <v>746</v>
      </c>
      <c r="C57" s="914"/>
      <c r="D57" s="801">
        <v>2314</v>
      </c>
      <c r="E57" s="759">
        <v>5000</v>
      </c>
      <c r="F57" s="759"/>
      <c r="G57" s="759">
        <f t="shared" si="3"/>
        <v>5000</v>
      </c>
      <c r="H57" s="759"/>
      <c r="I57" s="609"/>
      <c r="K57" s="778"/>
      <c r="L57" s="778"/>
    </row>
    <row r="58" spans="1:12" ht="39" customHeight="1" x14ac:dyDescent="0.2">
      <c r="A58" s="423">
        <v>8</v>
      </c>
      <c r="B58" s="992" t="s">
        <v>747</v>
      </c>
      <c r="C58" s="993"/>
      <c r="D58" s="801">
        <v>2279</v>
      </c>
      <c r="E58" s="759">
        <v>1000</v>
      </c>
      <c r="F58" s="759"/>
      <c r="G58" s="759">
        <f t="shared" si="3"/>
        <v>1000</v>
      </c>
      <c r="H58" s="759"/>
      <c r="I58" s="609" t="s">
        <v>738</v>
      </c>
      <c r="K58" s="778"/>
      <c r="L58" s="778"/>
    </row>
    <row r="59" spans="1:12" ht="19.5" customHeight="1" x14ac:dyDescent="0.2">
      <c r="A59" s="423">
        <v>9</v>
      </c>
      <c r="B59" s="992" t="s">
        <v>748</v>
      </c>
      <c r="C59" s="993"/>
      <c r="D59" s="801">
        <v>2390</v>
      </c>
      <c r="E59" s="759">
        <v>1000</v>
      </c>
      <c r="F59" s="759"/>
      <c r="G59" s="759">
        <f t="shared" si="3"/>
        <v>1000</v>
      </c>
      <c r="H59" s="759"/>
      <c r="I59" s="804" t="s">
        <v>749</v>
      </c>
      <c r="K59" s="778"/>
      <c r="L59" s="778"/>
    </row>
    <row r="60" spans="1:12" x14ac:dyDescent="0.2">
      <c r="E60" s="805"/>
      <c r="F60" s="805"/>
      <c r="G60" s="805"/>
      <c r="H60" s="805"/>
      <c r="I60" s="806"/>
      <c r="K60" s="778"/>
      <c r="L60" s="778"/>
    </row>
    <row r="61" spans="1:12" x14ac:dyDescent="0.2">
      <c r="A61" s="901" t="s">
        <v>600</v>
      </c>
      <c r="B61" s="901"/>
    </row>
    <row r="62" spans="1:12" x14ac:dyDescent="0.2">
      <c r="A62" s="901" t="s">
        <v>750</v>
      </c>
      <c r="B62" s="901"/>
    </row>
    <row r="63" spans="1:12" x14ac:dyDescent="0.2">
      <c r="A63" s="605" t="s">
        <v>751</v>
      </c>
      <c r="B63" s="605"/>
      <c r="C63" s="619"/>
    </row>
    <row r="64" spans="1:12" x14ac:dyDescent="0.2">
      <c r="A64" s="901" t="s">
        <v>752</v>
      </c>
      <c r="B64" s="901"/>
      <c r="C64" s="901"/>
    </row>
    <row r="65" spans="1:3" x14ac:dyDescent="0.2">
      <c r="A65" s="807" t="s">
        <v>753</v>
      </c>
      <c r="B65" s="803" t="s">
        <v>754</v>
      </c>
    </row>
    <row r="66" spans="1:3" x14ac:dyDescent="0.2">
      <c r="A66" s="767" t="s">
        <v>592</v>
      </c>
      <c r="B66" s="442" t="s">
        <v>608</v>
      </c>
    </row>
    <row r="67" spans="1:3" x14ac:dyDescent="0.2">
      <c r="A67" s="767" t="s">
        <v>596</v>
      </c>
      <c r="B67" s="442" t="s">
        <v>609</v>
      </c>
    </row>
    <row r="68" spans="1:3" x14ac:dyDescent="0.2">
      <c r="A68" s="767" t="s">
        <v>755</v>
      </c>
      <c r="B68" s="442" t="s">
        <v>610</v>
      </c>
    </row>
    <row r="69" spans="1:3" x14ac:dyDescent="0.2">
      <c r="A69" s="807" t="s">
        <v>756</v>
      </c>
      <c r="B69" s="803" t="s">
        <v>757</v>
      </c>
    </row>
    <row r="70" spans="1:3" x14ac:dyDescent="0.2">
      <c r="A70" s="767" t="s">
        <v>758</v>
      </c>
      <c r="B70" s="994" t="s">
        <v>759</v>
      </c>
      <c r="C70" s="994"/>
    </row>
    <row r="71" spans="1:3" x14ac:dyDescent="0.2">
      <c r="A71" s="767" t="s">
        <v>760</v>
      </c>
      <c r="B71" s="995" t="s">
        <v>761</v>
      </c>
      <c r="C71" s="994"/>
    </row>
    <row r="72" spans="1:3" x14ac:dyDescent="0.2">
      <c r="A72" s="767" t="s">
        <v>762</v>
      </c>
      <c r="B72" s="442" t="s">
        <v>763</v>
      </c>
    </row>
    <row r="73" spans="1:3" x14ac:dyDescent="0.2">
      <c r="A73" s="807" t="s">
        <v>764</v>
      </c>
      <c r="B73" s="803" t="s">
        <v>765</v>
      </c>
    </row>
    <row r="74" spans="1:3" x14ac:dyDescent="0.2">
      <c r="A74" s="767" t="s">
        <v>426</v>
      </c>
      <c r="B74" s="442" t="s">
        <v>766</v>
      </c>
    </row>
    <row r="75" spans="1:3" x14ac:dyDescent="0.2">
      <c r="A75" s="807" t="s">
        <v>767</v>
      </c>
      <c r="B75" s="803" t="s">
        <v>768</v>
      </c>
    </row>
    <row r="76" spans="1:3" x14ac:dyDescent="0.2">
      <c r="A76" s="767" t="s">
        <v>769</v>
      </c>
      <c r="B76" s="442" t="s">
        <v>770</v>
      </c>
    </row>
    <row r="77" spans="1:3" x14ac:dyDescent="0.2">
      <c r="A77" s="807" t="s">
        <v>771</v>
      </c>
      <c r="B77" s="803" t="s">
        <v>772</v>
      </c>
    </row>
    <row r="78" spans="1:3" x14ac:dyDescent="0.2">
      <c r="A78" s="767" t="s">
        <v>773</v>
      </c>
      <c r="B78" s="442" t="s">
        <v>605</v>
      </c>
    </row>
    <row r="79" spans="1:3" x14ac:dyDescent="0.2">
      <c r="A79" s="807" t="s">
        <v>774</v>
      </c>
      <c r="B79" s="803" t="s">
        <v>775</v>
      </c>
    </row>
    <row r="80" spans="1:3" x14ac:dyDescent="0.2">
      <c r="A80" s="767" t="s">
        <v>776</v>
      </c>
      <c r="B80" s="442" t="s">
        <v>777</v>
      </c>
    </row>
    <row r="81" spans="1:4" x14ac:dyDescent="0.2">
      <c r="A81" s="807" t="s">
        <v>778</v>
      </c>
      <c r="B81" s="803" t="s">
        <v>779</v>
      </c>
    </row>
    <row r="82" spans="1:4" x14ac:dyDescent="0.2">
      <c r="A82" s="767" t="s">
        <v>780</v>
      </c>
      <c r="B82" s="442" t="s">
        <v>781</v>
      </c>
    </row>
    <row r="83" spans="1:4" x14ac:dyDescent="0.2">
      <c r="A83" s="807" t="s">
        <v>782</v>
      </c>
      <c r="B83" s="803" t="s">
        <v>783</v>
      </c>
    </row>
    <row r="84" spans="1:4" x14ac:dyDescent="0.2">
      <c r="A84" s="767" t="s">
        <v>690</v>
      </c>
      <c r="B84" s="442" t="s">
        <v>784</v>
      </c>
    </row>
    <row r="85" spans="1:4" x14ac:dyDescent="0.2">
      <c r="A85" s="807" t="s">
        <v>785</v>
      </c>
      <c r="B85" s="803" t="s">
        <v>786</v>
      </c>
    </row>
    <row r="86" spans="1:4" x14ac:dyDescent="0.2">
      <c r="A86" s="767" t="s">
        <v>787</v>
      </c>
      <c r="B86" s="442" t="s">
        <v>788</v>
      </c>
    </row>
    <row r="89" spans="1:4" s="809" customFormat="1" ht="12.75" x14ac:dyDescent="0.2">
      <c r="A89" s="808"/>
      <c r="C89" s="810"/>
      <c r="D89" s="810"/>
    </row>
    <row r="92" spans="1:4" x14ac:dyDescent="0.2">
      <c r="A92" s="901"/>
      <c r="B92" s="901"/>
    </row>
    <row r="97" spans="1:8" s="771" customFormat="1" ht="15.75" x14ac:dyDescent="0.25">
      <c r="A97" s="772"/>
      <c r="B97" s="772"/>
      <c r="C97" s="772"/>
      <c r="D97" s="773"/>
      <c r="E97" s="772"/>
      <c r="F97" s="772"/>
      <c r="H97" s="811"/>
    </row>
    <row r="98" spans="1:8" s="771" customFormat="1" ht="15.75" x14ac:dyDescent="0.25">
      <c r="A98" s="773"/>
      <c r="B98" s="773"/>
      <c r="C98" s="773"/>
      <c r="D98" s="773"/>
      <c r="E98" s="773"/>
      <c r="F98" s="773"/>
      <c r="H98" s="812"/>
    </row>
    <row r="99" spans="1:8" s="771" customFormat="1" ht="15.75" x14ac:dyDescent="0.25">
      <c r="A99" s="773"/>
      <c r="B99" s="773"/>
      <c r="C99" s="773"/>
      <c r="D99" s="773"/>
      <c r="E99" s="773"/>
      <c r="F99" s="773"/>
      <c r="H99" s="812"/>
    </row>
    <row r="100" spans="1:8" s="771" customFormat="1" ht="15.75" x14ac:dyDescent="0.25">
      <c r="A100" s="773"/>
      <c r="B100" s="773"/>
      <c r="C100" s="773"/>
      <c r="D100" s="773"/>
      <c r="E100" s="773"/>
      <c r="F100" s="773"/>
      <c r="H100" s="812"/>
    </row>
    <row r="101" spans="1:8" s="771" customFormat="1" ht="15.75" x14ac:dyDescent="0.25">
      <c r="A101" s="773"/>
      <c r="B101" s="773"/>
      <c r="C101" s="773"/>
      <c r="D101" s="773"/>
      <c r="E101" s="773"/>
      <c r="F101" s="773"/>
      <c r="H101" s="812"/>
    </row>
    <row r="102" spans="1:8" s="771" customFormat="1" ht="15.75" x14ac:dyDescent="0.25">
      <c r="A102" s="773"/>
      <c r="B102" s="773"/>
      <c r="C102" s="773"/>
      <c r="D102" s="773"/>
      <c r="E102" s="773"/>
      <c r="F102" s="773"/>
      <c r="H102" s="812"/>
    </row>
    <row r="103" spans="1:8" s="771" customFormat="1" ht="15.75" x14ac:dyDescent="0.25">
      <c r="A103" s="772"/>
      <c r="B103" s="772"/>
      <c r="C103" s="772"/>
      <c r="D103" s="773"/>
      <c r="E103" s="772"/>
      <c r="F103" s="772"/>
      <c r="H103" s="811"/>
    </row>
    <row r="104" spans="1:8" s="771" customFormat="1" ht="15.75" x14ac:dyDescent="0.25">
      <c r="A104" s="772"/>
      <c r="B104" s="772"/>
      <c r="C104" s="772"/>
      <c r="D104" s="773"/>
      <c r="E104" s="772"/>
      <c r="F104" s="772"/>
      <c r="H104" s="811"/>
    </row>
    <row r="105" spans="1:8" s="771" customFormat="1" ht="15.75" x14ac:dyDescent="0.25">
      <c r="A105" s="772"/>
      <c r="B105" s="772"/>
      <c r="C105" s="772"/>
      <c r="D105" s="773"/>
      <c r="E105" s="772"/>
      <c r="F105" s="772"/>
      <c r="H105" s="811"/>
    </row>
    <row r="106" spans="1:8" s="771" customFormat="1" ht="15.75" x14ac:dyDescent="0.25">
      <c r="A106" s="773"/>
      <c r="B106" s="773"/>
      <c r="C106" s="773"/>
      <c r="D106" s="773"/>
      <c r="E106" s="773"/>
      <c r="F106" s="773"/>
      <c r="H106" s="812"/>
    </row>
    <row r="107" spans="1:8" s="771" customFormat="1" ht="15.75" x14ac:dyDescent="0.25">
      <c r="A107" s="773"/>
      <c r="B107" s="773"/>
      <c r="C107" s="773"/>
      <c r="D107" s="773"/>
      <c r="E107" s="773"/>
      <c r="F107" s="773"/>
      <c r="H107" s="812"/>
    </row>
    <row r="108" spans="1:8" s="771" customFormat="1" ht="15.75" x14ac:dyDescent="0.25">
      <c r="A108" s="773"/>
      <c r="B108" s="773"/>
      <c r="C108" s="773"/>
      <c r="D108" s="773"/>
      <c r="E108" s="773"/>
      <c r="F108" s="773"/>
      <c r="H108" s="812"/>
    </row>
    <row r="109" spans="1:8" s="771" customFormat="1" ht="15.75" x14ac:dyDescent="0.25">
      <c r="A109" s="773"/>
      <c r="B109" s="773"/>
      <c r="C109" s="773"/>
      <c r="D109" s="773"/>
      <c r="E109" s="773"/>
      <c r="F109" s="773"/>
      <c r="H109" s="812"/>
    </row>
    <row r="110" spans="1:8" s="771" customFormat="1" ht="15.75" x14ac:dyDescent="0.25">
      <c r="A110" s="773"/>
      <c r="B110" s="773"/>
      <c r="C110" s="773"/>
      <c r="D110" s="773"/>
      <c r="E110" s="773"/>
      <c r="F110" s="773"/>
      <c r="H110" s="812"/>
    </row>
    <row r="111" spans="1:8" s="771" customFormat="1" ht="15.75" x14ac:dyDescent="0.25">
      <c r="A111" s="773"/>
      <c r="B111" s="773"/>
      <c r="C111" s="773"/>
      <c r="D111" s="773"/>
      <c r="E111" s="773"/>
      <c r="F111" s="773"/>
      <c r="H111" s="812"/>
    </row>
    <row r="112" spans="1:8" s="771" customFormat="1" ht="15.75" x14ac:dyDescent="0.25">
      <c r="A112" s="773"/>
      <c r="B112" s="773"/>
      <c r="C112" s="773"/>
      <c r="D112" s="773"/>
      <c r="E112" s="773"/>
      <c r="F112" s="773"/>
      <c r="H112" s="812"/>
    </row>
    <row r="113" spans="1:9" s="771" customFormat="1" ht="15.75" x14ac:dyDescent="0.25">
      <c r="A113" s="773"/>
      <c r="B113" s="773"/>
      <c r="C113" s="773"/>
      <c r="D113" s="773"/>
      <c r="E113" s="773"/>
      <c r="F113" s="773"/>
      <c r="H113" s="812"/>
    </row>
    <row r="114" spans="1:9" s="771" customFormat="1" ht="15.75" x14ac:dyDescent="0.25">
      <c r="A114" s="773"/>
      <c r="B114" s="773"/>
      <c r="C114" s="773"/>
      <c r="D114" s="773"/>
      <c r="E114" s="773"/>
      <c r="F114" s="773"/>
      <c r="H114" s="812"/>
    </row>
    <row r="115" spans="1:9" s="771" customFormat="1" ht="15.75" x14ac:dyDescent="0.25">
      <c r="A115" s="773"/>
      <c r="B115" s="773"/>
      <c r="C115" s="773"/>
      <c r="D115" s="773"/>
      <c r="E115" s="773"/>
      <c r="F115" s="773"/>
      <c r="H115" s="812"/>
    </row>
    <row r="116" spans="1:9" s="771" customFormat="1" ht="15.75" x14ac:dyDescent="0.25">
      <c r="A116" s="773"/>
      <c r="B116" s="773"/>
      <c r="C116" s="773"/>
      <c r="D116" s="773"/>
      <c r="E116" s="773"/>
      <c r="F116" s="773"/>
      <c r="H116" s="812"/>
    </row>
    <row r="117" spans="1:9" s="771" customFormat="1" ht="15.75" x14ac:dyDescent="0.25">
      <c r="A117" s="773"/>
      <c r="B117" s="773"/>
      <c r="C117" s="773"/>
      <c r="D117" s="773"/>
      <c r="E117" s="773"/>
      <c r="F117" s="773"/>
      <c r="H117" s="812"/>
    </row>
    <row r="118" spans="1:9" s="771" customFormat="1" ht="15.75" x14ac:dyDescent="0.25">
      <c r="A118" s="773"/>
      <c r="B118" s="773"/>
      <c r="C118" s="773"/>
      <c r="D118" s="773"/>
      <c r="E118" s="773"/>
      <c r="F118" s="773"/>
    </row>
    <row r="119" spans="1:9" x14ac:dyDescent="0.2">
      <c r="A119" s="442"/>
      <c r="I119" s="442"/>
    </row>
    <row r="120" spans="1:9" x14ac:dyDescent="0.2">
      <c r="A120" s="813"/>
      <c r="B120" s="814"/>
      <c r="C120" s="814"/>
      <c r="D120" s="814"/>
      <c r="E120" s="814"/>
      <c r="F120" s="814"/>
      <c r="G120" s="814"/>
      <c r="H120" s="814"/>
      <c r="I120" s="813"/>
    </row>
    <row r="121" spans="1:9" x14ac:dyDescent="0.2">
      <c r="A121" s="813"/>
      <c r="B121" s="814"/>
      <c r="C121" s="814"/>
      <c r="D121" s="814"/>
      <c r="E121" s="814"/>
      <c r="F121" s="814"/>
      <c r="G121" s="814"/>
      <c r="H121" s="814"/>
      <c r="I121" s="813"/>
    </row>
  </sheetData>
  <sheetProtection algorithmName="SHA-512" hashValue="y5vUPILlMYZCCUoGBbP89BkOtc8uUMgE0+IqRAXbBBat9pnD0FEnNHDMDQLz5z6pCIF2s/RtbOB09hYeOpJuCw==" saltValue="GdR5V5TT4xCnG3yxhMbIDA==" spinCount="100000" sheet="1" objects="1" scenarios="1"/>
  <mergeCells count="61">
    <mergeCell ref="A5:B5"/>
    <mergeCell ref="A6:I6"/>
    <mergeCell ref="A8:B8"/>
    <mergeCell ref="C8:I8"/>
    <mergeCell ref="A9:B9"/>
    <mergeCell ref="C9:I9"/>
    <mergeCell ref="A10:B10"/>
    <mergeCell ref="C10:I10"/>
    <mergeCell ref="B11:C11"/>
    <mergeCell ref="A12:C12"/>
    <mergeCell ref="A13:A15"/>
    <mergeCell ref="B13:C15"/>
    <mergeCell ref="I13:I15"/>
    <mergeCell ref="B27:C27"/>
    <mergeCell ref="A16:A18"/>
    <mergeCell ref="B16:C18"/>
    <mergeCell ref="B19:C19"/>
    <mergeCell ref="B20:C20"/>
    <mergeCell ref="A21:A22"/>
    <mergeCell ref="B21:C22"/>
    <mergeCell ref="I21:I22"/>
    <mergeCell ref="B23:C23"/>
    <mergeCell ref="B24:C24"/>
    <mergeCell ref="B25:C25"/>
    <mergeCell ref="B26:C26"/>
    <mergeCell ref="B39:C39"/>
    <mergeCell ref="A28:A31"/>
    <mergeCell ref="B28:C31"/>
    <mergeCell ref="I28:I31"/>
    <mergeCell ref="B32:C32"/>
    <mergeCell ref="B33:C33"/>
    <mergeCell ref="B34:C34"/>
    <mergeCell ref="A35:A36"/>
    <mergeCell ref="B35:C36"/>
    <mergeCell ref="I35:I36"/>
    <mergeCell ref="B37:C37"/>
    <mergeCell ref="B38:C38"/>
    <mergeCell ref="B52:C52"/>
    <mergeCell ref="B40:C40"/>
    <mergeCell ref="B41:C41"/>
    <mergeCell ref="B42:C42"/>
    <mergeCell ref="B43:C43"/>
    <mergeCell ref="A45:B45"/>
    <mergeCell ref="A46:B46"/>
    <mergeCell ref="B47:C47"/>
    <mergeCell ref="A48:C48"/>
    <mergeCell ref="B49:C49"/>
    <mergeCell ref="B50:C50"/>
    <mergeCell ref="B51:C51"/>
    <mergeCell ref="A92:B92"/>
    <mergeCell ref="A53:A55"/>
    <mergeCell ref="B53:C55"/>
    <mergeCell ref="B56:C56"/>
    <mergeCell ref="B57:C57"/>
    <mergeCell ref="B58:C58"/>
    <mergeCell ref="B59:C59"/>
    <mergeCell ref="A61:B61"/>
    <mergeCell ref="A62:B62"/>
    <mergeCell ref="A64:C64"/>
    <mergeCell ref="B70:C70"/>
    <mergeCell ref="B71:C7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42.pielikums Jūrmalas pilsētas domes 
2016.gada 15.septembra saistošajiem noteikumiem Nr.30
(protokols Nr.13, 11.punkts)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52"/>
  <sheetViews>
    <sheetView tabSelected="1" view="pageLayout" zoomScaleNormal="100" workbookViewId="0">
      <selection activeCell="F6" sqref="F6"/>
    </sheetView>
  </sheetViews>
  <sheetFormatPr defaultRowHeight="12.75" outlineLevelCol="1" x14ac:dyDescent="0.2"/>
  <cols>
    <col min="1" max="1" width="5.7109375" style="809" customWidth="1"/>
    <col min="2" max="2" width="41.28515625" style="809" customWidth="1"/>
    <col min="3" max="3" width="11" style="810" customWidth="1"/>
    <col min="4" max="4" width="11.85546875" style="810" hidden="1" customWidth="1" outlineLevel="1"/>
    <col min="5" max="5" width="9.85546875" style="809" hidden="1" customWidth="1" outlineLevel="1"/>
    <col min="6" max="6" width="11.7109375" style="809" customWidth="1" collapsed="1"/>
    <col min="7" max="7" width="36.28515625" style="809" hidden="1" customWidth="1" outlineLevel="1"/>
    <col min="8" max="8" width="9.140625" style="809" collapsed="1"/>
    <col min="9" max="238" width="9.140625" style="809"/>
    <col min="239" max="239" width="6.42578125" style="809" customWidth="1"/>
    <col min="240" max="240" width="30.28515625" style="809" customWidth="1"/>
    <col min="241" max="241" width="9.5703125" style="809" customWidth="1"/>
    <col min="242" max="242" width="10.5703125" style="809" customWidth="1"/>
    <col min="243" max="243" width="10.28515625" style="809" customWidth="1"/>
    <col min="244" max="244" width="11.7109375" style="809" customWidth="1"/>
    <col min="245" max="245" width="9.85546875" style="809" customWidth="1"/>
    <col min="246" max="246" width="53.5703125" style="809" customWidth="1"/>
    <col min="247" max="494" width="9.140625" style="809"/>
    <col min="495" max="495" width="6.42578125" style="809" customWidth="1"/>
    <col min="496" max="496" width="30.28515625" style="809" customWidth="1"/>
    <col min="497" max="497" width="9.5703125" style="809" customWidth="1"/>
    <col min="498" max="498" width="10.5703125" style="809" customWidth="1"/>
    <col min="499" max="499" width="10.28515625" style="809" customWidth="1"/>
    <col min="500" max="500" width="11.7109375" style="809" customWidth="1"/>
    <col min="501" max="501" width="9.85546875" style="809" customWidth="1"/>
    <col min="502" max="502" width="53.5703125" style="809" customWidth="1"/>
    <col min="503" max="750" width="9.140625" style="809"/>
    <col min="751" max="751" width="6.42578125" style="809" customWidth="1"/>
    <col min="752" max="752" width="30.28515625" style="809" customWidth="1"/>
    <col min="753" max="753" width="9.5703125" style="809" customWidth="1"/>
    <col min="754" max="754" width="10.5703125" style="809" customWidth="1"/>
    <col min="755" max="755" width="10.28515625" style="809" customWidth="1"/>
    <col min="756" max="756" width="11.7109375" style="809" customWidth="1"/>
    <col min="757" max="757" width="9.85546875" style="809" customWidth="1"/>
    <col min="758" max="758" width="53.5703125" style="809" customWidth="1"/>
    <col min="759" max="1006" width="9.140625" style="809"/>
    <col min="1007" max="1007" width="6.42578125" style="809" customWidth="1"/>
    <col min="1008" max="1008" width="30.28515625" style="809" customWidth="1"/>
    <col min="1009" max="1009" width="9.5703125" style="809" customWidth="1"/>
    <col min="1010" max="1010" width="10.5703125" style="809" customWidth="1"/>
    <col min="1011" max="1011" width="10.28515625" style="809" customWidth="1"/>
    <col min="1012" max="1012" width="11.7109375" style="809" customWidth="1"/>
    <col min="1013" max="1013" width="9.85546875" style="809" customWidth="1"/>
    <col min="1014" max="1014" width="53.5703125" style="809" customWidth="1"/>
    <col min="1015" max="1262" width="9.140625" style="809"/>
    <col min="1263" max="1263" width="6.42578125" style="809" customWidth="1"/>
    <col min="1264" max="1264" width="30.28515625" style="809" customWidth="1"/>
    <col min="1265" max="1265" width="9.5703125" style="809" customWidth="1"/>
    <col min="1266" max="1266" width="10.5703125" style="809" customWidth="1"/>
    <col min="1267" max="1267" width="10.28515625" style="809" customWidth="1"/>
    <col min="1268" max="1268" width="11.7109375" style="809" customWidth="1"/>
    <col min="1269" max="1269" width="9.85546875" style="809" customWidth="1"/>
    <col min="1270" max="1270" width="53.5703125" style="809" customWidth="1"/>
    <col min="1271" max="1518" width="9.140625" style="809"/>
    <col min="1519" max="1519" width="6.42578125" style="809" customWidth="1"/>
    <col min="1520" max="1520" width="30.28515625" style="809" customWidth="1"/>
    <col min="1521" max="1521" width="9.5703125" style="809" customWidth="1"/>
    <col min="1522" max="1522" width="10.5703125" style="809" customWidth="1"/>
    <col min="1523" max="1523" width="10.28515625" style="809" customWidth="1"/>
    <col min="1524" max="1524" width="11.7109375" style="809" customWidth="1"/>
    <col min="1525" max="1525" width="9.85546875" style="809" customWidth="1"/>
    <col min="1526" max="1526" width="53.5703125" style="809" customWidth="1"/>
    <col min="1527" max="1774" width="9.140625" style="809"/>
    <col min="1775" max="1775" width="6.42578125" style="809" customWidth="1"/>
    <col min="1776" max="1776" width="30.28515625" style="809" customWidth="1"/>
    <col min="1777" max="1777" width="9.5703125" style="809" customWidth="1"/>
    <col min="1778" max="1778" width="10.5703125" style="809" customWidth="1"/>
    <col min="1779" max="1779" width="10.28515625" style="809" customWidth="1"/>
    <col min="1780" max="1780" width="11.7109375" style="809" customWidth="1"/>
    <col min="1781" max="1781" width="9.85546875" style="809" customWidth="1"/>
    <col min="1782" max="1782" width="53.5703125" style="809" customWidth="1"/>
    <col min="1783" max="2030" width="9.140625" style="809"/>
    <col min="2031" max="2031" width="6.42578125" style="809" customWidth="1"/>
    <col min="2032" max="2032" width="30.28515625" style="809" customWidth="1"/>
    <col min="2033" max="2033" width="9.5703125" style="809" customWidth="1"/>
    <col min="2034" max="2034" width="10.5703125" style="809" customWidth="1"/>
    <col min="2035" max="2035" width="10.28515625" style="809" customWidth="1"/>
    <col min="2036" max="2036" width="11.7109375" style="809" customWidth="1"/>
    <col min="2037" max="2037" width="9.85546875" style="809" customWidth="1"/>
    <col min="2038" max="2038" width="53.5703125" style="809" customWidth="1"/>
    <col min="2039" max="2286" width="9.140625" style="809"/>
    <col min="2287" max="2287" width="6.42578125" style="809" customWidth="1"/>
    <col min="2288" max="2288" width="30.28515625" style="809" customWidth="1"/>
    <col min="2289" max="2289" width="9.5703125" style="809" customWidth="1"/>
    <col min="2290" max="2290" width="10.5703125" style="809" customWidth="1"/>
    <col min="2291" max="2291" width="10.28515625" style="809" customWidth="1"/>
    <col min="2292" max="2292" width="11.7109375" style="809" customWidth="1"/>
    <col min="2293" max="2293" width="9.85546875" style="809" customWidth="1"/>
    <col min="2294" max="2294" width="53.5703125" style="809" customWidth="1"/>
    <col min="2295" max="2542" width="9.140625" style="809"/>
    <col min="2543" max="2543" width="6.42578125" style="809" customWidth="1"/>
    <col min="2544" max="2544" width="30.28515625" style="809" customWidth="1"/>
    <col min="2545" max="2545" width="9.5703125" style="809" customWidth="1"/>
    <col min="2546" max="2546" width="10.5703125" style="809" customWidth="1"/>
    <col min="2547" max="2547" width="10.28515625" style="809" customWidth="1"/>
    <col min="2548" max="2548" width="11.7109375" style="809" customWidth="1"/>
    <col min="2549" max="2549" width="9.85546875" style="809" customWidth="1"/>
    <col min="2550" max="2550" width="53.5703125" style="809" customWidth="1"/>
    <col min="2551" max="2798" width="9.140625" style="809"/>
    <col min="2799" max="2799" width="6.42578125" style="809" customWidth="1"/>
    <col min="2800" max="2800" width="30.28515625" style="809" customWidth="1"/>
    <col min="2801" max="2801" width="9.5703125" style="809" customWidth="1"/>
    <col min="2802" max="2802" width="10.5703125" style="809" customWidth="1"/>
    <col min="2803" max="2803" width="10.28515625" style="809" customWidth="1"/>
    <col min="2804" max="2804" width="11.7109375" style="809" customWidth="1"/>
    <col min="2805" max="2805" width="9.85546875" style="809" customWidth="1"/>
    <col min="2806" max="2806" width="53.5703125" style="809" customWidth="1"/>
    <col min="2807" max="3054" width="9.140625" style="809"/>
    <col min="3055" max="3055" width="6.42578125" style="809" customWidth="1"/>
    <col min="3056" max="3056" width="30.28515625" style="809" customWidth="1"/>
    <col min="3057" max="3057" width="9.5703125" style="809" customWidth="1"/>
    <col min="3058" max="3058" width="10.5703125" style="809" customWidth="1"/>
    <col min="3059" max="3059" width="10.28515625" style="809" customWidth="1"/>
    <col min="3060" max="3060" width="11.7109375" style="809" customWidth="1"/>
    <col min="3061" max="3061" width="9.85546875" style="809" customWidth="1"/>
    <col min="3062" max="3062" width="53.5703125" style="809" customWidth="1"/>
    <col min="3063" max="3310" width="9.140625" style="809"/>
    <col min="3311" max="3311" width="6.42578125" style="809" customWidth="1"/>
    <col min="3312" max="3312" width="30.28515625" style="809" customWidth="1"/>
    <col min="3313" max="3313" width="9.5703125" style="809" customWidth="1"/>
    <col min="3314" max="3314" width="10.5703125" style="809" customWidth="1"/>
    <col min="3315" max="3315" width="10.28515625" style="809" customWidth="1"/>
    <col min="3316" max="3316" width="11.7109375" style="809" customWidth="1"/>
    <col min="3317" max="3317" width="9.85546875" style="809" customWidth="1"/>
    <col min="3318" max="3318" width="53.5703125" style="809" customWidth="1"/>
    <col min="3319" max="3566" width="9.140625" style="809"/>
    <col min="3567" max="3567" width="6.42578125" style="809" customWidth="1"/>
    <col min="3568" max="3568" width="30.28515625" style="809" customWidth="1"/>
    <col min="3569" max="3569" width="9.5703125" style="809" customWidth="1"/>
    <col min="3570" max="3570" width="10.5703125" style="809" customWidth="1"/>
    <col min="3571" max="3571" width="10.28515625" style="809" customWidth="1"/>
    <col min="3572" max="3572" width="11.7109375" style="809" customWidth="1"/>
    <col min="3573" max="3573" width="9.85546875" style="809" customWidth="1"/>
    <col min="3574" max="3574" width="53.5703125" style="809" customWidth="1"/>
    <col min="3575" max="3822" width="9.140625" style="809"/>
    <col min="3823" max="3823" width="6.42578125" style="809" customWidth="1"/>
    <col min="3824" max="3824" width="30.28515625" style="809" customWidth="1"/>
    <col min="3825" max="3825" width="9.5703125" style="809" customWidth="1"/>
    <col min="3826" max="3826" width="10.5703125" style="809" customWidth="1"/>
    <col min="3827" max="3827" width="10.28515625" style="809" customWidth="1"/>
    <col min="3828" max="3828" width="11.7109375" style="809" customWidth="1"/>
    <col min="3829" max="3829" width="9.85546875" style="809" customWidth="1"/>
    <col min="3830" max="3830" width="53.5703125" style="809" customWidth="1"/>
    <col min="3831" max="4078" width="9.140625" style="809"/>
    <col min="4079" max="4079" width="6.42578125" style="809" customWidth="1"/>
    <col min="4080" max="4080" width="30.28515625" style="809" customWidth="1"/>
    <col min="4081" max="4081" width="9.5703125" style="809" customWidth="1"/>
    <col min="4082" max="4082" width="10.5703125" style="809" customWidth="1"/>
    <col min="4083" max="4083" width="10.28515625" style="809" customWidth="1"/>
    <col min="4084" max="4084" width="11.7109375" style="809" customWidth="1"/>
    <col min="4085" max="4085" width="9.85546875" style="809" customWidth="1"/>
    <col min="4086" max="4086" width="53.5703125" style="809" customWidth="1"/>
    <col min="4087" max="4334" width="9.140625" style="809"/>
    <col min="4335" max="4335" width="6.42578125" style="809" customWidth="1"/>
    <col min="4336" max="4336" width="30.28515625" style="809" customWidth="1"/>
    <col min="4337" max="4337" width="9.5703125" style="809" customWidth="1"/>
    <col min="4338" max="4338" width="10.5703125" style="809" customWidth="1"/>
    <col min="4339" max="4339" width="10.28515625" style="809" customWidth="1"/>
    <col min="4340" max="4340" width="11.7109375" style="809" customWidth="1"/>
    <col min="4341" max="4341" width="9.85546875" style="809" customWidth="1"/>
    <col min="4342" max="4342" width="53.5703125" style="809" customWidth="1"/>
    <col min="4343" max="4590" width="9.140625" style="809"/>
    <col min="4591" max="4591" width="6.42578125" style="809" customWidth="1"/>
    <col min="4592" max="4592" width="30.28515625" style="809" customWidth="1"/>
    <col min="4593" max="4593" width="9.5703125" style="809" customWidth="1"/>
    <col min="4594" max="4594" width="10.5703125" style="809" customWidth="1"/>
    <col min="4595" max="4595" width="10.28515625" style="809" customWidth="1"/>
    <col min="4596" max="4596" width="11.7109375" style="809" customWidth="1"/>
    <col min="4597" max="4597" width="9.85546875" style="809" customWidth="1"/>
    <col min="4598" max="4598" width="53.5703125" style="809" customWidth="1"/>
    <col min="4599" max="4846" width="9.140625" style="809"/>
    <col min="4847" max="4847" width="6.42578125" style="809" customWidth="1"/>
    <col min="4848" max="4848" width="30.28515625" style="809" customWidth="1"/>
    <col min="4849" max="4849" width="9.5703125" style="809" customWidth="1"/>
    <col min="4850" max="4850" width="10.5703125" style="809" customWidth="1"/>
    <col min="4851" max="4851" width="10.28515625" style="809" customWidth="1"/>
    <col min="4852" max="4852" width="11.7109375" style="809" customWidth="1"/>
    <col min="4853" max="4853" width="9.85546875" style="809" customWidth="1"/>
    <col min="4854" max="4854" width="53.5703125" style="809" customWidth="1"/>
    <col min="4855" max="5102" width="9.140625" style="809"/>
    <col min="5103" max="5103" width="6.42578125" style="809" customWidth="1"/>
    <col min="5104" max="5104" width="30.28515625" style="809" customWidth="1"/>
    <col min="5105" max="5105" width="9.5703125" style="809" customWidth="1"/>
    <col min="5106" max="5106" width="10.5703125" style="809" customWidth="1"/>
    <col min="5107" max="5107" width="10.28515625" style="809" customWidth="1"/>
    <col min="5108" max="5108" width="11.7109375" style="809" customWidth="1"/>
    <col min="5109" max="5109" width="9.85546875" style="809" customWidth="1"/>
    <col min="5110" max="5110" width="53.5703125" style="809" customWidth="1"/>
    <col min="5111" max="5358" width="9.140625" style="809"/>
    <col min="5359" max="5359" width="6.42578125" style="809" customWidth="1"/>
    <col min="5360" max="5360" width="30.28515625" style="809" customWidth="1"/>
    <col min="5361" max="5361" width="9.5703125" style="809" customWidth="1"/>
    <col min="5362" max="5362" width="10.5703125" style="809" customWidth="1"/>
    <col min="5363" max="5363" width="10.28515625" style="809" customWidth="1"/>
    <col min="5364" max="5364" width="11.7109375" style="809" customWidth="1"/>
    <col min="5365" max="5365" width="9.85546875" style="809" customWidth="1"/>
    <col min="5366" max="5366" width="53.5703125" style="809" customWidth="1"/>
    <col min="5367" max="5614" width="9.140625" style="809"/>
    <col min="5615" max="5615" width="6.42578125" style="809" customWidth="1"/>
    <col min="5616" max="5616" width="30.28515625" style="809" customWidth="1"/>
    <col min="5617" max="5617" width="9.5703125" style="809" customWidth="1"/>
    <col min="5618" max="5618" width="10.5703125" style="809" customWidth="1"/>
    <col min="5619" max="5619" width="10.28515625" style="809" customWidth="1"/>
    <col min="5620" max="5620" width="11.7109375" style="809" customWidth="1"/>
    <col min="5621" max="5621" width="9.85546875" style="809" customWidth="1"/>
    <col min="5622" max="5622" width="53.5703125" style="809" customWidth="1"/>
    <col min="5623" max="5870" width="9.140625" style="809"/>
    <col min="5871" max="5871" width="6.42578125" style="809" customWidth="1"/>
    <col min="5872" max="5872" width="30.28515625" style="809" customWidth="1"/>
    <col min="5873" max="5873" width="9.5703125" style="809" customWidth="1"/>
    <col min="5874" max="5874" width="10.5703125" style="809" customWidth="1"/>
    <col min="5875" max="5875" width="10.28515625" style="809" customWidth="1"/>
    <col min="5876" max="5876" width="11.7109375" style="809" customWidth="1"/>
    <col min="5877" max="5877" width="9.85546875" style="809" customWidth="1"/>
    <col min="5878" max="5878" width="53.5703125" style="809" customWidth="1"/>
    <col min="5879" max="6126" width="9.140625" style="809"/>
    <col min="6127" max="6127" width="6.42578125" style="809" customWidth="1"/>
    <col min="6128" max="6128" width="30.28515625" style="809" customWidth="1"/>
    <col min="6129" max="6129" width="9.5703125" style="809" customWidth="1"/>
    <col min="6130" max="6130" width="10.5703125" style="809" customWidth="1"/>
    <col min="6131" max="6131" width="10.28515625" style="809" customWidth="1"/>
    <col min="6132" max="6132" width="11.7109375" style="809" customWidth="1"/>
    <col min="6133" max="6133" width="9.85546875" style="809" customWidth="1"/>
    <col min="6134" max="6134" width="53.5703125" style="809" customWidth="1"/>
    <col min="6135" max="6382" width="9.140625" style="809"/>
    <col min="6383" max="6383" width="6.42578125" style="809" customWidth="1"/>
    <col min="6384" max="6384" width="30.28515625" style="809" customWidth="1"/>
    <col min="6385" max="6385" width="9.5703125" style="809" customWidth="1"/>
    <col min="6386" max="6386" width="10.5703125" style="809" customWidth="1"/>
    <col min="6387" max="6387" width="10.28515625" style="809" customWidth="1"/>
    <col min="6388" max="6388" width="11.7109375" style="809" customWidth="1"/>
    <col min="6389" max="6389" width="9.85546875" style="809" customWidth="1"/>
    <col min="6390" max="6390" width="53.5703125" style="809" customWidth="1"/>
    <col min="6391" max="6638" width="9.140625" style="809"/>
    <col min="6639" max="6639" width="6.42578125" style="809" customWidth="1"/>
    <col min="6640" max="6640" width="30.28515625" style="809" customWidth="1"/>
    <col min="6641" max="6641" width="9.5703125" style="809" customWidth="1"/>
    <col min="6642" max="6642" width="10.5703125" style="809" customWidth="1"/>
    <col min="6643" max="6643" width="10.28515625" style="809" customWidth="1"/>
    <col min="6644" max="6644" width="11.7109375" style="809" customWidth="1"/>
    <col min="6645" max="6645" width="9.85546875" style="809" customWidth="1"/>
    <col min="6646" max="6646" width="53.5703125" style="809" customWidth="1"/>
    <col min="6647" max="6894" width="9.140625" style="809"/>
    <col min="6895" max="6895" width="6.42578125" style="809" customWidth="1"/>
    <col min="6896" max="6896" width="30.28515625" style="809" customWidth="1"/>
    <col min="6897" max="6897" width="9.5703125" style="809" customWidth="1"/>
    <col min="6898" max="6898" width="10.5703125" style="809" customWidth="1"/>
    <col min="6899" max="6899" width="10.28515625" style="809" customWidth="1"/>
    <col min="6900" max="6900" width="11.7109375" style="809" customWidth="1"/>
    <col min="6901" max="6901" width="9.85546875" style="809" customWidth="1"/>
    <col min="6902" max="6902" width="53.5703125" style="809" customWidth="1"/>
    <col min="6903" max="7150" width="9.140625" style="809"/>
    <col min="7151" max="7151" width="6.42578125" style="809" customWidth="1"/>
    <col min="7152" max="7152" width="30.28515625" style="809" customWidth="1"/>
    <col min="7153" max="7153" width="9.5703125" style="809" customWidth="1"/>
    <col min="7154" max="7154" width="10.5703125" style="809" customWidth="1"/>
    <col min="7155" max="7155" width="10.28515625" style="809" customWidth="1"/>
    <col min="7156" max="7156" width="11.7109375" style="809" customWidth="1"/>
    <col min="7157" max="7157" width="9.85546875" style="809" customWidth="1"/>
    <col min="7158" max="7158" width="53.5703125" style="809" customWidth="1"/>
    <col min="7159" max="7406" width="9.140625" style="809"/>
    <col min="7407" max="7407" width="6.42578125" style="809" customWidth="1"/>
    <col min="7408" max="7408" width="30.28515625" style="809" customWidth="1"/>
    <col min="7409" max="7409" width="9.5703125" style="809" customWidth="1"/>
    <col min="7410" max="7410" width="10.5703125" style="809" customWidth="1"/>
    <col min="7411" max="7411" width="10.28515625" style="809" customWidth="1"/>
    <col min="7412" max="7412" width="11.7109375" style="809" customWidth="1"/>
    <col min="7413" max="7413" width="9.85546875" style="809" customWidth="1"/>
    <col min="7414" max="7414" width="53.5703125" style="809" customWidth="1"/>
    <col min="7415" max="7662" width="9.140625" style="809"/>
    <col min="7663" max="7663" width="6.42578125" style="809" customWidth="1"/>
    <col min="7664" max="7664" width="30.28515625" style="809" customWidth="1"/>
    <col min="7665" max="7665" width="9.5703125" style="809" customWidth="1"/>
    <col min="7666" max="7666" width="10.5703125" style="809" customWidth="1"/>
    <col min="7667" max="7667" width="10.28515625" style="809" customWidth="1"/>
    <col min="7668" max="7668" width="11.7109375" style="809" customWidth="1"/>
    <col min="7669" max="7669" width="9.85546875" style="809" customWidth="1"/>
    <col min="7670" max="7670" width="53.5703125" style="809" customWidth="1"/>
    <col min="7671" max="7918" width="9.140625" style="809"/>
    <col min="7919" max="7919" width="6.42578125" style="809" customWidth="1"/>
    <col min="7920" max="7920" width="30.28515625" style="809" customWidth="1"/>
    <col min="7921" max="7921" width="9.5703125" style="809" customWidth="1"/>
    <col min="7922" max="7922" width="10.5703125" style="809" customWidth="1"/>
    <col min="7923" max="7923" width="10.28515625" style="809" customWidth="1"/>
    <col min="7924" max="7924" width="11.7109375" style="809" customWidth="1"/>
    <col min="7925" max="7925" width="9.85546875" style="809" customWidth="1"/>
    <col min="7926" max="7926" width="53.5703125" style="809" customWidth="1"/>
    <col min="7927" max="8174" width="9.140625" style="809"/>
    <col min="8175" max="8175" width="6.42578125" style="809" customWidth="1"/>
    <col min="8176" max="8176" width="30.28515625" style="809" customWidth="1"/>
    <col min="8177" max="8177" width="9.5703125" style="809" customWidth="1"/>
    <col min="8178" max="8178" width="10.5703125" style="809" customWidth="1"/>
    <col min="8179" max="8179" width="10.28515625" style="809" customWidth="1"/>
    <col min="8180" max="8180" width="11.7109375" style="809" customWidth="1"/>
    <col min="8181" max="8181" width="9.85546875" style="809" customWidth="1"/>
    <col min="8182" max="8182" width="53.5703125" style="809" customWidth="1"/>
    <col min="8183" max="8430" width="9.140625" style="809"/>
    <col min="8431" max="8431" width="6.42578125" style="809" customWidth="1"/>
    <col min="8432" max="8432" width="30.28515625" style="809" customWidth="1"/>
    <col min="8433" max="8433" width="9.5703125" style="809" customWidth="1"/>
    <col min="8434" max="8434" width="10.5703125" style="809" customWidth="1"/>
    <col min="8435" max="8435" width="10.28515625" style="809" customWidth="1"/>
    <col min="8436" max="8436" width="11.7109375" style="809" customWidth="1"/>
    <col min="8437" max="8437" width="9.85546875" style="809" customWidth="1"/>
    <col min="8438" max="8438" width="53.5703125" style="809" customWidth="1"/>
    <col min="8439" max="8686" width="9.140625" style="809"/>
    <col min="8687" max="8687" width="6.42578125" style="809" customWidth="1"/>
    <col min="8688" max="8688" width="30.28515625" style="809" customWidth="1"/>
    <col min="8689" max="8689" width="9.5703125" style="809" customWidth="1"/>
    <col min="8690" max="8690" width="10.5703125" style="809" customWidth="1"/>
    <col min="8691" max="8691" width="10.28515625" style="809" customWidth="1"/>
    <col min="8692" max="8692" width="11.7109375" style="809" customWidth="1"/>
    <col min="8693" max="8693" width="9.85546875" style="809" customWidth="1"/>
    <col min="8694" max="8694" width="53.5703125" style="809" customWidth="1"/>
    <col min="8695" max="8942" width="9.140625" style="809"/>
    <col min="8943" max="8943" width="6.42578125" style="809" customWidth="1"/>
    <col min="8944" max="8944" width="30.28515625" style="809" customWidth="1"/>
    <col min="8945" max="8945" width="9.5703125" style="809" customWidth="1"/>
    <col min="8946" max="8946" width="10.5703125" style="809" customWidth="1"/>
    <col min="8947" max="8947" width="10.28515625" style="809" customWidth="1"/>
    <col min="8948" max="8948" width="11.7109375" style="809" customWidth="1"/>
    <col min="8949" max="8949" width="9.85546875" style="809" customWidth="1"/>
    <col min="8950" max="8950" width="53.5703125" style="809" customWidth="1"/>
    <col min="8951" max="9198" width="9.140625" style="809"/>
    <col min="9199" max="9199" width="6.42578125" style="809" customWidth="1"/>
    <col min="9200" max="9200" width="30.28515625" style="809" customWidth="1"/>
    <col min="9201" max="9201" width="9.5703125" style="809" customWidth="1"/>
    <col min="9202" max="9202" width="10.5703125" style="809" customWidth="1"/>
    <col min="9203" max="9203" width="10.28515625" style="809" customWidth="1"/>
    <col min="9204" max="9204" width="11.7109375" style="809" customWidth="1"/>
    <col min="9205" max="9205" width="9.85546875" style="809" customWidth="1"/>
    <col min="9206" max="9206" width="53.5703125" style="809" customWidth="1"/>
    <col min="9207" max="9454" width="9.140625" style="809"/>
    <col min="9455" max="9455" width="6.42578125" style="809" customWidth="1"/>
    <col min="9456" max="9456" width="30.28515625" style="809" customWidth="1"/>
    <col min="9457" max="9457" width="9.5703125" style="809" customWidth="1"/>
    <col min="9458" max="9458" width="10.5703125" style="809" customWidth="1"/>
    <col min="9459" max="9459" width="10.28515625" style="809" customWidth="1"/>
    <col min="9460" max="9460" width="11.7109375" style="809" customWidth="1"/>
    <col min="9461" max="9461" width="9.85546875" style="809" customWidth="1"/>
    <col min="9462" max="9462" width="53.5703125" style="809" customWidth="1"/>
    <col min="9463" max="9710" width="9.140625" style="809"/>
    <col min="9711" max="9711" width="6.42578125" style="809" customWidth="1"/>
    <col min="9712" max="9712" width="30.28515625" style="809" customWidth="1"/>
    <col min="9713" max="9713" width="9.5703125" style="809" customWidth="1"/>
    <col min="9714" max="9714" width="10.5703125" style="809" customWidth="1"/>
    <col min="9715" max="9715" width="10.28515625" style="809" customWidth="1"/>
    <col min="9716" max="9716" width="11.7109375" style="809" customWidth="1"/>
    <col min="9717" max="9717" width="9.85546875" style="809" customWidth="1"/>
    <col min="9718" max="9718" width="53.5703125" style="809" customWidth="1"/>
    <col min="9719" max="9966" width="9.140625" style="809"/>
    <col min="9967" max="9967" width="6.42578125" style="809" customWidth="1"/>
    <col min="9968" max="9968" width="30.28515625" style="809" customWidth="1"/>
    <col min="9969" max="9969" width="9.5703125" style="809" customWidth="1"/>
    <col min="9970" max="9970" width="10.5703125" style="809" customWidth="1"/>
    <col min="9971" max="9971" width="10.28515625" style="809" customWidth="1"/>
    <col min="9972" max="9972" width="11.7109375" style="809" customWidth="1"/>
    <col min="9973" max="9973" width="9.85546875" style="809" customWidth="1"/>
    <col min="9974" max="9974" width="53.5703125" style="809" customWidth="1"/>
    <col min="9975" max="10222" width="9.140625" style="809"/>
    <col min="10223" max="10223" width="6.42578125" style="809" customWidth="1"/>
    <col min="10224" max="10224" width="30.28515625" style="809" customWidth="1"/>
    <col min="10225" max="10225" width="9.5703125" style="809" customWidth="1"/>
    <col min="10226" max="10226" width="10.5703125" style="809" customWidth="1"/>
    <col min="10227" max="10227" width="10.28515625" style="809" customWidth="1"/>
    <col min="10228" max="10228" width="11.7109375" style="809" customWidth="1"/>
    <col min="10229" max="10229" width="9.85546875" style="809" customWidth="1"/>
    <col min="10230" max="10230" width="53.5703125" style="809" customWidth="1"/>
    <col min="10231" max="10478" width="9.140625" style="809"/>
    <col min="10479" max="10479" width="6.42578125" style="809" customWidth="1"/>
    <col min="10480" max="10480" width="30.28515625" style="809" customWidth="1"/>
    <col min="10481" max="10481" width="9.5703125" style="809" customWidth="1"/>
    <col min="10482" max="10482" width="10.5703125" style="809" customWidth="1"/>
    <col min="10483" max="10483" width="10.28515625" style="809" customWidth="1"/>
    <col min="10484" max="10484" width="11.7109375" style="809" customWidth="1"/>
    <col min="10485" max="10485" width="9.85546875" style="809" customWidth="1"/>
    <col min="10486" max="10486" width="53.5703125" style="809" customWidth="1"/>
    <col min="10487" max="10734" width="9.140625" style="809"/>
    <col min="10735" max="10735" width="6.42578125" style="809" customWidth="1"/>
    <col min="10736" max="10736" width="30.28515625" style="809" customWidth="1"/>
    <col min="10737" max="10737" width="9.5703125" style="809" customWidth="1"/>
    <col min="10738" max="10738" width="10.5703125" style="809" customWidth="1"/>
    <col min="10739" max="10739" width="10.28515625" style="809" customWidth="1"/>
    <col min="10740" max="10740" width="11.7109375" style="809" customWidth="1"/>
    <col min="10741" max="10741" width="9.85546875" style="809" customWidth="1"/>
    <col min="10742" max="10742" width="53.5703125" style="809" customWidth="1"/>
    <col min="10743" max="10990" width="9.140625" style="809"/>
    <col min="10991" max="10991" width="6.42578125" style="809" customWidth="1"/>
    <col min="10992" max="10992" width="30.28515625" style="809" customWidth="1"/>
    <col min="10993" max="10993" width="9.5703125" style="809" customWidth="1"/>
    <col min="10994" max="10994" width="10.5703125" style="809" customWidth="1"/>
    <col min="10995" max="10995" width="10.28515625" style="809" customWidth="1"/>
    <col min="10996" max="10996" width="11.7109375" style="809" customWidth="1"/>
    <col min="10997" max="10997" width="9.85546875" style="809" customWidth="1"/>
    <col min="10998" max="10998" width="53.5703125" style="809" customWidth="1"/>
    <col min="10999" max="11246" width="9.140625" style="809"/>
    <col min="11247" max="11247" width="6.42578125" style="809" customWidth="1"/>
    <col min="11248" max="11248" width="30.28515625" style="809" customWidth="1"/>
    <col min="11249" max="11249" width="9.5703125" style="809" customWidth="1"/>
    <col min="11250" max="11250" width="10.5703125" style="809" customWidth="1"/>
    <col min="11251" max="11251" width="10.28515625" style="809" customWidth="1"/>
    <col min="11252" max="11252" width="11.7109375" style="809" customWidth="1"/>
    <col min="11253" max="11253" width="9.85546875" style="809" customWidth="1"/>
    <col min="11254" max="11254" width="53.5703125" style="809" customWidth="1"/>
    <col min="11255" max="11502" width="9.140625" style="809"/>
    <col min="11503" max="11503" width="6.42578125" style="809" customWidth="1"/>
    <col min="11504" max="11504" width="30.28515625" style="809" customWidth="1"/>
    <col min="11505" max="11505" width="9.5703125" style="809" customWidth="1"/>
    <col min="11506" max="11506" width="10.5703125" style="809" customWidth="1"/>
    <col min="11507" max="11507" width="10.28515625" style="809" customWidth="1"/>
    <col min="11508" max="11508" width="11.7109375" style="809" customWidth="1"/>
    <col min="11509" max="11509" width="9.85546875" style="809" customWidth="1"/>
    <col min="11510" max="11510" width="53.5703125" style="809" customWidth="1"/>
    <col min="11511" max="11758" width="9.140625" style="809"/>
    <col min="11759" max="11759" width="6.42578125" style="809" customWidth="1"/>
    <col min="11760" max="11760" width="30.28515625" style="809" customWidth="1"/>
    <col min="11761" max="11761" width="9.5703125" style="809" customWidth="1"/>
    <col min="11762" max="11762" width="10.5703125" style="809" customWidth="1"/>
    <col min="11763" max="11763" width="10.28515625" style="809" customWidth="1"/>
    <col min="11764" max="11764" width="11.7109375" style="809" customWidth="1"/>
    <col min="11765" max="11765" width="9.85546875" style="809" customWidth="1"/>
    <col min="11766" max="11766" width="53.5703125" style="809" customWidth="1"/>
    <col min="11767" max="12014" width="9.140625" style="809"/>
    <col min="12015" max="12015" width="6.42578125" style="809" customWidth="1"/>
    <col min="12016" max="12016" width="30.28515625" style="809" customWidth="1"/>
    <col min="12017" max="12017" width="9.5703125" style="809" customWidth="1"/>
    <col min="12018" max="12018" width="10.5703125" style="809" customWidth="1"/>
    <col min="12019" max="12019" width="10.28515625" style="809" customWidth="1"/>
    <col min="12020" max="12020" width="11.7109375" style="809" customWidth="1"/>
    <col min="12021" max="12021" width="9.85546875" style="809" customWidth="1"/>
    <col min="12022" max="12022" width="53.5703125" style="809" customWidth="1"/>
    <col min="12023" max="12270" width="9.140625" style="809"/>
    <col min="12271" max="12271" width="6.42578125" style="809" customWidth="1"/>
    <col min="12272" max="12272" width="30.28515625" style="809" customWidth="1"/>
    <col min="12273" max="12273" width="9.5703125" style="809" customWidth="1"/>
    <col min="12274" max="12274" width="10.5703125" style="809" customWidth="1"/>
    <col min="12275" max="12275" width="10.28515625" style="809" customWidth="1"/>
    <col min="12276" max="12276" width="11.7109375" style="809" customWidth="1"/>
    <col min="12277" max="12277" width="9.85546875" style="809" customWidth="1"/>
    <col min="12278" max="12278" width="53.5703125" style="809" customWidth="1"/>
    <col min="12279" max="12526" width="9.140625" style="809"/>
    <col min="12527" max="12527" width="6.42578125" style="809" customWidth="1"/>
    <col min="12528" max="12528" width="30.28515625" style="809" customWidth="1"/>
    <col min="12529" max="12529" width="9.5703125" style="809" customWidth="1"/>
    <col min="12530" max="12530" width="10.5703125" style="809" customWidth="1"/>
    <col min="12531" max="12531" width="10.28515625" style="809" customWidth="1"/>
    <col min="12532" max="12532" width="11.7109375" style="809" customWidth="1"/>
    <col min="12533" max="12533" width="9.85546875" style="809" customWidth="1"/>
    <col min="12534" max="12534" width="53.5703125" style="809" customWidth="1"/>
    <col min="12535" max="12782" width="9.140625" style="809"/>
    <col min="12783" max="12783" width="6.42578125" style="809" customWidth="1"/>
    <col min="12784" max="12784" width="30.28515625" style="809" customWidth="1"/>
    <col min="12785" max="12785" width="9.5703125" style="809" customWidth="1"/>
    <col min="12786" max="12786" width="10.5703125" style="809" customWidth="1"/>
    <col min="12787" max="12787" width="10.28515625" style="809" customWidth="1"/>
    <col min="12788" max="12788" width="11.7109375" style="809" customWidth="1"/>
    <col min="12789" max="12789" width="9.85546875" style="809" customWidth="1"/>
    <col min="12790" max="12790" width="53.5703125" style="809" customWidth="1"/>
    <col min="12791" max="13038" width="9.140625" style="809"/>
    <col min="13039" max="13039" width="6.42578125" style="809" customWidth="1"/>
    <col min="13040" max="13040" width="30.28515625" style="809" customWidth="1"/>
    <col min="13041" max="13041" width="9.5703125" style="809" customWidth="1"/>
    <col min="13042" max="13042" width="10.5703125" style="809" customWidth="1"/>
    <col min="13043" max="13043" width="10.28515625" style="809" customWidth="1"/>
    <col min="13044" max="13044" width="11.7109375" style="809" customWidth="1"/>
    <col min="13045" max="13045" width="9.85546875" style="809" customWidth="1"/>
    <col min="13046" max="13046" width="53.5703125" style="809" customWidth="1"/>
    <col min="13047" max="13294" width="9.140625" style="809"/>
    <col min="13295" max="13295" width="6.42578125" style="809" customWidth="1"/>
    <col min="13296" max="13296" width="30.28515625" style="809" customWidth="1"/>
    <col min="13297" max="13297" width="9.5703125" style="809" customWidth="1"/>
    <col min="13298" max="13298" width="10.5703125" style="809" customWidth="1"/>
    <col min="13299" max="13299" width="10.28515625" style="809" customWidth="1"/>
    <col min="13300" max="13300" width="11.7109375" style="809" customWidth="1"/>
    <col min="13301" max="13301" width="9.85546875" style="809" customWidth="1"/>
    <col min="13302" max="13302" width="53.5703125" style="809" customWidth="1"/>
    <col min="13303" max="13550" width="9.140625" style="809"/>
    <col min="13551" max="13551" width="6.42578125" style="809" customWidth="1"/>
    <col min="13552" max="13552" width="30.28515625" style="809" customWidth="1"/>
    <col min="13553" max="13553" width="9.5703125" style="809" customWidth="1"/>
    <col min="13554" max="13554" width="10.5703125" style="809" customWidth="1"/>
    <col min="13555" max="13555" width="10.28515625" style="809" customWidth="1"/>
    <col min="13556" max="13556" width="11.7109375" style="809" customWidth="1"/>
    <col min="13557" max="13557" width="9.85546875" style="809" customWidth="1"/>
    <col min="13558" max="13558" width="53.5703125" style="809" customWidth="1"/>
    <col min="13559" max="13806" width="9.140625" style="809"/>
    <col min="13807" max="13807" width="6.42578125" style="809" customWidth="1"/>
    <col min="13808" max="13808" width="30.28515625" style="809" customWidth="1"/>
    <col min="13809" max="13809" width="9.5703125" style="809" customWidth="1"/>
    <col min="13810" max="13810" width="10.5703125" style="809" customWidth="1"/>
    <col min="13811" max="13811" width="10.28515625" style="809" customWidth="1"/>
    <col min="13812" max="13812" width="11.7109375" style="809" customWidth="1"/>
    <col min="13813" max="13813" width="9.85546875" style="809" customWidth="1"/>
    <col min="13814" max="13814" width="53.5703125" style="809" customWidth="1"/>
    <col min="13815" max="14062" width="9.140625" style="809"/>
    <col min="14063" max="14063" width="6.42578125" style="809" customWidth="1"/>
    <col min="14064" max="14064" width="30.28515625" style="809" customWidth="1"/>
    <col min="14065" max="14065" width="9.5703125" style="809" customWidth="1"/>
    <col min="14066" max="14066" width="10.5703125" style="809" customWidth="1"/>
    <col min="14067" max="14067" width="10.28515625" style="809" customWidth="1"/>
    <col min="14068" max="14068" width="11.7109375" style="809" customWidth="1"/>
    <col min="14069" max="14069" width="9.85546875" style="809" customWidth="1"/>
    <col min="14070" max="14070" width="53.5703125" style="809" customWidth="1"/>
    <col min="14071" max="14318" width="9.140625" style="809"/>
    <col min="14319" max="14319" width="6.42578125" style="809" customWidth="1"/>
    <col min="14320" max="14320" width="30.28515625" style="809" customWidth="1"/>
    <col min="14321" max="14321" width="9.5703125" style="809" customWidth="1"/>
    <col min="14322" max="14322" width="10.5703125" style="809" customWidth="1"/>
    <col min="14323" max="14323" width="10.28515625" style="809" customWidth="1"/>
    <col min="14324" max="14324" width="11.7109375" style="809" customWidth="1"/>
    <col min="14325" max="14325" width="9.85546875" style="809" customWidth="1"/>
    <col min="14326" max="14326" width="53.5703125" style="809" customWidth="1"/>
    <col min="14327" max="14574" width="9.140625" style="809"/>
    <col min="14575" max="14575" width="6.42578125" style="809" customWidth="1"/>
    <col min="14576" max="14576" width="30.28515625" style="809" customWidth="1"/>
    <col min="14577" max="14577" width="9.5703125" style="809" customWidth="1"/>
    <col min="14578" max="14578" width="10.5703125" style="809" customWidth="1"/>
    <col min="14579" max="14579" width="10.28515625" style="809" customWidth="1"/>
    <col min="14580" max="14580" width="11.7109375" style="809" customWidth="1"/>
    <col min="14581" max="14581" width="9.85546875" style="809" customWidth="1"/>
    <col min="14582" max="14582" width="53.5703125" style="809" customWidth="1"/>
    <col min="14583" max="14830" width="9.140625" style="809"/>
    <col min="14831" max="14831" width="6.42578125" style="809" customWidth="1"/>
    <col min="14832" max="14832" width="30.28515625" style="809" customWidth="1"/>
    <col min="14833" max="14833" width="9.5703125" style="809" customWidth="1"/>
    <col min="14834" max="14834" width="10.5703125" style="809" customWidth="1"/>
    <col min="14835" max="14835" width="10.28515625" style="809" customWidth="1"/>
    <col min="14836" max="14836" width="11.7109375" style="809" customWidth="1"/>
    <col min="14837" max="14837" width="9.85546875" style="809" customWidth="1"/>
    <col min="14838" max="14838" width="53.5703125" style="809" customWidth="1"/>
    <col min="14839" max="15086" width="9.140625" style="809"/>
    <col min="15087" max="15087" width="6.42578125" style="809" customWidth="1"/>
    <col min="15088" max="15088" width="30.28515625" style="809" customWidth="1"/>
    <col min="15089" max="15089" width="9.5703125" style="809" customWidth="1"/>
    <col min="15090" max="15090" width="10.5703125" style="809" customWidth="1"/>
    <col min="15091" max="15091" width="10.28515625" style="809" customWidth="1"/>
    <col min="15092" max="15092" width="11.7109375" style="809" customWidth="1"/>
    <col min="15093" max="15093" width="9.85546875" style="809" customWidth="1"/>
    <col min="15094" max="15094" width="53.5703125" style="809" customWidth="1"/>
    <col min="15095" max="15342" width="9.140625" style="809"/>
    <col min="15343" max="15343" width="6.42578125" style="809" customWidth="1"/>
    <col min="15344" max="15344" width="30.28515625" style="809" customWidth="1"/>
    <col min="15345" max="15345" width="9.5703125" style="809" customWidth="1"/>
    <col min="15346" max="15346" width="10.5703125" style="809" customWidth="1"/>
    <col min="15347" max="15347" width="10.28515625" style="809" customWidth="1"/>
    <col min="15348" max="15348" width="11.7109375" style="809" customWidth="1"/>
    <col min="15349" max="15349" width="9.85546875" style="809" customWidth="1"/>
    <col min="15350" max="15350" width="53.5703125" style="809" customWidth="1"/>
    <col min="15351" max="15598" width="9.140625" style="809"/>
    <col min="15599" max="15599" width="6.42578125" style="809" customWidth="1"/>
    <col min="15600" max="15600" width="30.28515625" style="809" customWidth="1"/>
    <col min="15601" max="15601" width="9.5703125" style="809" customWidth="1"/>
    <col min="15602" max="15602" width="10.5703125" style="809" customWidth="1"/>
    <col min="15603" max="15603" width="10.28515625" style="809" customWidth="1"/>
    <col min="15604" max="15604" width="11.7109375" style="809" customWidth="1"/>
    <col min="15605" max="15605" width="9.85546875" style="809" customWidth="1"/>
    <col min="15606" max="15606" width="53.5703125" style="809" customWidth="1"/>
    <col min="15607" max="15854" width="9.140625" style="809"/>
    <col min="15855" max="15855" width="6.42578125" style="809" customWidth="1"/>
    <col min="15856" max="15856" width="30.28515625" style="809" customWidth="1"/>
    <col min="15857" max="15857" width="9.5703125" style="809" customWidth="1"/>
    <col min="15858" max="15858" width="10.5703125" style="809" customWidth="1"/>
    <col min="15859" max="15859" width="10.28515625" style="809" customWidth="1"/>
    <col min="15860" max="15860" width="11.7109375" style="809" customWidth="1"/>
    <col min="15861" max="15861" width="9.85546875" style="809" customWidth="1"/>
    <col min="15862" max="15862" width="53.5703125" style="809" customWidth="1"/>
    <col min="15863" max="16110" width="9.140625" style="809"/>
    <col min="16111" max="16111" width="6.42578125" style="809" customWidth="1"/>
    <col min="16112" max="16112" width="30.28515625" style="809" customWidth="1"/>
    <col min="16113" max="16113" width="9.5703125" style="809" customWidth="1"/>
    <col min="16114" max="16114" width="10.5703125" style="809" customWidth="1"/>
    <col min="16115" max="16115" width="10.28515625" style="809" customWidth="1"/>
    <col min="16116" max="16116" width="11.7109375" style="809" customWidth="1"/>
    <col min="16117" max="16117" width="9.85546875" style="809" customWidth="1"/>
    <col min="16118" max="16118" width="53.5703125" style="809" customWidth="1"/>
    <col min="16119" max="16384" width="9.140625" style="809"/>
  </cols>
  <sheetData>
    <row r="1" spans="1:10" ht="16.5" customHeight="1" x14ac:dyDescent="0.25">
      <c r="C1" s="815"/>
      <c r="D1" s="815"/>
      <c r="E1" s="815"/>
      <c r="H1" s="398" t="s">
        <v>789</v>
      </c>
    </row>
    <row r="2" spans="1:10" ht="16.5" x14ac:dyDescent="0.25">
      <c r="C2" s="816"/>
      <c r="D2" s="817"/>
      <c r="E2" s="817"/>
      <c r="H2" s="398" t="s">
        <v>374</v>
      </c>
    </row>
    <row r="3" spans="1:10" x14ac:dyDescent="0.2">
      <c r="H3" s="398" t="s">
        <v>375</v>
      </c>
    </row>
    <row r="5" spans="1:10" s="816" customFormat="1" ht="12" x14ac:dyDescent="0.2">
      <c r="A5" s="818" t="s">
        <v>376</v>
      </c>
      <c r="B5" s="818"/>
      <c r="C5" s="818"/>
      <c r="D5" s="818"/>
    </row>
    <row r="6" spans="1:10" s="816" customFormat="1" ht="12" x14ac:dyDescent="0.2">
      <c r="A6" s="818"/>
      <c r="B6" s="818"/>
      <c r="C6" s="818"/>
      <c r="D6" s="818"/>
    </row>
    <row r="7" spans="1:10" s="816" customFormat="1" ht="15.75" x14ac:dyDescent="0.25">
      <c r="A7" s="1018" t="s">
        <v>378</v>
      </c>
      <c r="B7" s="1018"/>
      <c r="C7" s="1018"/>
      <c r="D7" s="1018"/>
      <c r="E7" s="1018"/>
      <c r="F7" s="1018"/>
      <c r="G7" s="1018"/>
    </row>
    <row r="8" spans="1:10" s="816" customFormat="1" ht="15.75" x14ac:dyDescent="0.25">
      <c r="A8" s="819"/>
      <c r="B8" s="819"/>
      <c r="C8" s="820"/>
      <c r="D8" s="820"/>
    </row>
    <row r="9" spans="1:10" s="816" customFormat="1" ht="15.75" x14ac:dyDescent="0.25">
      <c r="A9" s="821" t="s">
        <v>790</v>
      </c>
      <c r="B9" s="821"/>
      <c r="C9" s="822"/>
      <c r="D9" s="822"/>
    </row>
    <row r="10" spans="1:10" s="816" customFormat="1" ht="12.75" customHeight="1" x14ac:dyDescent="0.25">
      <c r="A10" s="821"/>
      <c r="B10" s="821"/>
      <c r="C10" s="823"/>
      <c r="D10" s="823"/>
    </row>
    <row r="11" spans="1:10" s="816" customFormat="1" ht="12" x14ac:dyDescent="0.2">
      <c r="A11" s="816" t="s">
        <v>791</v>
      </c>
      <c r="C11" s="824"/>
      <c r="D11" s="824"/>
    </row>
    <row r="12" spans="1:10" s="816" customFormat="1" ht="12" x14ac:dyDescent="0.2">
      <c r="A12" s="816" t="s">
        <v>566</v>
      </c>
      <c r="C12" s="1019"/>
      <c r="D12" s="1019"/>
    </row>
    <row r="13" spans="1:10" s="816" customFormat="1" ht="37.5" customHeight="1" x14ac:dyDescent="0.2">
      <c r="A13" s="1020" t="s">
        <v>385</v>
      </c>
      <c r="B13" s="1020" t="s">
        <v>386</v>
      </c>
      <c r="C13" s="1021" t="s">
        <v>387</v>
      </c>
      <c r="D13" s="1023" t="s">
        <v>388</v>
      </c>
      <c r="E13" s="1024" t="s">
        <v>389</v>
      </c>
      <c r="F13" s="1024" t="s">
        <v>390</v>
      </c>
      <c r="G13" s="975" t="s">
        <v>306</v>
      </c>
      <c r="H13" s="905" t="s">
        <v>391</v>
      </c>
    </row>
    <row r="14" spans="1:10" s="816" customFormat="1" ht="12" customHeight="1" x14ac:dyDescent="0.2">
      <c r="A14" s="1020"/>
      <c r="B14" s="1020"/>
      <c r="C14" s="1022"/>
      <c r="D14" s="1023"/>
      <c r="E14" s="1024"/>
      <c r="F14" s="1024"/>
      <c r="G14" s="975"/>
      <c r="H14" s="905"/>
    </row>
    <row r="15" spans="1:10" s="816" customFormat="1" ht="15" customHeight="1" x14ac:dyDescent="0.2">
      <c r="A15" s="1013" t="s">
        <v>792</v>
      </c>
      <c r="B15" s="1013"/>
      <c r="C15" s="825"/>
      <c r="D15" s="826">
        <f>SUM(D16:D21)</f>
        <v>44736</v>
      </c>
      <c r="E15" s="825">
        <f>SUM(E16:E21)</f>
        <v>0</v>
      </c>
      <c r="F15" s="825">
        <f>SUM(F16:F21)</f>
        <v>44736</v>
      </c>
      <c r="G15" s="827"/>
      <c r="H15" s="404"/>
      <c r="I15" s="828"/>
      <c r="J15" s="828"/>
    </row>
    <row r="16" spans="1:10" s="816" customFormat="1" ht="48" x14ac:dyDescent="0.2">
      <c r="A16" s="1014">
        <v>1</v>
      </c>
      <c r="B16" s="1016" t="s">
        <v>793</v>
      </c>
      <c r="C16" s="825">
        <v>2279</v>
      </c>
      <c r="D16" s="829">
        <v>19596</v>
      </c>
      <c r="E16" s="830">
        <v>-21</v>
      </c>
      <c r="F16" s="830">
        <f t="shared" ref="F16:F21" si="0">D16+E16</f>
        <v>19575</v>
      </c>
      <c r="G16" s="831" t="s">
        <v>794</v>
      </c>
      <c r="H16" s="409" t="s">
        <v>795</v>
      </c>
      <c r="I16" s="828"/>
      <c r="J16" s="828"/>
    </row>
    <row r="17" spans="1:18" s="816" customFormat="1" ht="44.25" customHeight="1" x14ac:dyDescent="0.2">
      <c r="A17" s="1015"/>
      <c r="B17" s="1017"/>
      <c r="C17" s="825">
        <v>2314</v>
      </c>
      <c r="D17" s="829">
        <v>250</v>
      </c>
      <c r="E17" s="830">
        <v>-97</v>
      </c>
      <c r="F17" s="830">
        <f t="shared" si="0"/>
        <v>153</v>
      </c>
      <c r="G17" s="831" t="s">
        <v>796</v>
      </c>
      <c r="H17" s="409" t="s">
        <v>795</v>
      </c>
      <c r="I17" s="828"/>
      <c r="J17" s="828"/>
    </row>
    <row r="18" spans="1:18" s="816" customFormat="1" ht="84" x14ac:dyDescent="0.2">
      <c r="A18" s="832">
        <v>2</v>
      </c>
      <c r="B18" s="833" t="s">
        <v>797</v>
      </c>
      <c r="C18" s="825">
        <v>2279</v>
      </c>
      <c r="D18" s="829">
        <v>291</v>
      </c>
      <c r="E18" s="830">
        <v>-145</v>
      </c>
      <c r="F18" s="830">
        <f t="shared" si="0"/>
        <v>146</v>
      </c>
      <c r="G18" s="831" t="s">
        <v>798</v>
      </c>
      <c r="H18" s="409" t="s">
        <v>799</v>
      </c>
      <c r="I18" s="828"/>
      <c r="J18" s="828"/>
    </row>
    <row r="19" spans="1:18" s="816" customFormat="1" ht="72" x14ac:dyDescent="0.2">
      <c r="A19" s="834">
        <v>3</v>
      </c>
      <c r="B19" s="835" t="s">
        <v>800</v>
      </c>
      <c r="C19" s="836">
        <v>2279</v>
      </c>
      <c r="D19" s="837">
        <v>10082</v>
      </c>
      <c r="E19" s="838">
        <v>2297</v>
      </c>
      <c r="F19" s="839">
        <f t="shared" si="0"/>
        <v>12379</v>
      </c>
      <c r="G19" s="840" t="s">
        <v>801</v>
      </c>
      <c r="H19" s="409" t="s">
        <v>802</v>
      </c>
      <c r="I19" s="828"/>
      <c r="J19" s="828"/>
    </row>
    <row r="20" spans="1:18" s="816" customFormat="1" ht="48" x14ac:dyDescent="0.2">
      <c r="A20" s="834">
        <v>4</v>
      </c>
      <c r="B20" s="835" t="s">
        <v>803</v>
      </c>
      <c r="C20" s="836">
        <v>2279</v>
      </c>
      <c r="D20" s="841">
        <v>14517</v>
      </c>
      <c r="E20" s="842">
        <v>-14517</v>
      </c>
      <c r="F20" s="839">
        <f t="shared" si="0"/>
        <v>0</v>
      </c>
      <c r="G20" s="843" t="s">
        <v>804</v>
      </c>
      <c r="H20" s="409" t="s">
        <v>805</v>
      </c>
      <c r="I20" s="828"/>
      <c r="J20" s="828"/>
    </row>
    <row r="21" spans="1:18" s="816" customFormat="1" ht="120" x14ac:dyDescent="0.2">
      <c r="A21" s="844">
        <v>5</v>
      </c>
      <c r="B21" s="845" t="s">
        <v>806</v>
      </c>
      <c r="C21" s="846">
        <v>2279</v>
      </c>
      <c r="D21" s="837">
        <v>0</v>
      </c>
      <c r="E21" s="838">
        <v>12483</v>
      </c>
      <c r="F21" s="839">
        <f t="shared" si="0"/>
        <v>12483</v>
      </c>
      <c r="G21" s="840" t="s">
        <v>807</v>
      </c>
      <c r="H21" s="847"/>
      <c r="I21" s="828"/>
      <c r="J21" s="828"/>
    </row>
    <row r="22" spans="1:18" s="816" customFormat="1" ht="12" x14ac:dyDescent="0.2">
      <c r="A22" s="848"/>
      <c r="B22" s="848"/>
      <c r="C22" s="849"/>
      <c r="D22" s="849"/>
      <c r="E22" s="850"/>
      <c r="F22" s="850"/>
      <c r="G22" s="850"/>
    </row>
    <row r="23" spans="1:18" s="771" customFormat="1" ht="12" customHeight="1" x14ac:dyDescent="0.2">
      <c r="A23" s="851" t="s">
        <v>808</v>
      </c>
      <c r="B23" s="852"/>
      <c r="C23" s="852"/>
      <c r="D23" s="852"/>
      <c r="E23" s="852"/>
      <c r="F23" s="852"/>
      <c r="G23" s="852"/>
      <c r="H23" s="852"/>
      <c r="I23" s="852"/>
      <c r="J23" s="852"/>
      <c r="K23" s="852"/>
      <c r="L23" s="852"/>
      <c r="M23" s="852"/>
      <c r="N23" s="852"/>
      <c r="O23" s="852"/>
      <c r="P23" s="852"/>
      <c r="Q23" s="852"/>
      <c r="R23" s="852"/>
    </row>
    <row r="24" spans="1:18" s="771" customFormat="1" ht="12" x14ac:dyDescent="0.2">
      <c r="A24" s="853" t="s">
        <v>809</v>
      </c>
      <c r="B24" s="854"/>
      <c r="C24" s="854"/>
      <c r="D24" s="854"/>
      <c r="E24" s="854"/>
      <c r="F24" s="854"/>
      <c r="G24" s="854"/>
      <c r="H24" s="854"/>
      <c r="I24" s="854"/>
      <c r="J24" s="854"/>
      <c r="K24" s="854"/>
      <c r="L24" s="854"/>
      <c r="M24" s="854"/>
      <c r="N24" s="854"/>
      <c r="O24" s="854"/>
      <c r="P24" s="854"/>
      <c r="Q24" s="854"/>
      <c r="R24" s="854"/>
    </row>
    <row r="25" spans="1:18" s="771" customFormat="1" ht="12" x14ac:dyDescent="0.2">
      <c r="A25" s="442" t="s">
        <v>810</v>
      </c>
      <c r="B25" s="442"/>
      <c r="C25" s="442"/>
      <c r="D25" s="442"/>
      <c r="E25" s="442"/>
      <c r="F25" s="442"/>
      <c r="G25" s="442"/>
      <c r="H25" s="442"/>
      <c r="I25" s="442"/>
      <c r="J25" s="442"/>
      <c r="K25" s="442"/>
      <c r="L25" s="442"/>
      <c r="M25" s="442"/>
      <c r="N25" s="442"/>
      <c r="O25" s="442"/>
      <c r="P25" s="442"/>
      <c r="Q25" s="442"/>
      <c r="R25" s="442"/>
    </row>
    <row r="26" spans="1:18" s="771" customFormat="1" ht="12" x14ac:dyDescent="0.2">
      <c r="A26" s="442" t="s">
        <v>684</v>
      </c>
      <c r="B26" s="442"/>
      <c r="C26" s="442"/>
      <c r="D26" s="442"/>
      <c r="E26" s="442"/>
      <c r="F26" s="442"/>
      <c r="G26" s="442"/>
      <c r="H26" s="442"/>
      <c r="I26" s="442"/>
      <c r="J26" s="442"/>
      <c r="K26" s="442"/>
      <c r="L26" s="442"/>
      <c r="M26" s="442"/>
      <c r="N26" s="442"/>
      <c r="O26" s="442"/>
      <c r="P26" s="442"/>
      <c r="Q26" s="442"/>
      <c r="R26" s="442"/>
    </row>
    <row r="27" spans="1:18" s="771" customFormat="1" ht="12" x14ac:dyDescent="0.2">
      <c r="A27" s="442" t="s">
        <v>811</v>
      </c>
      <c r="B27" s="397" t="s">
        <v>812</v>
      </c>
      <c r="C27" s="442"/>
      <c r="D27" s="442"/>
      <c r="E27" s="442"/>
      <c r="F27" s="442"/>
      <c r="G27" s="442"/>
      <c r="H27" s="442"/>
      <c r="I27" s="442"/>
      <c r="J27" s="442"/>
      <c r="K27" s="442"/>
      <c r="L27" s="442"/>
      <c r="M27" s="442"/>
      <c r="N27" s="442"/>
      <c r="O27" s="442"/>
      <c r="P27" s="442"/>
      <c r="Q27" s="442"/>
      <c r="R27" s="442"/>
    </row>
    <row r="28" spans="1:18" s="771" customFormat="1" ht="12" x14ac:dyDescent="0.2">
      <c r="A28" s="442" t="s">
        <v>397</v>
      </c>
      <c r="B28" s="397" t="s">
        <v>813</v>
      </c>
      <c r="C28" s="442"/>
      <c r="D28" s="442"/>
      <c r="E28" s="442"/>
      <c r="F28" s="442"/>
      <c r="G28" s="442"/>
      <c r="H28" s="442"/>
      <c r="I28" s="442"/>
      <c r="J28" s="442"/>
      <c r="K28" s="442"/>
      <c r="L28" s="442"/>
      <c r="M28" s="442"/>
      <c r="N28" s="442"/>
      <c r="O28" s="442"/>
      <c r="P28" s="442"/>
      <c r="Q28" s="442"/>
      <c r="R28" s="442"/>
    </row>
    <row r="29" spans="1:18" s="771" customFormat="1" ht="12" x14ac:dyDescent="0.2">
      <c r="A29" s="442" t="s">
        <v>814</v>
      </c>
      <c r="B29" s="397" t="s">
        <v>815</v>
      </c>
      <c r="C29" s="442"/>
      <c r="D29" s="442"/>
      <c r="E29" s="442"/>
      <c r="F29" s="442"/>
      <c r="G29" s="442"/>
      <c r="H29" s="442"/>
      <c r="I29" s="442"/>
      <c r="J29" s="442"/>
      <c r="K29" s="442"/>
      <c r="L29" s="442"/>
      <c r="M29" s="442"/>
      <c r="N29" s="442"/>
      <c r="O29" s="442"/>
      <c r="P29" s="442"/>
      <c r="Q29" s="442"/>
      <c r="R29" s="442"/>
    </row>
    <row r="30" spans="1:18" s="771" customFormat="1" ht="12" x14ac:dyDescent="0.2">
      <c r="A30" s="442" t="s">
        <v>816</v>
      </c>
      <c r="B30" s="397" t="s">
        <v>817</v>
      </c>
      <c r="C30" s="442"/>
      <c r="D30" s="442"/>
      <c r="E30" s="442"/>
      <c r="F30" s="442"/>
      <c r="G30" s="442"/>
      <c r="H30" s="442"/>
      <c r="I30" s="442"/>
      <c r="J30" s="442"/>
      <c r="K30" s="442"/>
      <c r="L30" s="442"/>
      <c r="M30" s="442"/>
      <c r="N30" s="442"/>
      <c r="O30" s="442"/>
      <c r="P30" s="442"/>
      <c r="Q30" s="442"/>
      <c r="R30" s="442"/>
    </row>
    <row r="31" spans="1:18" s="771" customFormat="1" ht="12" x14ac:dyDescent="0.2">
      <c r="A31" s="442" t="s">
        <v>426</v>
      </c>
      <c r="B31" s="397" t="s">
        <v>818</v>
      </c>
      <c r="C31" s="442"/>
      <c r="D31" s="442"/>
      <c r="E31" s="442"/>
      <c r="F31" s="442"/>
      <c r="G31" s="442"/>
      <c r="H31" s="442"/>
      <c r="I31" s="442"/>
      <c r="J31" s="442"/>
      <c r="K31" s="442"/>
      <c r="L31" s="442"/>
      <c r="M31" s="442"/>
      <c r="N31" s="442"/>
      <c r="O31" s="442"/>
      <c r="P31" s="442"/>
      <c r="Q31" s="442"/>
      <c r="R31" s="442"/>
    </row>
    <row r="32" spans="1:18" s="771" customFormat="1" ht="12" x14ac:dyDescent="0.2">
      <c r="A32" s="442" t="s">
        <v>819</v>
      </c>
      <c r="B32" s="397" t="s">
        <v>820</v>
      </c>
      <c r="C32" s="442"/>
      <c r="D32" s="442"/>
      <c r="E32" s="442"/>
      <c r="F32" s="442"/>
      <c r="G32" s="442"/>
      <c r="H32" s="442"/>
      <c r="I32" s="442"/>
      <c r="J32" s="442"/>
      <c r="K32" s="442"/>
      <c r="L32" s="442"/>
      <c r="M32" s="442"/>
      <c r="N32" s="442"/>
      <c r="O32" s="442"/>
      <c r="P32" s="442"/>
      <c r="Q32" s="442"/>
      <c r="R32" s="442"/>
    </row>
    <row r="33" spans="1:18" s="771" customFormat="1" ht="12" x14ac:dyDescent="0.2">
      <c r="A33" s="442" t="s">
        <v>821</v>
      </c>
      <c r="B33" s="397" t="s">
        <v>822</v>
      </c>
      <c r="C33" s="442"/>
      <c r="D33" s="442"/>
      <c r="E33" s="442"/>
      <c r="F33" s="442"/>
      <c r="G33" s="442"/>
      <c r="H33" s="442"/>
      <c r="I33" s="442"/>
      <c r="J33" s="442"/>
      <c r="K33" s="442"/>
      <c r="L33" s="442"/>
      <c r="M33" s="442"/>
      <c r="N33" s="442"/>
      <c r="O33" s="442"/>
      <c r="P33" s="442"/>
      <c r="Q33" s="442"/>
      <c r="R33" s="442"/>
    </row>
    <row r="34" spans="1:18" s="771" customFormat="1" ht="12" x14ac:dyDescent="0.2">
      <c r="A34" s="442" t="s">
        <v>484</v>
      </c>
      <c r="B34" s="397" t="s">
        <v>823</v>
      </c>
      <c r="C34" s="442"/>
      <c r="D34" s="442"/>
      <c r="E34" s="442"/>
      <c r="F34" s="442"/>
      <c r="G34" s="442"/>
      <c r="H34" s="442"/>
      <c r="I34" s="442"/>
      <c r="J34" s="442"/>
      <c r="K34" s="442"/>
      <c r="L34" s="442"/>
      <c r="M34" s="442"/>
      <c r="N34" s="442"/>
      <c r="O34" s="442"/>
      <c r="P34" s="442"/>
      <c r="Q34" s="442"/>
      <c r="R34" s="442"/>
    </row>
    <row r="35" spans="1:18" s="771" customFormat="1" ht="12" customHeight="1" x14ac:dyDescent="0.2">
      <c r="A35" s="442" t="s">
        <v>415</v>
      </c>
      <c r="B35" s="397" t="s">
        <v>824</v>
      </c>
      <c r="C35" s="855"/>
      <c r="D35" s="855"/>
      <c r="E35" s="855"/>
      <c r="F35" s="855"/>
      <c r="G35" s="855"/>
      <c r="H35" s="855"/>
      <c r="I35" s="855"/>
      <c r="J35" s="855"/>
      <c r="K35" s="855"/>
      <c r="L35" s="855"/>
      <c r="M35" s="855"/>
      <c r="N35" s="855"/>
      <c r="O35" s="855"/>
      <c r="P35" s="855"/>
      <c r="Q35" s="855"/>
      <c r="R35" s="855"/>
    </row>
    <row r="36" spans="1:18" s="771" customFormat="1" ht="12" x14ac:dyDescent="0.2">
      <c r="A36" s="442"/>
      <c r="B36" s="856" t="s">
        <v>825</v>
      </c>
      <c r="C36" s="856"/>
      <c r="D36" s="856"/>
      <c r="E36" s="856"/>
      <c r="F36" s="856"/>
      <c r="G36" s="856"/>
      <c r="H36" s="856"/>
      <c r="I36" s="856"/>
      <c r="J36" s="856"/>
      <c r="K36" s="856"/>
      <c r="L36" s="856"/>
      <c r="M36" s="856"/>
      <c r="N36" s="856"/>
      <c r="O36" s="856"/>
      <c r="P36" s="856"/>
      <c r="Q36" s="856"/>
      <c r="R36" s="856"/>
    </row>
    <row r="37" spans="1:18" s="771" customFormat="1" ht="12" x14ac:dyDescent="0.2">
      <c r="A37" s="442" t="s">
        <v>507</v>
      </c>
      <c r="B37" s="397" t="s">
        <v>826</v>
      </c>
      <c r="C37" s="442"/>
      <c r="D37" s="442"/>
      <c r="E37" s="442"/>
      <c r="F37" s="442"/>
      <c r="G37" s="442"/>
      <c r="H37" s="442"/>
      <c r="I37" s="442"/>
      <c r="J37" s="442"/>
      <c r="K37" s="442"/>
      <c r="L37" s="442"/>
      <c r="M37" s="442"/>
      <c r="N37" s="442"/>
      <c r="O37" s="442"/>
      <c r="P37" s="442"/>
      <c r="Q37" s="442"/>
      <c r="R37" s="442"/>
    </row>
    <row r="38" spans="1:18" s="771" customFormat="1" ht="12" x14ac:dyDescent="0.2">
      <c r="A38" s="442" t="s">
        <v>827</v>
      </c>
      <c r="B38" s="397" t="s">
        <v>828</v>
      </c>
      <c r="C38" s="442"/>
      <c r="D38" s="442"/>
      <c r="E38" s="442"/>
      <c r="F38" s="442"/>
      <c r="G38" s="442"/>
      <c r="H38" s="442"/>
      <c r="I38" s="442"/>
      <c r="J38" s="442"/>
      <c r="K38" s="442"/>
      <c r="L38" s="442"/>
      <c r="M38" s="442"/>
      <c r="N38" s="442"/>
      <c r="O38" s="442"/>
      <c r="P38" s="442"/>
      <c r="Q38" s="442"/>
      <c r="R38" s="442"/>
    </row>
    <row r="39" spans="1:18" s="771" customFormat="1" ht="15.75" x14ac:dyDescent="0.25">
      <c r="A39" s="773"/>
      <c r="B39" s="773"/>
      <c r="C39" s="773"/>
      <c r="D39" s="773"/>
      <c r="E39" s="773"/>
      <c r="F39" s="773"/>
    </row>
    <row r="40" spans="1:18" s="771" customFormat="1" ht="15.75" x14ac:dyDescent="0.25">
      <c r="A40" s="773"/>
      <c r="B40" s="773"/>
      <c r="C40" s="773"/>
      <c r="D40" s="773"/>
      <c r="E40" s="773"/>
      <c r="F40" s="773"/>
    </row>
    <row r="41" spans="1:18" s="771" customFormat="1" ht="15.75" x14ac:dyDescent="0.25">
      <c r="A41" s="773"/>
      <c r="B41" s="773"/>
      <c r="C41" s="773"/>
      <c r="D41" s="773"/>
      <c r="E41" s="773"/>
      <c r="F41" s="773"/>
    </row>
    <row r="42" spans="1:18" s="771" customFormat="1" ht="15.75" x14ac:dyDescent="0.25">
      <c r="A42" s="773"/>
      <c r="B42" s="773"/>
      <c r="C42" s="773"/>
      <c r="D42" s="773"/>
      <c r="E42" s="773"/>
      <c r="F42" s="773"/>
    </row>
    <row r="43" spans="1:18" s="771" customFormat="1" ht="15.75" x14ac:dyDescent="0.25">
      <c r="A43" s="773"/>
      <c r="B43" s="773"/>
      <c r="C43" s="773"/>
      <c r="D43" s="773"/>
      <c r="E43" s="773"/>
      <c r="F43" s="773"/>
    </row>
    <row r="44" spans="1:18" s="771" customFormat="1" ht="15.75" x14ac:dyDescent="0.25">
      <c r="A44" s="773"/>
      <c r="B44" s="773"/>
      <c r="C44" s="773"/>
      <c r="D44" s="773"/>
      <c r="E44" s="773"/>
      <c r="F44" s="773"/>
    </row>
    <row r="45" spans="1:18" s="771" customFormat="1" ht="15.75" x14ac:dyDescent="0.25">
      <c r="A45" s="773"/>
      <c r="B45" s="773"/>
      <c r="C45" s="773"/>
      <c r="D45" s="773"/>
      <c r="E45" s="773"/>
      <c r="F45" s="773"/>
    </row>
    <row r="46" spans="1:18" s="771" customFormat="1" ht="15.75" x14ac:dyDescent="0.25">
      <c r="A46" s="773"/>
      <c r="B46" s="773"/>
      <c r="C46" s="773"/>
      <c r="D46" s="773"/>
      <c r="E46" s="773"/>
      <c r="F46" s="773"/>
    </row>
    <row r="47" spans="1:18" s="771" customFormat="1" ht="15.75" x14ac:dyDescent="0.25">
      <c r="A47" s="773"/>
      <c r="B47" s="773"/>
      <c r="C47" s="773"/>
      <c r="D47" s="773"/>
      <c r="E47" s="773"/>
      <c r="F47" s="773"/>
    </row>
    <row r="48" spans="1:18" s="771" customFormat="1" ht="15.75" x14ac:dyDescent="0.25">
      <c r="A48" s="773"/>
      <c r="B48" s="773"/>
      <c r="C48" s="773"/>
      <c r="D48" s="773"/>
      <c r="E48" s="773"/>
      <c r="F48" s="773"/>
    </row>
    <row r="49" spans="1:6" s="771" customFormat="1" ht="15.75" x14ac:dyDescent="0.25">
      <c r="A49" s="773"/>
      <c r="B49" s="773"/>
      <c r="C49" s="773"/>
      <c r="D49" s="773"/>
      <c r="E49" s="773"/>
      <c r="F49" s="773"/>
    </row>
    <row r="50" spans="1:6" s="771" customFormat="1" ht="15.75" x14ac:dyDescent="0.25">
      <c r="A50" s="773"/>
      <c r="B50" s="773"/>
      <c r="C50" s="773"/>
      <c r="D50" s="773"/>
      <c r="E50" s="773"/>
      <c r="F50" s="773"/>
    </row>
    <row r="51" spans="1:6" s="771" customFormat="1" ht="15.75" x14ac:dyDescent="0.25">
      <c r="A51" s="773"/>
      <c r="B51" s="773"/>
      <c r="C51" s="773"/>
      <c r="D51" s="773"/>
      <c r="E51" s="773"/>
      <c r="F51" s="773"/>
    </row>
    <row r="52" spans="1:6" s="771" customFormat="1" ht="12" x14ac:dyDescent="0.2"/>
  </sheetData>
  <sheetProtection algorithmName="SHA-512" hashValue="nTRZNiJh3m15vQWHqk0+di4CaUvgcb/jhDXfY1MpkmYVFGYuvMJNhXHq7p2Jf8F3Zu3cFCkCrak57KvCFh92Iw==" saltValue="AzfsJh8TLfcvklvMq9n0ZA==" spinCount="100000" sheet="1" objects="1" scenarios="1"/>
  <mergeCells count="13">
    <mergeCell ref="H13:H14"/>
    <mergeCell ref="A15:B15"/>
    <mergeCell ref="A16:A17"/>
    <mergeCell ref="B16:B17"/>
    <mergeCell ref="A7:G7"/>
    <mergeCell ref="C12:D12"/>
    <mergeCell ref="A13:A14"/>
    <mergeCell ref="B13:B14"/>
    <mergeCell ref="C13:C14"/>
    <mergeCell ref="D13:D14"/>
    <mergeCell ref="E13:E14"/>
    <mergeCell ref="F13:F14"/>
    <mergeCell ref="G13:G1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43.pielikums Jūrmalas pilsētas domes 
2016.gada 15.septembra saistošajiem noteikumiem Nr.30
(protokols Nr.13, 11.punkts)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9" sqref="R9"/>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549</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550</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551</v>
      </c>
      <c r="D8" s="861"/>
      <c r="E8" s="861"/>
      <c r="F8" s="861"/>
      <c r="G8" s="861"/>
      <c r="H8" s="861"/>
      <c r="I8" s="861"/>
      <c r="J8" s="861"/>
      <c r="K8" s="861"/>
      <c r="L8" s="861"/>
      <c r="M8" s="861"/>
      <c r="N8" s="861"/>
      <c r="O8" s="861"/>
      <c r="P8" s="882"/>
      <c r="Q8" s="377"/>
    </row>
    <row r="9" spans="1:17" x14ac:dyDescent="0.25">
      <c r="A9" s="359" t="s">
        <v>324</v>
      </c>
      <c r="B9" s="358"/>
      <c r="C9" s="861" t="s">
        <v>552</v>
      </c>
      <c r="D9" s="861"/>
      <c r="E9" s="861"/>
      <c r="F9" s="861"/>
      <c r="G9" s="861"/>
      <c r="H9" s="861"/>
      <c r="I9" s="861"/>
      <c r="J9" s="861"/>
      <c r="K9" s="861"/>
      <c r="L9" s="861"/>
      <c r="M9" s="861"/>
      <c r="N9" s="861"/>
      <c r="O9" s="861"/>
      <c r="P9" s="882"/>
      <c r="Q9" s="377"/>
    </row>
    <row r="10" spans="1:17" x14ac:dyDescent="0.25">
      <c r="A10" s="359" t="s">
        <v>322</v>
      </c>
      <c r="B10" s="358"/>
      <c r="C10" s="864" t="s">
        <v>553</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554</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89" t="s">
        <v>303</v>
      </c>
      <c r="F20" s="891"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90"/>
      <c r="F21" s="892"/>
      <c r="G21" s="860"/>
      <c r="H21" s="878"/>
      <c r="I21" s="858"/>
      <c r="J21" s="860"/>
      <c r="K21" s="878"/>
      <c r="L21" s="858"/>
      <c r="M21" s="860"/>
      <c r="N21" s="878"/>
      <c r="O21" s="858"/>
      <c r="P21" s="871"/>
    </row>
    <row r="22" spans="1:17" s="346" customFormat="1" ht="9" thickTop="1" x14ac:dyDescent="0.25">
      <c r="A22" s="354">
        <v>1</v>
      </c>
      <c r="B22" s="354">
        <v>2</v>
      </c>
      <c r="C22" s="354">
        <v>3</v>
      </c>
      <c r="D22" s="351">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204"/>
      <c r="D23" s="343"/>
      <c r="E23" s="507"/>
      <c r="F23" s="204"/>
      <c r="G23" s="342"/>
      <c r="H23" s="343"/>
      <c r="I23" s="339"/>
      <c r="J23" s="342"/>
      <c r="K23" s="341"/>
      <c r="L23" s="339"/>
      <c r="M23" s="341"/>
      <c r="N23" s="340"/>
      <c r="O23" s="339"/>
      <c r="P23" s="338"/>
    </row>
    <row r="24" spans="1:17" s="6" customFormat="1" ht="12.75" thickBot="1" x14ac:dyDescent="0.3">
      <c r="A24" s="223"/>
      <c r="B24" s="337" t="s">
        <v>290</v>
      </c>
      <c r="C24" s="462">
        <f>F24+I24+L24+O24</f>
        <v>84236</v>
      </c>
      <c r="D24" s="333">
        <f>SUM(D25,D28,D29,D45,D46)</f>
        <v>106184</v>
      </c>
      <c r="E24" s="508">
        <f>SUM(E25,E28,E29,E45,E46)</f>
        <v>-21948</v>
      </c>
      <c r="F24" s="462">
        <f t="shared" ref="F24:F29" si="0">D24+E24</f>
        <v>84236</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463">
        <f>F25+I25+L25+O25</f>
        <v>0</v>
      </c>
      <c r="D25" s="324">
        <f>SUM(D26:D27)</f>
        <v>0</v>
      </c>
      <c r="E25" s="509">
        <f>SUM(E26:E27)</f>
        <v>0</v>
      </c>
      <c r="F25" s="463">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464">
        <f>F26+I26+L26+O26</f>
        <v>0</v>
      </c>
      <c r="D26" s="193"/>
      <c r="E26" s="510"/>
      <c r="F26" s="464">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468">
        <f>F27+I27+L27+O27</f>
        <v>0</v>
      </c>
      <c r="D27" s="315"/>
      <c r="E27" s="511"/>
      <c r="F27" s="468">
        <f t="shared" si="0"/>
        <v>0</v>
      </c>
      <c r="G27" s="316"/>
      <c r="H27" s="315"/>
      <c r="I27" s="312">
        <f>G27+H27</f>
        <v>0</v>
      </c>
      <c r="J27" s="316"/>
      <c r="K27" s="315"/>
      <c r="L27" s="312">
        <f>J27+K27</f>
        <v>0</v>
      </c>
      <c r="M27" s="314"/>
      <c r="N27" s="313"/>
      <c r="O27" s="312">
        <f>M27+N27</f>
        <v>0</v>
      </c>
      <c r="P27" s="38"/>
    </row>
    <row r="28" spans="1:17" s="6" customFormat="1" ht="25.5" thickTop="1" thickBot="1" x14ac:dyDescent="0.3">
      <c r="A28" s="311">
        <v>19300</v>
      </c>
      <c r="B28" s="311" t="s">
        <v>286</v>
      </c>
      <c r="C28" s="469">
        <f>SUM(F28,I28)</f>
        <v>84236</v>
      </c>
      <c r="D28" s="306">
        <f>D54</f>
        <v>106184</v>
      </c>
      <c r="E28" s="512">
        <v>-21948</v>
      </c>
      <c r="F28" s="469">
        <f t="shared" si="0"/>
        <v>84236</v>
      </c>
      <c r="G28" s="307"/>
      <c r="H28" s="306"/>
      <c r="I28" s="305">
        <f>G28+H28</f>
        <v>0</v>
      </c>
      <c r="J28" s="304" t="s">
        <v>262</v>
      </c>
      <c r="K28" s="303" t="s">
        <v>262</v>
      </c>
      <c r="L28" s="300" t="s">
        <v>262</v>
      </c>
      <c r="M28" s="302" t="s">
        <v>262</v>
      </c>
      <c r="N28" s="301" t="s">
        <v>262</v>
      </c>
      <c r="O28" s="300" t="s">
        <v>262</v>
      </c>
      <c r="P28" s="299"/>
    </row>
    <row r="29" spans="1:17" s="6" customFormat="1" ht="34.5" hidden="1" customHeight="1" thickTop="1" x14ac:dyDescent="0.25">
      <c r="A29" s="109"/>
      <c r="B29" s="109" t="s">
        <v>284</v>
      </c>
      <c r="C29" s="473">
        <f>F29</f>
        <v>0</v>
      </c>
      <c r="D29" s="513"/>
      <c r="E29" s="514"/>
      <c r="F29" s="478">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36.75" hidden="1" thickTop="1" x14ac:dyDescent="0.25">
      <c r="A30" s="109">
        <v>21300</v>
      </c>
      <c r="B30" s="109" t="s">
        <v>283</v>
      </c>
      <c r="C30" s="473">
        <f t="shared" ref="C30:C44" si="1">L30</f>
        <v>0</v>
      </c>
      <c r="D30" s="275" t="s">
        <v>262</v>
      </c>
      <c r="E30" s="515" t="s">
        <v>262</v>
      </c>
      <c r="F30" s="51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24.75" hidden="1" thickTop="1" x14ac:dyDescent="0.25">
      <c r="A31" s="280">
        <v>21350</v>
      </c>
      <c r="B31" s="109" t="s">
        <v>282</v>
      </c>
      <c r="C31" s="473">
        <f t="shared" si="1"/>
        <v>0</v>
      </c>
      <c r="D31" s="275" t="s">
        <v>262</v>
      </c>
      <c r="E31" s="515" t="s">
        <v>262</v>
      </c>
      <c r="F31" s="516"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477">
        <f t="shared" si="1"/>
        <v>0</v>
      </c>
      <c r="D32" s="290" t="s">
        <v>262</v>
      </c>
      <c r="E32" s="517" t="s">
        <v>262</v>
      </c>
      <c r="F32" s="518"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87">
        <f t="shared" si="1"/>
        <v>0</v>
      </c>
      <c r="D33" s="284" t="s">
        <v>262</v>
      </c>
      <c r="E33" s="519" t="s">
        <v>262</v>
      </c>
      <c r="F33" s="520"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87">
        <f t="shared" si="1"/>
        <v>0</v>
      </c>
      <c r="D34" s="284" t="s">
        <v>262</v>
      </c>
      <c r="E34" s="519" t="s">
        <v>262</v>
      </c>
      <c r="F34" s="520" t="s">
        <v>262</v>
      </c>
      <c r="G34" s="285" t="s">
        <v>262</v>
      </c>
      <c r="H34" s="284" t="s">
        <v>262</v>
      </c>
      <c r="I34" s="281" t="s">
        <v>262</v>
      </c>
      <c r="J34" s="43"/>
      <c r="K34" s="42"/>
      <c r="L34" s="39">
        <f t="shared" si="2"/>
        <v>0</v>
      </c>
      <c r="M34" s="283" t="s">
        <v>262</v>
      </c>
      <c r="N34" s="282" t="s">
        <v>262</v>
      </c>
      <c r="O34" s="281" t="s">
        <v>262</v>
      </c>
      <c r="P34" s="38"/>
    </row>
    <row r="35" spans="1:16" s="6" customFormat="1" ht="36.75" hidden="1" thickTop="1" x14ac:dyDescent="0.25">
      <c r="A35" s="280">
        <v>21370</v>
      </c>
      <c r="B35" s="109" t="s">
        <v>278</v>
      </c>
      <c r="C35" s="473">
        <f t="shared" si="1"/>
        <v>0</v>
      </c>
      <c r="D35" s="275" t="s">
        <v>262</v>
      </c>
      <c r="E35" s="515" t="s">
        <v>262</v>
      </c>
      <c r="F35" s="516"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97">
        <f t="shared" si="1"/>
        <v>0</v>
      </c>
      <c r="D36" s="294" t="s">
        <v>262</v>
      </c>
      <c r="E36" s="521" t="s">
        <v>262</v>
      </c>
      <c r="F36" s="522"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473">
        <f t="shared" si="1"/>
        <v>0</v>
      </c>
      <c r="D37" s="275" t="s">
        <v>262</v>
      </c>
      <c r="E37" s="515" t="s">
        <v>262</v>
      </c>
      <c r="F37" s="516"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477">
        <f t="shared" si="1"/>
        <v>0</v>
      </c>
      <c r="D38" s="290" t="s">
        <v>262</v>
      </c>
      <c r="E38" s="517" t="s">
        <v>262</v>
      </c>
      <c r="F38" s="518"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87">
        <f t="shared" si="1"/>
        <v>0</v>
      </c>
      <c r="D39" s="284" t="s">
        <v>262</v>
      </c>
      <c r="E39" s="519" t="s">
        <v>262</v>
      </c>
      <c r="F39" s="520"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473">
        <f t="shared" si="1"/>
        <v>0</v>
      </c>
      <c r="D40" s="275" t="s">
        <v>262</v>
      </c>
      <c r="E40" s="515" t="s">
        <v>262</v>
      </c>
      <c r="F40" s="516"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477">
        <f t="shared" si="1"/>
        <v>0</v>
      </c>
      <c r="D41" s="290" t="s">
        <v>262</v>
      </c>
      <c r="E41" s="517" t="s">
        <v>262</v>
      </c>
      <c r="F41" s="518"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87">
        <f t="shared" si="1"/>
        <v>0</v>
      </c>
      <c r="D42" s="284" t="s">
        <v>262</v>
      </c>
      <c r="E42" s="519" t="s">
        <v>262</v>
      </c>
      <c r="F42" s="520"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87">
        <f t="shared" si="1"/>
        <v>0</v>
      </c>
      <c r="D43" s="284" t="s">
        <v>262</v>
      </c>
      <c r="E43" s="519" t="s">
        <v>262</v>
      </c>
      <c r="F43" s="520" t="s">
        <v>262</v>
      </c>
      <c r="G43" s="285" t="s">
        <v>262</v>
      </c>
      <c r="H43" s="284" t="s">
        <v>262</v>
      </c>
      <c r="I43" s="281" t="s">
        <v>262</v>
      </c>
      <c r="J43" s="43"/>
      <c r="K43" s="42"/>
      <c r="L43" s="39">
        <f t="shared" si="2"/>
        <v>0</v>
      </c>
      <c r="M43" s="283" t="s">
        <v>262</v>
      </c>
      <c r="N43" s="282" t="s">
        <v>262</v>
      </c>
      <c r="O43" s="281" t="s">
        <v>262</v>
      </c>
      <c r="P43" s="38"/>
    </row>
    <row r="44" spans="1:16" ht="24.75" hidden="1" thickTop="1" x14ac:dyDescent="0.25">
      <c r="A44" s="88">
        <v>21399</v>
      </c>
      <c r="B44" s="110" t="s">
        <v>269</v>
      </c>
      <c r="C44" s="87">
        <f t="shared" si="1"/>
        <v>0</v>
      </c>
      <c r="D44" s="284" t="s">
        <v>262</v>
      </c>
      <c r="E44" s="519" t="s">
        <v>262</v>
      </c>
      <c r="F44" s="520" t="s">
        <v>262</v>
      </c>
      <c r="G44" s="285" t="s">
        <v>262</v>
      </c>
      <c r="H44" s="284" t="s">
        <v>262</v>
      </c>
      <c r="I44" s="281" t="s">
        <v>262</v>
      </c>
      <c r="J44" s="43"/>
      <c r="K44" s="42"/>
      <c r="L44" s="39">
        <f t="shared" si="2"/>
        <v>0</v>
      </c>
      <c r="M44" s="283" t="s">
        <v>262</v>
      </c>
      <c r="N44" s="282" t="s">
        <v>262</v>
      </c>
      <c r="O44" s="281" t="s">
        <v>262</v>
      </c>
      <c r="P44" s="38"/>
    </row>
    <row r="45" spans="1:16" s="6" customFormat="1" ht="24.75" hidden="1" thickTop="1" x14ac:dyDescent="0.25">
      <c r="A45" s="280">
        <v>21420</v>
      </c>
      <c r="B45" s="109" t="s">
        <v>268</v>
      </c>
      <c r="C45" s="478">
        <f>F45</f>
        <v>0</v>
      </c>
      <c r="D45" s="523"/>
      <c r="E45" s="524"/>
      <c r="F45" s="478">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478">
        <f>F46+I46+L46</f>
        <v>0</v>
      </c>
      <c r="D46" s="270">
        <f>D47</f>
        <v>0</v>
      </c>
      <c r="E46" s="525">
        <f>E47</f>
        <v>0</v>
      </c>
      <c r="F46" s="526">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75" hidden="1" thickTop="1" x14ac:dyDescent="0.25">
      <c r="A47" s="88">
        <v>21499</v>
      </c>
      <c r="B47" s="110" t="s">
        <v>266</v>
      </c>
      <c r="C47" s="482">
        <f>F47+I47+L47</f>
        <v>0</v>
      </c>
      <c r="D47" s="193"/>
      <c r="E47" s="510"/>
      <c r="F47" s="464">
        <f>D47+E47</f>
        <v>0</v>
      </c>
      <c r="G47" s="264"/>
      <c r="H47" s="193"/>
      <c r="I47" s="190">
        <f>G47+H47</f>
        <v>0</v>
      </c>
      <c r="J47" s="194"/>
      <c r="K47" s="193"/>
      <c r="L47" s="190">
        <f>J47+K47</f>
        <v>0</v>
      </c>
      <c r="M47" s="263" t="s">
        <v>262</v>
      </c>
      <c r="N47" s="262" t="s">
        <v>262</v>
      </c>
      <c r="O47" s="261" t="s">
        <v>262</v>
      </c>
      <c r="P47" s="48"/>
    </row>
    <row r="48" spans="1:16" ht="24.75" hidden="1" thickTop="1" x14ac:dyDescent="0.25">
      <c r="A48" s="260">
        <v>23000</v>
      </c>
      <c r="B48" s="259" t="s">
        <v>265</v>
      </c>
      <c r="C48" s="478">
        <f>O48</f>
        <v>0</v>
      </c>
      <c r="D48" s="254" t="s">
        <v>262</v>
      </c>
      <c r="E48" s="527" t="s">
        <v>262</v>
      </c>
      <c r="F48" s="528"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483">
        <f>O49</f>
        <v>0</v>
      </c>
      <c r="D49" s="245" t="s">
        <v>262</v>
      </c>
      <c r="E49" s="529" t="s">
        <v>262</v>
      </c>
      <c r="F49" s="530"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483">
        <f>O50</f>
        <v>0</v>
      </c>
      <c r="D50" s="245" t="s">
        <v>262</v>
      </c>
      <c r="E50" s="529" t="s">
        <v>262</v>
      </c>
      <c r="F50" s="530"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484"/>
      <c r="D51" s="245"/>
      <c r="E51" s="531"/>
      <c r="F51" s="483"/>
      <c r="G51" s="242"/>
      <c r="H51" s="241"/>
      <c r="I51" s="240"/>
      <c r="J51" s="239"/>
      <c r="K51" s="238"/>
      <c r="L51" s="235"/>
      <c r="M51" s="237"/>
      <c r="N51" s="236"/>
      <c r="O51" s="235"/>
      <c r="P51" s="89"/>
    </row>
    <row r="52" spans="1:16" s="6" customFormat="1" x14ac:dyDescent="0.25">
      <c r="A52" s="234"/>
      <c r="B52" s="233" t="s">
        <v>261</v>
      </c>
      <c r="C52" s="486"/>
      <c r="D52" s="532"/>
      <c r="E52" s="533"/>
      <c r="F52" s="534"/>
      <c r="G52" s="230"/>
      <c r="H52" s="229"/>
      <c r="I52" s="226"/>
      <c r="J52" s="230"/>
      <c r="K52" s="229"/>
      <c r="L52" s="226"/>
      <c r="M52" s="228"/>
      <c r="N52" s="227"/>
      <c r="O52" s="226"/>
      <c r="P52" s="225"/>
    </row>
    <row r="53" spans="1:16" s="6" customFormat="1" ht="12.75" thickBot="1" x14ac:dyDescent="0.3">
      <c r="A53" s="224"/>
      <c r="B53" s="223" t="s">
        <v>260</v>
      </c>
      <c r="C53" s="489">
        <f t="shared" ref="C53:C116" si="4">F53+I53+L53+O53</f>
        <v>84236</v>
      </c>
      <c r="D53" s="219">
        <f>SUM(D54,D284)</f>
        <v>106184</v>
      </c>
      <c r="E53" s="535">
        <f>SUM(E54,E284)</f>
        <v>-21948</v>
      </c>
      <c r="F53" s="489">
        <f t="shared" ref="F53:F117" si="5">D53+E53</f>
        <v>84236</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490">
        <f t="shared" si="4"/>
        <v>84236</v>
      </c>
      <c r="D54" s="209">
        <f>SUM(D55,D197)</f>
        <v>106184</v>
      </c>
      <c r="E54" s="536">
        <f>SUM(E55,E197)</f>
        <v>-21948</v>
      </c>
      <c r="F54" s="490">
        <f t="shared" si="5"/>
        <v>84236</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491">
        <f t="shared" si="4"/>
        <v>84236</v>
      </c>
      <c r="D55" s="178">
        <f>SUM(D56,D78,D176,D190)</f>
        <v>106184</v>
      </c>
      <c r="E55" s="537">
        <f>SUM(E56,E78,E176,E190)</f>
        <v>-21948</v>
      </c>
      <c r="F55" s="491">
        <f t="shared" si="5"/>
        <v>84236</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492">
        <f t="shared" si="4"/>
        <v>0</v>
      </c>
      <c r="D56" s="538">
        <f>SUM(D57,D70)</f>
        <v>0</v>
      </c>
      <c r="E56" s="539">
        <f>SUM(E57,E70)</f>
        <v>0</v>
      </c>
      <c r="F56" s="492">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473">
        <f t="shared" si="4"/>
        <v>0</v>
      </c>
      <c r="D57" s="120">
        <f>SUM(D58,D61,D69)</f>
        <v>0</v>
      </c>
      <c r="E57" s="540">
        <f>SUM(E58,E61,E69)</f>
        <v>0</v>
      </c>
      <c r="F57" s="473">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484">
        <f t="shared" si="4"/>
        <v>0</v>
      </c>
      <c r="D58" s="93">
        <f>SUM(D59:D60)</f>
        <v>0</v>
      </c>
      <c r="E58" s="541">
        <f>SUM(E59:E60)</f>
        <v>0</v>
      </c>
      <c r="F58" s="484">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477">
        <f t="shared" si="4"/>
        <v>0</v>
      </c>
      <c r="D59" s="82"/>
      <c r="E59" s="542"/>
      <c r="F59" s="477">
        <f t="shared" si="5"/>
        <v>0</v>
      </c>
      <c r="G59" s="83"/>
      <c r="H59" s="82"/>
      <c r="I59" s="79">
        <f t="shared" si="6"/>
        <v>0</v>
      </c>
      <c r="J59" s="83"/>
      <c r="K59" s="82"/>
      <c r="L59" s="79">
        <f t="shared" si="7"/>
        <v>0</v>
      </c>
      <c r="M59" s="81"/>
      <c r="N59" s="80"/>
      <c r="O59" s="79">
        <f t="shared" si="8"/>
        <v>0</v>
      </c>
      <c r="P59" s="78"/>
    </row>
    <row r="60" spans="1:16" ht="24" hidden="1" x14ac:dyDescent="0.25">
      <c r="A60" s="88">
        <v>1119</v>
      </c>
      <c r="B60" s="110" t="s">
        <v>253</v>
      </c>
      <c r="C60" s="87">
        <f t="shared" si="4"/>
        <v>0</v>
      </c>
      <c r="D60" s="42"/>
      <c r="E60" s="543"/>
      <c r="F60" s="87">
        <f t="shared" si="5"/>
        <v>0</v>
      </c>
      <c r="G60" s="43"/>
      <c r="H60" s="42"/>
      <c r="I60" s="39">
        <f t="shared" si="6"/>
        <v>0</v>
      </c>
      <c r="J60" s="43"/>
      <c r="K60" s="42"/>
      <c r="L60" s="39">
        <f t="shared" si="7"/>
        <v>0</v>
      </c>
      <c r="M60" s="41"/>
      <c r="N60" s="40"/>
      <c r="O60" s="39">
        <f t="shared" si="8"/>
        <v>0</v>
      </c>
      <c r="P60" s="38"/>
    </row>
    <row r="61" spans="1:16" ht="24" hidden="1" x14ac:dyDescent="0.25">
      <c r="A61" s="111">
        <v>1140</v>
      </c>
      <c r="B61" s="110" t="s">
        <v>252</v>
      </c>
      <c r="C61" s="87">
        <f t="shared" si="4"/>
        <v>0</v>
      </c>
      <c r="D61" s="114">
        <f>SUM(D62:D68)</f>
        <v>0</v>
      </c>
      <c r="E61" s="136">
        <f>SUM(E62:E68)</f>
        <v>0</v>
      </c>
      <c r="F61" s="87">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87">
        <f t="shared" si="4"/>
        <v>0</v>
      </c>
      <c r="D62" s="42"/>
      <c r="E62" s="543"/>
      <c r="F62" s="87">
        <f t="shared" si="5"/>
        <v>0</v>
      </c>
      <c r="G62" s="43"/>
      <c r="H62" s="42"/>
      <c r="I62" s="39">
        <f t="shared" si="6"/>
        <v>0</v>
      </c>
      <c r="J62" s="43"/>
      <c r="K62" s="42"/>
      <c r="L62" s="39">
        <f t="shared" si="7"/>
        <v>0</v>
      </c>
      <c r="M62" s="41"/>
      <c r="N62" s="40"/>
      <c r="O62" s="39">
        <f t="shared" si="8"/>
        <v>0</v>
      </c>
      <c r="P62" s="38"/>
    </row>
    <row r="63" spans="1:16" ht="24" hidden="1" x14ac:dyDescent="0.25">
      <c r="A63" s="88">
        <v>1142</v>
      </c>
      <c r="B63" s="110" t="s">
        <v>250</v>
      </c>
      <c r="C63" s="87">
        <f t="shared" si="4"/>
        <v>0</v>
      </c>
      <c r="D63" s="42"/>
      <c r="E63" s="543"/>
      <c r="F63" s="87">
        <f t="shared" si="5"/>
        <v>0</v>
      </c>
      <c r="G63" s="43"/>
      <c r="H63" s="42"/>
      <c r="I63" s="39">
        <f t="shared" si="6"/>
        <v>0</v>
      </c>
      <c r="J63" s="43"/>
      <c r="K63" s="42"/>
      <c r="L63" s="39">
        <f t="shared" si="7"/>
        <v>0</v>
      </c>
      <c r="M63" s="41"/>
      <c r="N63" s="40"/>
      <c r="O63" s="39">
        <f t="shared" si="8"/>
        <v>0</v>
      </c>
      <c r="P63" s="38"/>
    </row>
    <row r="64" spans="1:16" ht="24" hidden="1" x14ac:dyDescent="0.25">
      <c r="A64" s="88">
        <v>1145</v>
      </c>
      <c r="B64" s="110" t="s">
        <v>249</v>
      </c>
      <c r="C64" s="87">
        <f t="shared" si="4"/>
        <v>0</v>
      </c>
      <c r="D64" s="42"/>
      <c r="E64" s="543"/>
      <c r="F64" s="87">
        <f t="shared" si="5"/>
        <v>0</v>
      </c>
      <c r="G64" s="43"/>
      <c r="H64" s="42"/>
      <c r="I64" s="39">
        <f t="shared" si="6"/>
        <v>0</v>
      </c>
      <c r="J64" s="43"/>
      <c r="K64" s="42"/>
      <c r="L64" s="39">
        <f t="shared" si="7"/>
        <v>0</v>
      </c>
      <c r="M64" s="41"/>
      <c r="N64" s="40"/>
      <c r="O64" s="39">
        <f t="shared" si="8"/>
        <v>0</v>
      </c>
      <c r="P64" s="38"/>
    </row>
    <row r="65" spans="1:16" ht="24" hidden="1" x14ac:dyDescent="0.25">
      <c r="A65" s="88">
        <v>1146</v>
      </c>
      <c r="B65" s="110" t="s">
        <v>248</v>
      </c>
      <c r="C65" s="87">
        <f t="shared" si="4"/>
        <v>0</v>
      </c>
      <c r="D65" s="42"/>
      <c r="E65" s="543"/>
      <c r="F65" s="87">
        <f t="shared" si="5"/>
        <v>0</v>
      </c>
      <c r="G65" s="43"/>
      <c r="H65" s="42"/>
      <c r="I65" s="39">
        <f t="shared" si="6"/>
        <v>0</v>
      </c>
      <c r="J65" s="43"/>
      <c r="K65" s="42"/>
      <c r="L65" s="39">
        <f t="shared" si="7"/>
        <v>0</v>
      </c>
      <c r="M65" s="41"/>
      <c r="N65" s="40"/>
      <c r="O65" s="39">
        <f t="shared" si="8"/>
        <v>0</v>
      </c>
      <c r="P65" s="38"/>
    </row>
    <row r="66" spans="1:16" hidden="1" x14ac:dyDescent="0.25">
      <c r="A66" s="88">
        <v>1147</v>
      </c>
      <c r="B66" s="110" t="s">
        <v>247</v>
      </c>
      <c r="C66" s="87">
        <f t="shared" si="4"/>
        <v>0</v>
      </c>
      <c r="D66" s="42"/>
      <c r="E66" s="543"/>
      <c r="F66" s="87">
        <f t="shared" si="5"/>
        <v>0</v>
      </c>
      <c r="G66" s="43"/>
      <c r="H66" s="42"/>
      <c r="I66" s="39">
        <f t="shared" si="6"/>
        <v>0</v>
      </c>
      <c r="J66" s="43"/>
      <c r="K66" s="42"/>
      <c r="L66" s="39">
        <f t="shared" si="7"/>
        <v>0</v>
      </c>
      <c r="M66" s="41"/>
      <c r="N66" s="40"/>
      <c r="O66" s="39">
        <f t="shared" si="8"/>
        <v>0</v>
      </c>
      <c r="P66" s="38"/>
    </row>
    <row r="67" spans="1:16" hidden="1" x14ac:dyDescent="0.25">
      <c r="A67" s="88">
        <v>1148</v>
      </c>
      <c r="B67" s="110" t="s">
        <v>246</v>
      </c>
      <c r="C67" s="87">
        <f t="shared" si="4"/>
        <v>0</v>
      </c>
      <c r="D67" s="42"/>
      <c r="E67" s="543"/>
      <c r="F67" s="87">
        <f t="shared" si="5"/>
        <v>0</v>
      </c>
      <c r="G67" s="43"/>
      <c r="H67" s="42"/>
      <c r="I67" s="39">
        <f t="shared" si="6"/>
        <v>0</v>
      </c>
      <c r="J67" s="43"/>
      <c r="K67" s="42"/>
      <c r="L67" s="39">
        <f t="shared" si="7"/>
        <v>0</v>
      </c>
      <c r="M67" s="41"/>
      <c r="N67" s="40"/>
      <c r="O67" s="39">
        <f t="shared" si="8"/>
        <v>0</v>
      </c>
      <c r="P67" s="38"/>
    </row>
    <row r="68" spans="1:16" ht="36" hidden="1" x14ac:dyDescent="0.25">
      <c r="A68" s="88">
        <v>1149</v>
      </c>
      <c r="B68" s="110" t="s">
        <v>245</v>
      </c>
      <c r="C68" s="87">
        <f t="shared" si="4"/>
        <v>0</v>
      </c>
      <c r="D68" s="42"/>
      <c r="E68" s="543"/>
      <c r="F68" s="87">
        <f t="shared" si="5"/>
        <v>0</v>
      </c>
      <c r="G68" s="43"/>
      <c r="H68" s="42"/>
      <c r="I68" s="39">
        <f t="shared" si="6"/>
        <v>0</v>
      </c>
      <c r="J68" s="43"/>
      <c r="K68" s="42"/>
      <c r="L68" s="39">
        <f t="shared" si="7"/>
        <v>0</v>
      </c>
      <c r="M68" s="41"/>
      <c r="N68" s="40"/>
      <c r="O68" s="39">
        <f t="shared" si="8"/>
        <v>0</v>
      </c>
      <c r="P68" s="38"/>
    </row>
    <row r="69" spans="1:16" ht="36" hidden="1" x14ac:dyDescent="0.25">
      <c r="A69" s="169">
        <v>1150</v>
      </c>
      <c r="B69" s="96" t="s">
        <v>244</v>
      </c>
      <c r="C69" s="87">
        <f t="shared" si="4"/>
        <v>0</v>
      </c>
      <c r="D69" s="166"/>
      <c r="E69" s="544"/>
      <c r="F69" s="484">
        <f t="shared" si="5"/>
        <v>0</v>
      </c>
      <c r="G69" s="167"/>
      <c r="H69" s="166"/>
      <c r="I69" s="90">
        <f t="shared" si="6"/>
        <v>0</v>
      </c>
      <c r="J69" s="167"/>
      <c r="K69" s="166"/>
      <c r="L69" s="90">
        <f t="shared" si="7"/>
        <v>0</v>
      </c>
      <c r="M69" s="165"/>
      <c r="N69" s="164"/>
      <c r="O69" s="90">
        <f t="shared" si="8"/>
        <v>0</v>
      </c>
      <c r="P69" s="89"/>
    </row>
    <row r="70" spans="1:16" ht="36" hidden="1" x14ac:dyDescent="0.25">
      <c r="A70" s="109">
        <v>1200</v>
      </c>
      <c r="B70" s="108" t="s">
        <v>243</v>
      </c>
      <c r="C70" s="473">
        <f t="shared" si="4"/>
        <v>0</v>
      </c>
      <c r="D70" s="120">
        <f>SUM(D71:D72)</f>
        <v>0</v>
      </c>
      <c r="E70" s="540">
        <f>SUM(E71:E72)</f>
        <v>0</v>
      </c>
      <c r="F70" s="473">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477">
        <f t="shared" si="4"/>
        <v>0</v>
      </c>
      <c r="D71" s="82"/>
      <c r="E71" s="542"/>
      <c r="F71" s="477">
        <f t="shared" si="5"/>
        <v>0</v>
      </c>
      <c r="G71" s="83"/>
      <c r="H71" s="82"/>
      <c r="I71" s="79">
        <f t="shared" si="6"/>
        <v>0</v>
      </c>
      <c r="J71" s="83"/>
      <c r="K71" s="82"/>
      <c r="L71" s="79">
        <f t="shared" si="7"/>
        <v>0</v>
      </c>
      <c r="M71" s="81"/>
      <c r="N71" s="80"/>
      <c r="O71" s="79">
        <f t="shared" si="8"/>
        <v>0</v>
      </c>
      <c r="P71" s="78"/>
    </row>
    <row r="72" spans="1:16" ht="24" hidden="1" x14ac:dyDescent="0.25">
      <c r="A72" s="111">
        <v>1220</v>
      </c>
      <c r="B72" s="110" t="s">
        <v>241</v>
      </c>
      <c r="C72" s="87">
        <f t="shared" si="4"/>
        <v>0</v>
      </c>
      <c r="D72" s="114">
        <f>SUM(D73:D77)</f>
        <v>0</v>
      </c>
      <c r="E72" s="136">
        <f>SUM(E73:E77)</f>
        <v>0</v>
      </c>
      <c r="F72" s="87">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60" hidden="1" x14ac:dyDescent="0.25">
      <c r="A73" s="88">
        <v>1221</v>
      </c>
      <c r="B73" s="110" t="s">
        <v>240</v>
      </c>
      <c r="C73" s="87">
        <f t="shared" si="4"/>
        <v>0</v>
      </c>
      <c r="D73" s="42"/>
      <c r="E73" s="543"/>
      <c r="F73" s="87">
        <f t="shared" si="5"/>
        <v>0</v>
      </c>
      <c r="G73" s="43"/>
      <c r="H73" s="42"/>
      <c r="I73" s="39">
        <f t="shared" si="6"/>
        <v>0</v>
      </c>
      <c r="J73" s="43"/>
      <c r="K73" s="42"/>
      <c r="L73" s="39">
        <f t="shared" si="7"/>
        <v>0</v>
      </c>
      <c r="M73" s="41"/>
      <c r="N73" s="40"/>
      <c r="O73" s="39">
        <f t="shared" si="8"/>
        <v>0</v>
      </c>
      <c r="P73" s="38"/>
    </row>
    <row r="74" spans="1:16" hidden="1" x14ac:dyDescent="0.25">
      <c r="A74" s="88">
        <v>1223</v>
      </c>
      <c r="B74" s="110" t="s">
        <v>239</v>
      </c>
      <c r="C74" s="87">
        <f t="shared" si="4"/>
        <v>0</v>
      </c>
      <c r="D74" s="42"/>
      <c r="E74" s="543"/>
      <c r="F74" s="87">
        <f t="shared" si="5"/>
        <v>0</v>
      </c>
      <c r="G74" s="43"/>
      <c r="H74" s="42"/>
      <c r="I74" s="39">
        <f t="shared" si="6"/>
        <v>0</v>
      </c>
      <c r="J74" s="43"/>
      <c r="K74" s="42"/>
      <c r="L74" s="39">
        <f t="shared" si="7"/>
        <v>0</v>
      </c>
      <c r="M74" s="41"/>
      <c r="N74" s="40"/>
      <c r="O74" s="39">
        <f t="shared" si="8"/>
        <v>0</v>
      </c>
      <c r="P74" s="38"/>
    </row>
    <row r="75" spans="1:16" hidden="1" x14ac:dyDescent="0.25">
      <c r="A75" s="88">
        <v>1225</v>
      </c>
      <c r="B75" s="110" t="s">
        <v>238</v>
      </c>
      <c r="C75" s="87">
        <f t="shared" si="4"/>
        <v>0</v>
      </c>
      <c r="D75" s="42"/>
      <c r="E75" s="543"/>
      <c r="F75" s="87">
        <f t="shared" si="5"/>
        <v>0</v>
      </c>
      <c r="G75" s="43"/>
      <c r="H75" s="42"/>
      <c r="I75" s="39">
        <f t="shared" si="6"/>
        <v>0</v>
      </c>
      <c r="J75" s="43"/>
      <c r="K75" s="42"/>
      <c r="L75" s="39">
        <f t="shared" si="7"/>
        <v>0</v>
      </c>
      <c r="M75" s="41"/>
      <c r="N75" s="40"/>
      <c r="O75" s="39">
        <f t="shared" si="8"/>
        <v>0</v>
      </c>
      <c r="P75" s="38"/>
    </row>
    <row r="76" spans="1:16" ht="36" hidden="1" x14ac:dyDescent="0.25">
      <c r="A76" s="88">
        <v>1227</v>
      </c>
      <c r="B76" s="110" t="s">
        <v>237</v>
      </c>
      <c r="C76" s="87">
        <f t="shared" si="4"/>
        <v>0</v>
      </c>
      <c r="D76" s="42"/>
      <c r="E76" s="543"/>
      <c r="F76" s="87">
        <f t="shared" si="5"/>
        <v>0</v>
      </c>
      <c r="G76" s="43"/>
      <c r="H76" s="42"/>
      <c r="I76" s="39">
        <f t="shared" si="6"/>
        <v>0</v>
      </c>
      <c r="J76" s="43"/>
      <c r="K76" s="42"/>
      <c r="L76" s="39">
        <f t="shared" si="7"/>
        <v>0</v>
      </c>
      <c r="M76" s="41"/>
      <c r="N76" s="40"/>
      <c r="O76" s="39">
        <f t="shared" si="8"/>
        <v>0</v>
      </c>
      <c r="P76" s="38"/>
    </row>
    <row r="77" spans="1:16" ht="60" hidden="1" x14ac:dyDescent="0.25">
      <c r="A77" s="88">
        <v>1228</v>
      </c>
      <c r="B77" s="110" t="s">
        <v>236</v>
      </c>
      <c r="C77" s="87">
        <f t="shared" si="4"/>
        <v>0</v>
      </c>
      <c r="D77" s="42"/>
      <c r="E77" s="543"/>
      <c r="F77" s="87">
        <f t="shared" si="5"/>
        <v>0</v>
      </c>
      <c r="G77" s="43"/>
      <c r="H77" s="42"/>
      <c r="I77" s="39">
        <f t="shared" si="6"/>
        <v>0</v>
      </c>
      <c r="J77" s="43"/>
      <c r="K77" s="42"/>
      <c r="L77" s="39">
        <f t="shared" si="7"/>
        <v>0</v>
      </c>
      <c r="M77" s="41"/>
      <c r="N77" s="40"/>
      <c r="O77" s="39">
        <f t="shared" si="8"/>
        <v>0</v>
      </c>
      <c r="P77" s="38"/>
    </row>
    <row r="78" spans="1:16" x14ac:dyDescent="0.25">
      <c r="A78" s="163">
        <v>2000</v>
      </c>
      <c r="B78" s="163" t="s">
        <v>235</v>
      </c>
      <c r="C78" s="492">
        <f t="shared" si="4"/>
        <v>84236</v>
      </c>
      <c r="D78" s="538">
        <f>SUM(D79,D86,D133,D167,D168,D175)</f>
        <v>106184</v>
      </c>
      <c r="E78" s="539">
        <f>SUM(E79,E86,E133,E167,E168,E175)</f>
        <v>-21948</v>
      </c>
      <c r="F78" s="492">
        <f t="shared" si="5"/>
        <v>84236</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473">
        <f t="shared" si="4"/>
        <v>0</v>
      </c>
      <c r="D79" s="120">
        <f>SUM(D80,D83)</f>
        <v>0</v>
      </c>
      <c r="E79" s="540">
        <f>SUM(E80,E83)</f>
        <v>0</v>
      </c>
      <c r="F79" s="473">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477">
        <f t="shared" si="4"/>
        <v>0</v>
      </c>
      <c r="D80" s="139">
        <f>SUM(D81:D82)</f>
        <v>0</v>
      </c>
      <c r="E80" s="148">
        <f>SUM(E81:E82)</f>
        <v>0</v>
      </c>
      <c r="F80" s="477">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87">
        <f t="shared" si="4"/>
        <v>0</v>
      </c>
      <c r="D81" s="42"/>
      <c r="E81" s="543"/>
      <c r="F81" s="87">
        <f t="shared" si="5"/>
        <v>0</v>
      </c>
      <c r="G81" s="43"/>
      <c r="H81" s="42"/>
      <c r="I81" s="39">
        <f t="shared" si="6"/>
        <v>0</v>
      </c>
      <c r="J81" s="43"/>
      <c r="K81" s="42"/>
      <c r="L81" s="39">
        <f t="shared" si="7"/>
        <v>0</v>
      </c>
      <c r="M81" s="41"/>
      <c r="N81" s="40"/>
      <c r="O81" s="39">
        <f t="shared" si="8"/>
        <v>0</v>
      </c>
      <c r="P81" s="38"/>
    </row>
    <row r="82" spans="1:16" ht="24" hidden="1" x14ac:dyDescent="0.25">
      <c r="A82" s="88">
        <v>2112</v>
      </c>
      <c r="B82" s="110" t="s">
        <v>230</v>
      </c>
      <c r="C82" s="87">
        <f t="shared" si="4"/>
        <v>0</v>
      </c>
      <c r="D82" s="42"/>
      <c r="E82" s="543"/>
      <c r="F82" s="87">
        <f t="shared" si="5"/>
        <v>0</v>
      </c>
      <c r="G82" s="43"/>
      <c r="H82" s="42"/>
      <c r="I82" s="39">
        <f t="shared" si="6"/>
        <v>0</v>
      </c>
      <c r="J82" s="43"/>
      <c r="K82" s="42"/>
      <c r="L82" s="39">
        <f t="shared" si="7"/>
        <v>0</v>
      </c>
      <c r="M82" s="41"/>
      <c r="N82" s="40"/>
      <c r="O82" s="39">
        <f t="shared" si="8"/>
        <v>0</v>
      </c>
      <c r="P82" s="38"/>
    </row>
    <row r="83" spans="1:16" ht="24" hidden="1" x14ac:dyDescent="0.25">
      <c r="A83" s="111">
        <v>2120</v>
      </c>
      <c r="B83" s="110" t="s">
        <v>232</v>
      </c>
      <c r="C83" s="87">
        <f t="shared" si="4"/>
        <v>0</v>
      </c>
      <c r="D83" s="114">
        <f>SUM(D84:D85)</f>
        <v>0</v>
      </c>
      <c r="E83" s="136">
        <f>SUM(E84:E85)</f>
        <v>0</v>
      </c>
      <c r="F83" s="87">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87">
        <f t="shared" si="4"/>
        <v>0</v>
      </c>
      <c r="D84" s="42"/>
      <c r="E84" s="543"/>
      <c r="F84" s="87">
        <f t="shared" si="5"/>
        <v>0</v>
      </c>
      <c r="G84" s="43"/>
      <c r="H84" s="42"/>
      <c r="I84" s="39">
        <f t="shared" si="6"/>
        <v>0</v>
      </c>
      <c r="J84" s="43"/>
      <c r="K84" s="42"/>
      <c r="L84" s="39">
        <f t="shared" si="7"/>
        <v>0</v>
      </c>
      <c r="M84" s="41"/>
      <c r="N84" s="40"/>
      <c r="O84" s="39">
        <f t="shared" si="8"/>
        <v>0</v>
      </c>
      <c r="P84" s="38"/>
    </row>
    <row r="85" spans="1:16" ht="24" hidden="1" x14ac:dyDescent="0.25">
      <c r="A85" s="88">
        <v>2122</v>
      </c>
      <c r="B85" s="110" t="s">
        <v>230</v>
      </c>
      <c r="C85" s="87">
        <f t="shared" si="4"/>
        <v>0</v>
      </c>
      <c r="D85" s="42"/>
      <c r="E85" s="543"/>
      <c r="F85" s="87">
        <f t="shared" si="5"/>
        <v>0</v>
      </c>
      <c r="G85" s="43"/>
      <c r="H85" s="42"/>
      <c r="I85" s="39">
        <f t="shared" si="6"/>
        <v>0</v>
      </c>
      <c r="J85" s="43"/>
      <c r="K85" s="42"/>
      <c r="L85" s="39">
        <f t="shared" si="7"/>
        <v>0</v>
      </c>
      <c r="M85" s="41"/>
      <c r="N85" s="40"/>
      <c r="O85" s="39">
        <f t="shared" si="8"/>
        <v>0</v>
      </c>
      <c r="P85" s="38"/>
    </row>
    <row r="86" spans="1:16" x14ac:dyDescent="0.25">
      <c r="A86" s="109">
        <v>2200</v>
      </c>
      <c r="B86" s="108" t="s">
        <v>229</v>
      </c>
      <c r="C86" s="168">
        <f t="shared" si="4"/>
        <v>84236</v>
      </c>
      <c r="D86" s="120">
        <f>SUM(D87,D92,D98,D106,D115,D119,D125,D131)</f>
        <v>106184</v>
      </c>
      <c r="E86" s="540">
        <f>SUM(E87,E92,E98,E106,E115,E119,E125,E131)</f>
        <v>-21948</v>
      </c>
      <c r="F86" s="473">
        <f t="shared" si="5"/>
        <v>84236</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t="24" hidden="1" x14ac:dyDescent="0.25">
      <c r="A87" s="169">
        <v>2210</v>
      </c>
      <c r="B87" s="96" t="s">
        <v>228</v>
      </c>
      <c r="C87" s="484">
        <f t="shared" si="4"/>
        <v>0</v>
      </c>
      <c r="D87" s="93">
        <f>SUM(D88:D91)</f>
        <v>0</v>
      </c>
      <c r="E87" s="541">
        <f>SUM(E88:E91)</f>
        <v>0</v>
      </c>
      <c r="F87" s="484">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87">
        <f t="shared" si="4"/>
        <v>0</v>
      </c>
      <c r="D88" s="82"/>
      <c r="E88" s="542"/>
      <c r="F88" s="477">
        <f t="shared" si="5"/>
        <v>0</v>
      </c>
      <c r="G88" s="83"/>
      <c r="H88" s="82"/>
      <c r="I88" s="79">
        <f t="shared" si="6"/>
        <v>0</v>
      </c>
      <c r="J88" s="83"/>
      <c r="K88" s="82"/>
      <c r="L88" s="79">
        <f t="shared" si="7"/>
        <v>0</v>
      </c>
      <c r="M88" s="81"/>
      <c r="N88" s="80"/>
      <c r="O88" s="79">
        <f t="shared" si="8"/>
        <v>0</v>
      </c>
      <c r="P88" s="78"/>
    </row>
    <row r="89" spans="1:16" ht="36" hidden="1" x14ac:dyDescent="0.25">
      <c r="A89" s="88">
        <v>2212</v>
      </c>
      <c r="B89" s="110" t="s">
        <v>226</v>
      </c>
      <c r="C89" s="87">
        <f t="shared" si="4"/>
        <v>0</v>
      </c>
      <c r="D89" s="42"/>
      <c r="E89" s="543"/>
      <c r="F89" s="87">
        <f t="shared" si="5"/>
        <v>0</v>
      </c>
      <c r="G89" s="43"/>
      <c r="H89" s="42"/>
      <c r="I89" s="39">
        <f t="shared" si="6"/>
        <v>0</v>
      </c>
      <c r="J89" s="43"/>
      <c r="K89" s="42"/>
      <c r="L89" s="39">
        <f t="shared" si="7"/>
        <v>0</v>
      </c>
      <c r="M89" s="41"/>
      <c r="N89" s="40"/>
      <c r="O89" s="39">
        <f t="shared" si="8"/>
        <v>0</v>
      </c>
      <c r="P89" s="38"/>
    </row>
    <row r="90" spans="1:16" ht="24" hidden="1" x14ac:dyDescent="0.25">
      <c r="A90" s="88">
        <v>2214</v>
      </c>
      <c r="B90" s="110" t="s">
        <v>225</v>
      </c>
      <c r="C90" s="87">
        <f t="shared" si="4"/>
        <v>0</v>
      </c>
      <c r="D90" s="42"/>
      <c r="E90" s="543"/>
      <c r="F90" s="87">
        <f t="shared" si="5"/>
        <v>0</v>
      </c>
      <c r="G90" s="43"/>
      <c r="H90" s="42"/>
      <c r="I90" s="39">
        <f t="shared" si="6"/>
        <v>0</v>
      </c>
      <c r="J90" s="43"/>
      <c r="K90" s="42"/>
      <c r="L90" s="39">
        <f t="shared" si="7"/>
        <v>0</v>
      </c>
      <c r="M90" s="41"/>
      <c r="N90" s="40"/>
      <c r="O90" s="39">
        <f t="shared" si="8"/>
        <v>0</v>
      </c>
      <c r="P90" s="38"/>
    </row>
    <row r="91" spans="1:16" hidden="1" x14ac:dyDescent="0.25">
      <c r="A91" s="88">
        <v>2219</v>
      </c>
      <c r="B91" s="110" t="s">
        <v>224</v>
      </c>
      <c r="C91" s="87">
        <f t="shared" si="4"/>
        <v>0</v>
      </c>
      <c r="D91" s="42"/>
      <c r="E91" s="543"/>
      <c r="F91" s="87">
        <f t="shared" si="5"/>
        <v>0</v>
      </c>
      <c r="G91" s="43"/>
      <c r="H91" s="42"/>
      <c r="I91" s="39">
        <f t="shared" si="6"/>
        <v>0</v>
      </c>
      <c r="J91" s="43"/>
      <c r="K91" s="42"/>
      <c r="L91" s="39">
        <f t="shared" si="7"/>
        <v>0</v>
      </c>
      <c r="M91" s="41"/>
      <c r="N91" s="40"/>
      <c r="O91" s="39">
        <f t="shared" si="8"/>
        <v>0</v>
      </c>
      <c r="P91" s="38"/>
    </row>
    <row r="92" spans="1:16" ht="24" hidden="1" x14ac:dyDescent="0.25">
      <c r="A92" s="111">
        <v>2220</v>
      </c>
      <c r="B92" s="110" t="s">
        <v>223</v>
      </c>
      <c r="C92" s="87">
        <f t="shared" si="4"/>
        <v>0</v>
      </c>
      <c r="D92" s="114">
        <f>SUM(D93:D97)</f>
        <v>0</v>
      </c>
      <c r="E92" s="136">
        <f>SUM(E93:E97)</f>
        <v>0</v>
      </c>
      <c r="F92" s="87">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87">
        <f t="shared" si="4"/>
        <v>0</v>
      </c>
      <c r="D93" s="42"/>
      <c r="E93" s="543"/>
      <c r="F93" s="87">
        <f t="shared" si="5"/>
        <v>0</v>
      </c>
      <c r="G93" s="43"/>
      <c r="H93" s="42"/>
      <c r="I93" s="39">
        <f t="shared" si="6"/>
        <v>0</v>
      </c>
      <c r="J93" s="43"/>
      <c r="K93" s="42"/>
      <c r="L93" s="39">
        <f t="shared" si="7"/>
        <v>0</v>
      </c>
      <c r="M93" s="41"/>
      <c r="N93" s="40"/>
      <c r="O93" s="39">
        <f t="shared" si="8"/>
        <v>0</v>
      </c>
      <c r="P93" s="38"/>
    </row>
    <row r="94" spans="1:16" hidden="1" x14ac:dyDescent="0.25">
      <c r="A94" s="88">
        <v>2222</v>
      </c>
      <c r="B94" s="110" t="s">
        <v>221</v>
      </c>
      <c r="C94" s="87">
        <f t="shared" si="4"/>
        <v>0</v>
      </c>
      <c r="D94" s="42"/>
      <c r="E94" s="543"/>
      <c r="F94" s="87">
        <f t="shared" si="5"/>
        <v>0</v>
      </c>
      <c r="G94" s="43"/>
      <c r="H94" s="42"/>
      <c r="I94" s="39">
        <f t="shared" si="6"/>
        <v>0</v>
      </c>
      <c r="J94" s="43"/>
      <c r="K94" s="42"/>
      <c r="L94" s="39">
        <f t="shared" si="7"/>
        <v>0</v>
      </c>
      <c r="M94" s="41"/>
      <c r="N94" s="40"/>
      <c r="O94" s="39">
        <f t="shared" si="8"/>
        <v>0</v>
      </c>
      <c r="P94" s="38"/>
    </row>
    <row r="95" spans="1:16" hidden="1" x14ac:dyDescent="0.25">
      <c r="A95" s="88">
        <v>2223</v>
      </c>
      <c r="B95" s="110" t="s">
        <v>220</v>
      </c>
      <c r="C95" s="87">
        <f t="shared" si="4"/>
        <v>0</v>
      </c>
      <c r="D95" s="42"/>
      <c r="E95" s="543"/>
      <c r="F95" s="87">
        <f t="shared" si="5"/>
        <v>0</v>
      </c>
      <c r="G95" s="43"/>
      <c r="H95" s="42"/>
      <c r="I95" s="39">
        <f t="shared" si="6"/>
        <v>0</v>
      </c>
      <c r="J95" s="43"/>
      <c r="K95" s="42"/>
      <c r="L95" s="39">
        <f t="shared" si="7"/>
        <v>0</v>
      </c>
      <c r="M95" s="41"/>
      <c r="N95" s="40"/>
      <c r="O95" s="39">
        <f t="shared" si="8"/>
        <v>0</v>
      </c>
      <c r="P95" s="38"/>
    </row>
    <row r="96" spans="1:16" ht="48" hidden="1" x14ac:dyDescent="0.25">
      <c r="A96" s="88">
        <v>2224</v>
      </c>
      <c r="B96" s="110" t="s">
        <v>219</v>
      </c>
      <c r="C96" s="87">
        <f t="shared" si="4"/>
        <v>0</v>
      </c>
      <c r="D96" s="42"/>
      <c r="E96" s="543"/>
      <c r="F96" s="87">
        <f t="shared" si="5"/>
        <v>0</v>
      </c>
      <c r="G96" s="43"/>
      <c r="H96" s="42"/>
      <c r="I96" s="39">
        <f t="shared" si="6"/>
        <v>0</v>
      </c>
      <c r="J96" s="43"/>
      <c r="K96" s="42"/>
      <c r="L96" s="39">
        <f t="shared" si="7"/>
        <v>0</v>
      </c>
      <c r="M96" s="41"/>
      <c r="N96" s="40"/>
      <c r="O96" s="39">
        <f t="shared" si="8"/>
        <v>0</v>
      </c>
      <c r="P96" s="38"/>
    </row>
    <row r="97" spans="1:16" ht="24" hidden="1" x14ac:dyDescent="0.25">
      <c r="A97" s="88">
        <v>2229</v>
      </c>
      <c r="B97" s="110" t="s">
        <v>218</v>
      </c>
      <c r="C97" s="87">
        <f t="shared" si="4"/>
        <v>0</v>
      </c>
      <c r="D97" s="42"/>
      <c r="E97" s="543"/>
      <c r="F97" s="87">
        <f t="shared" si="5"/>
        <v>0</v>
      </c>
      <c r="G97" s="43"/>
      <c r="H97" s="42"/>
      <c r="I97" s="39">
        <f t="shared" si="6"/>
        <v>0</v>
      </c>
      <c r="J97" s="43"/>
      <c r="K97" s="42"/>
      <c r="L97" s="39">
        <f t="shared" si="7"/>
        <v>0</v>
      </c>
      <c r="M97" s="41"/>
      <c r="N97" s="40"/>
      <c r="O97" s="39">
        <f t="shared" si="8"/>
        <v>0</v>
      </c>
      <c r="P97" s="38"/>
    </row>
    <row r="98" spans="1:16" ht="36" hidden="1" x14ac:dyDescent="0.25">
      <c r="A98" s="111">
        <v>2230</v>
      </c>
      <c r="B98" s="110" t="s">
        <v>217</v>
      </c>
      <c r="C98" s="87">
        <f t="shared" si="4"/>
        <v>0</v>
      </c>
      <c r="D98" s="114">
        <f>SUM(D99:D105)</f>
        <v>0</v>
      </c>
      <c r="E98" s="136">
        <f>SUM(E99:E105)</f>
        <v>0</v>
      </c>
      <c r="F98" s="87">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87">
        <f t="shared" si="4"/>
        <v>0</v>
      </c>
      <c r="D99" s="42"/>
      <c r="E99" s="543"/>
      <c r="F99" s="87">
        <f t="shared" si="5"/>
        <v>0</v>
      </c>
      <c r="G99" s="43"/>
      <c r="H99" s="42"/>
      <c r="I99" s="39">
        <f t="shared" si="6"/>
        <v>0</v>
      </c>
      <c r="J99" s="43"/>
      <c r="K99" s="42"/>
      <c r="L99" s="39">
        <f t="shared" si="7"/>
        <v>0</v>
      </c>
      <c r="M99" s="41"/>
      <c r="N99" s="40"/>
      <c r="O99" s="39">
        <f t="shared" si="8"/>
        <v>0</v>
      </c>
      <c r="P99" s="38"/>
    </row>
    <row r="100" spans="1:16" ht="36" hidden="1" x14ac:dyDescent="0.25">
      <c r="A100" s="88">
        <v>2232</v>
      </c>
      <c r="B100" s="110" t="s">
        <v>215</v>
      </c>
      <c r="C100" s="87">
        <f t="shared" si="4"/>
        <v>0</v>
      </c>
      <c r="D100" s="42"/>
      <c r="E100" s="543"/>
      <c r="F100" s="87">
        <f t="shared" si="5"/>
        <v>0</v>
      </c>
      <c r="G100" s="43"/>
      <c r="H100" s="42"/>
      <c r="I100" s="39">
        <f t="shared" si="6"/>
        <v>0</v>
      </c>
      <c r="J100" s="43"/>
      <c r="K100" s="42"/>
      <c r="L100" s="39">
        <f t="shared" si="7"/>
        <v>0</v>
      </c>
      <c r="M100" s="41"/>
      <c r="N100" s="40"/>
      <c r="O100" s="39">
        <f t="shared" si="8"/>
        <v>0</v>
      </c>
      <c r="P100" s="38"/>
    </row>
    <row r="101" spans="1:16" ht="24" hidden="1" x14ac:dyDescent="0.25">
      <c r="A101" s="145">
        <v>2233</v>
      </c>
      <c r="B101" s="117" t="s">
        <v>214</v>
      </c>
      <c r="C101" s="87">
        <f t="shared" si="4"/>
        <v>0</v>
      </c>
      <c r="D101" s="82"/>
      <c r="E101" s="542"/>
      <c r="F101" s="477">
        <f t="shared" si="5"/>
        <v>0</v>
      </c>
      <c r="G101" s="83"/>
      <c r="H101" s="82"/>
      <c r="I101" s="79">
        <f t="shared" si="6"/>
        <v>0</v>
      </c>
      <c r="J101" s="83"/>
      <c r="K101" s="82"/>
      <c r="L101" s="79">
        <f t="shared" si="7"/>
        <v>0</v>
      </c>
      <c r="M101" s="81"/>
      <c r="N101" s="80"/>
      <c r="O101" s="79">
        <f t="shared" si="8"/>
        <v>0</v>
      </c>
      <c r="P101" s="78"/>
    </row>
    <row r="102" spans="1:16" ht="36" hidden="1" x14ac:dyDescent="0.25">
      <c r="A102" s="88">
        <v>2234</v>
      </c>
      <c r="B102" s="110" t="s">
        <v>213</v>
      </c>
      <c r="C102" s="87">
        <f t="shared" si="4"/>
        <v>0</v>
      </c>
      <c r="D102" s="42"/>
      <c r="E102" s="543"/>
      <c r="F102" s="87">
        <f t="shared" si="5"/>
        <v>0</v>
      </c>
      <c r="G102" s="43"/>
      <c r="H102" s="42"/>
      <c r="I102" s="39">
        <f t="shared" si="6"/>
        <v>0</v>
      </c>
      <c r="J102" s="43"/>
      <c r="K102" s="42"/>
      <c r="L102" s="39">
        <f t="shared" si="7"/>
        <v>0</v>
      </c>
      <c r="M102" s="41"/>
      <c r="N102" s="40"/>
      <c r="O102" s="39">
        <f t="shared" si="8"/>
        <v>0</v>
      </c>
      <c r="P102" s="38"/>
    </row>
    <row r="103" spans="1:16" ht="24" hidden="1" x14ac:dyDescent="0.25">
      <c r="A103" s="88">
        <v>2235</v>
      </c>
      <c r="B103" s="110" t="s">
        <v>212</v>
      </c>
      <c r="C103" s="87">
        <f t="shared" si="4"/>
        <v>0</v>
      </c>
      <c r="D103" s="42"/>
      <c r="E103" s="543"/>
      <c r="F103" s="87">
        <f t="shared" si="5"/>
        <v>0</v>
      </c>
      <c r="G103" s="43"/>
      <c r="H103" s="42"/>
      <c r="I103" s="39">
        <f t="shared" si="6"/>
        <v>0</v>
      </c>
      <c r="J103" s="43"/>
      <c r="K103" s="42"/>
      <c r="L103" s="39">
        <f t="shared" si="7"/>
        <v>0</v>
      </c>
      <c r="M103" s="41"/>
      <c r="N103" s="40"/>
      <c r="O103" s="39">
        <f t="shared" si="8"/>
        <v>0</v>
      </c>
      <c r="P103" s="38"/>
    </row>
    <row r="104" spans="1:16" hidden="1" x14ac:dyDescent="0.25">
      <c r="A104" s="88">
        <v>2236</v>
      </c>
      <c r="B104" s="110" t="s">
        <v>211</v>
      </c>
      <c r="C104" s="87">
        <f t="shared" si="4"/>
        <v>0</v>
      </c>
      <c r="D104" s="42"/>
      <c r="E104" s="543"/>
      <c r="F104" s="87">
        <f t="shared" si="5"/>
        <v>0</v>
      </c>
      <c r="G104" s="43"/>
      <c r="H104" s="42"/>
      <c r="I104" s="39">
        <f t="shared" si="6"/>
        <v>0</v>
      </c>
      <c r="J104" s="43"/>
      <c r="K104" s="42"/>
      <c r="L104" s="39">
        <f t="shared" si="7"/>
        <v>0</v>
      </c>
      <c r="M104" s="41"/>
      <c r="N104" s="40"/>
      <c r="O104" s="39">
        <f t="shared" si="8"/>
        <v>0</v>
      </c>
      <c r="P104" s="38"/>
    </row>
    <row r="105" spans="1:16" ht="24" hidden="1" x14ac:dyDescent="0.25">
      <c r="A105" s="88">
        <v>2239</v>
      </c>
      <c r="B105" s="110" t="s">
        <v>210</v>
      </c>
      <c r="C105" s="87">
        <f t="shared" si="4"/>
        <v>0</v>
      </c>
      <c r="D105" s="42"/>
      <c r="E105" s="543"/>
      <c r="F105" s="87">
        <f t="shared" si="5"/>
        <v>0</v>
      </c>
      <c r="G105" s="43"/>
      <c r="H105" s="42"/>
      <c r="I105" s="39">
        <f t="shared" si="6"/>
        <v>0</v>
      </c>
      <c r="J105" s="43"/>
      <c r="K105" s="42"/>
      <c r="L105" s="39">
        <f t="shared" si="7"/>
        <v>0</v>
      </c>
      <c r="M105" s="41"/>
      <c r="N105" s="40"/>
      <c r="O105" s="39">
        <f t="shared" si="8"/>
        <v>0</v>
      </c>
      <c r="P105" s="38"/>
    </row>
    <row r="106" spans="1:16" ht="36" hidden="1" x14ac:dyDescent="0.25">
      <c r="A106" s="111">
        <v>2240</v>
      </c>
      <c r="B106" s="110" t="s">
        <v>209</v>
      </c>
      <c r="C106" s="87">
        <f t="shared" si="4"/>
        <v>0</v>
      </c>
      <c r="D106" s="114">
        <f>SUM(D107:D114)</f>
        <v>0</v>
      </c>
      <c r="E106" s="136">
        <f>SUM(E107:E114)</f>
        <v>0</v>
      </c>
      <c r="F106" s="87">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hidden="1" x14ac:dyDescent="0.25">
      <c r="A107" s="88">
        <v>2241</v>
      </c>
      <c r="B107" s="110" t="s">
        <v>208</v>
      </c>
      <c r="C107" s="87">
        <f t="shared" si="4"/>
        <v>0</v>
      </c>
      <c r="D107" s="42"/>
      <c r="E107" s="543"/>
      <c r="F107" s="87">
        <f t="shared" si="5"/>
        <v>0</v>
      </c>
      <c r="G107" s="43"/>
      <c r="H107" s="42"/>
      <c r="I107" s="39">
        <f t="shared" si="6"/>
        <v>0</v>
      </c>
      <c r="J107" s="43"/>
      <c r="K107" s="42"/>
      <c r="L107" s="39">
        <f t="shared" si="7"/>
        <v>0</v>
      </c>
      <c r="M107" s="41"/>
      <c r="N107" s="40"/>
      <c r="O107" s="39">
        <f t="shared" si="8"/>
        <v>0</v>
      </c>
      <c r="P107" s="38"/>
    </row>
    <row r="108" spans="1:16" ht="24" hidden="1" x14ac:dyDescent="0.25">
      <c r="A108" s="88">
        <v>2242</v>
      </c>
      <c r="B108" s="110" t="s">
        <v>207</v>
      </c>
      <c r="C108" s="87">
        <f t="shared" si="4"/>
        <v>0</v>
      </c>
      <c r="D108" s="42"/>
      <c r="E108" s="543"/>
      <c r="F108" s="87">
        <f t="shared" si="5"/>
        <v>0</v>
      </c>
      <c r="G108" s="43"/>
      <c r="H108" s="42"/>
      <c r="I108" s="39">
        <f t="shared" si="6"/>
        <v>0</v>
      </c>
      <c r="J108" s="43"/>
      <c r="K108" s="42"/>
      <c r="L108" s="39">
        <f t="shared" si="7"/>
        <v>0</v>
      </c>
      <c r="M108" s="41"/>
      <c r="N108" s="40"/>
      <c r="O108" s="39">
        <f t="shared" si="8"/>
        <v>0</v>
      </c>
      <c r="P108" s="38"/>
    </row>
    <row r="109" spans="1:16" ht="24" hidden="1" x14ac:dyDescent="0.25">
      <c r="A109" s="88">
        <v>2243</v>
      </c>
      <c r="B109" s="110" t="s">
        <v>206</v>
      </c>
      <c r="C109" s="87">
        <f t="shared" si="4"/>
        <v>0</v>
      </c>
      <c r="D109" s="42"/>
      <c r="E109" s="543"/>
      <c r="F109" s="87">
        <f t="shared" si="5"/>
        <v>0</v>
      </c>
      <c r="G109" s="43"/>
      <c r="H109" s="42"/>
      <c r="I109" s="39">
        <f t="shared" si="6"/>
        <v>0</v>
      </c>
      <c r="J109" s="43"/>
      <c r="K109" s="42"/>
      <c r="L109" s="39">
        <f t="shared" si="7"/>
        <v>0</v>
      </c>
      <c r="M109" s="41"/>
      <c r="N109" s="40"/>
      <c r="O109" s="39">
        <f t="shared" si="8"/>
        <v>0</v>
      </c>
      <c r="P109" s="38"/>
    </row>
    <row r="110" spans="1:16" hidden="1" x14ac:dyDescent="0.25">
      <c r="A110" s="88">
        <v>2244</v>
      </c>
      <c r="B110" s="110" t="s">
        <v>205</v>
      </c>
      <c r="C110" s="87">
        <f t="shared" si="4"/>
        <v>0</v>
      </c>
      <c r="D110" s="42"/>
      <c r="E110" s="543"/>
      <c r="F110" s="87">
        <f t="shared" si="5"/>
        <v>0</v>
      </c>
      <c r="G110" s="43"/>
      <c r="H110" s="42"/>
      <c r="I110" s="39">
        <f t="shared" si="6"/>
        <v>0</v>
      </c>
      <c r="J110" s="43"/>
      <c r="K110" s="42"/>
      <c r="L110" s="39">
        <f t="shared" si="7"/>
        <v>0</v>
      </c>
      <c r="M110" s="41"/>
      <c r="N110" s="40"/>
      <c r="O110" s="39">
        <f t="shared" si="8"/>
        <v>0</v>
      </c>
      <c r="P110" s="38"/>
    </row>
    <row r="111" spans="1:16" ht="24" hidden="1" x14ac:dyDescent="0.25">
      <c r="A111" s="88">
        <v>2246</v>
      </c>
      <c r="B111" s="110" t="s">
        <v>204</v>
      </c>
      <c r="C111" s="87">
        <f t="shared" si="4"/>
        <v>0</v>
      </c>
      <c r="D111" s="42"/>
      <c r="E111" s="543"/>
      <c r="F111" s="87">
        <f t="shared" si="5"/>
        <v>0</v>
      </c>
      <c r="G111" s="43"/>
      <c r="H111" s="42"/>
      <c r="I111" s="39">
        <f t="shared" si="6"/>
        <v>0</v>
      </c>
      <c r="J111" s="43"/>
      <c r="K111" s="42"/>
      <c r="L111" s="39">
        <f t="shared" si="7"/>
        <v>0</v>
      </c>
      <c r="M111" s="41"/>
      <c r="N111" s="40"/>
      <c r="O111" s="39">
        <f t="shared" si="8"/>
        <v>0</v>
      </c>
      <c r="P111" s="38"/>
    </row>
    <row r="112" spans="1:16" hidden="1" x14ac:dyDescent="0.25">
      <c r="A112" s="88">
        <v>2247</v>
      </c>
      <c r="B112" s="110" t="s">
        <v>203</v>
      </c>
      <c r="C112" s="87">
        <f t="shared" si="4"/>
        <v>0</v>
      </c>
      <c r="D112" s="42"/>
      <c r="E112" s="543"/>
      <c r="F112" s="87">
        <f t="shared" si="5"/>
        <v>0</v>
      </c>
      <c r="G112" s="43"/>
      <c r="H112" s="42"/>
      <c r="I112" s="39">
        <f t="shared" si="6"/>
        <v>0</v>
      </c>
      <c r="J112" s="43"/>
      <c r="K112" s="42"/>
      <c r="L112" s="39">
        <f t="shared" si="7"/>
        <v>0</v>
      </c>
      <c r="M112" s="41"/>
      <c r="N112" s="40"/>
      <c r="O112" s="39">
        <f t="shared" si="8"/>
        <v>0</v>
      </c>
      <c r="P112" s="38"/>
    </row>
    <row r="113" spans="1:16" ht="24" hidden="1" x14ac:dyDescent="0.25">
      <c r="A113" s="88">
        <v>2248</v>
      </c>
      <c r="B113" s="110" t="s">
        <v>202</v>
      </c>
      <c r="C113" s="87">
        <f t="shared" si="4"/>
        <v>0</v>
      </c>
      <c r="D113" s="42"/>
      <c r="E113" s="543"/>
      <c r="F113" s="87">
        <f t="shared" si="5"/>
        <v>0</v>
      </c>
      <c r="G113" s="43"/>
      <c r="H113" s="42"/>
      <c r="I113" s="39">
        <f t="shared" si="6"/>
        <v>0</v>
      </c>
      <c r="J113" s="43"/>
      <c r="K113" s="42"/>
      <c r="L113" s="39">
        <f t="shared" si="7"/>
        <v>0</v>
      </c>
      <c r="M113" s="41"/>
      <c r="N113" s="40"/>
      <c r="O113" s="39">
        <f t="shared" si="8"/>
        <v>0</v>
      </c>
      <c r="P113" s="38"/>
    </row>
    <row r="114" spans="1:16" ht="24" hidden="1" x14ac:dyDescent="0.25">
      <c r="A114" s="88">
        <v>2249</v>
      </c>
      <c r="B114" s="110" t="s">
        <v>201</v>
      </c>
      <c r="C114" s="87">
        <f t="shared" si="4"/>
        <v>0</v>
      </c>
      <c r="D114" s="42"/>
      <c r="E114" s="543"/>
      <c r="F114" s="87">
        <f t="shared" si="5"/>
        <v>0</v>
      </c>
      <c r="G114" s="43"/>
      <c r="H114" s="42"/>
      <c r="I114" s="39">
        <f t="shared" si="6"/>
        <v>0</v>
      </c>
      <c r="J114" s="43"/>
      <c r="K114" s="42"/>
      <c r="L114" s="39">
        <f t="shared" si="7"/>
        <v>0</v>
      </c>
      <c r="M114" s="41"/>
      <c r="N114" s="40"/>
      <c r="O114" s="39">
        <f t="shared" si="8"/>
        <v>0</v>
      </c>
      <c r="P114" s="38"/>
    </row>
    <row r="115" spans="1:16" hidden="1" x14ac:dyDescent="0.25">
      <c r="A115" s="111">
        <v>2250</v>
      </c>
      <c r="B115" s="110" t="s">
        <v>200</v>
      </c>
      <c r="C115" s="87">
        <f t="shared" si="4"/>
        <v>0</v>
      </c>
      <c r="D115" s="114">
        <f>SUM(D116:D118)</f>
        <v>0</v>
      </c>
      <c r="E115" s="136">
        <f>SUM(E116:E118)</f>
        <v>0</v>
      </c>
      <c r="F115" s="87">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87">
        <f t="shared" si="4"/>
        <v>0</v>
      </c>
      <c r="D116" s="42"/>
      <c r="E116" s="543"/>
      <c r="F116" s="87">
        <f t="shared" si="5"/>
        <v>0</v>
      </c>
      <c r="G116" s="43"/>
      <c r="H116" s="42"/>
      <c r="I116" s="39">
        <f t="shared" si="6"/>
        <v>0</v>
      </c>
      <c r="J116" s="43"/>
      <c r="K116" s="42"/>
      <c r="L116" s="39">
        <f t="shared" si="7"/>
        <v>0</v>
      </c>
      <c r="M116" s="41"/>
      <c r="N116" s="40"/>
      <c r="O116" s="39">
        <f t="shared" si="8"/>
        <v>0</v>
      </c>
      <c r="P116" s="38"/>
    </row>
    <row r="117" spans="1:16" ht="24" hidden="1" x14ac:dyDescent="0.25">
      <c r="A117" s="88">
        <v>2252</v>
      </c>
      <c r="B117" s="110" t="s">
        <v>198</v>
      </c>
      <c r="C117" s="87">
        <f t="shared" ref="C117:C181" si="9">F117+I117+L117+O117</f>
        <v>0</v>
      </c>
      <c r="D117" s="42"/>
      <c r="E117" s="543"/>
      <c r="F117" s="87">
        <f t="shared" si="5"/>
        <v>0</v>
      </c>
      <c r="G117" s="43"/>
      <c r="H117" s="42"/>
      <c r="I117" s="39">
        <f t="shared" si="6"/>
        <v>0</v>
      </c>
      <c r="J117" s="43"/>
      <c r="K117" s="42"/>
      <c r="L117" s="39">
        <f t="shared" si="7"/>
        <v>0</v>
      </c>
      <c r="M117" s="41"/>
      <c r="N117" s="40"/>
      <c r="O117" s="39">
        <f t="shared" si="8"/>
        <v>0</v>
      </c>
      <c r="P117" s="38"/>
    </row>
    <row r="118" spans="1:16" ht="24" hidden="1" x14ac:dyDescent="0.25">
      <c r="A118" s="88">
        <v>2259</v>
      </c>
      <c r="B118" s="110" t="s">
        <v>197</v>
      </c>
      <c r="C118" s="87">
        <f t="shared" si="9"/>
        <v>0</v>
      </c>
      <c r="D118" s="42"/>
      <c r="E118" s="543"/>
      <c r="F118" s="87">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row>
    <row r="119" spans="1:16" hidden="1" x14ac:dyDescent="0.25">
      <c r="A119" s="111">
        <v>2260</v>
      </c>
      <c r="B119" s="110" t="s">
        <v>196</v>
      </c>
      <c r="C119" s="87">
        <f t="shared" si="9"/>
        <v>0</v>
      </c>
      <c r="D119" s="114">
        <f>SUM(D120:D124)</f>
        <v>0</v>
      </c>
      <c r="E119" s="136">
        <f>SUM(E120:E124)</f>
        <v>0</v>
      </c>
      <c r="F119" s="87">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87">
        <f t="shared" si="9"/>
        <v>0</v>
      </c>
      <c r="D120" s="42"/>
      <c r="E120" s="543"/>
      <c r="F120" s="87">
        <f t="shared" si="10"/>
        <v>0</v>
      </c>
      <c r="G120" s="43"/>
      <c r="H120" s="42"/>
      <c r="I120" s="39">
        <f t="shared" si="11"/>
        <v>0</v>
      </c>
      <c r="J120" s="43"/>
      <c r="K120" s="42"/>
      <c r="L120" s="39">
        <f t="shared" si="12"/>
        <v>0</v>
      </c>
      <c r="M120" s="41"/>
      <c r="N120" s="40"/>
      <c r="O120" s="39">
        <f t="shared" si="13"/>
        <v>0</v>
      </c>
      <c r="P120" s="38"/>
    </row>
    <row r="121" spans="1:16" hidden="1" x14ac:dyDescent="0.25">
      <c r="A121" s="88">
        <v>2262</v>
      </c>
      <c r="B121" s="110" t="s">
        <v>194</v>
      </c>
      <c r="C121" s="87">
        <f t="shared" si="9"/>
        <v>0</v>
      </c>
      <c r="D121" s="42"/>
      <c r="E121" s="543"/>
      <c r="F121" s="87">
        <f t="shared" si="10"/>
        <v>0</v>
      </c>
      <c r="G121" s="43"/>
      <c r="H121" s="42"/>
      <c r="I121" s="39">
        <f t="shared" si="11"/>
        <v>0</v>
      </c>
      <c r="J121" s="43"/>
      <c r="K121" s="42"/>
      <c r="L121" s="39">
        <f t="shared" si="12"/>
        <v>0</v>
      </c>
      <c r="M121" s="41"/>
      <c r="N121" s="40"/>
      <c r="O121" s="39">
        <f t="shared" si="13"/>
        <v>0</v>
      </c>
      <c r="P121" s="38"/>
    </row>
    <row r="122" spans="1:16" hidden="1" x14ac:dyDescent="0.25">
      <c r="A122" s="88">
        <v>2263</v>
      </c>
      <c r="B122" s="110" t="s">
        <v>193</v>
      </c>
      <c r="C122" s="87">
        <f t="shared" si="9"/>
        <v>0</v>
      </c>
      <c r="D122" s="42"/>
      <c r="E122" s="543"/>
      <c r="F122" s="87">
        <f t="shared" si="10"/>
        <v>0</v>
      </c>
      <c r="G122" s="43"/>
      <c r="H122" s="42"/>
      <c r="I122" s="39">
        <f t="shared" si="11"/>
        <v>0</v>
      </c>
      <c r="J122" s="43"/>
      <c r="K122" s="42"/>
      <c r="L122" s="39">
        <f t="shared" si="12"/>
        <v>0</v>
      </c>
      <c r="M122" s="41"/>
      <c r="N122" s="40"/>
      <c r="O122" s="39">
        <f t="shared" si="13"/>
        <v>0</v>
      </c>
      <c r="P122" s="38"/>
    </row>
    <row r="123" spans="1:16" ht="24" hidden="1" x14ac:dyDescent="0.25">
      <c r="A123" s="88">
        <v>2264</v>
      </c>
      <c r="B123" s="110" t="s">
        <v>192</v>
      </c>
      <c r="C123" s="87">
        <f t="shared" si="9"/>
        <v>0</v>
      </c>
      <c r="D123" s="42"/>
      <c r="E123" s="543"/>
      <c r="F123" s="87">
        <f t="shared" si="10"/>
        <v>0</v>
      </c>
      <c r="G123" s="43"/>
      <c r="H123" s="42"/>
      <c r="I123" s="39">
        <f t="shared" si="11"/>
        <v>0</v>
      </c>
      <c r="J123" s="43"/>
      <c r="K123" s="42"/>
      <c r="L123" s="39">
        <f t="shared" si="12"/>
        <v>0</v>
      </c>
      <c r="M123" s="41"/>
      <c r="N123" s="40"/>
      <c r="O123" s="39">
        <f t="shared" si="13"/>
        <v>0</v>
      </c>
      <c r="P123" s="38"/>
    </row>
    <row r="124" spans="1:16" hidden="1" x14ac:dyDescent="0.25">
      <c r="A124" s="88">
        <v>2269</v>
      </c>
      <c r="B124" s="110" t="s">
        <v>191</v>
      </c>
      <c r="C124" s="87">
        <f t="shared" si="9"/>
        <v>0</v>
      </c>
      <c r="D124" s="42"/>
      <c r="E124" s="543"/>
      <c r="F124" s="87">
        <f t="shared" si="10"/>
        <v>0</v>
      </c>
      <c r="G124" s="43"/>
      <c r="H124" s="42"/>
      <c r="I124" s="39">
        <f t="shared" si="11"/>
        <v>0</v>
      </c>
      <c r="J124" s="43"/>
      <c r="K124" s="42"/>
      <c r="L124" s="39">
        <f t="shared" si="12"/>
        <v>0</v>
      </c>
      <c r="M124" s="41"/>
      <c r="N124" s="40"/>
      <c r="O124" s="39">
        <f t="shared" si="13"/>
        <v>0</v>
      </c>
      <c r="P124" s="38"/>
    </row>
    <row r="125" spans="1:16" x14ac:dyDescent="0.25">
      <c r="A125" s="111">
        <v>2270</v>
      </c>
      <c r="B125" s="110" t="s">
        <v>190</v>
      </c>
      <c r="C125" s="87">
        <f t="shared" si="9"/>
        <v>84236</v>
      </c>
      <c r="D125" s="114">
        <f>SUM(D126:D130)</f>
        <v>106184</v>
      </c>
      <c r="E125" s="136">
        <f>SUM(E126:E130)</f>
        <v>-21948</v>
      </c>
      <c r="F125" s="87">
        <f t="shared" si="10"/>
        <v>84236</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87">
        <f t="shared" si="9"/>
        <v>0</v>
      </c>
      <c r="D126" s="42"/>
      <c r="E126" s="543"/>
      <c r="F126" s="87">
        <f t="shared" si="10"/>
        <v>0</v>
      </c>
      <c r="G126" s="43"/>
      <c r="H126" s="42"/>
      <c r="I126" s="39">
        <f t="shared" si="11"/>
        <v>0</v>
      </c>
      <c r="J126" s="43"/>
      <c r="K126" s="42"/>
      <c r="L126" s="39">
        <f t="shared" si="12"/>
        <v>0</v>
      </c>
      <c r="M126" s="41"/>
      <c r="N126" s="40"/>
      <c r="O126" s="39">
        <f t="shared" si="13"/>
        <v>0</v>
      </c>
      <c r="P126" s="38"/>
    </row>
    <row r="127" spans="1:16" ht="24" x14ac:dyDescent="0.25">
      <c r="A127" s="88">
        <v>2275</v>
      </c>
      <c r="B127" s="110" t="s">
        <v>188</v>
      </c>
      <c r="C127" s="87">
        <f t="shared" si="9"/>
        <v>84236</v>
      </c>
      <c r="D127" s="42">
        <f>200000-54680-3838-556-9581-6234-2070-498-4598-6124-5637</f>
        <v>106184</v>
      </c>
      <c r="E127" s="543">
        <v>-21948</v>
      </c>
      <c r="F127" s="87">
        <f t="shared" si="10"/>
        <v>84236</v>
      </c>
      <c r="G127" s="43"/>
      <c r="H127" s="42"/>
      <c r="I127" s="39">
        <f t="shared" si="11"/>
        <v>0</v>
      </c>
      <c r="J127" s="43"/>
      <c r="K127" s="42"/>
      <c r="L127" s="39">
        <f t="shared" si="12"/>
        <v>0</v>
      </c>
      <c r="M127" s="41"/>
      <c r="N127" s="40"/>
      <c r="O127" s="39">
        <f t="shared" si="13"/>
        <v>0</v>
      </c>
      <c r="P127" s="38"/>
    </row>
    <row r="128" spans="1:16" ht="36" hidden="1" x14ac:dyDescent="0.25">
      <c r="A128" s="88">
        <v>2276</v>
      </c>
      <c r="B128" s="110" t="s">
        <v>187</v>
      </c>
      <c r="C128" s="87">
        <f t="shared" si="9"/>
        <v>0</v>
      </c>
      <c r="D128" s="42"/>
      <c r="E128" s="543"/>
      <c r="F128" s="87">
        <f t="shared" si="10"/>
        <v>0</v>
      </c>
      <c r="G128" s="43"/>
      <c r="H128" s="42"/>
      <c r="I128" s="39">
        <f t="shared" si="11"/>
        <v>0</v>
      </c>
      <c r="J128" s="43"/>
      <c r="K128" s="42"/>
      <c r="L128" s="39">
        <f t="shared" si="12"/>
        <v>0</v>
      </c>
      <c r="M128" s="41"/>
      <c r="N128" s="40"/>
      <c r="O128" s="39">
        <f t="shared" si="13"/>
        <v>0</v>
      </c>
      <c r="P128" s="38"/>
    </row>
    <row r="129" spans="1:16" ht="24" hidden="1" x14ac:dyDescent="0.25">
      <c r="A129" s="88">
        <v>2278</v>
      </c>
      <c r="B129" s="110" t="s">
        <v>186</v>
      </c>
      <c r="C129" s="87">
        <f t="shared" si="9"/>
        <v>0</v>
      </c>
      <c r="D129" s="42"/>
      <c r="E129" s="543"/>
      <c r="F129" s="87">
        <f t="shared" si="10"/>
        <v>0</v>
      </c>
      <c r="G129" s="43"/>
      <c r="H129" s="42"/>
      <c r="I129" s="39">
        <f t="shared" si="11"/>
        <v>0</v>
      </c>
      <c r="J129" s="43"/>
      <c r="K129" s="42"/>
      <c r="L129" s="39">
        <f t="shared" si="12"/>
        <v>0</v>
      </c>
      <c r="M129" s="41"/>
      <c r="N129" s="40"/>
      <c r="O129" s="39">
        <f t="shared" si="13"/>
        <v>0</v>
      </c>
      <c r="P129" s="38"/>
    </row>
    <row r="130" spans="1:16" ht="24" hidden="1" x14ac:dyDescent="0.25">
      <c r="A130" s="88">
        <v>2279</v>
      </c>
      <c r="B130" s="110" t="s">
        <v>185</v>
      </c>
      <c r="C130" s="87">
        <f t="shared" si="9"/>
        <v>0</v>
      </c>
      <c r="D130" s="42"/>
      <c r="E130" s="543"/>
      <c r="F130" s="87">
        <f t="shared" si="10"/>
        <v>0</v>
      </c>
      <c r="G130" s="43"/>
      <c r="H130" s="42"/>
      <c r="I130" s="39">
        <f t="shared" si="11"/>
        <v>0</v>
      </c>
      <c r="J130" s="43"/>
      <c r="K130" s="42"/>
      <c r="L130" s="39">
        <f t="shared" si="12"/>
        <v>0</v>
      </c>
      <c r="M130" s="41"/>
      <c r="N130" s="40"/>
      <c r="O130" s="39">
        <f t="shared" si="13"/>
        <v>0</v>
      </c>
      <c r="P130" s="38"/>
    </row>
    <row r="131" spans="1:16" ht="24" hidden="1" x14ac:dyDescent="0.25">
      <c r="A131" s="118">
        <v>2280</v>
      </c>
      <c r="B131" s="117" t="s">
        <v>184</v>
      </c>
      <c r="C131" s="87">
        <f t="shared" si="9"/>
        <v>0</v>
      </c>
      <c r="D131" s="139">
        <f t="shared" ref="D131" si="14">SUM(D132)</f>
        <v>0</v>
      </c>
      <c r="E131" s="148">
        <f t="shared" ref="E131:N131" si="15">SUM(E132)</f>
        <v>0</v>
      </c>
      <c r="F131" s="477">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row>
    <row r="132" spans="1:16" ht="24" hidden="1" x14ac:dyDescent="0.25">
      <c r="A132" s="88">
        <v>2283</v>
      </c>
      <c r="B132" s="110" t="s">
        <v>183</v>
      </c>
      <c r="C132" s="87">
        <f t="shared" si="9"/>
        <v>0</v>
      </c>
      <c r="D132" s="42"/>
      <c r="E132" s="543"/>
      <c r="F132" s="87">
        <f t="shared" si="10"/>
        <v>0</v>
      </c>
      <c r="G132" s="43"/>
      <c r="H132" s="42"/>
      <c r="I132" s="39">
        <f t="shared" si="11"/>
        <v>0</v>
      </c>
      <c r="J132" s="43"/>
      <c r="K132" s="42"/>
      <c r="L132" s="39">
        <f t="shared" si="12"/>
        <v>0</v>
      </c>
      <c r="M132" s="41"/>
      <c r="N132" s="40"/>
      <c r="O132" s="39">
        <f t="shared" si="13"/>
        <v>0</v>
      </c>
      <c r="P132" s="38"/>
    </row>
    <row r="133" spans="1:16" ht="36" hidden="1" x14ac:dyDescent="0.25">
      <c r="A133" s="109">
        <v>2300</v>
      </c>
      <c r="B133" s="108" t="s">
        <v>182</v>
      </c>
      <c r="C133" s="473">
        <f t="shared" si="9"/>
        <v>0</v>
      </c>
      <c r="D133" s="120">
        <f>SUM(D134,D139,D143,D144,D147,D154,D162,D163,D166)</f>
        <v>0</v>
      </c>
      <c r="E133" s="540">
        <f>SUM(E134,E139,E143,E144,E147,E154,E162,E163,E166)</f>
        <v>0</v>
      </c>
      <c r="F133" s="473">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477">
        <f t="shared" si="9"/>
        <v>0</v>
      </c>
      <c r="D134" s="139">
        <f>SUM(D135:D138)</f>
        <v>0</v>
      </c>
      <c r="E134" s="142">
        <f>SUM(E135:E138)</f>
        <v>0</v>
      </c>
      <c r="F134" s="477">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87">
        <f t="shared" si="9"/>
        <v>0</v>
      </c>
      <c r="D135" s="42"/>
      <c r="E135" s="543"/>
      <c r="F135" s="87">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87">
        <f t="shared" si="9"/>
        <v>0</v>
      </c>
      <c r="D136" s="42"/>
      <c r="E136" s="543"/>
      <c r="F136" s="87">
        <f t="shared" si="10"/>
        <v>0</v>
      </c>
      <c r="G136" s="43"/>
      <c r="H136" s="42"/>
      <c r="I136" s="39">
        <f t="shared" si="11"/>
        <v>0</v>
      </c>
      <c r="J136" s="43"/>
      <c r="K136" s="42"/>
      <c r="L136" s="39">
        <f t="shared" si="12"/>
        <v>0</v>
      </c>
      <c r="M136" s="41"/>
      <c r="N136" s="40"/>
      <c r="O136" s="39">
        <f t="shared" si="13"/>
        <v>0</v>
      </c>
      <c r="P136" s="38"/>
    </row>
    <row r="137" spans="1:16" hidden="1" x14ac:dyDescent="0.25">
      <c r="A137" s="88">
        <v>2313</v>
      </c>
      <c r="B137" s="110" t="s">
        <v>178</v>
      </c>
      <c r="C137" s="87">
        <f t="shared" si="9"/>
        <v>0</v>
      </c>
      <c r="D137" s="42"/>
      <c r="E137" s="543"/>
      <c r="F137" s="87">
        <f t="shared" si="10"/>
        <v>0</v>
      </c>
      <c r="G137" s="43"/>
      <c r="H137" s="42"/>
      <c r="I137" s="39">
        <f t="shared" si="11"/>
        <v>0</v>
      </c>
      <c r="J137" s="43"/>
      <c r="K137" s="42"/>
      <c r="L137" s="39">
        <f t="shared" si="12"/>
        <v>0</v>
      </c>
      <c r="M137" s="41"/>
      <c r="N137" s="40"/>
      <c r="O137" s="39">
        <f t="shared" si="13"/>
        <v>0</v>
      </c>
      <c r="P137" s="38"/>
    </row>
    <row r="138" spans="1:16" ht="36" hidden="1" x14ac:dyDescent="0.25">
      <c r="A138" s="88">
        <v>2314</v>
      </c>
      <c r="B138" s="110" t="s">
        <v>177</v>
      </c>
      <c r="C138" s="87">
        <f t="shared" si="9"/>
        <v>0</v>
      </c>
      <c r="D138" s="42"/>
      <c r="E138" s="543"/>
      <c r="F138" s="87">
        <f t="shared" si="10"/>
        <v>0</v>
      </c>
      <c r="G138" s="43"/>
      <c r="H138" s="42"/>
      <c r="I138" s="39">
        <f t="shared" si="11"/>
        <v>0</v>
      </c>
      <c r="J138" s="43"/>
      <c r="K138" s="42"/>
      <c r="L138" s="39">
        <f t="shared" si="12"/>
        <v>0</v>
      </c>
      <c r="M138" s="41"/>
      <c r="N138" s="40"/>
      <c r="O138" s="39">
        <f t="shared" si="13"/>
        <v>0</v>
      </c>
      <c r="P138" s="38"/>
    </row>
    <row r="139" spans="1:16" hidden="1" x14ac:dyDescent="0.25">
      <c r="A139" s="111">
        <v>2320</v>
      </c>
      <c r="B139" s="110" t="s">
        <v>176</v>
      </c>
      <c r="C139" s="87">
        <f t="shared" si="9"/>
        <v>0</v>
      </c>
      <c r="D139" s="114">
        <f>SUM(D140:D142)</f>
        <v>0</v>
      </c>
      <c r="E139" s="136">
        <f>SUM(E140:E142)</f>
        <v>0</v>
      </c>
      <c r="F139" s="87">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87">
        <f t="shared" si="9"/>
        <v>0</v>
      </c>
      <c r="D140" s="42"/>
      <c r="E140" s="543"/>
      <c r="F140" s="87">
        <f t="shared" si="10"/>
        <v>0</v>
      </c>
      <c r="G140" s="43"/>
      <c r="H140" s="42"/>
      <c r="I140" s="39">
        <f t="shared" si="11"/>
        <v>0</v>
      </c>
      <c r="J140" s="43"/>
      <c r="K140" s="42"/>
      <c r="L140" s="39">
        <f t="shared" si="12"/>
        <v>0</v>
      </c>
      <c r="M140" s="41"/>
      <c r="N140" s="40"/>
      <c r="O140" s="39">
        <f t="shared" si="13"/>
        <v>0</v>
      </c>
      <c r="P140" s="38"/>
    </row>
    <row r="141" spans="1:16" hidden="1" x14ac:dyDescent="0.25">
      <c r="A141" s="88">
        <v>2322</v>
      </c>
      <c r="B141" s="110" t="s">
        <v>174</v>
      </c>
      <c r="C141" s="87">
        <f t="shared" si="9"/>
        <v>0</v>
      </c>
      <c r="D141" s="42"/>
      <c r="E141" s="543"/>
      <c r="F141" s="87">
        <f t="shared" si="10"/>
        <v>0</v>
      </c>
      <c r="G141" s="43"/>
      <c r="H141" s="42"/>
      <c r="I141" s="39">
        <f t="shared" si="11"/>
        <v>0</v>
      </c>
      <c r="J141" s="43"/>
      <c r="K141" s="42"/>
      <c r="L141" s="39">
        <f t="shared" si="12"/>
        <v>0</v>
      </c>
      <c r="M141" s="41"/>
      <c r="N141" s="40"/>
      <c r="O141" s="39">
        <f t="shared" si="13"/>
        <v>0</v>
      </c>
      <c r="P141" s="38"/>
    </row>
    <row r="142" spans="1:16" hidden="1" x14ac:dyDescent="0.25">
      <c r="A142" s="88">
        <v>2329</v>
      </c>
      <c r="B142" s="110" t="s">
        <v>173</v>
      </c>
      <c r="C142" s="87">
        <f t="shared" si="9"/>
        <v>0</v>
      </c>
      <c r="D142" s="42"/>
      <c r="E142" s="543"/>
      <c r="F142" s="87">
        <f t="shared" si="10"/>
        <v>0</v>
      </c>
      <c r="G142" s="43"/>
      <c r="H142" s="42"/>
      <c r="I142" s="39">
        <f t="shared" si="11"/>
        <v>0</v>
      </c>
      <c r="J142" s="43"/>
      <c r="K142" s="42"/>
      <c r="L142" s="39">
        <f t="shared" si="12"/>
        <v>0</v>
      </c>
      <c r="M142" s="41"/>
      <c r="N142" s="40"/>
      <c r="O142" s="39">
        <f t="shared" si="13"/>
        <v>0</v>
      </c>
      <c r="P142" s="38"/>
    </row>
    <row r="143" spans="1:16" hidden="1" x14ac:dyDescent="0.25">
      <c r="A143" s="111">
        <v>2330</v>
      </c>
      <c r="B143" s="110" t="s">
        <v>172</v>
      </c>
      <c r="C143" s="87">
        <f t="shared" si="9"/>
        <v>0</v>
      </c>
      <c r="D143" s="42"/>
      <c r="E143" s="543"/>
      <c r="F143" s="87">
        <f t="shared" si="10"/>
        <v>0</v>
      </c>
      <c r="G143" s="43"/>
      <c r="H143" s="42"/>
      <c r="I143" s="39">
        <f t="shared" si="11"/>
        <v>0</v>
      </c>
      <c r="J143" s="43"/>
      <c r="K143" s="42"/>
      <c r="L143" s="39">
        <f t="shared" si="12"/>
        <v>0</v>
      </c>
      <c r="M143" s="41"/>
      <c r="N143" s="40"/>
      <c r="O143" s="39">
        <f t="shared" si="13"/>
        <v>0</v>
      </c>
      <c r="P143" s="38"/>
    </row>
    <row r="144" spans="1:16" ht="48" hidden="1" x14ac:dyDescent="0.25">
      <c r="A144" s="111">
        <v>2340</v>
      </c>
      <c r="B144" s="110" t="s">
        <v>171</v>
      </c>
      <c r="C144" s="87">
        <f t="shared" si="9"/>
        <v>0</v>
      </c>
      <c r="D144" s="114">
        <f>SUM(D145:D146)</f>
        <v>0</v>
      </c>
      <c r="E144" s="136">
        <f>SUM(E145:E146)</f>
        <v>0</v>
      </c>
      <c r="F144" s="87">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87">
        <f t="shared" si="9"/>
        <v>0</v>
      </c>
      <c r="D145" s="42"/>
      <c r="E145" s="543"/>
      <c r="F145" s="87">
        <f t="shared" si="10"/>
        <v>0</v>
      </c>
      <c r="G145" s="43"/>
      <c r="H145" s="42"/>
      <c r="I145" s="39">
        <f t="shared" si="11"/>
        <v>0</v>
      </c>
      <c r="J145" s="43"/>
      <c r="K145" s="42"/>
      <c r="L145" s="39">
        <f t="shared" si="12"/>
        <v>0</v>
      </c>
      <c r="M145" s="41"/>
      <c r="N145" s="40"/>
      <c r="O145" s="39">
        <f t="shared" si="13"/>
        <v>0</v>
      </c>
      <c r="P145" s="38"/>
    </row>
    <row r="146" spans="1:16" ht="24" hidden="1" x14ac:dyDescent="0.25">
      <c r="A146" s="88">
        <v>2344</v>
      </c>
      <c r="B146" s="110" t="s">
        <v>169</v>
      </c>
      <c r="C146" s="87">
        <f t="shared" si="9"/>
        <v>0</v>
      </c>
      <c r="D146" s="42"/>
      <c r="E146" s="543"/>
      <c r="F146" s="87">
        <f t="shared" si="10"/>
        <v>0</v>
      </c>
      <c r="G146" s="43"/>
      <c r="H146" s="42"/>
      <c r="I146" s="39">
        <f t="shared" si="11"/>
        <v>0</v>
      </c>
      <c r="J146" s="43"/>
      <c r="K146" s="42"/>
      <c r="L146" s="39">
        <f t="shared" si="12"/>
        <v>0</v>
      </c>
      <c r="M146" s="41"/>
      <c r="N146" s="40"/>
      <c r="O146" s="39">
        <f t="shared" si="13"/>
        <v>0</v>
      </c>
      <c r="P146" s="38"/>
    </row>
    <row r="147" spans="1:16" ht="24" hidden="1" x14ac:dyDescent="0.25">
      <c r="A147" s="169">
        <v>2350</v>
      </c>
      <c r="B147" s="96" t="s">
        <v>168</v>
      </c>
      <c r="C147" s="87">
        <f t="shared" si="9"/>
        <v>0</v>
      </c>
      <c r="D147" s="93">
        <f>SUM(D148:D153)</f>
        <v>0</v>
      </c>
      <c r="E147" s="541">
        <f>SUM(E148:E153)</f>
        <v>0</v>
      </c>
      <c r="F147" s="484">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87">
        <f t="shared" si="9"/>
        <v>0</v>
      </c>
      <c r="D148" s="82"/>
      <c r="E148" s="542"/>
      <c r="F148" s="477">
        <f t="shared" si="10"/>
        <v>0</v>
      </c>
      <c r="G148" s="83"/>
      <c r="H148" s="82"/>
      <c r="I148" s="79">
        <f t="shared" si="11"/>
        <v>0</v>
      </c>
      <c r="J148" s="83"/>
      <c r="K148" s="82"/>
      <c r="L148" s="79">
        <f t="shared" si="12"/>
        <v>0</v>
      </c>
      <c r="M148" s="81"/>
      <c r="N148" s="80"/>
      <c r="O148" s="79">
        <f t="shared" si="13"/>
        <v>0</v>
      </c>
      <c r="P148" s="78"/>
    </row>
    <row r="149" spans="1:16" hidden="1" x14ac:dyDescent="0.25">
      <c r="A149" s="88">
        <v>2352</v>
      </c>
      <c r="B149" s="110" t="s">
        <v>166</v>
      </c>
      <c r="C149" s="87">
        <f t="shared" si="9"/>
        <v>0</v>
      </c>
      <c r="D149" s="42"/>
      <c r="E149" s="543"/>
      <c r="F149" s="87">
        <f t="shared" si="10"/>
        <v>0</v>
      </c>
      <c r="G149" s="43"/>
      <c r="H149" s="42"/>
      <c r="I149" s="39">
        <f t="shared" si="11"/>
        <v>0</v>
      </c>
      <c r="J149" s="43"/>
      <c r="K149" s="42"/>
      <c r="L149" s="39">
        <f t="shared" si="12"/>
        <v>0</v>
      </c>
      <c r="M149" s="41"/>
      <c r="N149" s="40"/>
      <c r="O149" s="39">
        <f t="shared" si="13"/>
        <v>0</v>
      </c>
      <c r="P149" s="38"/>
    </row>
    <row r="150" spans="1:16" ht="24" hidden="1" x14ac:dyDescent="0.25">
      <c r="A150" s="88">
        <v>2353</v>
      </c>
      <c r="B150" s="110" t="s">
        <v>165</v>
      </c>
      <c r="C150" s="87">
        <f t="shared" si="9"/>
        <v>0</v>
      </c>
      <c r="D150" s="42"/>
      <c r="E150" s="543"/>
      <c r="F150" s="87">
        <f t="shared" si="10"/>
        <v>0</v>
      </c>
      <c r="G150" s="43"/>
      <c r="H150" s="42"/>
      <c r="I150" s="39">
        <f t="shared" si="11"/>
        <v>0</v>
      </c>
      <c r="J150" s="43"/>
      <c r="K150" s="42"/>
      <c r="L150" s="39">
        <f t="shared" si="12"/>
        <v>0</v>
      </c>
      <c r="M150" s="41"/>
      <c r="N150" s="40"/>
      <c r="O150" s="39">
        <f t="shared" si="13"/>
        <v>0</v>
      </c>
      <c r="P150" s="38"/>
    </row>
    <row r="151" spans="1:16" ht="24" hidden="1" x14ac:dyDescent="0.25">
      <c r="A151" s="88">
        <v>2354</v>
      </c>
      <c r="B151" s="110" t="s">
        <v>164</v>
      </c>
      <c r="C151" s="87">
        <f t="shared" si="9"/>
        <v>0</v>
      </c>
      <c r="D151" s="42"/>
      <c r="E151" s="543"/>
      <c r="F151" s="87">
        <f t="shared" si="10"/>
        <v>0</v>
      </c>
      <c r="G151" s="43"/>
      <c r="H151" s="42"/>
      <c r="I151" s="39">
        <f t="shared" si="11"/>
        <v>0</v>
      </c>
      <c r="J151" s="43"/>
      <c r="K151" s="42"/>
      <c r="L151" s="39">
        <f t="shared" si="12"/>
        <v>0</v>
      </c>
      <c r="M151" s="41"/>
      <c r="N151" s="40"/>
      <c r="O151" s="39">
        <f t="shared" si="13"/>
        <v>0</v>
      </c>
      <c r="P151" s="38"/>
    </row>
    <row r="152" spans="1:16" ht="24" hidden="1" x14ac:dyDescent="0.25">
      <c r="A152" s="88">
        <v>2355</v>
      </c>
      <c r="B152" s="110" t="s">
        <v>163</v>
      </c>
      <c r="C152" s="87">
        <f t="shared" si="9"/>
        <v>0</v>
      </c>
      <c r="D152" s="42"/>
      <c r="E152" s="543"/>
      <c r="F152" s="87">
        <f t="shared" si="10"/>
        <v>0</v>
      </c>
      <c r="G152" s="43"/>
      <c r="H152" s="42"/>
      <c r="I152" s="39">
        <f t="shared" si="11"/>
        <v>0</v>
      </c>
      <c r="J152" s="43"/>
      <c r="K152" s="42"/>
      <c r="L152" s="39">
        <f t="shared" si="12"/>
        <v>0</v>
      </c>
      <c r="M152" s="41"/>
      <c r="N152" s="40"/>
      <c r="O152" s="39">
        <f t="shared" si="13"/>
        <v>0</v>
      </c>
      <c r="P152" s="38"/>
    </row>
    <row r="153" spans="1:16" ht="24" hidden="1" x14ac:dyDescent="0.25">
      <c r="A153" s="88">
        <v>2359</v>
      </c>
      <c r="B153" s="110" t="s">
        <v>162</v>
      </c>
      <c r="C153" s="87">
        <f t="shared" si="9"/>
        <v>0</v>
      </c>
      <c r="D153" s="42"/>
      <c r="E153" s="543"/>
      <c r="F153" s="87">
        <f t="shared" si="10"/>
        <v>0</v>
      </c>
      <c r="G153" s="43"/>
      <c r="H153" s="42"/>
      <c r="I153" s="39">
        <f t="shared" si="11"/>
        <v>0</v>
      </c>
      <c r="J153" s="43"/>
      <c r="K153" s="42"/>
      <c r="L153" s="39">
        <f t="shared" si="12"/>
        <v>0</v>
      </c>
      <c r="M153" s="41"/>
      <c r="N153" s="40"/>
      <c r="O153" s="39">
        <f t="shared" si="13"/>
        <v>0</v>
      </c>
      <c r="P153" s="38"/>
    </row>
    <row r="154" spans="1:16" ht="24" hidden="1" x14ac:dyDescent="0.25">
      <c r="A154" s="111">
        <v>2360</v>
      </c>
      <c r="B154" s="110" t="s">
        <v>161</v>
      </c>
      <c r="C154" s="87">
        <f t="shared" si="9"/>
        <v>0</v>
      </c>
      <c r="D154" s="114">
        <f>SUM(D155:D161)</f>
        <v>0</v>
      </c>
      <c r="E154" s="136">
        <f>SUM(E155:E161)</f>
        <v>0</v>
      </c>
      <c r="F154" s="87">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87">
        <f t="shared" si="9"/>
        <v>0</v>
      </c>
      <c r="D155" s="42"/>
      <c r="E155" s="543"/>
      <c r="F155" s="87">
        <f t="shared" si="10"/>
        <v>0</v>
      </c>
      <c r="G155" s="43"/>
      <c r="H155" s="42"/>
      <c r="I155" s="39">
        <f t="shared" si="11"/>
        <v>0</v>
      </c>
      <c r="J155" s="43"/>
      <c r="K155" s="42"/>
      <c r="L155" s="39">
        <f t="shared" si="12"/>
        <v>0</v>
      </c>
      <c r="M155" s="41"/>
      <c r="N155" s="40"/>
      <c r="O155" s="39">
        <f t="shared" si="13"/>
        <v>0</v>
      </c>
      <c r="P155" s="38"/>
    </row>
    <row r="156" spans="1:16" ht="24" hidden="1" x14ac:dyDescent="0.25">
      <c r="A156" s="46">
        <v>2362</v>
      </c>
      <c r="B156" s="110" t="s">
        <v>159</v>
      </c>
      <c r="C156" s="87">
        <f t="shared" si="9"/>
        <v>0</v>
      </c>
      <c r="D156" s="42"/>
      <c r="E156" s="543"/>
      <c r="F156" s="87">
        <f t="shared" si="10"/>
        <v>0</v>
      </c>
      <c r="G156" s="43"/>
      <c r="H156" s="42"/>
      <c r="I156" s="39">
        <f t="shared" si="11"/>
        <v>0</v>
      </c>
      <c r="J156" s="43"/>
      <c r="K156" s="42"/>
      <c r="L156" s="39">
        <f t="shared" si="12"/>
        <v>0</v>
      </c>
      <c r="M156" s="41"/>
      <c r="N156" s="40"/>
      <c r="O156" s="39">
        <f t="shared" si="13"/>
        <v>0</v>
      </c>
      <c r="P156" s="38"/>
    </row>
    <row r="157" spans="1:16" hidden="1" x14ac:dyDescent="0.25">
      <c r="A157" s="46">
        <v>2363</v>
      </c>
      <c r="B157" s="110" t="s">
        <v>158</v>
      </c>
      <c r="C157" s="87">
        <f t="shared" si="9"/>
        <v>0</v>
      </c>
      <c r="D157" s="42"/>
      <c r="E157" s="543"/>
      <c r="F157" s="87">
        <f t="shared" si="10"/>
        <v>0</v>
      </c>
      <c r="G157" s="43"/>
      <c r="H157" s="42"/>
      <c r="I157" s="39">
        <f t="shared" si="11"/>
        <v>0</v>
      </c>
      <c r="J157" s="43"/>
      <c r="K157" s="42"/>
      <c r="L157" s="39">
        <f t="shared" si="12"/>
        <v>0</v>
      </c>
      <c r="M157" s="41"/>
      <c r="N157" s="40"/>
      <c r="O157" s="39">
        <f t="shared" si="13"/>
        <v>0</v>
      </c>
      <c r="P157" s="38"/>
    </row>
    <row r="158" spans="1:16" hidden="1" x14ac:dyDescent="0.25">
      <c r="A158" s="46">
        <v>2364</v>
      </c>
      <c r="B158" s="110" t="s">
        <v>156</v>
      </c>
      <c r="C158" s="87">
        <f t="shared" si="9"/>
        <v>0</v>
      </c>
      <c r="D158" s="42"/>
      <c r="E158" s="543"/>
      <c r="F158" s="87">
        <f t="shared" si="10"/>
        <v>0</v>
      </c>
      <c r="G158" s="43"/>
      <c r="H158" s="42"/>
      <c r="I158" s="39">
        <f t="shared" si="11"/>
        <v>0</v>
      </c>
      <c r="J158" s="43"/>
      <c r="K158" s="42"/>
      <c r="L158" s="39">
        <f t="shared" si="12"/>
        <v>0</v>
      </c>
      <c r="M158" s="41"/>
      <c r="N158" s="40"/>
      <c r="O158" s="39">
        <f t="shared" si="13"/>
        <v>0</v>
      </c>
      <c r="P158" s="38"/>
    </row>
    <row r="159" spans="1:16" hidden="1" x14ac:dyDescent="0.25">
      <c r="A159" s="46">
        <v>2365</v>
      </c>
      <c r="B159" s="110" t="s">
        <v>155</v>
      </c>
      <c r="C159" s="87">
        <f t="shared" si="9"/>
        <v>0</v>
      </c>
      <c r="D159" s="42"/>
      <c r="E159" s="543"/>
      <c r="F159" s="87">
        <f t="shared" si="10"/>
        <v>0</v>
      </c>
      <c r="G159" s="43"/>
      <c r="H159" s="42"/>
      <c r="I159" s="39">
        <f t="shared" si="11"/>
        <v>0</v>
      </c>
      <c r="J159" s="43"/>
      <c r="K159" s="42"/>
      <c r="L159" s="39">
        <f t="shared" si="12"/>
        <v>0</v>
      </c>
      <c r="M159" s="41"/>
      <c r="N159" s="40"/>
      <c r="O159" s="39">
        <f t="shared" si="13"/>
        <v>0</v>
      </c>
      <c r="P159" s="38"/>
    </row>
    <row r="160" spans="1:16" ht="36" hidden="1" x14ac:dyDescent="0.25">
      <c r="A160" s="46">
        <v>2366</v>
      </c>
      <c r="B160" s="110" t="s">
        <v>153</v>
      </c>
      <c r="C160" s="87">
        <f t="shared" si="9"/>
        <v>0</v>
      </c>
      <c r="D160" s="42"/>
      <c r="E160" s="543"/>
      <c r="F160" s="87">
        <f t="shared" si="10"/>
        <v>0</v>
      </c>
      <c r="G160" s="43"/>
      <c r="H160" s="42"/>
      <c r="I160" s="39">
        <f t="shared" si="11"/>
        <v>0</v>
      </c>
      <c r="J160" s="43"/>
      <c r="K160" s="42"/>
      <c r="L160" s="39">
        <f t="shared" si="12"/>
        <v>0</v>
      </c>
      <c r="M160" s="41"/>
      <c r="N160" s="40"/>
      <c r="O160" s="39">
        <f t="shared" si="13"/>
        <v>0</v>
      </c>
      <c r="P160" s="38"/>
    </row>
    <row r="161" spans="1:16" ht="48" hidden="1" x14ac:dyDescent="0.25">
      <c r="A161" s="46">
        <v>2369</v>
      </c>
      <c r="B161" s="110" t="s">
        <v>152</v>
      </c>
      <c r="C161" s="87">
        <f t="shared" si="9"/>
        <v>0</v>
      </c>
      <c r="D161" s="42"/>
      <c r="E161" s="543"/>
      <c r="F161" s="87">
        <f t="shared" si="10"/>
        <v>0</v>
      </c>
      <c r="G161" s="43"/>
      <c r="H161" s="42"/>
      <c r="I161" s="39">
        <f t="shared" si="11"/>
        <v>0</v>
      </c>
      <c r="J161" s="43"/>
      <c r="K161" s="42"/>
      <c r="L161" s="39">
        <f t="shared" si="12"/>
        <v>0</v>
      </c>
      <c r="M161" s="41"/>
      <c r="N161" s="40"/>
      <c r="O161" s="39">
        <f t="shared" si="13"/>
        <v>0</v>
      </c>
      <c r="P161" s="38"/>
    </row>
    <row r="162" spans="1:16" hidden="1" x14ac:dyDescent="0.25">
      <c r="A162" s="169">
        <v>2370</v>
      </c>
      <c r="B162" s="96" t="s">
        <v>151</v>
      </c>
      <c r="C162" s="87">
        <f t="shared" si="9"/>
        <v>0</v>
      </c>
      <c r="D162" s="166"/>
      <c r="E162" s="544"/>
      <c r="F162" s="484">
        <f t="shared" si="10"/>
        <v>0</v>
      </c>
      <c r="G162" s="167"/>
      <c r="H162" s="166"/>
      <c r="I162" s="90">
        <f t="shared" si="11"/>
        <v>0</v>
      </c>
      <c r="J162" s="167"/>
      <c r="K162" s="166"/>
      <c r="L162" s="90">
        <f t="shared" si="12"/>
        <v>0</v>
      </c>
      <c r="M162" s="165"/>
      <c r="N162" s="164"/>
      <c r="O162" s="90">
        <f t="shared" si="13"/>
        <v>0</v>
      </c>
      <c r="P162" s="89"/>
    </row>
    <row r="163" spans="1:16" hidden="1" x14ac:dyDescent="0.25">
      <c r="A163" s="169">
        <v>2380</v>
      </c>
      <c r="B163" s="96" t="s">
        <v>150</v>
      </c>
      <c r="C163" s="87">
        <f t="shared" si="9"/>
        <v>0</v>
      </c>
      <c r="D163" s="93">
        <f>SUM(D164:D165)</f>
        <v>0</v>
      </c>
      <c r="E163" s="541">
        <f>SUM(E164:E165)</f>
        <v>0</v>
      </c>
      <c r="F163" s="484">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87">
        <f t="shared" si="9"/>
        <v>0</v>
      </c>
      <c r="D164" s="82"/>
      <c r="E164" s="542"/>
      <c r="F164" s="477">
        <f t="shared" si="10"/>
        <v>0</v>
      </c>
      <c r="G164" s="83"/>
      <c r="H164" s="82"/>
      <c r="I164" s="79">
        <f t="shared" si="11"/>
        <v>0</v>
      </c>
      <c r="J164" s="83"/>
      <c r="K164" s="82"/>
      <c r="L164" s="79">
        <f t="shared" si="12"/>
        <v>0</v>
      </c>
      <c r="M164" s="81"/>
      <c r="N164" s="80"/>
      <c r="O164" s="79">
        <f t="shared" si="13"/>
        <v>0</v>
      </c>
      <c r="P164" s="78"/>
    </row>
    <row r="165" spans="1:16" ht="24" hidden="1" x14ac:dyDescent="0.25">
      <c r="A165" s="46">
        <v>2389</v>
      </c>
      <c r="B165" s="110" t="s">
        <v>148</v>
      </c>
      <c r="C165" s="87">
        <f t="shared" si="9"/>
        <v>0</v>
      </c>
      <c r="D165" s="42"/>
      <c r="E165" s="543"/>
      <c r="F165" s="87">
        <f t="shared" si="10"/>
        <v>0</v>
      </c>
      <c r="G165" s="43"/>
      <c r="H165" s="42"/>
      <c r="I165" s="39">
        <f t="shared" si="11"/>
        <v>0</v>
      </c>
      <c r="J165" s="43"/>
      <c r="K165" s="42"/>
      <c r="L165" s="39">
        <f t="shared" si="12"/>
        <v>0</v>
      </c>
      <c r="M165" s="41"/>
      <c r="N165" s="40"/>
      <c r="O165" s="39">
        <f t="shared" si="13"/>
        <v>0</v>
      </c>
      <c r="P165" s="38"/>
    </row>
    <row r="166" spans="1:16" hidden="1" x14ac:dyDescent="0.25">
      <c r="A166" s="169">
        <v>2390</v>
      </c>
      <c r="B166" s="96" t="s">
        <v>147</v>
      </c>
      <c r="C166" s="87">
        <f t="shared" si="9"/>
        <v>0</v>
      </c>
      <c r="D166" s="166"/>
      <c r="E166" s="544"/>
      <c r="F166" s="484">
        <f t="shared" si="10"/>
        <v>0</v>
      </c>
      <c r="G166" s="167"/>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473">
        <f t="shared" si="9"/>
        <v>0</v>
      </c>
      <c r="D167" s="198"/>
      <c r="E167" s="545"/>
      <c r="F167" s="473">
        <f t="shared" si="10"/>
        <v>0</v>
      </c>
      <c r="G167" s="199"/>
      <c r="H167" s="198"/>
      <c r="I167" s="119">
        <f t="shared" si="11"/>
        <v>0</v>
      </c>
      <c r="J167" s="199"/>
      <c r="K167" s="198"/>
      <c r="L167" s="119">
        <f t="shared" si="12"/>
        <v>0</v>
      </c>
      <c r="M167" s="197"/>
      <c r="N167" s="196"/>
      <c r="O167" s="119">
        <f t="shared" si="13"/>
        <v>0</v>
      </c>
      <c r="P167" s="171"/>
    </row>
    <row r="168" spans="1:16" ht="24" hidden="1" x14ac:dyDescent="0.25">
      <c r="A168" s="109">
        <v>2500</v>
      </c>
      <c r="B168" s="108" t="s">
        <v>145</v>
      </c>
      <c r="C168" s="473">
        <f t="shared" si="9"/>
        <v>0</v>
      </c>
      <c r="D168" s="120">
        <f>SUM(D169,D174)</f>
        <v>0</v>
      </c>
      <c r="E168" s="540">
        <f>SUM(E169,E174)</f>
        <v>0</v>
      </c>
      <c r="F168" s="473">
        <f t="shared" si="10"/>
        <v>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67">
        <f t="shared" si="13"/>
        <v>0</v>
      </c>
      <c r="P168" s="66"/>
    </row>
    <row r="169" spans="1:16" hidden="1" x14ac:dyDescent="0.25">
      <c r="A169" s="118">
        <v>2510</v>
      </c>
      <c r="B169" s="117" t="s">
        <v>144</v>
      </c>
      <c r="C169" s="477">
        <f t="shared" si="9"/>
        <v>0</v>
      </c>
      <c r="D169" s="139">
        <f>SUM(D170:D173)</f>
        <v>0</v>
      </c>
      <c r="E169" s="148">
        <f>SUM(E170:E173)</f>
        <v>0</v>
      </c>
      <c r="F169" s="477">
        <f t="shared" si="10"/>
        <v>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row>
    <row r="170" spans="1:16" ht="24" hidden="1" x14ac:dyDescent="0.25">
      <c r="A170" s="88">
        <v>2512</v>
      </c>
      <c r="B170" s="110" t="s">
        <v>143</v>
      </c>
      <c r="C170" s="87">
        <f t="shared" si="9"/>
        <v>0</v>
      </c>
      <c r="D170" s="42"/>
      <c r="E170" s="543"/>
      <c r="F170" s="87">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87">
        <f t="shared" si="9"/>
        <v>0</v>
      </c>
      <c r="D171" s="42"/>
      <c r="E171" s="543"/>
      <c r="F171" s="87">
        <f t="shared" si="10"/>
        <v>0</v>
      </c>
      <c r="G171" s="43"/>
      <c r="H171" s="42"/>
      <c r="I171" s="39">
        <f t="shared" si="11"/>
        <v>0</v>
      </c>
      <c r="J171" s="43"/>
      <c r="K171" s="42"/>
      <c r="L171" s="39">
        <f t="shared" si="12"/>
        <v>0</v>
      </c>
      <c r="M171" s="41"/>
      <c r="N171" s="40"/>
      <c r="O171" s="39">
        <f t="shared" si="13"/>
        <v>0</v>
      </c>
      <c r="P171" s="38"/>
    </row>
    <row r="172" spans="1:16" ht="24" hidden="1" x14ac:dyDescent="0.25">
      <c r="A172" s="88">
        <v>2515</v>
      </c>
      <c r="B172" s="110" t="s">
        <v>141</v>
      </c>
      <c r="C172" s="87">
        <f t="shared" si="9"/>
        <v>0</v>
      </c>
      <c r="D172" s="42"/>
      <c r="E172" s="543"/>
      <c r="F172" s="87">
        <f t="shared" si="10"/>
        <v>0</v>
      </c>
      <c r="G172" s="43"/>
      <c r="H172" s="42"/>
      <c r="I172" s="39">
        <f t="shared" si="11"/>
        <v>0</v>
      </c>
      <c r="J172" s="43"/>
      <c r="K172" s="42"/>
      <c r="L172" s="39">
        <f t="shared" si="12"/>
        <v>0</v>
      </c>
      <c r="M172" s="41"/>
      <c r="N172" s="40"/>
      <c r="O172" s="39">
        <f t="shared" si="13"/>
        <v>0</v>
      </c>
      <c r="P172" s="38"/>
    </row>
    <row r="173" spans="1:16" ht="24" hidden="1" x14ac:dyDescent="0.25">
      <c r="A173" s="88">
        <v>2519</v>
      </c>
      <c r="B173" s="110" t="s">
        <v>140</v>
      </c>
      <c r="C173" s="87">
        <f t="shared" si="9"/>
        <v>0</v>
      </c>
      <c r="D173" s="42"/>
      <c r="E173" s="543"/>
      <c r="F173" s="87">
        <f t="shared" si="10"/>
        <v>0</v>
      </c>
      <c r="G173" s="43"/>
      <c r="H173" s="42"/>
      <c r="I173" s="39">
        <f t="shared" si="11"/>
        <v>0</v>
      </c>
      <c r="J173" s="43"/>
      <c r="K173" s="42"/>
      <c r="L173" s="39">
        <f t="shared" si="12"/>
        <v>0</v>
      </c>
      <c r="M173" s="41"/>
      <c r="N173" s="40"/>
      <c r="O173" s="39">
        <f t="shared" si="13"/>
        <v>0</v>
      </c>
      <c r="P173" s="38"/>
    </row>
    <row r="174" spans="1:16" ht="24" hidden="1" x14ac:dyDescent="0.25">
      <c r="A174" s="111">
        <v>2520</v>
      </c>
      <c r="B174" s="110" t="s">
        <v>139</v>
      </c>
      <c r="C174" s="87">
        <f t="shared" si="9"/>
        <v>0</v>
      </c>
      <c r="D174" s="42"/>
      <c r="E174" s="543"/>
      <c r="F174" s="87">
        <f t="shared" si="10"/>
        <v>0</v>
      </c>
      <c r="G174" s="43"/>
      <c r="H174" s="42"/>
      <c r="I174" s="39">
        <f t="shared" si="11"/>
        <v>0</v>
      </c>
      <c r="J174" s="43"/>
      <c r="K174" s="42"/>
      <c r="L174" s="39">
        <f t="shared" si="12"/>
        <v>0</v>
      </c>
      <c r="M174" s="41"/>
      <c r="N174" s="40"/>
      <c r="O174" s="39">
        <f t="shared" si="13"/>
        <v>0</v>
      </c>
      <c r="P174" s="38"/>
    </row>
    <row r="175" spans="1:16" s="189" customFormat="1" ht="48" hidden="1" x14ac:dyDescent="0.25">
      <c r="A175" s="183">
        <v>2800</v>
      </c>
      <c r="B175" s="117" t="s">
        <v>138</v>
      </c>
      <c r="C175" s="477">
        <f t="shared" si="9"/>
        <v>0</v>
      </c>
      <c r="D175" s="193"/>
      <c r="E175" s="510"/>
      <c r="F175" s="464">
        <f t="shared" si="10"/>
        <v>0</v>
      </c>
      <c r="G175" s="194"/>
      <c r="H175" s="193"/>
      <c r="I175" s="190">
        <f t="shared" si="11"/>
        <v>0</v>
      </c>
      <c r="J175" s="194"/>
      <c r="K175" s="193"/>
      <c r="L175" s="190">
        <f t="shared" si="12"/>
        <v>0</v>
      </c>
      <c r="M175" s="192"/>
      <c r="N175" s="191"/>
      <c r="O175" s="190">
        <f t="shared" si="13"/>
        <v>0</v>
      </c>
      <c r="P175" s="78"/>
    </row>
    <row r="176" spans="1:16" hidden="1" x14ac:dyDescent="0.25">
      <c r="A176" s="163">
        <v>3000</v>
      </c>
      <c r="B176" s="163" t="s">
        <v>137</v>
      </c>
      <c r="C176" s="492">
        <f t="shared" si="9"/>
        <v>0</v>
      </c>
      <c r="D176" s="538">
        <f>SUM(D177,D187)</f>
        <v>0</v>
      </c>
      <c r="E176" s="539">
        <f>SUM(E177,E187)</f>
        <v>0</v>
      </c>
      <c r="F176" s="492">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473">
        <f t="shared" si="9"/>
        <v>0</v>
      </c>
      <c r="D177" s="120">
        <f>SUM(D178,D182)</f>
        <v>0</v>
      </c>
      <c r="E177" s="540">
        <f>SUM(E178,E182)</f>
        <v>0</v>
      </c>
      <c r="F177" s="473">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row>
    <row r="178" spans="1:16" ht="36" hidden="1" x14ac:dyDescent="0.25">
      <c r="A178" s="118">
        <v>3260</v>
      </c>
      <c r="B178" s="117" t="s">
        <v>135</v>
      </c>
      <c r="C178" s="477">
        <f t="shared" si="9"/>
        <v>0</v>
      </c>
      <c r="D178" s="139">
        <f>SUM(D179:D181)</f>
        <v>0</v>
      </c>
      <c r="E178" s="148">
        <f>SUM(E179:E181)</f>
        <v>0</v>
      </c>
      <c r="F178" s="477">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87">
        <f t="shared" si="9"/>
        <v>0</v>
      </c>
      <c r="D179" s="42"/>
      <c r="E179" s="543"/>
      <c r="F179" s="87">
        <f t="shared" si="10"/>
        <v>0</v>
      </c>
      <c r="G179" s="43"/>
      <c r="H179" s="42"/>
      <c r="I179" s="39">
        <f t="shared" si="11"/>
        <v>0</v>
      </c>
      <c r="J179" s="43"/>
      <c r="K179" s="42"/>
      <c r="L179" s="39">
        <f t="shared" si="12"/>
        <v>0</v>
      </c>
      <c r="M179" s="41"/>
      <c r="N179" s="40"/>
      <c r="O179" s="39">
        <f t="shared" si="13"/>
        <v>0</v>
      </c>
      <c r="P179" s="38"/>
    </row>
    <row r="180" spans="1:16" ht="36" hidden="1" x14ac:dyDescent="0.25">
      <c r="A180" s="88">
        <v>3262</v>
      </c>
      <c r="B180" s="110" t="s">
        <v>133</v>
      </c>
      <c r="C180" s="87">
        <f t="shared" si="9"/>
        <v>0</v>
      </c>
      <c r="D180" s="42"/>
      <c r="E180" s="543"/>
      <c r="F180" s="87">
        <f t="shared" si="10"/>
        <v>0</v>
      </c>
      <c r="G180" s="43"/>
      <c r="H180" s="42"/>
      <c r="I180" s="39">
        <f t="shared" si="11"/>
        <v>0</v>
      </c>
      <c r="J180" s="43"/>
      <c r="K180" s="42"/>
      <c r="L180" s="39">
        <f t="shared" si="12"/>
        <v>0</v>
      </c>
      <c r="M180" s="41"/>
      <c r="N180" s="40"/>
      <c r="O180" s="39">
        <f t="shared" si="13"/>
        <v>0</v>
      </c>
      <c r="P180" s="38"/>
    </row>
    <row r="181" spans="1:16" ht="24" hidden="1" x14ac:dyDescent="0.25">
      <c r="A181" s="88">
        <v>3263</v>
      </c>
      <c r="B181" s="110" t="s">
        <v>132</v>
      </c>
      <c r="C181" s="87">
        <f t="shared" si="9"/>
        <v>0</v>
      </c>
      <c r="D181" s="42"/>
      <c r="E181" s="543"/>
      <c r="F181" s="87">
        <f t="shared" si="10"/>
        <v>0</v>
      </c>
      <c r="G181" s="43"/>
      <c r="H181" s="42"/>
      <c r="I181" s="39">
        <f t="shared" si="11"/>
        <v>0</v>
      </c>
      <c r="J181" s="43"/>
      <c r="K181" s="42"/>
      <c r="L181" s="39">
        <f t="shared" si="12"/>
        <v>0</v>
      </c>
      <c r="M181" s="41"/>
      <c r="N181" s="40"/>
      <c r="O181" s="39">
        <f t="shared" si="13"/>
        <v>0</v>
      </c>
      <c r="P181" s="38"/>
    </row>
    <row r="182" spans="1:16" ht="84" hidden="1" x14ac:dyDescent="0.25">
      <c r="A182" s="118">
        <v>3290</v>
      </c>
      <c r="B182" s="117" t="s">
        <v>131</v>
      </c>
      <c r="C182" s="87">
        <f t="shared" ref="C182:C258" si="27">F182+I182+L182+O182</f>
        <v>0</v>
      </c>
      <c r="D182" s="139">
        <f>SUM(D183:D186)</f>
        <v>0</v>
      </c>
      <c r="E182" s="148">
        <f>SUM(E183:E186)</f>
        <v>0</v>
      </c>
      <c r="F182" s="477">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row>
    <row r="183" spans="1:16" ht="72" hidden="1" x14ac:dyDescent="0.25">
      <c r="A183" s="88">
        <v>3291</v>
      </c>
      <c r="B183" s="110" t="s">
        <v>130</v>
      </c>
      <c r="C183" s="87">
        <f t="shared" si="27"/>
        <v>0</v>
      </c>
      <c r="D183" s="42"/>
      <c r="E183" s="543"/>
      <c r="F183" s="87">
        <f t="shared" ref="F183:F246" si="31">D183+E183</f>
        <v>0</v>
      </c>
      <c r="G183" s="43"/>
      <c r="H183" s="42"/>
      <c r="I183" s="39">
        <f t="shared" ref="I183:I246" si="32">G183+H183</f>
        <v>0</v>
      </c>
      <c r="J183" s="43"/>
      <c r="K183" s="42"/>
      <c r="L183" s="39">
        <f t="shared" ref="L183:L246" si="33">J183+K183</f>
        <v>0</v>
      </c>
      <c r="M183" s="41"/>
      <c r="N183" s="40"/>
      <c r="O183" s="39">
        <f t="shared" ref="O183:O246" si="34">M183+N183</f>
        <v>0</v>
      </c>
      <c r="P183" s="38"/>
    </row>
    <row r="184" spans="1:16" ht="72" hidden="1" x14ac:dyDescent="0.25">
      <c r="A184" s="88">
        <v>3292</v>
      </c>
      <c r="B184" s="110" t="s">
        <v>129</v>
      </c>
      <c r="C184" s="87">
        <f t="shared" si="27"/>
        <v>0</v>
      </c>
      <c r="D184" s="42"/>
      <c r="E184" s="543"/>
      <c r="F184" s="87">
        <f t="shared" si="31"/>
        <v>0</v>
      </c>
      <c r="G184" s="43"/>
      <c r="H184" s="42"/>
      <c r="I184" s="39">
        <f t="shared" si="32"/>
        <v>0</v>
      </c>
      <c r="J184" s="43"/>
      <c r="K184" s="42"/>
      <c r="L184" s="39">
        <f t="shared" si="33"/>
        <v>0</v>
      </c>
      <c r="M184" s="41"/>
      <c r="N184" s="40"/>
      <c r="O184" s="39">
        <f t="shared" si="34"/>
        <v>0</v>
      </c>
      <c r="P184" s="38"/>
    </row>
    <row r="185" spans="1:16" ht="72" hidden="1" x14ac:dyDescent="0.25">
      <c r="A185" s="88">
        <v>3293</v>
      </c>
      <c r="B185" s="110" t="s">
        <v>128</v>
      </c>
      <c r="C185" s="87">
        <f t="shared" si="27"/>
        <v>0</v>
      </c>
      <c r="D185" s="42"/>
      <c r="E185" s="543"/>
      <c r="F185" s="87">
        <f t="shared" si="31"/>
        <v>0</v>
      </c>
      <c r="G185" s="43"/>
      <c r="H185" s="42"/>
      <c r="I185" s="39">
        <f t="shared" si="32"/>
        <v>0</v>
      </c>
      <c r="J185" s="43"/>
      <c r="K185" s="42"/>
      <c r="L185" s="39">
        <f t="shared" si="33"/>
        <v>0</v>
      </c>
      <c r="M185" s="41"/>
      <c r="N185" s="40"/>
      <c r="O185" s="39">
        <f t="shared" si="34"/>
        <v>0</v>
      </c>
      <c r="P185" s="38"/>
    </row>
    <row r="186" spans="1:16" ht="60" hidden="1" x14ac:dyDescent="0.25">
      <c r="A186" s="188">
        <v>3294</v>
      </c>
      <c r="B186" s="110" t="s">
        <v>127</v>
      </c>
      <c r="C186" s="497">
        <f t="shared" si="27"/>
        <v>0</v>
      </c>
      <c r="D186" s="32"/>
      <c r="E186" s="546"/>
      <c r="F186" s="497">
        <f t="shared" si="31"/>
        <v>0</v>
      </c>
      <c r="G186" s="33"/>
      <c r="H186" s="32"/>
      <c r="I186" s="29">
        <f t="shared" si="32"/>
        <v>0</v>
      </c>
      <c r="J186" s="33"/>
      <c r="K186" s="32"/>
      <c r="L186" s="29">
        <f t="shared" si="33"/>
        <v>0</v>
      </c>
      <c r="M186" s="31"/>
      <c r="N186" s="30"/>
      <c r="O186" s="29">
        <f t="shared" si="34"/>
        <v>0</v>
      </c>
      <c r="P186" s="28"/>
    </row>
    <row r="187" spans="1:16" ht="48" hidden="1" x14ac:dyDescent="0.25">
      <c r="A187" s="154">
        <v>3300</v>
      </c>
      <c r="B187" s="153" t="s">
        <v>126</v>
      </c>
      <c r="C187" s="498">
        <f t="shared" si="27"/>
        <v>0</v>
      </c>
      <c r="D187" s="149">
        <f>SUM(D188:D189)</f>
        <v>0</v>
      </c>
      <c r="E187" s="547">
        <f>SUM(E188:E189)</f>
        <v>0</v>
      </c>
      <c r="F187" s="498">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row>
    <row r="188" spans="1:16" ht="48" hidden="1" x14ac:dyDescent="0.25">
      <c r="A188" s="187">
        <v>3310</v>
      </c>
      <c r="B188" s="96" t="s">
        <v>125</v>
      </c>
      <c r="C188" s="484">
        <f t="shared" si="27"/>
        <v>0</v>
      </c>
      <c r="D188" s="166"/>
      <c r="E188" s="544"/>
      <c r="F188" s="484">
        <f t="shared" si="31"/>
        <v>0</v>
      </c>
      <c r="G188" s="167"/>
      <c r="H188" s="166"/>
      <c r="I188" s="90">
        <f t="shared" si="32"/>
        <v>0</v>
      </c>
      <c r="J188" s="167"/>
      <c r="K188" s="166"/>
      <c r="L188" s="90">
        <f t="shared" si="33"/>
        <v>0</v>
      </c>
      <c r="M188" s="165"/>
      <c r="N188" s="164"/>
      <c r="O188" s="90">
        <f t="shared" si="34"/>
        <v>0</v>
      </c>
      <c r="P188" s="89"/>
    </row>
    <row r="189" spans="1:16" ht="60" hidden="1" x14ac:dyDescent="0.25">
      <c r="A189" s="145">
        <v>3320</v>
      </c>
      <c r="B189" s="117" t="s">
        <v>124</v>
      </c>
      <c r="C189" s="477">
        <f t="shared" si="27"/>
        <v>0</v>
      </c>
      <c r="D189" s="82"/>
      <c r="E189" s="542"/>
      <c r="F189" s="477">
        <f t="shared" si="31"/>
        <v>0</v>
      </c>
      <c r="G189" s="83"/>
      <c r="H189" s="82"/>
      <c r="I189" s="79">
        <f t="shared" si="32"/>
        <v>0</v>
      </c>
      <c r="J189" s="83"/>
      <c r="K189" s="82"/>
      <c r="L189" s="79">
        <f t="shared" si="33"/>
        <v>0</v>
      </c>
      <c r="M189" s="81"/>
      <c r="N189" s="80"/>
      <c r="O189" s="79">
        <f t="shared" si="34"/>
        <v>0</v>
      </c>
      <c r="P189" s="78"/>
    </row>
    <row r="190" spans="1:16" hidden="1" x14ac:dyDescent="0.25">
      <c r="A190" s="186">
        <v>4000</v>
      </c>
      <c r="B190" s="163" t="s">
        <v>123</v>
      </c>
      <c r="C190" s="492">
        <f t="shared" si="27"/>
        <v>0</v>
      </c>
      <c r="D190" s="538">
        <f>SUM(D191,D194)</f>
        <v>0</v>
      </c>
      <c r="E190" s="539">
        <f>SUM(E191,E194)</f>
        <v>0</v>
      </c>
      <c r="F190" s="492">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row>
    <row r="191" spans="1:16" ht="24" hidden="1" x14ac:dyDescent="0.25">
      <c r="A191" s="185">
        <v>4200</v>
      </c>
      <c r="B191" s="108" t="s">
        <v>122</v>
      </c>
      <c r="C191" s="473">
        <f t="shared" si="27"/>
        <v>0</v>
      </c>
      <c r="D191" s="120">
        <f>SUM(D192,D193)</f>
        <v>0</v>
      </c>
      <c r="E191" s="540">
        <f>SUM(E192,E193)</f>
        <v>0</v>
      </c>
      <c r="F191" s="473">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row>
    <row r="192" spans="1:16" ht="36" hidden="1" x14ac:dyDescent="0.25">
      <c r="A192" s="118">
        <v>4240</v>
      </c>
      <c r="B192" s="117" t="s">
        <v>121</v>
      </c>
      <c r="C192" s="477">
        <f t="shared" si="27"/>
        <v>0</v>
      </c>
      <c r="D192" s="82"/>
      <c r="E192" s="542"/>
      <c r="F192" s="477">
        <f t="shared" si="31"/>
        <v>0</v>
      </c>
      <c r="G192" s="83"/>
      <c r="H192" s="82"/>
      <c r="I192" s="79">
        <f t="shared" si="32"/>
        <v>0</v>
      </c>
      <c r="J192" s="83"/>
      <c r="K192" s="82"/>
      <c r="L192" s="79">
        <f t="shared" si="33"/>
        <v>0</v>
      </c>
      <c r="M192" s="81"/>
      <c r="N192" s="80"/>
      <c r="O192" s="79">
        <f t="shared" si="34"/>
        <v>0</v>
      </c>
      <c r="P192" s="78"/>
    </row>
    <row r="193" spans="1:16" ht="24" hidden="1" x14ac:dyDescent="0.25">
      <c r="A193" s="111">
        <v>4250</v>
      </c>
      <c r="B193" s="110" t="s">
        <v>120</v>
      </c>
      <c r="C193" s="87">
        <f t="shared" si="27"/>
        <v>0</v>
      </c>
      <c r="D193" s="42"/>
      <c r="E193" s="543"/>
      <c r="F193" s="87">
        <f t="shared" si="31"/>
        <v>0</v>
      </c>
      <c r="G193" s="43"/>
      <c r="H193" s="42"/>
      <c r="I193" s="39">
        <f t="shared" si="32"/>
        <v>0</v>
      </c>
      <c r="J193" s="43"/>
      <c r="K193" s="42"/>
      <c r="L193" s="39">
        <f t="shared" si="33"/>
        <v>0</v>
      </c>
      <c r="M193" s="41"/>
      <c r="N193" s="40"/>
      <c r="O193" s="39">
        <f t="shared" si="34"/>
        <v>0</v>
      </c>
      <c r="P193" s="38"/>
    </row>
    <row r="194" spans="1:16" hidden="1" x14ac:dyDescent="0.25">
      <c r="A194" s="109">
        <v>4300</v>
      </c>
      <c r="B194" s="108" t="s">
        <v>119</v>
      </c>
      <c r="C194" s="473">
        <f t="shared" si="27"/>
        <v>0</v>
      </c>
      <c r="D194" s="120">
        <f>SUM(D195)</f>
        <v>0</v>
      </c>
      <c r="E194" s="540">
        <f>SUM(E195)</f>
        <v>0</v>
      </c>
      <c r="F194" s="473">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row>
    <row r="195" spans="1:16" ht="24" hidden="1" x14ac:dyDescent="0.25">
      <c r="A195" s="118">
        <v>4310</v>
      </c>
      <c r="B195" s="117" t="s">
        <v>118</v>
      </c>
      <c r="C195" s="477">
        <f t="shared" si="27"/>
        <v>0</v>
      </c>
      <c r="D195" s="139">
        <f>SUM(D196:D196)</f>
        <v>0</v>
      </c>
      <c r="E195" s="148">
        <f>SUM(E196:E196)</f>
        <v>0</v>
      </c>
      <c r="F195" s="477">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row>
    <row r="196" spans="1:16" ht="36" hidden="1" x14ac:dyDescent="0.25">
      <c r="A196" s="88">
        <v>4311</v>
      </c>
      <c r="B196" s="110" t="s">
        <v>117</v>
      </c>
      <c r="C196" s="87">
        <f t="shared" si="27"/>
        <v>0</v>
      </c>
      <c r="D196" s="42"/>
      <c r="E196" s="543"/>
      <c r="F196" s="87">
        <f t="shared" si="31"/>
        <v>0</v>
      </c>
      <c r="G196" s="43"/>
      <c r="H196" s="42"/>
      <c r="I196" s="39">
        <f t="shared" si="32"/>
        <v>0</v>
      </c>
      <c r="J196" s="43"/>
      <c r="K196" s="42"/>
      <c r="L196" s="39">
        <f t="shared" si="33"/>
        <v>0</v>
      </c>
      <c r="M196" s="41"/>
      <c r="N196" s="40"/>
      <c r="O196" s="39">
        <f t="shared" si="34"/>
        <v>0</v>
      </c>
      <c r="P196" s="38"/>
    </row>
    <row r="197" spans="1:16" s="6" customFormat="1" ht="24" hidden="1" x14ac:dyDescent="0.25">
      <c r="A197" s="184"/>
      <c r="B197" s="183" t="s">
        <v>116</v>
      </c>
      <c r="C197" s="491">
        <f t="shared" si="27"/>
        <v>0</v>
      </c>
      <c r="D197" s="178">
        <f>SUM(D198,D233,D271)</f>
        <v>0</v>
      </c>
      <c r="E197" s="537">
        <f>SUM(E198,E233,E271)</f>
        <v>0</v>
      </c>
      <c r="F197" s="491">
        <f t="shared" si="31"/>
        <v>0</v>
      </c>
      <c r="G197" s="179">
        <f>SUM(G198,G233,G271)</f>
        <v>0</v>
      </c>
      <c r="H197" s="178">
        <f>SUM(H198,H233,H271)</f>
        <v>0</v>
      </c>
      <c r="I197" s="177">
        <f t="shared" si="32"/>
        <v>0</v>
      </c>
      <c r="J197" s="179">
        <f>SUM(J198,J233,J271)</f>
        <v>0</v>
      </c>
      <c r="K197" s="178">
        <f>SUM(K198,K233,K271)</f>
        <v>0</v>
      </c>
      <c r="L197" s="177">
        <f t="shared" si="33"/>
        <v>0</v>
      </c>
      <c r="M197" s="176">
        <f>SUM(M198,M233,M271)</f>
        <v>0</v>
      </c>
      <c r="N197" s="175">
        <f>SUM(N198,N233,N271)</f>
        <v>0</v>
      </c>
      <c r="O197" s="174">
        <f t="shared" si="34"/>
        <v>0</v>
      </c>
      <c r="P197" s="173"/>
    </row>
    <row r="198" spans="1:16" hidden="1" x14ac:dyDescent="0.25">
      <c r="A198" s="163">
        <v>5000</v>
      </c>
      <c r="B198" s="163" t="s">
        <v>115</v>
      </c>
      <c r="C198" s="492">
        <f>F198+I198+L198+O198</f>
        <v>0</v>
      </c>
      <c r="D198" s="538">
        <f>D199+D207</f>
        <v>0</v>
      </c>
      <c r="E198" s="539">
        <f>E199+E207</f>
        <v>0</v>
      </c>
      <c r="F198" s="492">
        <f t="shared" si="31"/>
        <v>0</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row>
    <row r="199" spans="1:16" hidden="1" x14ac:dyDescent="0.25">
      <c r="A199" s="109">
        <v>5100</v>
      </c>
      <c r="B199" s="108" t="s">
        <v>114</v>
      </c>
      <c r="C199" s="473">
        <f t="shared" si="27"/>
        <v>0</v>
      </c>
      <c r="D199" s="120">
        <f>D200+D201+D204+D205+D206</f>
        <v>0</v>
      </c>
      <c r="E199" s="540">
        <f>E200+E201+E204+E205+E206</f>
        <v>0</v>
      </c>
      <c r="F199" s="473">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row>
    <row r="200" spans="1:16" hidden="1" x14ac:dyDescent="0.25">
      <c r="A200" s="118">
        <v>5110</v>
      </c>
      <c r="B200" s="117" t="s">
        <v>113</v>
      </c>
      <c r="C200" s="477">
        <f t="shared" si="27"/>
        <v>0</v>
      </c>
      <c r="D200" s="82"/>
      <c r="E200" s="542"/>
      <c r="F200" s="477">
        <f t="shared" si="31"/>
        <v>0</v>
      </c>
      <c r="G200" s="83"/>
      <c r="H200" s="82"/>
      <c r="I200" s="79">
        <f t="shared" si="32"/>
        <v>0</v>
      </c>
      <c r="J200" s="83"/>
      <c r="K200" s="82"/>
      <c r="L200" s="79">
        <f t="shared" si="33"/>
        <v>0</v>
      </c>
      <c r="M200" s="81"/>
      <c r="N200" s="80"/>
      <c r="O200" s="79">
        <f t="shared" si="34"/>
        <v>0</v>
      </c>
      <c r="P200" s="78"/>
    </row>
    <row r="201" spans="1:16" ht="24" hidden="1" x14ac:dyDescent="0.25">
      <c r="A201" s="111">
        <v>5120</v>
      </c>
      <c r="B201" s="110" t="s">
        <v>112</v>
      </c>
      <c r="C201" s="87">
        <f t="shared" si="27"/>
        <v>0</v>
      </c>
      <c r="D201" s="114">
        <f>D202+D203</f>
        <v>0</v>
      </c>
      <c r="E201" s="136">
        <f>E202+E203</f>
        <v>0</v>
      </c>
      <c r="F201" s="87">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row>
    <row r="202" spans="1:16" hidden="1" x14ac:dyDescent="0.25">
      <c r="A202" s="88">
        <v>5121</v>
      </c>
      <c r="B202" s="110" t="s">
        <v>111</v>
      </c>
      <c r="C202" s="87">
        <f t="shared" si="27"/>
        <v>0</v>
      </c>
      <c r="D202" s="42"/>
      <c r="E202" s="543"/>
      <c r="F202" s="87">
        <f t="shared" si="31"/>
        <v>0</v>
      </c>
      <c r="G202" s="43"/>
      <c r="H202" s="42"/>
      <c r="I202" s="39">
        <f t="shared" si="32"/>
        <v>0</v>
      </c>
      <c r="J202" s="43"/>
      <c r="K202" s="42"/>
      <c r="L202" s="39">
        <f t="shared" si="33"/>
        <v>0</v>
      </c>
      <c r="M202" s="41"/>
      <c r="N202" s="40"/>
      <c r="O202" s="39">
        <f t="shared" si="34"/>
        <v>0</v>
      </c>
      <c r="P202" s="38"/>
    </row>
    <row r="203" spans="1:16" ht="24" hidden="1" x14ac:dyDescent="0.25">
      <c r="A203" s="88">
        <v>5129</v>
      </c>
      <c r="B203" s="110" t="s">
        <v>110</v>
      </c>
      <c r="C203" s="87">
        <f t="shared" si="27"/>
        <v>0</v>
      </c>
      <c r="D203" s="42"/>
      <c r="E203" s="543"/>
      <c r="F203" s="87">
        <f t="shared" si="31"/>
        <v>0</v>
      </c>
      <c r="G203" s="43"/>
      <c r="H203" s="42"/>
      <c r="I203" s="39">
        <f t="shared" si="32"/>
        <v>0</v>
      </c>
      <c r="J203" s="43"/>
      <c r="K203" s="42"/>
      <c r="L203" s="39">
        <f t="shared" si="33"/>
        <v>0</v>
      </c>
      <c r="M203" s="41"/>
      <c r="N203" s="40"/>
      <c r="O203" s="39">
        <f t="shared" si="34"/>
        <v>0</v>
      </c>
      <c r="P203" s="38"/>
    </row>
    <row r="204" spans="1:16" hidden="1" x14ac:dyDescent="0.25">
      <c r="A204" s="111">
        <v>5130</v>
      </c>
      <c r="B204" s="110" t="s">
        <v>109</v>
      </c>
      <c r="C204" s="87">
        <f t="shared" si="27"/>
        <v>0</v>
      </c>
      <c r="D204" s="42"/>
      <c r="E204" s="543"/>
      <c r="F204" s="87">
        <f t="shared" si="31"/>
        <v>0</v>
      </c>
      <c r="G204" s="43"/>
      <c r="H204" s="42"/>
      <c r="I204" s="39">
        <f t="shared" si="32"/>
        <v>0</v>
      </c>
      <c r="J204" s="43"/>
      <c r="K204" s="42"/>
      <c r="L204" s="39">
        <f t="shared" si="33"/>
        <v>0</v>
      </c>
      <c r="M204" s="41"/>
      <c r="N204" s="40"/>
      <c r="O204" s="39">
        <f t="shared" si="34"/>
        <v>0</v>
      </c>
      <c r="P204" s="38"/>
    </row>
    <row r="205" spans="1:16" hidden="1" x14ac:dyDescent="0.25">
      <c r="A205" s="111">
        <v>5140</v>
      </c>
      <c r="B205" s="110" t="s">
        <v>108</v>
      </c>
      <c r="C205" s="87">
        <f t="shared" si="27"/>
        <v>0</v>
      </c>
      <c r="D205" s="42"/>
      <c r="E205" s="543"/>
      <c r="F205" s="87">
        <f t="shared" si="31"/>
        <v>0</v>
      </c>
      <c r="G205" s="43"/>
      <c r="H205" s="42"/>
      <c r="I205" s="39">
        <f t="shared" si="32"/>
        <v>0</v>
      </c>
      <c r="J205" s="43"/>
      <c r="K205" s="42"/>
      <c r="L205" s="39">
        <f t="shared" si="33"/>
        <v>0</v>
      </c>
      <c r="M205" s="41"/>
      <c r="N205" s="40"/>
      <c r="O205" s="39">
        <f t="shared" si="34"/>
        <v>0</v>
      </c>
      <c r="P205" s="38"/>
    </row>
    <row r="206" spans="1:16" ht="24" hidden="1" x14ac:dyDescent="0.25">
      <c r="A206" s="111">
        <v>5170</v>
      </c>
      <c r="B206" s="110" t="s">
        <v>107</v>
      </c>
      <c r="C206" s="87">
        <f t="shared" si="27"/>
        <v>0</v>
      </c>
      <c r="D206" s="42"/>
      <c r="E206" s="543"/>
      <c r="F206" s="87">
        <f t="shared" si="31"/>
        <v>0</v>
      </c>
      <c r="G206" s="43"/>
      <c r="H206" s="42"/>
      <c r="I206" s="39">
        <f t="shared" si="32"/>
        <v>0</v>
      </c>
      <c r="J206" s="43"/>
      <c r="K206" s="42"/>
      <c r="L206" s="39">
        <f t="shared" si="33"/>
        <v>0</v>
      </c>
      <c r="M206" s="41"/>
      <c r="N206" s="40"/>
      <c r="O206" s="39">
        <f t="shared" si="34"/>
        <v>0</v>
      </c>
      <c r="P206" s="38"/>
    </row>
    <row r="207" spans="1:16" hidden="1" x14ac:dyDescent="0.25">
      <c r="A207" s="109">
        <v>5200</v>
      </c>
      <c r="B207" s="108" t="s">
        <v>106</v>
      </c>
      <c r="C207" s="473">
        <f t="shared" si="27"/>
        <v>0</v>
      </c>
      <c r="D207" s="120">
        <f>D208+D218+D219+D228+D229+D230+D232</f>
        <v>0</v>
      </c>
      <c r="E207" s="540">
        <f>E208+E218+E219+E228+E229+E230+E232</f>
        <v>0</v>
      </c>
      <c r="F207" s="473">
        <f t="shared" si="31"/>
        <v>0</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row>
    <row r="208" spans="1:16" hidden="1" x14ac:dyDescent="0.25">
      <c r="A208" s="169">
        <v>5210</v>
      </c>
      <c r="B208" s="96" t="s">
        <v>105</v>
      </c>
      <c r="C208" s="484">
        <f t="shared" si="27"/>
        <v>0</v>
      </c>
      <c r="D208" s="93">
        <f>SUM(D209:D217)</f>
        <v>0</v>
      </c>
      <c r="E208" s="541">
        <f>SUM(E209:E217)</f>
        <v>0</v>
      </c>
      <c r="F208" s="484">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row>
    <row r="209" spans="1:16" hidden="1" x14ac:dyDescent="0.25">
      <c r="A209" s="145">
        <v>5211</v>
      </c>
      <c r="B209" s="117" t="s">
        <v>104</v>
      </c>
      <c r="C209" s="87">
        <f t="shared" si="27"/>
        <v>0</v>
      </c>
      <c r="D209" s="82"/>
      <c r="E209" s="542"/>
      <c r="F209" s="477">
        <f t="shared" si="31"/>
        <v>0</v>
      </c>
      <c r="G209" s="83"/>
      <c r="H209" s="82"/>
      <c r="I209" s="79">
        <f t="shared" si="32"/>
        <v>0</v>
      </c>
      <c r="J209" s="83"/>
      <c r="K209" s="82"/>
      <c r="L209" s="79">
        <f t="shared" si="33"/>
        <v>0</v>
      </c>
      <c r="M209" s="81"/>
      <c r="N209" s="80"/>
      <c r="O209" s="79">
        <f t="shared" si="34"/>
        <v>0</v>
      </c>
      <c r="P209" s="78"/>
    </row>
    <row r="210" spans="1:16" hidden="1" x14ac:dyDescent="0.25">
      <c r="A210" s="88">
        <v>5212</v>
      </c>
      <c r="B210" s="110" t="s">
        <v>103</v>
      </c>
      <c r="C210" s="87">
        <f t="shared" si="27"/>
        <v>0</v>
      </c>
      <c r="D210" s="42"/>
      <c r="E210" s="543"/>
      <c r="F210" s="87">
        <f t="shared" si="31"/>
        <v>0</v>
      </c>
      <c r="G210" s="43"/>
      <c r="H210" s="42"/>
      <c r="I210" s="39">
        <f t="shared" si="32"/>
        <v>0</v>
      </c>
      <c r="J210" s="43"/>
      <c r="K210" s="42"/>
      <c r="L210" s="39">
        <f t="shared" si="33"/>
        <v>0</v>
      </c>
      <c r="M210" s="41"/>
      <c r="N210" s="40"/>
      <c r="O210" s="39">
        <f t="shared" si="34"/>
        <v>0</v>
      </c>
      <c r="P210" s="38"/>
    </row>
    <row r="211" spans="1:16" hidden="1" x14ac:dyDescent="0.25">
      <c r="A211" s="88">
        <v>5213</v>
      </c>
      <c r="B211" s="110" t="s">
        <v>102</v>
      </c>
      <c r="C211" s="87">
        <f t="shared" si="27"/>
        <v>0</v>
      </c>
      <c r="D211" s="42"/>
      <c r="E211" s="543"/>
      <c r="F211" s="87">
        <f t="shared" si="31"/>
        <v>0</v>
      </c>
      <c r="G211" s="43"/>
      <c r="H211" s="42"/>
      <c r="I211" s="39">
        <f t="shared" si="32"/>
        <v>0</v>
      </c>
      <c r="J211" s="43"/>
      <c r="K211" s="42"/>
      <c r="L211" s="39">
        <f t="shared" si="33"/>
        <v>0</v>
      </c>
      <c r="M211" s="41"/>
      <c r="N211" s="40"/>
      <c r="O211" s="39">
        <f t="shared" si="34"/>
        <v>0</v>
      </c>
      <c r="P211" s="38"/>
    </row>
    <row r="212" spans="1:16" hidden="1" x14ac:dyDescent="0.25">
      <c r="A212" s="88">
        <v>5214</v>
      </c>
      <c r="B212" s="110" t="s">
        <v>101</v>
      </c>
      <c r="C212" s="87">
        <f t="shared" si="27"/>
        <v>0</v>
      </c>
      <c r="D212" s="42"/>
      <c r="E212" s="543"/>
      <c r="F212" s="87">
        <f t="shared" si="31"/>
        <v>0</v>
      </c>
      <c r="G212" s="43"/>
      <c r="H212" s="42"/>
      <c r="I212" s="39">
        <f t="shared" si="32"/>
        <v>0</v>
      </c>
      <c r="J212" s="43"/>
      <c r="K212" s="42"/>
      <c r="L212" s="39">
        <f t="shared" si="33"/>
        <v>0</v>
      </c>
      <c r="M212" s="41"/>
      <c r="N212" s="40"/>
      <c r="O212" s="39">
        <f t="shared" si="34"/>
        <v>0</v>
      </c>
      <c r="P212" s="38"/>
    </row>
    <row r="213" spans="1:16" hidden="1" x14ac:dyDescent="0.25">
      <c r="A213" s="88">
        <v>5215</v>
      </c>
      <c r="B213" s="110" t="s">
        <v>100</v>
      </c>
      <c r="C213" s="87">
        <f t="shared" si="27"/>
        <v>0</v>
      </c>
      <c r="D213" s="42"/>
      <c r="E213" s="543"/>
      <c r="F213" s="87">
        <f t="shared" si="31"/>
        <v>0</v>
      </c>
      <c r="G213" s="43"/>
      <c r="H213" s="42"/>
      <c r="I213" s="39">
        <f t="shared" si="32"/>
        <v>0</v>
      </c>
      <c r="J213" s="43"/>
      <c r="K213" s="42"/>
      <c r="L213" s="39">
        <f t="shared" si="33"/>
        <v>0</v>
      </c>
      <c r="M213" s="41"/>
      <c r="N213" s="40"/>
      <c r="O213" s="39">
        <f t="shared" si="34"/>
        <v>0</v>
      </c>
      <c r="P213" s="38"/>
    </row>
    <row r="214" spans="1:16" ht="24" hidden="1" x14ac:dyDescent="0.25">
      <c r="A214" s="88">
        <v>5216</v>
      </c>
      <c r="B214" s="110" t="s">
        <v>99</v>
      </c>
      <c r="C214" s="87">
        <f t="shared" si="27"/>
        <v>0</v>
      </c>
      <c r="D214" s="42"/>
      <c r="E214" s="543"/>
      <c r="F214" s="87">
        <f t="shared" si="31"/>
        <v>0</v>
      </c>
      <c r="G214" s="43"/>
      <c r="H214" s="42"/>
      <c r="I214" s="39">
        <f t="shared" si="32"/>
        <v>0</v>
      </c>
      <c r="J214" s="43"/>
      <c r="K214" s="42"/>
      <c r="L214" s="39">
        <f t="shared" si="33"/>
        <v>0</v>
      </c>
      <c r="M214" s="41"/>
      <c r="N214" s="40"/>
      <c r="O214" s="39">
        <f t="shared" si="34"/>
        <v>0</v>
      </c>
      <c r="P214" s="38"/>
    </row>
    <row r="215" spans="1:16" hidden="1" x14ac:dyDescent="0.25">
      <c r="A215" s="88">
        <v>5217</v>
      </c>
      <c r="B215" s="110" t="s">
        <v>98</v>
      </c>
      <c r="C215" s="87">
        <f t="shared" si="27"/>
        <v>0</v>
      </c>
      <c r="D215" s="42"/>
      <c r="E215" s="543"/>
      <c r="F215" s="87">
        <f t="shared" si="31"/>
        <v>0</v>
      </c>
      <c r="G215" s="43"/>
      <c r="H215" s="42"/>
      <c r="I215" s="39">
        <f t="shared" si="32"/>
        <v>0</v>
      </c>
      <c r="J215" s="43"/>
      <c r="K215" s="42"/>
      <c r="L215" s="39">
        <f t="shared" si="33"/>
        <v>0</v>
      </c>
      <c r="M215" s="41"/>
      <c r="N215" s="40"/>
      <c r="O215" s="39">
        <f t="shared" si="34"/>
        <v>0</v>
      </c>
      <c r="P215" s="38"/>
    </row>
    <row r="216" spans="1:16" hidden="1" x14ac:dyDescent="0.25">
      <c r="A216" s="88">
        <v>5218</v>
      </c>
      <c r="B216" s="110" t="s">
        <v>97</v>
      </c>
      <c r="C216" s="87">
        <f t="shared" si="27"/>
        <v>0</v>
      </c>
      <c r="D216" s="42"/>
      <c r="E216" s="543"/>
      <c r="F216" s="87">
        <f t="shared" si="31"/>
        <v>0</v>
      </c>
      <c r="G216" s="43"/>
      <c r="H216" s="42"/>
      <c r="I216" s="39">
        <f t="shared" si="32"/>
        <v>0</v>
      </c>
      <c r="J216" s="43"/>
      <c r="K216" s="42"/>
      <c r="L216" s="39">
        <f t="shared" si="33"/>
        <v>0</v>
      </c>
      <c r="M216" s="41"/>
      <c r="N216" s="40"/>
      <c r="O216" s="39">
        <f t="shared" si="34"/>
        <v>0</v>
      </c>
      <c r="P216" s="38"/>
    </row>
    <row r="217" spans="1:16" hidden="1" x14ac:dyDescent="0.25">
      <c r="A217" s="88">
        <v>5219</v>
      </c>
      <c r="B217" s="110" t="s">
        <v>96</v>
      </c>
      <c r="C217" s="87">
        <f t="shared" si="27"/>
        <v>0</v>
      </c>
      <c r="D217" s="42"/>
      <c r="E217" s="543"/>
      <c r="F217" s="87">
        <f t="shared" si="31"/>
        <v>0</v>
      </c>
      <c r="G217" s="43"/>
      <c r="H217" s="42"/>
      <c r="I217" s="39">
        <f t="shared" si="32"/>
        <v>0</v>
      </c>
      <c r="J217" s="43"/>
      <c r="K217" s="42"/>
      <c r="L217" s="39">
        <f t="shared" si="33"/>
        <v>0</v>
      </c>
      <c r="M217" s="41"/>
      <c r="N217" s="40"/>
      <c r="O217" s="39">
        <f t="shared" si="34"/>
        <v>0</v>
      </c>
      <c r="P217" s="38"/>
    </row>
    <row r="218" spans="1:16" hidden="1" x14ac:dyDescent="0.25">
      <c r="A218" s="111">
        <v>5220</v>
      </c>
      <c r="B218" s="110" t="s">
        <v>95</v>
      </c>
      <c r="C218" s="87">
        <f t="shared" si="27"/>
        <v>0</v>
      </c>
      <c r="D218" s="42"/>
      <c r="E218" s="543"/>
      <c r="F218" s="87">
        <f t="shared" si="31"/>
        <v>0</v>
      </c>
      <c r="G218" s="43"/>
      <c r="H218" s="42"/>
      <c r="I218" s="39">
        <f t="shared" si="32"/>
        <v>0</v>
      </c>
      <c r="J218" s="43"/>
      <c r="K218" s="42"/>
      <c r="L218" s="39">
        <f t="shared" si="33"/>
        <v>0</v>
      </c>
      <c r="M218" s="41"/>
      <c r="N218" s="40"/>
      <c r="O218" s="39">
        <f t="shared" si="34"/>
        <v>0</v>
      </c>
      <c r="P218" s="38"/>
    </row>
    <row r="219" spans="1:16" hidden="1" x14ac:dyDescent="0.25">
      <c r="A219" s="111">
        <v>5230</v>
      </c>
      <c r="B219" s="110" t="s">
        <v>94</v>
      </c>
      <c r="C219" s="87">
        <f t="shared" si="27"/>
        <v>0</v>
      </c>
      <c r="D219" s="114">
        <f>SUM(D220:D227)</f>
        <v>0</v>
      </c>
      <c r="E219" s="136">
        <f>SUM(E220:E227)</f>
        <v>0</v>
      </c>
      <c r="F219" s="87">
        <f t="shared" si="31"/>
        <v>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row>
    <row r="220" spans="1:16" hidden="1" x14ac:dyDescent="0.25">
      <c r="A220" s="88">
        <v>5231</v>
      </c>
      <c r="B220" s="110" t="s">
        <v>93</v>
      </c>
      <c r="C220" s="87">
        <f t="shared" si="27"/>
        <v>0</v>
      </c>
      <c r="D220" s="42"/>
      <c r="E220" s="543"/>
      <c r="F220" s="87">
        <f t="shared" si="31"/>
        <v>0</v>
      </c>
      <c r="G220" s="43"/>
      <c r="H220" s="42"/>
      <c r="I220" s="39">
        <f t="shared" si="32"/>
        <v>0</v>
      </c>
      <c r="J220" s="43"/>
      <c r="K220" s="42"/>
      <c r="L220" s="39">
        <f t="shared" si="33"/>
        <v>0</v>
      </c>
      <c r="M220" s="41"/>
      <c r="N220" s="40"/>
      <c r="O220" s="39">
        <f t="shared" si="34"/>
        <v>0</v>
      </c>
      <c r="P220" s="38"/>
    </row>
    <row r="221" spans="1:16" hidden="1" x14ac:dyDescent="0.25">
      <c r="A221" s="88">
        <v>5232</v>
      </c>
      <c r="B221" s="110" t="s">
        <v>92</v>
      </c>
      <c r="C221" s="87">
        <f t="shared" si="27"/>
        <v>0</v>
      </c>
      <c r="D221" s="42"/>
      <c r="E221" s="543"/>
      <c r="F221" s="87">
        <f t="shared" si="31"/>
        <v>0</v>
      </c>
      <c r="G221" s="43"/>
      <c r="H221" s="42"/>
      <c r="I221" s="39">
        <f t="shared" si="32"/>
        <v>0</v>
      </c>
      <c r="J221" s="43"/>
      <c r="K221" s="42"/>
      <c r="L221" s="39">
        <f t="shared" si="33"/>
        <v>0</v>
      </c>
      <c r="M221" s="41"/>
      <c r="N221" s="40"/>
      <c r="O221" s="39">
        <f t="shared" si="34"/>
        <v>0</v>
      </c>
      <c r="P221" s="38"/>
    </row>
    <row r="222" spans="1:16" hidden="1" x14ac:dyDescent="0.25">
      <c r="A222" s="88">
        <v>5233</v>
      </c>
      <c r="B222" s="110" t="s">
        <v>91</v>
      </c>
      <c r="C222" s="87">
        <f t="shared" si="27"/>
        <v>0</v>
      </c>
      <c r="D222" s="42"/>
      <c r="E222" s="543"/>
      <c r="F222" s="87">
        <f t="shared" si="31"/>
        <v>0</v>
      </c>
      <c r="G222" s="43"/>
      <c r="H222" s="42"/>
      <c r="I222" s="39">
        <f t="shared" si="32"/>
        <v>0</v>
      </c>
      <c r="J222" s="43"/>
      <c r="K222" s="42"/>
      <c r="L222" s="39">
        <f t="shared" si="33"/>
        <v>0</v>
      </c>
      <c r="M222" s="41"/>
      <c r="N222" s="40"/>
      <c r="O222" s="39">
        <f t="shared" si="34"/>
        <v>0</v>
      </c>
      <c r="P222" s="38"/>
    </row>
    <row r="223" spans="1:16" ht="24" hidden="1" x14ac:dyDescent="0.25">
      <c r="A223" s="88">
        <v>5234</v>
      </c>
      <c r="B223" s="110" t="s">
        <v>90</v>
      </c>
      <c r="C223" s="87">
        <f t="shared" si="27"/>
        <v>0</v>
      </c>
      <c r="D223" s="42"/>
      <c r="E223" s="543"/>
      <c r="F223" s="87">
        <f t="shared" si="31"/>
        <v>0</v>
      </c>
      <c r="G223" s="43"/>
      <c r="H223" s="42"/>
      <c r="I223" s="39">
        <f t="shared" si="32"/>
        <v>0</v>
      </c>
      <c r="J223" s="43"/>
      <c r="K223" s="42"/>
      <c r="L223" s="39">
        <f t="shared" si="33"/>
        <v>0</v>
      </c>
      <c r="M223" s="41"/>
      <c r="N223" s="40"/>
      <c r="O223" s="39">
        <f t="shared" si="34"/>
        <v>0</v>
      </c>
      <c r="P223" s="38"/>
    </row>
    <row r="224" spans="1:16" hidden="1" x14ac:dyDescent="0.25">
      <c r="A224" s="88">
        <v>5236</v>
      </c>
      <c r="B224" s="110" t="s">
        <v>89</v>
      </c>
      <c r="C224" s="87">
        <f t="shared" si="27"/>
        <v>0</v>
      </c>
      <c r="D224" s="42"/>
      <c r="E224" s="543"/>
      <c r="F224" s="87">
        <f t="shared" si="31"/>
        <v>0</v>
      </c>
      <c r="G224" s="43"/>
      <c r="H224" s="42"/>
      <c r="I224" s="39">
        <f t="shared" si="32"/>
        <v>0</v>
      </c>
      <c r="J224" s="43"/>
      <c r="K224" s="42"/>
      <c r="L224" s="39">
        <f t="shared" si="33"/>
        <v>0</v>
      </c>
      <c r="M224" s="41"/>
      <c r="N224" s="40"/>
      <c r="O224" s="39">
        <f t="shared" si="34"/>
        <v>0</v>
      </c>
      <c r="P224" s="38"/>
    </row>
    <row r="225" spans="1:16" hidden="1" x14ac:dyDescent="0.25">
      <c r="A225" s="88">
        <v>5237</v>
      </c>
      <c r="B225" s="110" t="s">
        <v>88</v>
      </c>
      <c r="C225" s="87">
        <f t="shared" si="27"/>
        <v>0</v>
      </c>
      <c r="D225" s="42"/>
      <c r="E225" s="543"/>
      <c r="F225" s="87">
        <f t="shared" si="31"/>
        <v>0</v>
      </c>
      <c r="G225" s="43"/>
      <c r="H225" s="42"/>
      <c r="I225" s="39">
        <f t="shared" si="32"/>
        <v>0</v>
      </c>
      <c r="J225" s="43"/>
      <c r="K225" s="42"/>
      <c r="L225" s="39">
        <f t="shared" si="33"/>
        <v>0</v>
      </c>
      <c r="M225" s="41"/>
      <c r="N225" s="40"/>
      <c r="O225" s="39">
        <f t="shared" si="34"/>
        <v>0</v>
      </c>
      <c r="P225" s="38"/>
    </row>
    <row r="226" spans="1:16" ht="24" hidden="1" x14ac:dyDescent="0.25">
      <c r="A226" s="88">
        <v>5238</v>
      </c>
      <c r="B226" s="110" t="s">
        <v>87</v>
      </c>
      <c r="C226" s="87">
        <f t="shared" si="27"/>
        <v>0</v>
      </c>
      <c r="D226" s="42"/>
      <c r="E226" s="543"/>
      <c r="F226" s="87">
        <f t="shared" si="31"/>
        <v>0</v>
      </c>
      <c r="G226" s="43"/>
      <c r="H226" s="42"/>
      <c r="I226" s="39">
        <f t="shared" si="32"/>
        <v>0</v>
      </c>
      <c r="J226" s="43"/>
      <c r="K226" s="42"/>
      <c r="L226" s="39">
        <f t="shared" si="33"/>
        <v>0</v>
      </c>
      <c r="M226" s="41"/>
      <c r="N226" s="40"/>
      <c r="O226" s="39">
        <f t="shared" si="34"/>
        <v>0</v>
      </c>
      <c r="P226" s="38"/>
    </row>
    <row r="227" spans="1:16" ht="24" hidden="1" x14ac:dyDescent="0.25">
      <c r="A227" s="88">
        <v>5239</v>
      </c>
      <c r="B227" s="110" t="s">
        <v>86</v>
      </c>
      <c r="C227" s="87">
        <f t="shared" si="27"/>
        <v>0</v>
      </c>
      <c r="D227" s="42"/>
      <c r="E227" s="543"/>
      <c r="F227" s="87">
        <f t="shared" si="31"/>
        <v>0</v>
      </c>
      <c r="G227" s="43"/>
      <c r="H227" s="42"/>
      <c r="I227" s="39">
        <f t="shared" si="32"/>
        <v>0</v>
      </c>
      <c r="J227" s="43"/>
      <c r="K227" s="42"/>
      <c r="L227" s="39">
        <f t="shared" si="33"/>
        <v>0</v>
      </c>
      <c r="M227" s="41"/>
      <c r="N227" s="40"/>
      <c r="O227" s="39">
        <f t="shared" si="34"/>
        <v>0</v>
      </c>
      <c r="P227" s="38"/>
    </row>
    <row r="228" spans="1:16" ht="24" hidden="1" x14ac:dyDescent="0.25">
      <c r="A228" s="111">
        <v>5240</v>
      </c>
      <c r="B228" s="110" t="s">
        <v>85</v>
      </c>
      <c r="C228" s="87">
        <f t="shared" si="27"/>
        <v>0</v>
      </c>
      <c r="D228" s="42"/>
      <c r="E228" s="543"/>
      <c r="F228" s="87">
        <f t="shared" si="31"/>
        <v>0</v>
      </c>
      <c r="G228" s="43"/>
      <c r="H228" s="42"/>
      <c r="I228" s="39">
        <f t="shared" si="32"/>
        <v>0</v>
      </c>
      <c r="J228" s="43"/>
      <c r="K228" s="42"/>
      <c r="L228" s="39">
        <f t="shared" si="33"/>
        <v>0</v>
      </c>
      <c r="M228" s="41"/>
      <c r="N228" s="40"/>
      <c r="O228" s="39">
        <f t="shared" si="34"/>
        <v>0</v>
      </c>
      <c r="P228" s="38"/>
    </row>
    <row r="229" spans="1:16" hidden="1" x14ac:dyDescent="0.25">
      <c r="A229" s="111">
        <v>5250</v>
      </c>
      <c r="B229" s="110" t="s">
        <v>84</v>
      </c>
      <c r="C229" s="87">
        <f t="shared" si="27"/>
        <v>0</v>
      </c>
      <c r="D229" s="42"/>
      <c r="E229" s="543"/>
      <c r="F229" s="87">
        <f t="shared" si="31"/>
        <v>0</v>
      </c>
      <c r="G229" s="43"/>
      <c r="H229" s="42"/>
      <c r="I229" s="39">
        <f t="shared" si="32"/>
        <v>0</v>
      </c>
      <c r="J229" s="43"/>
      <c r="K229" s="42"/>
      <c r="L229" s="39">
        <f t="shared" si="33"/>
        <v>0</v>
      </c>
      <c r="M229" s="41"/>
      <c r="N229" s="40"/>
      <c r="O229" s="39">
        <f t="shared" si="34"/>
        <v>0</v>
      </c>
      <c r="P229" s="38"/>
    </row>
    <row r="230" spans="1:16" hidden="1" x14ac:dyDescent="0.25">
      <c r="A230" s="111">
        <v>5260</v>
      </c>
      <c r="B230" s="110" t="s">
        <v>83</v>
      </c>
      <c r="C230" s="87">
        <f t="shared" si="27"/>
        <v>0</v>
      </c>
      <c r="D230" s="114">
        <f>SUM(D231)</f>
        <v>0</v>
      </c>
      <c r="E230" s="136">
        <f>SUM(E231)</f>
        <v>0</v>
      </c>
      <c r="F230" s="87">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row>
    <row r="231" spans="1:16" ht="24" hidden="1" x14ac:dyDescent="0.25">
      <c r="A231" s="88">
        <v>5269</v>
      </c>
      <c r="B231" s="110" t="s">
        <v>82</v>
      </c>
      <c r="C231" s="87">
        <f t="shared" si="27"/>
        <v>0</v>
      </c>
      <c r="D231" s="42"/>
      <c r="E231" s="543"/>
      <c r="F231" s="87">
        <f t="shared" si="31"/>
        <v>0</v>
      </c>
      <c r="G231" s="43"/>
      <c r="H231" s="42"/>
      <c r="I231" s="39">
        <f t="shared" si="32"/>
        <v>0</v>
      </c>
      <c r="J231" s="43"/>
      <c r="K231" s="42"/>
      <c r="L231" s="39">
        <f t="shared" si="33"/>
        <v>0</v>
      </c>
      <c r="M231" s="41"/>
      <c r="N231" s="40"/>
      <c r="O231" s="39">
        <f t="shared" si="34"/>
        <v>0</v>
      </c>
      <c r="P231" s="38"/>
    </row>
    <row r="232" spans="1:16" ht="24" hidden="1" x14ac:dyDescent="0.25">
      <c r="A232" s="169">
        <v>5270</v>
      </c>
      <c r="B232" s="96" t="s">
        <v>81</v>
      </c>
      <c r="C232" s="168">
        <f t="shared" si="27"/>
        <v>0</v>
      </c>
      <c r="D232" s="166"/>
      <c r="E232" s="544"/>
      <c r="F232" s="484">
        <f t="shared" si="31"/>
        <v>0</v>
      </c>
      <c r="G232" s="167"/>
      <c r="H232" s="166"/>
      <c r="I232" s="90">
        <f t="shared" si="32"/>
        <v>0</v>
      </c>
      <c r="J232" s="167"/>
      <c r="K232" s="166"/>
      <c r="L232" s="90">
        <f t="shared" si="33"/>
        <v>0</v>
      </c>
      <c r="M232" s="165"/>
      <c r="N232" s="164"/>
      <c r="O232" s="90">
        <f t="shared" si="34"/>
        <v>0</v>
      </c>
      <c r="P232" s="89"/>
    </row>
    <row r="233" spans="1:16" hidden="1" x14ac:dyDescent="0.25">
      <c r="A233" s="163">
        <v>6000</v>
      </c>
      <c r="B233" s="163" t="s">
        <v>80</v>
      </c>
      <c r="C233" s="492">
        <f t="shared" si="27"/>
        <v>0</v>
      </c>
      <c r="D233" s="538">
        <f>D234+D254+D261</f>
        <v>0</v>
      </c>
      <c r="E233" s="539">
        <f>E234+E254+E261</f>
        <v>0</v>
      </c>
      <c r="F233" s="492">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row>
    <row r="234" spans="1:16" hidden="1" x14ac:dyDescent="0.25">
      <c r="A234" s="154">
        <v>6200</v>
      </c>
      <c r="B234" s="153" t="s">
        <v>79</v>
      </c>
      <c r="C234" s="498">
        <f>F234+I234+L234+O234</f>
        <v>0</v>
      </c>
      <c r="D234" s="149">
        <f>SUM(D235,D236,D238,D241,D247,D248,D249)</f>
        <v>0</v>
      </c>
      <c r="E234" s="547">
        <f>SUM(E235,E236,E238,E241,E247,E248,E249)</f>
        <v>0</v>
      </c>
      <c r="F234" s="498">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row>
    <row r="235" spans="1:16" ht="24" hidden="1" x14ac:dyDescent="0.25">
      <c r="A235" s="118">
        <v>6220</v>
      </c>
      <c r="B235" s="117" t="s">
        <v>78</v>
      </c>
      <c r="C235" s="477">
        <f t="shared" si="27"/>
        <v>0</v>
      </c>
      <c r="D235" s="82"/>
      <c r="E235" s="542"/>
      <c r="F235" s="477">
        <f t="shared" si="31"/>
        <v>0</v>
      </c>
      <c r="G235" s="83"/>
      <c r="H235" s="82"/>
      <c r="I235" s="79">
        <f t="shared" si="32"/>
        <v>0</v>
      </c>
      <c r="J235" s="83"/>
      <c r="K235" s="82"/>
      <c r="L235" s="79">
        <f t="shared" si="33"/>
        <v>0</v>
      </c>
      <c r="M235" s="81"/>
      <c r="N235" s="80"/>
      <c r="O235" s="79">
        <f t="shared" si="34"/>
        <v>0</v>
      </c>
      <c r="P235" s="78"/>
    </row>
    <row r="236" spans="1:16" hidden="1" x14ac:dyDescent="0.25">
      <c r="A236" s="111">
        <v>6230</v>
      </c>
      <c r="B236" s="110" t="s">
        <v>77</v>
      </c>
      <c r="C236" s="87">
        <f t="shared" si="27"/>
        <v>0</v>
      </c>
      <c r="D236" s="114">
        <f>SUM(D237)</f>
        <v>0</v>
      </c>
      <c r="E236" s="113">
        <f>SUM(E237)</f>
        <v>0</v>
      </c>
      <c r="F236" s="87">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row>
    <row r="237" spans="1:16" ht="24" hidden="1" x14ac:dyDescent="0.25">
      <c r="A237" s="88">
        <v>6239</v>
      </c>
      <c r="B237" s="117" t="s">
        <v>76</v>
      </c>
      <c r="C237" s="87">
        <f t="shared" si="27"/>
        <v>0</v>
      </c>
      <c r="D237" s="82"/>
      <c r="E237" s="543"/>
      <c r="F237" s="87">
        <f t="shared" si="31"/>
        <v>0</v>
      </c>
      <c r="G237" s="43"/>
      <c r="H237" s="42"/>
      <c r="I237" s="39">
        <f t="shared" si="32"/>
        <v>0</v>
      </c>
      <c r="J237" s="43"/>
      <c r="K237" s="42"/>
      <c r="L237" s="39">
        <f t="shared" si="33"/>
        <v>0</v>
      </c>
      <c r="M237" s="41"/>
      <c r="N237" s="40"/>
      <c r="O237" s="39">
        <f t="shared" si="34"/>
        <v>0</v>
      </c>
      <c r="P237" s="38"/>
    </row>
    <row r="238" spans="1:16" ht="24" hidden="1" x14ac:dyDescent="0.25">
      <c r="A238" s="111">
        <v>6240</v>
      </c>
      <c r="B238" s="110" t="s">
        <v>75</v>
      </c>
      <c r="C238" s="87">
        <f t="shared" si="27"/>
        <v>0</v>
      </c>
      <c r="D238" s="114">
        <f>SUM(D239:D240)</f>
        <v>0</v>
      </c>
      <c r="E238" s="136">
        <f>SUM(E239:E240)</f>
        <v>0</v>
      </c>
      <c r="F238" s="87">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row>
    <row r="239" spans="1:16" hidden="1" x14ac:dyDescent="0.25">
      <c r="A239" s="88">
        <v>6241</v>
      </c>
      <c r="B239" s="110" t="s">
        <v>74</v>
      </c>
      <c r="C239" s="87">
        <f t="shared" si="27"/>
        <v>0</v>
      </c>
      <c r="D239" s="42"/>
      <c r="E239" s="543"/>
      <c r="F239" s="87">
        <f t="shared" si="31"/>
        <v>0</v>
      </c>
      <c r="G239" s="43"/>
      <c r="H239" s="42"/>
      <c r="I239" s="39">
        <f t="shared" si="32"/>
        <v>0</v>
      </c>
      <c r="J239" s="43"/>
      <c r="K239" s="42"/>
      <c r="L239" s="39">
        <f t="shared" si="33"/>
        <v>0</v>
      </c>
      <c r="M239" s="41"/>
      <c r="N239" s="40"/>
      <c r="O239" s="39">
        <f t="shared" si="34"/>
        <v>0</v>
      </c>
      <c r="P239" s="38"/>
    </row>
    <row r="240" spans="1:16" hidden="1" x14ac:dyDescent="0.25">
      <c r="A240" s="88">
        <v>6242</v>
      </c>
      <c r="B240" s="110" t="s">
        <v>73</v>
      </c>
      <c r="C240" s="87">
        <f t="shared" si="27"/>
        <v>0</v>
      </c>
      <c r="D240" s="42"/>
      <c r="E240" s="543"/>
      <c r="F240" s="87">
        <f t="shared" si="31"/>
        <v>0</v>
      </c>
      <c r="G240" s="43"/>
      <c r="H240" s="42"/>
      <c r="I240" s="39">
        <f t="shared" si="32"/>
        <v>0</v>
      </c>
      <c r="J240" s="43"/>
      <c r="K240" s="42"/>
      <c r="L240" s="39">
        <f t="shared" si="33"/>
        <v>0</v>
      </c>
      <c r="M240" s="41"/>
      <c r="N240" s="40"/>
      <c r="O240" s="39">
        <f t="shared" si="34"/>
        <v>0</v>
      </c>
      <c r="P240" s="38"/>
    </row>
    <row r="241" spans="1:16" ht="24" hidden="1" x14ac:dyDescent="0.25">
      <c r="A241" s="111">
        <v>6250</v>
      </c>
      <c r="B241" s="110" t="s">
        <v>72</v>
      </c>
      <c r="C241" s="87">
        <f t="shared" si="27"/>
        <v>0</v>
      </c>
      <c r="D241" s="114">
        <f>SUM(D242:D246)</f>
        <v>0</v>
      </c>
      <c r="E241" s="136">
        <f>SUM(E242:E246)</f>
        <v>0</v>
      </c>
      <c r="F241" s="87">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row>
    <row r="242" spans="1:16" hidden="1" x14ac:dyDescent="0.25">
      <c r="A242" s="88">
        <v>6252</v>
      </c>
      <c r="B242" s="110" t="s">
        <v>71</v>
      </c>
      <c r="C242" s="87">
        <f t="shared" si="27"/>
        <v>0</v>
      </c>
      <c r="D242" s="42"/>
      <c r="E242" s="543"/>
      <c r="F242" s="87">
        <f t="shared" si="31"/>
        <v>0</v>
      </c>
      <c r="G242" s="43"/>
      <c r="H242" s="42"/>
      <c r="I242" s="39">
        <f t="shared" si="32"/>
        <v>0</v>
      </c>
      <c r="J242" s="43"/>
      <c r="K242" s="42"/>
      <c r="L242" s="39">
        <f t="shared" si="33"/>
        <v>0</v>
      </c>
      <c r="M242" s="41"/>
      <c r="N242" s="40"/>
      <c r="O242" s="39">
        <f t="shared" si="34"/>
        <v>0</v>
      </c>
      <c r="P242" s="38"/>
    </row>
    <row r="243" spans="1:16" hidden="1" x14ac:dyDescent="0.25">
      <c r="A243" s="88">
        <v>6253</v>
      </c>
      <c r="B243" s="110" t="s">
        <v>70</v>
      </c>
      <c r="C243" s="87">
        <f t="shared" si="27"/>
        <v>0</v>
      </c>
      <c r="D243" s="42"/>
      <c r="E243" s="543"/>
      <c r="F243" s="87">
        <f t="shared" si="31"/>
        <v>0</v>
      </c>
      <c r="G243" s="43"/>
      <c r="H243" s="42"/>
      <c r="I243" s="39">
        <f t="shared" si="32"/>
        <v>0</v>
      </c>
      <c r="J243" s="43"/>
      <c r="K243" s="42"/>
      <c r="L243" s="39">
        <f t="shared" si="33"/>
        <v>0</v>
      </c>
      <c r="M243" s="41"/>
      <c r="N243" s="40"/>
      <c r="O243" s="39">
        <f t="shared" si="34"/>
        <v>0</v>
      </c>
      <c r="P243" s="38"/>
    </row>
    <row r="244" spans="1:16" ht="24" hidden="1" x14ac:dyDescent="0.25">
      <c r="A244" s="88">
        <v>6254</v>
      </c>
      <c r="B244" s="110" t="s">
        <v>69</v>
      </c>
      <c r="C244" s="87">
        <f t="shared" si="27"/>
        <v>0</v>
      </c>
      <c r="D244" s="42"/>
      <c r="E244" s="543"/>
      <c r="F244" s="87">
        <f t="shared" si="31"/>
        <v>0</v>
      </c>
      <c r="G244" s="43"/>
      <c r="H244" s="42"/>
      <c r="I244" s="39">
        <f t="shared" si="32"/>
        <v>0</v>
      </c>
      <c r="J244" s="43"/>
      <c r="K244" s="42"/>
      <c r="L244" s="39">
        <f t="shared" si="33"/>
        <v>0</v>
      </c>
      <c r="M244" s="41"/>
      <c r="N244" s="40"/>
      <c r="O244" s="39">
        <f t="shared" si="34"/>
        <v>0</v>
      </c>
      <c r="P244" s="38"/>
    </row>
    <row r="245" spans="1:16" ht="24" hidden="1" x14ac:dyDescent="0.25">
      <c r="A245" s="88">
        <v>6255</v>
      </c>
      <c r="B245" s="110" t="s">
        <v>68</v>
      </c>
      <c r="C245" s="87">
        <f t="shared" si="27"/>
        <v>0</v>
      </c>
      <c r="D245" s="42"/>
      <c r="E245" s="543"/>
      <c r="F245" s="87">
        <f t="shared" si="31"/>
        <v>0</v>
      </c>
      <c r="G245" s="43"/>
      <c r="H245" s="42"/>
      <c r="I245" s="39">
        <f t="shared" si="32"/>
        <v>0</v>
      </c>
      <c r="J245" s="43"/>
      <c r="K245" s="42"/>
      <c r="L245" s="39">
        <f t="shared" si="33"/>
        <v>0</v>
      </c>
      <c r="M245" s="41"/>
      <c r="N245" s="40"/>
      <c r="O245" s="39">
        <f t="shared" si="34"/>
        <v>0</v>
      </c>
      <c r="P245" s="38"/>
    </row>
    <row r="246" spans="1:16" hidden="1" x14ac:dyDescent="0.25">
      <c r="A246" s="88">
        <v>6259</v>
      </c>
      <c r="B246" s="110" t="s">
        <v>67</v>
      </c>
      <c r="C246" s="87">
        <f t="shared" si="27"/>
        <v>0</v>
      </c>
      <c r="D246" s="42"/>
      <c r="E246" s="543"/>
      <c r="F246" s="87">
        <f t="shared" si="31"/>
        <v>0</v>
      </c>
      <c r="G246" s="43"/>
      <c r="H246" s="42"/>
      <c r="I246" s="39">
        <f t="shared" si="32"/>
        <v>0</v>
      </c>
      <c r="J246" s="43"/>
      <c r="K246" s="42"/>
      <c r="L246" s="39">
        <f t="shared" si="33"/>
        <v>0</v>
      </c>
      <c r="M246" s="41"/>
      <c r="N246" s="40"/>
      <c r="O246" s="39">
        <f t="shared" si="34"/>
        <v>0</v>
      </c>
      <c r="P246" s="38"/>
    </row>
    <row r="247" spans="1:16" ht="24" hidden="1" x14ac:dyDescent="0.25">
      <c r="A247" s="111">
        <v>6260</v>
      </c>
      <c r="B247" s="110" t="s">
        <v>66</v>
      </c>
      <c r="C247" s="87">
        <f t="shared" si="27"/>
        <v>0</v>
      </c>
      <c r="D247" s="42"/>
      <c r="E247" s="543"/>
      <c r="F247" s="87">
        <f t="shared" ref="F247:F299" si="38">D247+E247</f>
        <v>0</v>
      </c>
      <c r="G247" s="43"/>
      <c r="H247" s="42"/>
      <c r="I247" s="39">
        <f t="shared" ref="I247:I299" si="39">G247+H247</f>
        <v>0</v>
      </c>
      <c r="J247" s="43"/>
      <c r="K247" s="42"/>
      <c r="L247" s="39">
        <f t="shared" ref="L247:L299" si="40">J247+K247</f>
        <v>0</v>
      </c>
      <c r="M247" s="41"/>
      <c r="N247" s="40"/>
      <c r="O247" s="39">
        <f t="shared" ref="O247:O276" si="41">M247+N247</f>
        <v>0</v>
      </c>
      <c r="P247" s="38"/>
    </row>
    <row r="248" spans="1:16" hidden="1" x14ac:dyDescent="0.25">
      <c r="A248" s="111">
        <v>6270</v>
      </c>
      <c r="B248" s="110" t="s">
        <v>65</v>
      </c>
      <c r="C248" s="87">
        <f t="shared" si="27"/>
        <v>0</v>
      </c>
      <c r="D248" s="42"/>
      <c r="E248" s="543"/>
      <c r="F248" s="87">
        <f t="shared" si="38"/>
        <v>0</v>
      </c>
      <c r="G248" s="43"/>
      <c r="H248" s="42"/>
      <c r="I248" s="39">
        <f t="shared" si="39"/>
        <v>0</v>
      </c>
      <c r="J248" s="43"/>
      <c r="K248" s="42"/>
      <c r="L248" s="39">
        <f t="shared" si="40"/>
        <v>0</v>
      </c>
      <c r="M248" s="41"/>
      <c r="N248" s="40"/>
      <c r="O248" s="39">
        <f t="shared" si="41"/>
        <v>0</v>
      </c>
      <c r="P248" s="38"/>
    </row>
    <row r="249" spans="1:16" ht="24" hidden="1" x14ac:dyDescent="0.25">
      <c r="A249" s="118">
        <v>6290</v>
      </c>
      <c r="B249" s="117" t="s">
        <v>64</v>
      </c>
      <c r="C249" s="87">
        <f t="shared" si="27"/>
        <v>0</v>
      </c>
      <c r="D249" s="139">
        <f>SUM(D250:D253)</f>
        <v>0</v>
      </c>
      <c r="E249" s="148">
        <f>SUM(E250:E253)</f>
        <v>0</v>
      </c>
      <c r="F249" s="477">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row>
    <row r="250" spans="1:16" hidden="1" x14ac:dyDescent="0.25">
      <c r="A250" s="88">
        <v>6291</v>
      </c>
      <c r="B250" s="110" t="s">
        <v>63</v>
      </c>
      <c r="C250" s="87">
        <f t="shared" si="27"/>
        <v>0</v>
      </c>
      <c r="D250" s="42"/>
      <c r="E250" s="543"/>
      <c r="F250" s="87">
        <f t="shared" si="38"/>
        <v>0</v>
      </c>
      <c r="G250" s="43"/>
      <c r="H250" s="42"/>
      <c r="I250" s="39">
        <f t="shared" si="39"/>
        <v>0</v>
      </c>
      <c r="J250" s="43"/>
      <c r="K250" s="42"/>
      <c r="L250" s="39">
        <f t="shared" si="40"/>
        <v>0</v>
      </c>
      <c r="M250" s="41"/>
      <c r="N250" s="40"/>
      <c r="O250" s="39">
        <f t="shared" si="41"/>
        <v>0</v>
      </c>
      <c r="P250" s="38"/>
    </row>
    <row r="251" spans="1:16" hidden="1" x14ac:dyDescent="0.25">
      <c r="A251" s="88">
        <v>6292</v>
      </c>
      <c r="B251" s="110" t="s">
        <v>62</v>
      </c>
      <c r="C251" s="87">
        <f t="shared" si="27"/>
        <v>0</v>
      </c>
      <c r="D251" s="42"/>
      <c r="E251" s="543"/>
      <c r="F251" s="87">
        <f t="shared" si="38"/>
        <v>0</v>
      </c>
      <c r="G251" s="43"/>
      <c r="H251" s="42"/>
      <c r="I251" s="39">
        <f t="shared" si="39"/>
        <v>0</v>
      </c>
      <c r="J251" s="43"/>
      <c r="K251" s="42"/>
      <c r="L251" s="39">
        <f t="shared" si="40"/>
        <v>0</v>
      </c>
      <c r="M251" s="41"/>
      <c r="N251" s="40"/>
      <c r="O251" s="39">
        <f t="shared" si="41"/>
        <v>0</v>
      </c>
      <c r="P251" s="38"/>
    </row>
    <row r="252" spans="1:16" ht="72" hidden="1" x14ac:dyDescent="0.25">
      <c r="A252" s="88">
        <v>6296</v>
      </c>
      <c r="B252" s="110" t="s">
        <v>61</v>
      </c>
      <c r="C252" s="87">
        <f t="shared" si="27"/>
        <v>0</v>
      </c>
      <c r="D252" s="42"/>
      <c r="E252" s="543"/>
      <c r="F252" s="87">
        <f t="shared" si="38"/>
        <v>0</v>
      </c>
      <c r="G252" s="43"/>
      <c r="H252" s="42"/>
      <c r="I252" s="39">
        <f t="shared" si="39"/>
        <v>0</v>
      </c>
      <c r="J252" s="43"/>
      <c r="K252" s="42"/>
      <c r="L252" s="39">
        <f t="shared" si="40"/>
        <v>0</v>
      </c>
      <c r="M252" s="41"/>
      <c r="N252" s="40"/>
      <c r="O252" s="39">
        <f t="shared" si="41"/>
        <v>0</v>
      </c>
      <c r="P252" s="38"/>
    </row>
    <row r="253" spans="1:16" ht="36" hidden="1" x14ac:dyDescent="0.25">
      <c r="A253" s="88">
        <v>6299</v>
      </c>
      <c r="B253" s="110" t="s">
        <v>60</v>
      </c>
      <c r="C253" s="87">
        <f t="shared" si="27"/>
        <v>0</v>
      </c>
      <c r="D253" s="42"/>
      <c r="E253" s="543"/>
      <c r="F253" s="87">
        <f t="shared" si="38"/>
        <v>0</v>
      </c>
      <c r="G253" s="43"/>
      <c r="H253" s="42"/>
      <c r="I253" s="39">
        <f t="shared" si="39"/>
        <v>0</v>
      </c>
      <c r="J253" s="43"/>
      <c r="K253" s="42"/>
      <c r="L253" s="39">
        <f t="shared" si="40"/>
        <v>0</v>
      </c>
      <c r="M253" s="41"/>
      <c r="N253" s="40"/>
      <c r="O253" s="39">
        <f t="shared" si="41"/>
        <v>0</v>
      </c>
      <c r="P253" s="38"/>
    </row>
    <row r="254" spans="1:16" hidden="1" x14ac:dyDescent="0.25">
      <c r="A254" s="109">
        <v>6300</v>
      </c>
      <c r="B254" s="108" t="s">
        <v>59</v>
      </c>
      <c r="C254" s="473">
        <f t="shared" si="27"/>
        <v>0</v>
      </c>
      <c r="D254" s="120">
        <f>SUM(D255,D259,D260)</f>
        <v>0</v>
      </c>
      <c r="E254" s="540">
        <f>SUM(E255,E259,E260)</f>
        <v>0</v>
      </c>
      <c r="F254" s="473">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row>
    <row r="255" spans="1:16" ht="24" hidden="1" x14ac:dyDescent="0.25">
      <c r="A255" s="118">
        <v>6320</v>
      </c>
      <c r="B255" s="117" t="s">
        <v>58</v>
      </c>
      <c r="C255" s="497">
        <f t="shared" si="27"/>
        <v>0</v>
      </c>
      <c r="D255" s="139">
        <f>SUM(D256:D258)</f>
        <v>0</v>
      </c>
      <c r="E255" s="148">
        <f>SUM(E256:E258)</f>
        <v>0</v>
      </c>
      <c r="F255" s="477">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row>
    <row r="256" spans="1:16" hidden="1" x14ac:dyDescent="0.25">
      <c r="A256" s="88">
        <v>6322</v>
      </c>
      <c r="B256" s="110" t="s">
        <v>57</v>
      </c>
      <c r="C256" s="87">
        <f t="shared" si="27"/>
        <v>0</v>
      </c>
      <c r="D256" s="42"/>
      <c r="E256" s="543"/>
      <c r="F256" s="87">
        <f t="shared" si="38"/>
        <v>0</v>
      </c>
      <c r="G256" s="43"/>
      <c r="H256" s="42"/>
      <c r="I256" s="39">
        <f t="shared" si="39"/>
        <v>0</v>
      </c>
      <c r="J256" s="43"/>
      <c r="K256" s="42"/>
      <c r="L256" s="39">
        <f t="shared" si="40"/>
        <v>0</v>
      </c>
      <c r="M256" s="41"/>
      <c r="N256" s="40"/>
      <c r="O256" s="39">
        <f t="shared" si="41"/>
        <v>0</v>
      </c>
      <c r="P256" s="38"/>
    </row>
    <row r="257" spans="1:16" ht="24" hidden="1" x14ac:dyDescent="0.25">
      <c r="A257" s="88">
        <v>6323</v>
      </c>
      <c r="B257" s="110" t="s">
        <v>56</v>
      </c>
      <c r="C257" s="87">
        <f t="shared" si="27"/>
        <v>0</v>
      </c>
      <c r="D257" s="42"/>
      <c r="E257" s="543"/>
      <c r="F257" s="87">
        <f t="shared" si="38"/>
        <v>0</v>
      </c>
      <c r="G257" s="43"/>
      <c r="H257" s="42"/>
      <c r="I257" s="39">
        <f t="shared" si="39"/>
        <v>0</v>
      </c>
      <c r="J257" s="43"/>
      <c r="K257" s="42"/>
      <c r="L257" s="39">
        <f t="shared" si="40"/>
        <v>0</v>
      </c>
      <c r="M257" s="41"/>
      <c r="N257" s="40"/>
      <c r="O257" s="39">
        <f t="shared" si="41"/>
        <v>0</v>
      </c>
      <c r="P257" s="38"/>
    </row>
    <row r="258" spans="1:16" ht="24" hidden="1" x14ac:dyDescent="0.25">
      <c r="A258" s="145">
        <v>6324</v>
      </c>
      <c r="B258" s="117" t="s">
        <v>55</v>
      </c>
      <c r="C258" s="87">
        <f t="shared" si="27"/>
        <v>0</v>
      </c>
      <c r="D258" s="82"/>
      <c r="E258" s="542"/>
      <c r="F258" s="477">
        <f t="shared" si="38"/>
        <v>0</v>
      </c>
      <c r="G258" s="83"/>
      <c r="H258" s="82"/>
      <c r="I258" s="79">
        <f t="shared" si="39"/>
        <v>0</v>
      </c>
      <c r="J258" s="83"/>
      <c r="K258" s="82"/>
      <c r="L258" s="79">
        <f t="shared" si="40"/>
        <v>0</v>
      </c>
      <c r="M258" s="81"/>
      <c r="N258" s="80"/>
      <c r="O258" s="79">
        <f t="shared" si="41"/>
        <v>0</v>
      </c>
      <c r="P258" s="78"/>
    </row>
    <row r="259" spans="1:16" ht="24" hidden="1" x14ac:dyDescent="0.25">
      <c r="A259" s="144">
        <v>6330</v>
      </c>
      <c r="B259" s="143" t="s">
        <v>54</v>
      </c>
      <c r="C259" s="87">
        <f t="shared" ref="C259:C286" si="51">F259+I259+L259+O259</f>
        <v>0</v>
      </c>
      <c r="D259" s="32"/>
      <c r="E259" s="546"/>
      <c r="F259" s="497">
        <f t="shared" si="38"/>
        <v>0</v>
      </c>
      <c r="G259" s="33"/>
      <c r="H259" s="32"/>
      <c r="I259" s="29">
        <f t="shared" si="39"/>
        <v>0</v>
      </c>
      <c r="J259" s="33"/>
      <c r="K259" s="32"/>
      <c r="L259" s="29">
        <f t="shared" si="40"/>
        <v>0</v>
      </c>
      <c r="M259" s="31"/>
      <c r="N259" s="30"/>
      <c r="O259" s="29">
        <f t="shared" si="41"/>
        <v>0</v>
      </c>
      <c r="P259" s="28"/>
    </row>
    <row r="260" spans="1:16" hidden="1" x14ac:dyDescent="0.25">
      <c r="A260" s="111">
        <v>6360</v>
      </c>
      <c r="B260" s="110" t="s">
        <v>53</v>
      </c>
      <c r="C260" s="87">
        <f t="shared" si="51"/>
        <v>0</v>
      </c>
      <c r="D260" s="42"/>
      <c r="E260" s="543"/>
      <c r="F260" s="87">
        <f t="shared" si="38"/>
        <v>0</v>
      </c>
      <c r="G260" s="43"/>
      <c r="H260" s="42"/>
      <c r="I260" s="39">
        <f t="shared" si="39"/>
        <v>0</v>
      </c>
      <c r="J260" s="43"/>
      <c r="K260" s="42"/>
      <c r="L260" s="39">
        <f t="shared" si="40"/>
        <v>0</v>
      </c>
      <c r="M260" s="41"/>
      <c r="N260" s="40"/>
      <c r="O260" s="39">
        <f t="shared" si="41"/>
        <v>0</v>
      </c>
      <c r="P260" s="38"/>
    </row>
    <row r="261" spans="1:16" ht="36" hidden="1" x14ac:dyDescent="0.25">
      <c r="A261" s="109">
        <v>6400</v>
      </c>
      <c r="B261" s="108" t="s">
        <v>52</v>
      </c>
      <c r="C261" s="473">
        <f t="shared" si="51"/>
        <v>0</v>
      </c>
      <c r="D261" s="120">
        <f>SUM(D262,D266)</f>
        <v>0</v>
      </c>
      <c r="E261" s="540">
        <f>SUM(E262,E266)</f>
        <v>0</v>
      </c>
      <c r="F261" s="473">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row>
    <row r="262" spans="1:16" ht="24" hidden="1" x14ac:dyDescent="0.25">
      <c r="A262" s="118">
        <v>6410</v>
      </c>
      <c r="B262" s="117" t="s">
        <v>51</v>
      </c>
      <c r="C262" s="477">
        <f t="shared" si="51"/>
        <v>0</v>
      </c>
      <c r="D262" s="139">
        <f>SUM(D263:D265)</f>
        <v>0</v>
      </c>
      <c r="E262" s="148">
        <f>SUM(E263:E265)</f>
        <v>0</v>
      </c>
      <c r="F262" s="477">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row>
    <row r="263" spans="1:16" hidden="1" x14ac:dyDescent="0.25">
      <c r="A263" s="88">
        <v>6411</v>
      </c>
      <c r="B263" s="47" t="s">
        <v>50</v>
      </c>
      <c r="C263" s="87">
        <f t="shared" si="51"/>
        <v>0</v>
      </c>
      <c r="D263" s="42"/>
      <c r="E263" s="543"/>
      <c r="F263" s="87">
        <f t="shared" si="38"/>
        <v>0</v>
      </c>
      <c r="G263" s="43"/>
      <c r="H263" s="42"/>
      <c r="I263" s="39">
        <f t="shared" si="39"/>
        <v>0</v>
      </c>
      <c r="J263" s="43"/>
      <c r="K263" s="42"/>
      <c r="L263" s="39">
        <f t="shared" si="40"/>
        <v>0</v>
      </c>
      <c r="M263" s="41"/>
      <c r="N263" s="40"/>
      <c r="O263" s="39">
        <f t="shared" si="41"/>
        <v>0</v>
      </c>
      <c r="P263" s="38"/>
    </row>
    <row r="264" spans="1:16" ht="36" hidden="1" x14ac:dyDescent="0.25">
      <c r="A264" s="88">
        <v>6412</v>
      </c>
      <c r="B264" s="110" t="s">
        <v>49</v>
      </c>
      <c r="C264" s="87">
        <f t="shared" si="51"/>
        <v>0</v>
      </c>
      <c r="D264" s="42"/>
      <c r="E264" s="543"/>
      <c r="F264" s="87">
        <f t="shared" si="38"/>
        <v>0</v>
      </c>
      <c r="G264" s="43"/>
      <c r="H264" s="42"/>
      <c r="I264" s="39">
        <f t="shared" si="39"/>
        <v>0</v>
      </c>
      <c r="J264" s="43"/>
      <c r="K264" s="42"/>
      <c r="L264" s="39">
        <f t="shared" si="40"/>
        <v>0</v>
      </c>
      <c r="M264" s="41"/>
      <c r="N264" s="40"/>
      <c r="O264" s="39">
        <f t="shared" si="41"/>
        <v>0</v>
      </c>
      <c r="P264" s="38"/>
    </row>
    <row r="265" spans="1:16" ht="36" hidden="1" x14ac:dyDescent="0.25">
      <c r="A265" s="88">
        <v>6419</v>
      </c>
      <c r="B265" s="110" t="s">
        <v>48</v>
      </c>
      <c r="C265" s="87">
        <f t="shared" si="51"/>
        <v>0</v>
      </c>
      <c r="D265" s="42"/>
      <c r="E265" s="543"/>
      <c r="F265" s="87">
        <f t="shared" si="38"/>
        <v>0</v>
      </c>
      <c r="G265" s="43"/>
      <c r="H265" s="42"/>
      <c r="I265" s="39">
        <f t="shared" si="39"/>
        <v>0</v>
      </c>
      <c r="J265" s="43"/>
      <c r="K265" s="42"/>
      <c r="L265" s="39">
        <f t="shared" si="40"/>
        <v>0</v>
      </c>
      <c r="M265" s="41"/>
      <c r="N265" s="40"/>
      <c r="O265" s="39">
        <f t="shared" si="41"/>
        <v>0</v>
      </c>
      <c r="P265" s="38"/>
    </row>
    <row r="266" spans="1:16" ht="36" hidden="1" x14ac:dyDescent="0.25">
      <c r="A266" s="111">
        <v>6420</v>
      </c>
      <c r="B266" s="110" t="s">
        <v>47</v>
      </c>
      <c r="C266" s="87">
        <f t="shared" si="51"/>
        <v>0</v>
      </c>
      <c r="D266" s="114">
        <f>SUM(D267:D270)</f>
        <v>0</v>
      </c>
      <c r="E266" s="136">
        <f>SUM(E267:E270)</f>
        <v>0</v>
      </c>
      <c r="F266" s="87">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row>
    <row r="267" spans="1:16" hidden="1" x14ac:dyDescent="0.25">
      <c r="A267" s="88">
        <v>6421</v>
      </c>
      <c r="B267" s="110" t="s">
        <v>46</v>
      </c>
      <c r="C267" s="87">
        <f t="shared" si="51"/>
        <v>0</v>
      </c>
      <c r="D267" s="42"/>
      <c r="E267" s="543"/>
      <c r="F267" s="87">
        <f t="shared" si="38"/>
        <v>0</v>
      </c>
      <c r="G267" s="43"/>
      <c r="H267" s="42"/>
      <c r="I267" s="39">
        <f t="shared" si="39"/>
        <v>0</v>
      </c>
      <c r="J267" s="43"/>
      <c r="K267" s="42"/>
      <c r="L267" s="39">
        <f t="shared" si="40"/>
        <v>0</v>
      </c>
      <c r="M267" s="41"/>
      <c r="N267" s="40"/>
      <c r="O267" s="39">
        <f t="shared" si="41"/>
        <v>0</v>
      </c>
      <c r="P267" s="38"/>
    </row>
    <row r="268" spans="1:16" hidden="1" x14ac:dyDescent="0.25">
      <c r="A268" s="88">
        <v>6422</v>
      </c>
      <c r="B268" s="110" t="s">
        <v>45</v>
      </c>
      <c r="C268" s="87">
        <f t="shared" si="51"/>
        <v>0</v>
      </c>
      <c r="D268" s="42"/>
      <c r="E268" s="543"/>
      <c r="F268" s="87">
        <f t="shared" si="38"/>
        <v>0</v>
      </c>
      <c r="G268" s="43"/>
      <c r="H268" s="42"/>
      <c r="I268" s="39">
        <f t="shared" si="39"/>
        <v>0</v>
      </c>
      <c r="J268" s="43"/>
      <c r="K268" s="42"/>
      <c r="L268" s="39">
        <f t="shared" si="40"/>
        <v>0</v>
      </c>
      <c r="M268" s="41"/>
      <c r="N268" s="40"/>
      <c r="O268" s="39">
        <f t="shared" si="41"/>
        <v>0</v>
      </c>
      <c r="P268" s="38"/>
    </row>
    <row r="269" spans="1:16" ht="24" hidden="1" x14ac:dyDescent="0.25">
      <c r="A269" s="88">
        <v>6423</v>
      </c>
      <c r="B269" s="110" t="s">
        <v>44</v>
      </c>
      <c r="C269" s="87">
        <f t="shared" si="51"/>
        <v>0</v>
      </c>
      <c r="D269" s="42"/>
      <c r="E269" s="543"/>
      <c r="F269" s="87">
        <f t="shared" si="38"/>
        <v>0</v>
      </c>
      <c r="G269" s="43"/>
      <c r="H269" s="42"/>
      <c r="I269" s="39">
        <f t="shared" si="39"/>
        <v>0</v>
      </c>
      <c r="J269" s="43"/>
      <c r="K269" s="42"/>
      <c r="L269" s="39">
        <f t="shared" si="40"/>
        <v>0</v>
      </c>
      <c r="M269" s="41"/>
      <c r="N269" s="40"/>
      <c r="O269" s="39">
        <f t="shared" si="41"/>
        <v>0</v>
      </c>
      <c r="P269" s="38"/>
    </row>
    <row r="270" spans="1:16" ht="36" hidden="1" x14ac:dyDescent="0.25">
      <c r="A270" s="88">
        <v>6424</v>
      </c>
      <c r="B270" s="110" t="s">
        <v>43</v>
      </c>
      <c r="C270" s="87">
        <f t="shared" si="51"/>
        <v>0</v>
      </c>
      <c r="D270" s="42"/>
      <c r="E270" s="543"/>
      <c r="F270" s="87">
        <f t="shared" si="38"/>
        <v>0</v>
      </c>
      <c r="G270" s="43"/>
      <c r="H270" s="42"/>
      <c r="I270" s="39">
        <f t="shared" si="39"/>
        <v>0</v>
      </c>
      <c r="J270" s="43"/>
      <c r="K270" s="42"/>
      <c r="L270" s="39">
        <f t="shared" si="40"/>
        <v>0</v>
      </c>
      <c r="M270" s="41"/>
      <c r="N270" s="40"/>
      <c r="O270" s="39">
        <f t="shared" si="41"/>
        <v>0</v>
      </c>
      <c r="P270" s="38"/>
    </row>
    <row r="271" spans="1:16" ht="36" hidden="1" x14ac:dyDescent="0.25">
      <c r="A271" s="135">
        <v>7000</v>
      </c>
      <c r="B271" s="135" t="s">
        <v>42</v>
      </c>
      <c r="C271" s="502">
        <f t="shared" si="51"/>
        <v>0</v>
      </c>
      <c r="D271" s="548">
        <f>SUM(D272,D282)</f>
        <v>0</v>
      </c>
      <c r="E271" s="549">
        <f>SUM(E272,E282)</f>
        <v>0</v>
      </c>
      <c r="F271" s="502">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row>
    <row r="272" spans="1:16" ht="24" hidden="1" x14ac:dyDescent="0.25">
      <c r="A272" s="109">
        <v>7200</v>
      </c>
      <c r="B272" s="108" t="s">
        <v>41</v>
      </c>
      <c r="C272" s="473">
        <f t="shared" si="51"/>
        <v>0</v>
      </c>
      <c r="D272" s="120">
        <f>SUM(D273,D274,D277,D278,D281)</f>
        <v>0</v>
      </c>
      <c r="E272" s="540">
        <f>SUM(E273,E274,E277,E278,E281)</f>
        <v>0</v>
      </c>
      <c r="F272" s="473">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row>
    <row r="273" spans="1:16" ht="24" hidden="1" x14ac:dyDescent="0.25">
      <c r="A273" s="118">
        <v>7210</v>
      </c>
      <c r="B273" s="117" t="s">
        <v>40</v>
      </c>
      <c r="C273" s="477">
        <f t="shared" si="51"/>
        <v>0</v>
      </c>
      <c r="D273" s="82"/>
      <c r="E273" s="542"/>
      <c r="F273" s="477">
        <f t="shared" si="38"/>
        <v>0</v>
      </c>
      <c r="G273" s="83"/>
      <c r="H273" s="82"/>
      <c r="I273" s="79">
        <f t="shared" si="39"/>
        <v>0</v>
      </c>
      <c r="J273" s="83"/>
      <c r="K273" s="82"/>
      <c r="L273" s="79">
        <f t="shared" si="40"/>
        <v>0</v>
      </c>
      <c r="M273" s="81"/>
      <c r="N273" s="80"/>
      <c r="O273" s="79">
        <f t="shared" si="41"/>
        <v>0</v>
      </c>
      <c r="P273" s="78"/>
    </row>
    <row r="274" spans="1:16" s="116" customFormat="1" ht="36" hidden="1" x14ac:dyDescent="0.25">
      <c r="A274" s="111">
        <v>7220</v>
      </c>
      <c r="B274" s="110" t="s">
        <v>39</v>
      </c>
      <c r="C274" s="87">
        <f t="shared" si="51"/>
        <v>0</v>
      </c>
      <c r="D274" s="114">
        <f>SUM(D275:D276)</f>
        <v>0</v>
      </c>
      <c r="E274" s="136">
        <f>SUM(E275:E276)</f>
        <v>0</v>
      </c>
      <c r="F274" s="87">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row>
    <row r="275" spans="1:16" s="116" customFormat="1" ht="36" hidden="1" x14ac:dyDescent="0.25">
      <c r="A275" s="88">
        <v>7221</v>
      </c>
      <c r="B275" s="110" t="s">
        <v>38</v>
      </c>
      <c r="C275" s="87">
        <f t="shared" si="51"/>
        <v>0</v>
      </c>
      <c r="D275" s="42"/>
      <c r="E275" s="543"/>
      <c r="F275" s="87">
        <f t="shared" si="38"/>
        <v>0</v>
      </c>
      <c r="G275" s="43"/>
      <c r="H275" s="42"/>
      <c r="I275" s="39">
        <f t="shared" si="39"/>
        <v>0</v>
      </c>
      <c r="J275" s="43"/>
      <c r="K275" s="42"/>
      <c r="L275" s="39">
        <f t="shared" si="40"/>
        <v>0</v>
      </c>
      <c r="M275" s="41"/>
      <c r="N275" s="40"/>
      <c r="O275" s="39">
        <f t="shared" si="41"/>
        <v>0</v>
      </c>
      <c r="P275" s="38"/>
    </row>
    <row r="276" spans="1:16" s="116" customFormat="1" ht="36" hidden="1" x14ac:dyDescent="0.25">
      <c r="A276" s="88">
        <v>7222</v>
      </c>
      <c r="B276" s="110" t="s">
        <v>37</v>
      </c>
      <c r="C276" s="87">
        <f t="shared" si="51"/>
        <v>0</v>
      </c>
      <c r="D276" s="42"/>
      <c r="E276" s="543"/>
      <c r="F276" s="87">
        <f t="shared" si="38"/>
        <v>0</v>
      </c>
      <c r="G276" s="43"/>
      <c r="H276" s="42"/>
      <c r="I276" s="39">
        <f t="shared" si="39"/>
        <v>0</v>
      </c>
      <c r="J276" s="43"/>
      <c r="K276" s="42"/>
      <c r="L276" s="39">
        <f t="shared" si="40"/>
        <v>0</v>
      </c>
      <c r="M276" s="41"/>
      <c r="N276" s="40"/>
      <c r="O276" s="39">
        <f t="shared" si="41"/>
        <v>0</v>
      </c>
      <c r="P276" s="38"/>
    </row>
    <row r="277" spans="1:16" s="116" customFormat="1" ht="24" hidden="1" x14ac:dyDescent="0.25">
      <c r="A277" s="111">
        <v>7230</v>
      </c>
      <c r="B277" s="110" t="s">
        <v>36</v>
      </c>
      <c r="C277" s="87">
        <f t="shared" si="51"/>
        <v>0</v>
      </c>
      <c r="D277" s="42"/>
      <c r="E277" s="543"/>
      <c r="F277" s="87">
        <f t="shared" si="38"/>
        <v>0</v>
      </c>
      <c r="G277" s="43"/>
      <c r="H277" s="42"/>
      <c r="I277" s="39">
        <f t="shared" si="39"/>
        <v>0</v>
      </c>
      <c r="J277" s="43"/>
      <c r="K277" s="42"/>
      <c r="L277" s="39">
        <f t="shared" si="40"/>
        <v>0</v>
      </c>
      <c r="M277" s="41"/>
      <c r="N277" s="40"/>
      <c r="O277" s="39">
        <f>M277+N277</f>
        <v>0</v>
      </c>
      <c r="P277" s="38"/>
    </row>
    <row r="278" spans="1:16" ht="24" hidden="1" x14ac:dyDescent="0.25">
      <c r="A278" s="111">
        <v>7240</v>
      </c>
      <c r="B278" s="110" t="s">
        <v>35</v>
      </c>
      <c r="C278" s="87">
        <f t="shared" si="51"/>
        <v>0</v>
      </c>
      <c r="D278" s="114">
        <f>SUM(D279:D280)</f>
        <v>0</v>
      </c>
      <c r="E278" s="136">
        <f>SUM(E279:E280)</f>
        <v>0</v>
      </c>
      <c r="F278" s="87">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row>
    <row r="279" spans="1:16" ht="48" hidden="1" x14ac:dyDescent="0.25">
      <c r="A279" s="88">
        <v>7245</v>
      </c>
      <c r="B279" s="110" t="s">
        <v>34</v>
      </c>
      <c r="C279" s="87">
        <f t="shared" si="51"/>
        <v>0</v>
      </c>
      <c r="D279" s="42"/>
      <c r="E279" s="543"/>
      <c r="F279" s="87">
        <f t="shared" si="38"/>
        <v>0</v>
      </c>
      <c r="G279" s="43"/>
      <c r="H279" s="42"/>
      <c r="I279" s="39">
        <f t="shared" si="39"/>
        <v>0</v>
      </c>
      <c r="J279" s="43"/>
      <c r="K279" s="42"/>
      <c r="L279" s="39">
        <f t="shared" si="40"/>
        <v>0</v>
      </c>
      <c r="M279" s="41"/>
      <c r="N279" s="40"/>
      <c r="O279" s="39">
        <f t="shared" ref="O279:O282" si="58">M279+N279</f>
        <v>0</v>
      </c>
      <c r="P279" s="38"/>
    </row>
    <row r="280" spans="1:16" ht="96" hidden="1" x14ac:dyDescent="0.25">
      <c r="A280" s="88">
        <v>7246</v>
      </c>
      <c r="B280" s="110" t="s">
        <v>33</v>
      </c>
      <c r="C280" s="87">
        <f t="shared" si="51"/>
        <v>0</v>
      </c>
      <c r="D280" s="42"/>
      <c r="E280" s="543"/>
      <c r="F280" s="87">
        <f t="shared" si="38"/>
        <v>0</v>
      </c>
      <c r="G280" s="43"/>
      <c r="H280" s="42"/>
      <c r="I280" s="39">
        <f t="shared" si="39"/>
        <v>0</v>
      </c>
      <c r="J280" s="43"/>
      <c r="K280" s="42"/>
      <c r="L280" s="39">
        <f t="shared" si="40"/>
        <v>0</v>
      </c>
      <c r="M280" s="41"/>
      <c r="N280" s="40"/>
      <c r="O280" s="39">
        <f t="shared" si="58"/>
        <v>0</v>
      </c>
      <c r="P280" s="38"/>
    </row>
    <row r="281" spans="1:16" ht="24" hidden="1" x14ac:dyDescent="0.25">
      <c r="A281" s="111">
        <v>7260</v>
      </c>
      <c r="B281" s="110" t="s">
        <v>32</v>
      </c>
      <c r="C281" s="87">
        <f t="shared" si="51"/>
        <v>0</v>
      </c>
      <c r="D281" s="82"/>
      <c r="E281" s="542"/>
      <c r="F281" s="477">
        <f t="shared" si="38"/>
        <v>0</v>
      </c>
      <c r="G281" s="83"/>
      <c r="H281" s="82"/>
      <c r="I281" s="79">
        <f t="shared" si="39"/>
        <v>0</v>
      </c>
      <c r="J281" s="83"/>
      <c r="K281" s="82"/>
      <c r="L281" s="79">
        <f t="shared" si="40"/>
        <v>0</v>
      </c>
      <c r="M281" s="81"/>
      <c r="N281" s="80"/>
      <c r="O281" s="79">
        <f t="shared" si="58"/>
        <v>0</v>
      </c>
      <c r="P281" s="78"/>
    </row>
    <row r="282" spans="1:16" hidden="1" x14ac:dyDescent="0.25">
      <c r="A282" s="109">
        <v>7700</v>
      </c>
      <c r="B282" s="108" t="s">
        <v>31</v>
      </c>
      <c r="C282" s="168">
        <f t="shared" si="51"/>
        <v>0</v>
      </c>
      <c r="D282" s="104">
        <f>D283</f>
        <v>0</v>
      </c>
      <c r="E282" s="550">
        <f>SUM(E283)</f>
        <v>0</v>
      </c>
      <c r="F282" s="168">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row>
    <row r="283" spans="1:16" hidden="1" x14ac:dyDescent="0.25">
      <c r="A283" s="99">
        <v>7720</v>
      </c>
      <c r="B283" s="98" t="s">
        <v>30</v>
      </c>
      <c r="C283" s="97">
        <f t="shared" si="51"/>
        <v>0</v>
      </c>
      <c r="D283" s="52"/>
      <c r="E283" s="551"/>
      <c r="F283" s="97">
        <f t="shared" si="38"/>
        <v>0</v>
      </c>
      <c r="G283" s="53"/>
      <c r="H283" s="52"/>
      <c r="I283" s="49">
        <f t="shared" si="39"/>
        <v>0</v>
      </c>
      <c r="J283" s="53"/>
      <c r="K283" s="52"/>
      <c r="L283" s="49">
        <f t="shared" si="40"/>
        <v>0</v>
      </c>
      <c r="M283" s="51"/>
      <c r="N283" s="50"/>
      <c r="O283" s="49">
        <f>M283+N283</f>
        <v>0</v>
      </c>
      <c r="P283" s="48"/>
    </row>
    <row r="284" spans="1:16" hidden="1" x14ac:dyDescent="0.25">
      <c r="A284" s="57"/>
      <c r="B284" s="96" t="s">
        <v>29</v>
      </c>
      <c r="C284" s="477">
        <f t="shared" si="51"/>
        <v>0</v>
      </c>
      <c r="D284" s="114">
        <f>SUM(D285:D286)</f>
        <v>0</v>
      </c>
      <c r="E284" s="541">
        <f>SUM(E285:E286)</f>
        <v>0</v>
      </c>
      <c r="F284" s="484">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row>
    <row r="285" spans="1:16" hidden="1" x14ac:dyDescent="0.25">
      <c r="A285" s="47" t="s">
        <v>28</v>
      </c>
      <c r="B285" s="88" t="s">
        <v>27</v>
      </c>
      <c r="C285" s="87">
        <f t="shared" si="51"/>
        <v>0</v>
      </c>
      <c r="D285" s="42"/>
      <c r="E285" s="543"/>
      <c r="F285" s="87">
        <f t="shared" si="38"/>
        <v>0</v>
      </c>
      <c r="G285" s="43"/>
      <c r="H285" s="42"/>
      <c r="I285" s="39">
        <f t="shared" si="39"/>
        <v>0</v>
      </c>
      <c r="J285" s="43"/>
      <c r="K285" s="42"/>
      <c r="L285" s="39">
        <f t="shared" si="40"/>
        <v>0</v>
      </c>
      <c r="M285" s="41"/>
      <c r="N285" s="40"/>
      <c r="O285" s="39">
        <f t="shared" si="59"/>
        <v>0</v>
      </c>
      <c r="P285" s="38"/>
    </row>
    <row r="286" spans="1:16" ht="24" hidden="1" x14ac:dyDescent="0.25">
      <c r="A286" s="47" t="s">
        <v>26</v>
      </c>
      <c r="B286" s="86" t="s">
        <v>25</v>
      </c>
      <c r="C286" s="477">
        <f t="shared" si="51"/>
        <v>0</v>
      </c>
      <c r="D286" s="82"/>
      <c r="E286" s="542"/>
      <c r="F286" s="477">
        <f t="shared" si="38"/>
        <v>0</v>
      </c>
      <c r="G286" s="83"/>
      <c r="H286" s="82"/>
      <c r="I286" s="79">
        <f t="shared" si="39"/>
        <v>0</v>
      </c>
      <c r="J286" s="83"/>
      <c r="K286" s="82"/>
      <c r="L286" s="79">
        <f t="shared" si="40"/>
        <v>0</v>
      </c>
      <c r="M286" s="81"/>
      <c r="N286" s="80"/>
      <c r="O286" s="79">
        <f t="shared" si="59"/>
        <v>0</v>
      </c>
      <c r="P286" s="78"/>
    </row>
    <row r="287" spans="1:16" x14ac:dyDescent="0.25">
      <c r="A287" s="77"/>
      <c r="B287" s="76" t="s">
        <v>24</v>
      </c>
      <c r="C287" s="498">
        <f>SUM(C284,C271,C233,C198,C190,C176,C78,C56)</f>
        <v>84236</v>
      </c>
      <c r="D287" s="149">
        <f t="shared" ref="D287" si="60">SUM(D284,D271,D233,D198,D190,D176,D78,D56)</f>
        <v>106184</v>
      </c>
      <c r="E287" s="547">
        <f>SUM(E284,E271,E233,E198,E190,E176,E78,E56)</f>
        <v>-21948</v>
      </c>
      <c r="F287" s="505">
        <f t="shared" si="38"/>
        <v>84236</v>
      </c>
      <c r="G287" s="72">
        <f>SUM(G284,G271,G233,G198,G190,G176,G78,G56)</f>
        <v>0</v>
      </c>
      <c r="H287" s="71">
        <f>SUM(H284,H271,H233,H198,H190,H176,H78,H56)</f>
        <v>0</v>
      </c>
      <c r="I287" s="70">
        <f t="shared" si="39"/>
        <v>0</v>
      </c>
      <c r="J287" s="72">
        <f>SUM(J284,J271,J233,J198,J190,J176,J78,J56)</f>
        <v>0</v>
      </c>
      <c r="K287" s="71">
        <f>SUM(K284,K271,K233,K198,K190,K176,K78,K56)</f>
        <v>0</v>
      </c>
      <c r="L287" s="70">
        <f t="shared" si="40"/>
        <v>0</v>
      </c>
      <c r="M287" s="69">
        <f>SUM(M284,M271,M233,M198,M190,M176,M78,M56)</f>
        <v>0</v>
      </c>
      <c r="N287" s="68">
        <f>SUM(N284,N271,N233,N198,N190,N176,N78,N56)</f>
        <v>0</v>
      </c>
      <c r="O287" s="67">
        <f t="shared" si="59"/>
        <v>0</v>
      </c>
      <c r="P287" s="66"/>
    </row>
    <row r="288" spans="1:16" hidden="1" x14ac:dyDescent="0.25">
      <c r="A288" s="65" t="s">
        <v>23</v>
      </c>
      <c r="B288" s="64"/>
      <c r="C288" s="503">
        <f t="shared" ref="C288" si="61">F288+I288+L288+O288</f>
        <v>0</v>
      </c>
      <c r="D288" s="60">
        <f>SUM(D28,D29,D45)-D54</f>
        <v>0</v>
      </c>
      <c r="E288" s="62">
        <f>SUM(E28,E29,E45)-E54</f>
        <v>0</v>
      </c>
      <c r="F288" s="503">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row>
    <row r="289" spans="1:17" s="6" customFormat="1" hidden="1" x14ac:dyDescent="0.25">
      <c r="A289" s="65" t="s">
        <v>22</v>
      </c>
      <c r="B289" s="64"/>
      <c r="C289" s="503">
        <f>SUM(C290,C291)-C298+C299</f>
        <v>0</v>
      </c>
      <c r="D289" s="60">
        <f t="shared" ref="D289" si="62">SUM(D290,D291)-D298+D299</f>
        <v>0</v>
      </c>
      <c r="E289" s="62">
        <f>SUM(E290,E291)-E298+E299</f>
        <v>0</v>
      </c>
      <c r="F289" s="503">
        <f t="shared" si="38"/>
        <v>0</v>
      </c>
      <c r="G289" s="61">
        <f>SUM(G290,G291)-G298+G299</f>
        <v>0</v>
      </c>
      <c r="H289" s="60">
        <f>SUM(H290,H291)-H298+H299</f>
        <v>0</v>
      </c>
      <c r="I289" s="15">
        <f t="shared" si="39"/>
        <v>0</v>
      </c>
      <c r="J289" s="61">
        <f>SUM(J290,J291)-J298+J299</f>
        <v>0</v>
      </c>
      <c r="K289" s="60">
        <f>SUM(K290,K291)-K298+K299</f>
        <v>0</v>
      </c>
      <c r="L289" s="15">
        <f t="shared" si="40"/>
        <v>0</v>
      </c>
      <c r="M289" s="59">
        <f>SUM(M290,M291)-M298+M299</f>
        <v>0</v>
      </c>
      <c r="N289" s="58">
        <f>SUM(N290,N291)-N298+N299</f>
        <v>0</v>
      </c>
      <c r="O289" s="15">
        <f t="shared" si="59"/>
        <v>0</v>
      </c>
      <c r="P289" s="14"/>
    </row>
    <row r="290" spans="1:17" s="6" customFormat="1" hidden="1" x14ac:dyDescent="0.25">
      <c r="A290" s="63" t="s">
        <v>21</v>
      </c>
      <c r="B290" s="63" t="s">
        <v>20</v>
      </c>
      <c r="C290" s="503">
        <f>C25-C284</f>
        <v>0</v>
      </c>
      <c r="D290" s="60">
        <f t="shared" ref="D290" si="63">D25-D284</f>
        <v>0</v>
      </c>
      <c r="E290" s="62">
        <f>E25-E284</f>
        <v>0</v>
      </c>
      <c r="F290" s="503">
        <f t="shared" si="38"/>
        <v>0</v>
      </c>
      <c r="G290" s="61">
        <f>G25-G284</f>
        <v>0</v>
      </c>
      <c r="H290" s="60">
        <f>H25-H284</f>
        <v>0</v>
      </c>
      <c r="I290" s="15">
        <f t="shared" si="39"/>
        <v>0</v>
      </c>
      <c r="J290" s="61">
        <f>J25-J284</f>
        <v>0</v>
      </c>
      <c r="K290" s="60">
        <f>K25-K284</f>
        <v>0</v>
      </c>
      <c r="L290" s="15">
        <f t="shared" si="40"/>
        <v>0</v>
      </c>
      <c r="M290" s="59">
        <f>M25-M284</f>
        <v>0</v>
      </c>
      <c r="N290" s="58">
        <f>N25-N284</f>
        <v>0</v>
      </c>
      <c r="O290" s="15">
        <f t="shared" si="59"/>
        <v>0</v>
      </c>
      <c r="P290" s="14"/>
    </row>
    <row r="291" spans="1:17" s="6" customFormat="1" hidden="1" x14ac:dyDescent="0.25">
      <c r="A291" s="25" t="s">
        <v>19</v>
      </c>
      <c r="B291" s="25" t="s">
        <v>18</v>
      </c>
      <c r="C291" s="503">
        <f>SUM(C292,C294,C296)-SUM(C293,C295,C297)</f>
        <v>0</v>
      </c>
      <c r="D291" s="60">
        <f t="shared" ref="D291:E291" si="64">SUM(D292,D294,D296)-SUM(D293,D295,D297)</f>
        <v>0</v>
      </c>
      <c r="E291" s="62">
        <f t="shared" si="64"/>
        <v>0</v>
      </c>
      <c r="F291" s="503">
        <f t="shared" si="38"/>
        <v>0</v>
      </c>
      <c r="G291" s="61">
        <f t="shared" ref="G291:H291" si="65">SUM(G292,G294,G296)-SUM(G293,G295,G297)</f>
        <v>0</v>
      </c>
      <c r="H291" s="60">
        <f t="shared" si="65"/>
        <v>0</v>
      </c>
      <c r="I291" s="15">
        <f t="shared" si="39"/>
        <v>0</v>
      </c>
      <c r="J291" s="61">
        <f t="shared" ref="J291:K291" si="66">SUM(J292,J294,J296)-SUM(J293,J295,J297)</f>
        <v>0</v>
      </c>
      <c r="K291" s="60">
        <f t="shared" si="66"/>
        <v>0</v>
      </c>
      <c r="L291" s="15">
        <f t="shared" si="40"/>
        <v>0</v>
      </c>
      <c r="M291" s="59">
        <f t="shared" ref="M291:N291" si="67">SUM(M292,M294,M296)-SUM(M293,M295,M297)</f>
        <v>0</v>
      </c>
      <c r="N291" s="58">
        <f t="shared" si="67"/>
        <v>0</v>
      </c>
      <c r="O291" s="15">
        <f t="shared" si="59"/>
        <v>0</v>
      </c>
      <c r="P291" s="14"/>
    </row>
    <row r="292" spans="1:17" s="6" customFormat="1" hidden="1" x14ac:dyDescent="0.25">
      <c r="A292" s="57" t="s">
        <v>17</v>
      </c>
      <c r="B292" s="56" t="s">
        <v>16</v>
      </c>
      <c r="C292" s="97">
        <f t="shared" ref="C292:C299" si="68">F292+I292+L292+O292</f>
        <v>0</v>
      </c>
      <c r="D292" s="52"/>
      <c r="E292" s="551"/>
      <c r="F292" s="97">
        <f t="shared" si="38"/>
        <v>0</v>
      </c>
      <c r="G292" s="53"/>
      <c r="H292" s="52"/>
      <c r="I292" s="49">
        <f t="shared" si="39"/>
        <v>0</v>
      </c>
      <c r="J292" s="53"/>
      <c r="K292" s="52"/>
      <c r="L292" s="49">
        <f t="shared" si="40"/>
        <v>0</v>
      </c>
      <c r="M292" s="51"/>
      <c r="N292" s="50"/>
      <c r="O292" s="49">
        <f t="shared" si="59"/>
        <v>0</v>
      </c>
      <c r="P292" s="48"/>
    </row>
    <row r="293" spans="1:17" ht="24" hidden="1" x14ac:dyDescent="0.25">
      <c r="A293" s="47" t="s">
        <v>15</v>
      </c>
      <c r="B293" s="46" t="s">
        <v>14</v>
      </c>
      <c r="C293" s="87">
        <f t="shared" si="68"/>
        <v>0</v>
      </c>
      <c r="D293" s="42"/>
      <c r="E293" s="543"/>
      <c r="F293" s="87">
        <f t="shared" si="38"/>
        <v>0</v>
      </c>
      <c r="G293" s="43"/>
      <c r="H293" s="42"/>
      <c r="I293" s="39">
        <f t="shared" si="39"/>
        <v>0</v>
      </c>
      <c r="J293" s="43"/>
      <c r="K293" s="42"/>
      <c r="L293" s="39">
        <f t="shared" si="40"/>
        <v>0</v>
      </c>
      <c r="M293" s="41"/>
      <c r="N293" s="40"/>
      <c r="O293" s="39">
        <f t="shared" si="59"/>
        <v>0</v>
      </c>
      <c r="P293" s="38"/>
    </row>
    <row r="294" spans="1:17" hidden="1" x14ac:dyDescent="0.25">
      <c r="A294" s="47" t="s">
        <v>13</v>
      </c>
      <c r="B294" s="46" t="s">
        <v>12</v>
      </c>
      <c r="C294" s="87">
        <f t="shared" si="68"/>
        <v>0</v>
      </c>
      <c r="D294" s="42"/>
      <c r="E294" s="543"/>
      <c r="F294" s="87">
        <f t="shared" si="38"/>
        <v>0</v>
      </c>
      <c r="G294" s="43"/>
      <c r="H294" s="42"/>
      <c r="I294" s="39">
        <f t="shared" si="39"/>
        <v>0</v>
      </c>
      <c r="J294" s="43"/>
      <c r="K294" s="42"/>
      <c r="L294" s="39">
        <f t="shared" si="40"/>
        <v>0</v>
      </c>
      <c r="M294" s="41"/>
      <c r="N294" s="40"/>
      <c r="O294" s="39">
        <f t="shared" si="59"/>
        <v>0</v>
      </c>
      <c r="P294" s="38"/>
    </row>
    <row r="295" spans="1:17" ht="24" hidden="1" x14ac:dyDescent="0.25">
      <c r="A295" s="47" t="s">
        <v>11</v>
      </c>
      <c r="B295" s="46" t="s">
        <v>10</v>
      </c>
      <c r="C295" s="87">
        <f t="shared" si="68"/>
        <v>0</v>
      </c>
      <c r="D295" s="42"/>
      <c r="E295" s="543"/>
      <c r="F295" s="87">
        <f t="shared" si="38"/>
        <v>0</v>
      </c>
      <c r="G295" s="43"/>
      <c r="H295" s="42"/>
      <c r="I295" s="39">
        <f t="shared" si="39"/>
        <v>0</v>
      </c>
      <c r="J295" s="43"/>
      <c r="K295" s="42"/>
      <c r="L295" s="39">
        <f t="shared" si="40"/>
        <v>0</v>
      </c>
      <c r="M295" s="41"/>
      <c r="N295" s="40"/>
      <c r="O295" s="39">
        <f t="shared" si="59"/>
        <v>0</v>
      </c>
      <c r="P295" s="38"/>
    </row>
    <row r="296" spans="1:17" hidden="1" x14ac:dyDescent="0.25">
      <c r="A296" s="47" t="s">
        <v>9</v>
      </c>
      <c r="B296" s="46" t="s">
        <v>8</v>
      </c>
      <c r="C296" s="87">
        <f t="shared" si="68"/>
        <v>0</v>
      </c>
      <c r="D296" s="42"/>
      <c r="E296" s="543"/>
      <c r="F296" s="87">
        <f t="shared" si="38"/>
        <v>0</v>
      </c>
      <c r="G296" s="43"/>
      <c r="H296" s="42"/>
      <c r="I296" s="39">
        <f t="shared" si="39"/>
        <v>0</v>
      </c>
      <c r="J296" s="43"/>
      <c r="K296" s="42"/>
      <c r="L296" s="39">
        <f t="shared" si="40"/>
        <v>0</v>
      </c>
      <c r="M296" s="41"/>
      <c r="N296" s="40"/>
      <c r="O296" s="39">
        <f t="shared" si="59"/>
        <v>0</v>
      </c>
      <c r="P296" s="38"/>
    </row>
    <row r="297" spans="1:17" ht="24" hidden="1" x14ac:dyDescent="0.25">
      <c r="A297" s="37" t="s">
        <v>7</v>
      </c>
      <c r="B297" s="36" t="s">
        <v>6</v>
      </c>
      <c r="C297" s="168">
        <f t="shared" si="68"/>
        <v>0</v>
      </c>
      <c r="D297" s="32"/>
      <c r="E297" s="552"/>
      <c r="F297" s="168">
        <f t="shared" si="38"/>
        <v>0</v>
      </c>
      <c r="G297" s="33"/>
      <c r="H297" s="32"/>
      <c r="I297" s="29">
        <f t="shared" si="39"/>
        <v>0</v>
      </c>
      <c r="J297" s="33"/>
      <c r="K297" s="32"/>
      <c r="L297" s="29">
        <f t="shared" si="40"/>
        <v>0</v>
      </c>
      <c r="M297" s="31"/>
      <c r="N297" s="30"/>
      <c r="O297" s="29">
        <f t="shared" si="59"/>
        <v>0</v>
      </c>
      <c r="P297" s="28"/>
    </row>
    <row r="298" spans="1:17" hidden="1" x14ac:dyDescent="0.25">
      <c r="A298" s="25" t="s">
        <v>5</v>
      </c>
      <c r="B298" s="25" t="s">
        <v>4</v>
      </c>
      <c r="C298" s="503">
        <f t="shared" si="68"/>
        <v>0</v>
      </c>
      <c r="D298" s="18"/>
      <c r="E298" s="553"/>
      <c r="F298" s="503">
        <f t="shared" si="38"/>
        <v>0</v>
      </c>
      <c r="G298" s="19"/>
      <c r="H298" s="18"/>
      <c r="I298" s="15">
        <f t="shared" si="39"/>
        <v>0</v>
      </c>
      <c r="J298" s="19"/>
      <c r="K298" s="18"/>
      <c r="L298" s="15">
        <f t="shared" si="40"/>
        <v>0</v>
      </c>
      <c r="M298" s="17"/>
      <c r="N298" s="16"/>
      <c r="O298" s="15">
        <f t="shared" si="59"/>
        <v>0</v>
      </c>
      <c r="P298" s="14"/>
    </row>
    <row r="299" spans="1:17" s="6" customFormat="1" ht="48" hidden="1" x14ac:dyDescent="0.25">
      <c r="A299" s="25" t="s">
        <v>3</v>
      </c>
      <c r="B299" s="24" t="s">
        <v>2</v>
      </c>
      <c r="C299" s="503">
        <f t="shared" si="68"/>
        <v>0</v>
      </c>
      <c r="D299" s="198"/>
      <c r="E299" s="553"/>
      <c r="F299" s="504">
        <f t="shared" si="38"/>
        <v>0</v>
      </c>
      <c r="G299" s="19"/>
      <c r="H299" s="18"/>
      <c r="I299" s="15">
        <f t="shared" si="39"/>
        <v>0</v>
      </c>
      <c r="J299" s="19"/>
      <c r="K299" s="18"/>
      <c r="L299" s="15">
        <f t="shared" si="40"/>
        <v>0</v>
      </c>
      <c r="M299" s="17"/>
      <c r="N299" s="16"/>
      <c r="O299" s="15">
        <f t="shared" si="59"/>
        <v>0</v>
      </c>
      <c r="P299" s="554"/>
      <c r="Q299" s="345"/>
    </row>
    <row r="300" spans="1:17" s="6" customFormat="1" x14ac:dyDescent="0.25">
      <c r="A300" s="12" t="s">
        <v>1</v>
      </c>
      <c r="B300" s="11"/>
      <c r="C300" s="11"/>
      <c r="D300" s="11"/>
      <c r="E300" s="11"/>
      <c r="F300" s="11"/>
      <c r="G300" s="11"/>
      <c r="H300" s="11"/>
      <c r="I300" s="11"/>
      <c r="J300" s="11"/>
      <c r="K300" s="11"/>
      <c r="L300" s="11"/>
      <c r="M300" s="11"/>
      <c r="N300" s="11"/>
      <c r="O300" s="11"/>
      <c r="P300" s="11"/>
      <c r="Q300" s="345"/>
    </row>
    <row r="301" spans="1:17" ht="12.75" thickBot="1" x14ac:dyDescent="0.3">
      <c r="A301" s="5"/>
      <c r="B301" s="4"/>
      <c r="C301" s="4"/>
      <c r="D301" s="4"/>
      <c r="E301" s="4"/>
      <c r="F301" s="4"/>
      <c r="G301" s="4"/>
      <c r="H301" s="4"/>
      <c r="I301" s="4"/>
      <c r="J301" s="4"/>
      <c r="K301" s="4"/>
      <c r="L301" s="4"/>
      <c r="M301" s="4"/>
      <c r="N301" s="4"/>
      <c r="O301" s="4"/>
      <c r="P301" s="4"/>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6XwL3SbBBSt0Pp82InkSINMZldzKLQKbbI21UsvibgDgkWN60E90pacQbJBMlbkq0V39bcn7gZsaue+T+7Ibog==" saltValue="LAmbUVwg9PSLB4ZdBkcgUw==" spinCount="100000" sheet="1" objects="1" scenarios="1" formatCells="0" formatColumns="0" formatRows="0"/>
  <autoFilter ref="A22:P300">
    <filterColumn colId="2">
      <filters>
        <filter val="107 098"/>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2016.gada 15.septembra saistošajiem noteikumiem Nr.30
(protokols Nr.13, 11.punkts)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S14" sqref="S14"/>
    </sheetView>
  </sheetViews>
  <sheetFormatPr defaultRowHeight="12" outlineLevelCol="1" x14ac:dyDescent="0.25"/>
  <cols>
    <col min="1" max="1" width="10.85546875" style="2" customWidth="1"/>
    <col min="2" max="2" width="38.57031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367</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375"/>
      <c r="B5" s="376"/>
      <c r="C5" s="376"/>
      <c r="D5" s="376"/>
      <c r="E5" s="376"/>
      <c r="F5" s="376"/>
      <c r="G5" s="376"/>
      <c r="H5" s="376"/>
      <c r="I5" s="376"/>
      <c r="J5" s="376"/>
      <c r="K5" s="376"/>
      <c r="L5" s="376"/>
      <c r="M5" s="376"/>
      <c r="N5" s="376"/>
      <c r="O5" s="376"/>
      <c r="P5" s="376"/>
      <c r="Q5" s="377"/>
    </row>
    <row r="6" spans="1:17" ht="12.75"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368</v>
      </c>
      <c r="D9" s="861"/>
      <c r="E9" s="861"/>
      <c r="F9" s="861"/>
      <c r="G9" s="861"/>
      <c r="H9" s="861"/>
      <c r="I9" s="861"/>
      <c r="J9" s="861"/>
      <c r="K9" s="861"/>
      <c r="L9" s="861"/>
      <c r="M9" s="861"/>
      <c r="N9" s="861"/>
      <c r="O9" s="861"/>
      <c r="P9" s="861"/>
      <c r="Q9" s="377"/>
    </row>
    <row r="10" spans="1:17" ht="23.25" customHeight="1" x14ac:dyDescent="0.25">
      <c r="A10" s="359" t="s">
        <v>322</v>
      </c>
      <c r="B10" s="358"/>
      <c r="C10" s="864" t="s">
        <v>369</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366</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13045</v>
      </c>
      <c r="D24" s="334">
        <f>SUM(D25,D28,D29,D45,D46)</f>
        <v>20050</v>
      </c>
      <c r="E24" s="508">
        <f>SUM(E25,E28,E29,E45,E46)</f>
        <v>-7005</v>
      </c>
      <c r="F24" s="462">
        <f t="shared" ref="F24:F29" si="0">D24+E24</f>
        <v>13045</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0">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2">
        <f t="shared" si="0"/>
        <v>0</v>
      </c>
      <c r="G27" s="316"/>
      <c r="H27" s="315"/>
      <c r="I27" s="312">
        <f>G27+H27</f>
        <v>0</v>
      </c>
      <c r="J27" s="316"/>
      <c r="K27" s="315"/>
      <c r="L27" s="312">
        <f>J27+K27</f>
        <v>0</v>
      </c>
      <c r="M27" s="314"/>
      <c r="N27" s="313"/>
      <c r="O27" s="312">
        <f>M27+N27</f>
        <v>0</v>
      </c>
      <c r="P27" s="38"/>
      <c r="R27" s="13"/>
    </row>
    <row r="28" spans="1:18" s="6" customFormat="1" ht="25.5" thickTop="1" thickBot="1" x14ac:dyDescent="0.3">
      <c r="A28" s="311">
        <v>19300</v>
      </c>
      <c r="B28" s="311" t="s">
        <v>286</v>
      </c>
      <c r="C28" s="310">
        <f>SUM(F28,I28)</f>
        <v>13045</v>
      </c>
      <c r="D28" s="307">
        <v>20050</v>
      </c>
      <c r="E28" s="512">
        <f>-5-7000</f>
        <v>-7005</v>
      </c>
      <c r="F28" s="469">
        <f t="shared" si="0"/>
        <v>13045</v>
      </c>
      <c r="G28" s="307"/>
      <c r="H28" s="306"/>
      <c r="I28" s="305">
        <f>G28+H28</f>
        <v>0</v>
      </c>
      <c r="J28" s="304" t="s">
        <v>262</v>
      </c>
      <c r="K28" s="303" t="s">
        <v>262</v>
      </c>
      <c r="L28" s="300" t="s">
        <v>262</v>
      </c>
      <c r="M28" s="302" t="s">
        <v>262</v>
      </c>
      <c r="N28" s="301" t="s">
        <v>262</v>
      </c>
      <c r="O28" s="300" t="s">
        <v>262</v>
      </c>
      <c r="P28" s="299"/>
      <c r="R28" s="13"/>
    </row>
    <row r="29" spans="1:18" s="6" customFormat="1" ht="24.75" hidden="1" thickTop="1" x14ac:dyDescent="0.25">
      <c r="A29" s="109"/>
      <c r="B29" s="109" t="s">
        <v>284</v>
      </c>
      <c r="C29" s="124">
        <f>F29</f>
        <v>0</v>
      </c>
      <c r="D29" s="298"/>
      <c r="E29" s="297"/>
      <c r="F29" s="250">
        <f t="shared" si="0"/>
        <v>0</v>
      </c>
      <c r="G29" s="276" t="s">
        <v>262</v>
      </c>
      <c r="H29" s="275" t="s">
        <v>262</v>
      </c>
      <c r="I29" s="266" t="s">
        <v>262</v>
      </c>
      <c r="J29" s="276" t="s">
        <v>262</v>
      </c>
      <c r="K29" s="275" t="s">
        <v>262</v>
      </c>
      <c r="L29" s="266" t="s">
        <v>262</v>
      </c>
      <c r="M29" s="268" t="s">
        <v>262</v>
      </c>
      <c r="N29" s="267" t="s">
        <v>262</v>
      </c>
      <c r="O29" s="266" t="s">
        <v>262</v>
      </c>
      <c r="P29" s="171"/>
      <c r="R29" s="13"/>
    </row>
    <row r="30" spans="1:18" s="6" customFormat="1" ht="24.75" hidden="1" thickTop="1" x14ac:dyDescent="0.25">
      <c r="A30" s="109">
        <v>21300</v>
      </c>
      <c r="B30" s="109" t="s">
        <v>283</v>
      </c>
      <c r="C30" s="124">
        <f t="shared" ref="C30:C44" si="1">L30</f>
        <v>0</v>
      </c>
      <c r="D30" s="276" t="s">
        <v>262</v>
      </c>
      <c r="E30" s="267" t="s">
        <v>262</v>
      </c>
      <c r="F30" s="26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t="12.75" hidden="1" thickTop="1" x14ac:dyDescent="0.25">
      <c r="A31" s="280">
        <v>21350</v>
      </c>
      <c r="B31" s="109" t="s">
        <v>282</v>
      </c>
      <c r="C31" s="124">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t="12.75" hidden="1" thickTop="1" x14ac:dyDescent="0.25">
      <c r="A32" s="200">
        <v>21351</v>
      </c>
      <c r="B32" s="117" t="s">
        <v>281</v>
      </c>
      <c r="C32" s="85">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c r="R32" s="13"/>
    </row>
    <row r="33" spans="1:18" ht="12.75" hidden="1" thickTop="1" x14ac:dyDescent="0.25">
      <c r="A33" s="46">
        <v>21352</v>
      </c>
      <c r="B33" s="110" t="s">
        <v>280</v>
      </c>
      <c r="C33" s="45">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c r="R33" s="13"/>
    </row>
    <row r="34" spans="1:18" ht="12.75" hidden="1" thickTop="1" x14ac:dyDescent="0.25">
      <c r="A34" s="46">
        <v>21359</v>
      </c>
      <c r="B34" s="110" t="s">
        <v>279</v>
      </c>
      <c r="C34" s="45">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c r="R34" s="13"/>
    </row>
    <row r="35" spans="1:18" s="6" customFormat="1" ht="24.75" hidden="1" thickTop="1" x14ac:dyDescent="0.25">
      <c r="A35" s="280">
        <v>21370</v>
      </c>
      <c r="B35" s="109" t="s">
        <v>278</v>
      </c>
      <c r="C35" s="124">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24.75" hidden="1" thickTop="1" x14ac:dyDescent="0.25">
      <c r="A36" s="99">
        <v>21379</v>
      </c>
      <c r="B36" s="98" t="s">
        <v>277</v>
      </c>
      <c r="C36" s="55">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c r="R36" s="13"/>
    </row>
    <row r="37" spans="1:18" s="6" customFormat="1" ht="12.75" hidden="1" thickTop="1" x14ac:dyDescent="0.25">
      <c r="A37" s="280">
        <v>21380</v>
      </c>
      <c r="B37" s="109" t="s">
        <v>276</v>
      </c>
      <c r="C37" s="124">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t="12.75" hidden="1" thickTop="1" x14ac:dyDescent="0.25">
      <c r="A38" s="145">
        <v>21381</v>
      </c>
      <c r="B38" s="117" t="s">
        <v>275</v>
      </c>
      <c r="C38" s="85">
        <f t="shared" si="1"/>
        <v>0</v>
      </c>
      <c r="D38" s="291" t="s">
        <v>262</v>
      </c>
      <c r="E38" s="288" t="s">
        <v>262</v>
      </c>
      <c r="F38" s="287" t="s">
        <v>262</v>
      </c>
      <c r="G38" s="291" t="s">
        <v>262</v>
      </c>
      <c r="H38" s="290" t="s">
        <v>262</v>
      </c>
      <c r="I38" s="287" t="s">
        <v>262</v>
      </c>
      <c r="J38" s="83"/>
      <c r="K38" s="82"/>
      <c r="L38" s="79">
        <f t="shared" si="2"/>
        <v>0</v>
      </c>
      <c r="M38" s="289" t="s">
        <v>262</v>
      </c>
      <c r="N38" s="288" t="s">
        <v>262</v>
      </c>
      <c r="O38" s="287" t="s">
        <v>262</v>
      </c>
      <c r="P38" s="78"/>
      <c r="R38" s="13"/>
    </row>
    <row r="39" spans="1:18" ht="12.75" hidden="1" thickTop="1" x14ac:dyDescent="0.25">
      <c r="A39" s="88">
        <v>21383</v>
      </c>
      <c r="B39" s="110" t="s">
        <v>274</v>
      </c>
      <c r="C39" s="45">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c r="R39" s="13"/>
    </row>
    <row r="40" spans="1:18" s="6" customFormat="1" ht="24.75" hidden="1" thickTop="1" x14ac:dyDescent="0.25">
      <c r="A40" s="280">
        <v>21390</v>
      </c>
      <c r="B40" s="109" t="s">
        <v>273</v>
      </c>
      <c r="C40" s="124">
        <f t="shared" si="1"/>
        <v>0</v>
      </c>
      <c r="D40" s="276" t="s">
        <v>262</v>
      </c>
      <c r="E40" s="267" t="s">
        <v>262</v>
      </c>
      <c r="F40" s="266"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75" hidden="1" thickTop="1" x14ac:dyDescent="0.25">
      <c r="A41" s="145">
        <v>21391</v>
      </c>
      <c r="B41" s="117" t="s">
        <v>272</v>
      </c>
      <c r="C41" s="85">
        <f t="shared" si="1"/>
        <v>0</v>
      </c>
      <c r="D41" s="291" t="s">
        <v>262</v>
      </c>
      <c r="E41" s="288" t="s">
        <v>262</v>
      </c>
      <c r="F41" s="287" t="s">
        <v>262</v>
      </c>
      <c r="G41" s="291" t="s">
        <v>262</v>
      </c>
      <c r="H41" s="290" t="s">
        <v>262</v>
      </c>
      <c r="I41" s="287" t="s">
        <v>262</v>
      </c>
      <c r="J41" s="83"/>
      <c r="K41" s="82"/>
      <c r="L41" s="79">
        <f t="shared" si="2"/>
        <v>0</v>
      </c>
      <c r="M41" s="289" t="s">
        <v>262</v>
      </c>
      <c r="N41" s="288" t="s">
        <v>262</v>
      </c>
      <c r="O41" s="287" t="s">
        <v>262</v>
      </c>
      <c r="P41" s="78"/>
      <c r="R41" s="13"/>
    </row>
    <row r="42" spans="1:18" ht="12.75" hidden="1" thickTop="1" x14ac:dyDescent="0.25">
      <c r="A42" s="88">
        <v>21393</v>
      </c>
      <c r="B42" s="110" t="s">
        <v>271</v>
      </c>
      <c r="C42" s="45">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c r="R42" s="13"/>
    </row>
    <row r="43" spans="1:18" ht="12.75" hidden="1" thickTop="1" x14ac:dyDescent="0.25">
      <c r="A43" s="88">
        <v>21395</v>
      </c>
      <c r="B43" s="110" t="s">
        <v>270</v>
      </c>
      <c r="C43" s="45">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c r="R43" s="13"/>
    </row>
    <row r="44" spans="1:18" ht="12.75" hidden="1" thickTop="1" x14ac:dyDescent="0.25">
      <c r="A44" s="88">
        <v>21399</v>
      </c>
      <c r="B44" s="110" t="s">
        <v>269</v>
      </c>
      <c r="C44" s="45">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c r="R44" s="13"/>
    </row>
    <row r="45" spans="1:18" s="6" customFormat="1" ht="24.75" hidden="1" thickTop="1" x14ac:dyDescent="0.25">
      <c r="A45" s="280">
        <v>21420</v>
      </c>
      <c r="B45" s="109" t="s">
        <v>268</v>
      </c>
      <c r="C45" s="258">
        <f>F45</f>
        <v>0</v>
      </c>
      <c r="D45" s="279"/>
      <c r="E45" s="278"/>
      <c r="F45" s="250">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12.75" hidden="1" thickTop="1" x14ac:dyDescent="0.25">
      <c r="A46" s="274">
        <v>21490</v>
      </c>
      <c r="B46" s="154" t="s">
        <v>267</v>
      </c>
      <c r="C46" s="25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row>
    <row r="47" spans="1:18" s="6" customFormat="1" ht="12.75" hidden="1" thickTop="1" x14ac:dyDescent="0.25">
      <c r="A47" s="88">
        <v>21499</v>
      </c>
      <c r="B47" s="110" t="s">
        <v>266</v>
      </c>
      <c r="C47" s="265">
        <f>F47+I47+L47</f>
        <v>0</v>
      </c>
      <c r="D47" s="194"/>
      <c r="E47" s="191"/>
      <c r="F47" s="190">
        <f>D47+E47</f>
        <v>0</v>
      </c>
      <c r="G47" s="264"/>
      <c r="H47" s="193"/>
      <c r="I47" s="190">
        <f>G47+H47</f>
        <v>0</v>
      </c>
      <c r="J47" s="194"/>
      <c r="K47" s="193"/>
      <c r="L47" s="190">
        <f>J47+K47</f>
        <v>0</v>
      </c>
      <c r="M47" s="263" t="s">
        <v>262</v>
      </c>
      <c r="N47" s="262" t="s">
        <v>262</v>
      </c>
      <c r="O47" s="261" t="s">
        <v>262</v>
      </c>
      <c r="P47" s="48"/>
      <c r="R47" s="13"/>
    </row>
    <row r="48" spans="1:18" ht="12.75" hidden="1" thickTop="1" x14ac:dyDescent="0.25">
      <c r="A48" s="260">
        <v>23000</v>
      </c>
      <c r="B48" s="259" t="s">
        <v>265</v>
      </c>
      <c r="C48" s="25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12.75" hidden="1" thickTop="1" x14ac:dyDescent="0.25">
      <c r="A49" s="187">
        <v>23410</v>
      </c>
      <c r="B49" s="96" t="s">
        <v>264</v>
      </c>
      <c r="C49" s="249">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c r="R49" s="13"/>
    </row>
    <row r="50" spans="1:18" ht="12.75" hidden="1" thickTop="1" x14ac:dyDescent="0.25">
      <c r="A50" s="187">
        <v>23510</v>
      </c>
      <c r="B50" s="96" t="s">
        <v>263</v>
      </c>
      <c r="C50" s="249">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c r="R50" s="13"/>
    </row>
    <row r="51" spans="1:18" ht="12.75" thickTop="1"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4">F53+I53+L53+O53</f>
        <v>13045</v>
      </c>
      <c r="D53" s="220">
        <f>SUM(D54,D284)</f>
        <v>20050</v>
      </c>
      <c r="E53" s="535">
        <f>SUM(E54,E284)</f>
        <v>-7005</v>
      </c>
      <c r="F53" s="489">
        <f t="shared" ref="F53:F117" si="5">D53+E53</f>
        <v>13045</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c r="R53" s="13"/>
    </row>
    <row r="54" spans="1:18" s="6" customFormat="1" ht="24.75" thickTop="1" x14ac:dyDescent="0.25">
      <c r="A54" s="214"/>
      <c r="B54" s="213" t="s">
        <v>259</v>
      </c>
      <c r="C54" s="212">
        <f t="shared" si="4"/>
        <v>13045</v>
      </c>
      <c r="D54" s="210">
        <f>SUM(D55,D197)</f>
        <v>20050</v>
      </c>
      <c r="E54" s="536">
        <f>SUM(E55,E197)</f>
        <v>-7005</v>
      </c>
      <c r="F54" s="490">
        <f t="shared" si="5"/>
        <v>13045</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c r="R54" s="13"/>
    </row>
    <row r="55" spans="1:18" s="6" customFormat="1" ht="24" hidden="1" x14ac:dyDescent="0.25">
      <c r="A55" s="204"/>
      <c r="B55" s="203" t="s">
        <v>258</v>
      </c>
      <c r="C55" s="182">
        <f t="shared" si="4"/>
        <v>0</v>
      </c>
      <c r="D55" s="179">
        <f>SUM(D56,D78,D176,D190)</f>
        <v>0</v>
      </c>
      <c r="E55" s="181">
        <f>SUM(E56,E78,E176,E190)</f>
        <v>0</v>
      </c>
      <c r="F55" s="177">
        <f t="shared" si="5"/>
        <v>0</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c r="R55" s="13"/>
    </row>
    <row r="56" spans="1:18" s="6" customFormat="1" hidden="1" x14ac:dyDescent="0.25">
      <c r="A56" s="163">
        <v>1000</v>
      </c>
      <c r="B56" s="163" t="s">
        <v>257</v>
      </c>
      <c r="C56" s="162">
        <f t="shared" si="4"/>
        <v>0</v>
      </c>
      <c r="D56" s="160">
        <f>SUM(D57,D70)</f>
        <v>0</v>
      </c>
      <c r="E56" s="157">
        <f>SUM(E57,E70)</f>
        <v>0</v>
      </c>
      <c r="F56" s="156">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row>
    <row r="57" spans="1:18" hidden="1" x14ac:dyDescent="0.25">
      <c r="A57" s="109">
        <v>1100</v>
      </c>
      <c r="B57" s="108" t="s">
        <v>256</v>
      </c>
      <c r="C57" s="124">
        <f t="shared" si="4"/>
        <v>0</v>
      </c>
      <c r="D57" s="121">
        <f>SUM(D58,D61,D69)</f>
        <v>0</v>
      </c>
      <c r="E57" s="123">
        <f>SUM(E58,E61,E69)</f>
        <v>0</v>
      </c>
      <c r="F57" s="119">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row>
    <row r="58" spans="1:18" hidden="1" x14ac:dyDescent="0.25">
      <c r="A58" s="169">
        <v>1110</v>
      </c>
      <c r="B58" s="96" t="s">
        <v>255</v>
      </c>
      <c r="C58" s="170">
        <f t="shared" si="4"/>
        <v>0</v>
      </c>
      <c r="D58" s="94">
        <f>SUM(D59:D60)</f>
        <v>0</v>
      </c>
      <c r="E58" s="91">
        <f>SUM(E59:E60)</f>
        <v>0</v>
      </c>
      <c r="F58" s="90">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row>
    <row r="59" spans="1:18" hidden="1" x14ac:dyDescent="0.25">
      <c r="A59" s="145">
        <v>1111</v>
      </c>
      <c r="B59" s="117" t="s">
        <v>254</v>
      </c>
      <c r="C59" s="85">
        <f t="shared" si="4"/>
        <v>0</v>
      </c>
      <c r="D59" s="83">
        <v>0</v>
      </c>
      <c r="E59" s="80"/>
      <c r="F59" s="79">
        <f t="shared" si="5"/>
        <v>0</v>
      </c>
      <c r="G59" s="83"/>
      <c r="H59" s="82"/>
      <c r="I59" s="79">
        <f t="shared" si="6"/>
        <v>0</v>
      </c>
      <c r="J59" s="83"/>
      <c r="K59" s="82"/>
      <c r="L59" s="79">
        <f t="shared" si="7"/>
        <v>0</v>
      </c>
      <c r="M59" s="81"/>
      <c r="N59" s="80"/>
      <c r="O59" s="79">
        <f t="shared" si="8"/>
        <v>0</v>
      </c>
      <c r="P59" s="78"/>
      <c r="R59" s="13"/>
    </row>
    <row r="60" spans="1:18" hidden="1" x14ac:dyDescent="0.25">
      <c r="A60" s="88">
        <v>1119</v>
      </c>
      <c r="B60" s="110" t="s">
        <v>253</v>
      </c>
      <c r="C60" s="45">
        <f t="shared" si="4"/>
        <v>0</v>
      </c>
      <c r="D60" s="43">
        <v>0</v>
      </c>
      <c r="E60" s="40"/>
      <c r="F60" s="39">
        <f t="shared" si="5"/>
        <v>0</v>
      </c>
      <c r="G60" s="43"/>
      <c r="H60" s="42"/>
      <c r="I60" s="39">
        <f t="shared" si="6"/>
        <v>0</v>
      </c>
      <c r="J60" s="43"/>
      <c r="K60" s="42"/>
      <c r="L60" s="39">
        <f t="shared" si="7"/>
        <v>0</v>
      </c>
      <c r="M60" s="41"/>
      <c r="N60" s="40"/>
      <c r="O60" s="39">
        <f t="shared" si="8"/>
        <v>0</v>
      </c>
      <c r="P60" s="38"/>
      <c r="R60" s="13"/>
    </row>
    <row r="61" spans="1:18" hidden="1" x14ac:dyDescent="0.25">
      <c r="A61" s="111">
        <v>1140</v>
      </c>
      <c r="B61" s="110" t="s">
        <v>252</v>
      </c>
      <c r="C61" s="45">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row>
    <row r="62" spans="1:18" hidden="1" x14ac:dyDescent="0.25">
      <c r="A62" s="88">
        <v>1141</v>
      </c>
      <c r="B62" s="110" t="s">
        <v>251</v>
      </c>
      <c r="C62" s="45">
        <f t="shared" si="4"/>
        <v>0</v>
      </c>
      <c r="D62" s="43">
        <v>0</v>
      </c>
      <c r="E62" s="40"/>
      <c r="F62" s="39">
        <f t="shared" si="5"/>
        <v>0</v>
      </c>
      <c r="G62" s="43"/>
      <c r="H62" s="42"/>
      <c r="I62" s="39">
        <f t="shared" si="6"/>
        <v>0</v>
      </c>
      <c r="J62" s="43"/>
      <c r="K62" s="42"/>
      <c r="L62" s="39">
        <f t="shared" si="7"/>
        <v>0</v>
      </c>
      <c r="M62" s="41"/>
      <c r="N62" s="40"/>
      <c r="O62" s="39">
        <f t="shared" si="8"/>
        <v>0</v>
      </c>
      <c r="P62" s="38"/>
      <c r="R62" s="13"/>
    </row>
    <row r="63" spans="1:18" ht="24" hidden="1" x14ac:dyDescent="0.25">
      <c r="A63" s="88">
        <v>1142</v>
      </c>
      <c r="B63" s="110" t="s">
        <v>250</v>
      </c>
      <c r="C63" s="45">
        <f t="shared" si="4"/>
        <v>0</v>
      </c>
      <c r="D63" s="43">
        <v>0</v>
      </c>
      <c r="E63" s="40"/>
      <c r="F63" s="39">
        <f t="shared" si="5"/>
        <v>0</v>
      </c>
      <c r="G63" s="43"/>
      <c r="H63" s="42"/>
      <c r="I63" s="39">
        <f t="shared" si="6"/>
        <v>0</v>
      </c>
      <c r="J63" s="43"/>
      <c r="K63" s="42"/>
      <c r="L63" s="39">
        <f t="shared" si="7"/>
        <v>0</v>
      </c>
      <c r="M63" s="41"/>
      <c r="N63" s="40"/>
      <c r="O63" s="39">
        <f t="shared" si="8"/>
        <v>0</v>
      </c>
      <c r="P63" s="38"/>
      <c r="R63" s="13"/>
    </row>
    <row r="64" spans="1:18" ht="24" hidden="1" x14ac:dyDescent="0.25">
      <c r="A64" s="88">
        <v>1145</v>
      </c>
      <c r="B64" s="110" t="s">
        <v>249</v>
      </c>
      <c r="C64" s="45">
        <f t="shared" si="4"/>
        <v>0</v>
      </c>
      <c r="D64" s="43">
        <v>0</v>
      </c>
      <c r="E64" s="40"/>
      <c r="F64" s="39">
        <f t="shared" si="5"/>
        <v>0</v>
      </c>
      <c r="G64" s="43"/>
      <c r="H64" s="42"/>
      <c r="I64" s="39">
        <f t="shared" si="6"/>
        <v>0</v>
      </c>
      <c r="J64" s="43"/>
      <c r="K64" s="42"/>
      <c r="L64" s="39">
        <f t="shared" si="7"/>
        <v>0</v>
      </c>
      <c r="M64" s="41"/>
      <c r="N64" s="40"/>
      <c r="O64" s="39">
        <f t="shared" si="8"/>
        <v>0</v>
      </c>
      <c r="P64" s="38"/>
      <c r="R64" s="13"/>
    </row>
    <row r="65" spans="1:18" ht="24" hidden="1" x14ac:dyDescent="0.25">
      <c r="A65" s="88">
        <v>1146</v>
      </c>
      <c r="B65" s="110" t="s">
        <v>248</v>
      </c>
      <c r="C65" s="45">
        <f t="shared" si="4"/>
        <v>0</v>
      </c>
      <c r="D65" s="43">
        <v>0</v>
      </c>
      <c r="E65" s="40"/>
      <c r="F65" s="39">
        <f t="shared" si="5"/>
        <v>0</v>
      </c>
      <c r="G65" s="43"/>
      <c r="H65" s="42"/>
      <c r="I65" s="39">
        <f t="shared" si="6"/>
        <v>0</v>
      </c>
      <c r="J65" s="43"/>
      <c r="K65" s="42"/>
      <c r="L65" s="39">
        <f t="shared" si="7"/>
        <v>0</v>
      </c>
      <c r="M65" s="41"/>
      <c r="N65" s="40"/>
      <c r="O65" s="39">
        <f t="shared" si="8"/>
        <v>0</v>
      </c>
      <c r="P65" s="38"/>
      <c r="R65" s="13"/>
    </row>
    <row r="66" spans="1:18" hidden="1" x14ac:dyDescent="0.25">
      <c r="A66" s="88">
        <v>1147</v>
      </c>
      <c r="B66" s="110" t="s">
        <v>247</v>
      </c>
      <c r="C66" s="45">
        <f t="shared" si="4"/>
        <v>0</v>
      </c>
      <c r="D66" s="43">
        <v>0</v>
      </c>
      <c r="E66" s="40"/>
      <c r="F66" s="39">
        <f t="shared" si="5"/>
        <v>0</v>
      </c>
      <c r="G66" s="43"/>
      <c r="H66" s="42"/>
      <c r="I66" s="39">
        <f t="shared" si="6"/>
        <v>0</v>
      </c>
      <c r="J66" s="43"/>
      <c r="K66" s="42"/>
      <c r="L66" s="39">
        <f t="shared" si="7"/>
        <v>0</v>
      </c>
      <c r="M66" s="41"/>
      <c r="N66" s="40"/>
      <c r="O66" s="39">
        <f t="shared" si="8"/>
        <v>0</v>
      </c>
      <c r="P66" s="38"/>
      <c r="R66" s="13"/>
    </row>
    <row r="67" spans="1:18" hidden="1" x14ac:dyDescent="0.25">
      <c r="A67" s="88">
        <v>1148</v>
      </c>
      <c r="B67" s="110" t="s">
        <v>246</v>
      </c>
      <c r="C67" s="45">
        <f t="shared" si="4"/>
        <v>0</v>
      </c>
      <c r="D67" s="43">
        <v>0</v>
      </c>
      <c r="E67" s="40"/>
      <c r="F67" s="39">
        <f t="shared" si="5"/>
        <v>0</v>
      </c>
      <c r="G67" s="43"/>
      <c r="H67" s="42"/>
      <c r="I67" s="39">
        <f t="shared" si="6"/>
        <v>0</v>
      </c>
      <c r="J67" s="43"/>
      <c r="K67" s="42"/>
      <c r="L67" s="39">
        <f t="shared" si="7"/>
        <v>0</v>
      </c>
      <c r="M67" s="41"/>
      <c r="N67" s="40"/>
      <c r="O67" s="39">
        <f t="shared" si="8"/>
        <v>0</v>
      </c>
      <c r="P67" s="38"/>
      <c r="R67" s="13"/>
    </row>
    <row r="68" spans="1:18" ht="24" hidden="1" x14ac:dyDescent="0.25">
      <c r="A68" s="88">
        <v>1149</v>
      </c>
      <c r="B68" s="110" t="s">
        <v>245</v>
      </c>
      <c r="C68" s="45">
        <f t="shared" si="4"/>
        <v>0</v>
      </c>
      <c r="D68" s="43">
        <v>0</v>
      </c>
      <c r="E68" s="40"/>
      <c r="F68" s="39">
        <f t="shared" si="5"/>
        <v>0</v>
      </c>
      <c r="G68" s="43"/>
      <c r="H68" s="42"/>
      <c r="I68" s="39">
        <f t="shared" si="6"/>
        <v>0</v>
      </c>
      <c r="J68" s="43"/>
      <c r="K68" s="42"/>
      <c r="L68" s="39">
        <f t="shared" si="7"/>
        <v>0</v>
      </c>
      <c r="M68" s="41"/>
      <c r="N68" s="40"/>
      <c r="O68" s="39">
        <f t="shared" si="8"/>
        <v>0</v>
      </c>
      <c r="P68" s="38"/>
      <c r="R68" s="13"/>
    </row>
    <row r="69" spans="1:18" ht="24" hidden="1" x14ac:dyDescent="0.25">
      <c r="A69" s="169">
        <v>1150</v>
      </c>
      <c r="B69" s="96" t="s">
        <v>244</v>
      </c>
      <c r="C69" s="45">
        <f t="shared" si="4"/>
        <v>0</v>
      </c>
      <c r="D69" s="167">
        <v>0</v>
      </c>
      <c r="E69" s="164"/>
      <c r="F69" s="90">
        <f t="shared" si="5"/>
        <v>0</v>
      </c>
      <c r="G69" s="167"/>
      <c r="H69" s="166"/>
      <c r="I69" s="90">
        <f t="shared" si="6"/>
        <v>0</v>
      </c>
      <c r="J69" s="167"/>
      <c r="K69" s="166"/>
      <c r="L69" s="90">
        <f t="shared" si="7"/>
        <v>0</v>
      </c>
      <c r="M69" s="165"/>
      <c r="N69" s="164"/>
      <c r="O69" s="90">
        <f t="shared" si="8"/>
        <v>0</v>
      </c>
      <c r="P69" s="89"/>
      <c r="R69" s="13"/>
    </row>
    <row r="70" spans="1:18" ht="24" hidden="1" x14ac:dyDescent="0.25">
      <c r="A70" s="109">
        <v>1200</v>
      </c>
      <c r="B70" s="108" t="s">
        <v>243</v>
      </c>
      <c r="C70" s="124">
        <f t="shared" si="4"/>
        <v>0</v>
      </c>
      <c r="D70" s="121">
        <f>SUM(D71:D72)</f>
        <v>0</v>
      </c>
      <c r="E70" s="123">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row>
    <row r="71" spans="1:18" ht="24" hidden="1" x14ac:dyDescent="0.25">
      <c r="A71" s="118">
        <v>1210</v>
      </c>
      <c r="B71" s="117" t="s">
        <v>242</v>
      </c>
      <c r="C71" s="85">
        <f t="shared" si="4"/>
        <v>0</v>
      </c>
      <c r="D71" s="83">
        <v>0</v>
      </c>
      <c r="E71" s="80"/>
      <c r="F71" s="79">
        <f t="shared" si="5"/>
        <v>0</v>
      </c>
      <c r="G71" s="83"/>
      <c r="H71" s="82"/>
      <c r="I71" s="79">
        <f t="shared" si="6"/>
        <v>0</v>
      </c>
      <c r="J71" s="83"/>
      <c r="K71" s="82"/>
      <c r="L71" s="79">
        <f t="shared" si="7"/>
        <v>0</v>
      </c>
      <c r="M71" s="81"/>
      <c r="N71" s="80"/>
      <c r="O71" s="79">
        <f t="shared" si="8"/>
        <v>0</v>
      </c>
      <c r="P71" s="78"/>
      <c r="R71" s="13"/>
    </row>
    <row r="72" spans="1:18" ht="24" hidden="1" x14ac:dyDescent="0.25">
      <c r="A72" s="111">
        <v>1220</v>
      </c>
      <c r="B72" s="110" t="s">
        <v>241</v>
      </c>
      <c r="C72" s="45">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row>
    <row r="73" spans="1:18" ht="36" hidden="1" x14ac:dyDescent="0.25">
      <c r="A73" s="88">
        <v>1221</v>
      </c>
      <c r="B73" s="110" t="s">
        <v>240</v>
      </c>
      <c r="C73" s="45">
        <f t="shared" si="4"/>
        <v>0</v>
      </c>
      <c r="D73" s="43">
        <v>0</v>
      </c>
      <c r="E73" s="40"/>
      <c r="F73" s="39">
        <f t="shared" si="5"/>
        <v>0</v>
      </c>
      <c r="G73" s="43"/>
      <c r="H73" s="42"/>
      <c r="I73" s="39">
        <f t="shared" si="6"/>
        <v>0</v>
      </c>
      <c r="J73" s="43"/>
      <c r="K73" s="42"/>
      <c r="L73" s="39">
        <f t="shared" si="7"/>
        <v>0</v>
      </c>
      <c r="M73" s="41"/>
      <c r="N73" s="40"/>
      <c r="O73" s="39">
        <f t="shared" si="8"/>
        <v>0</v>
      </c>
      <c r="P73" s="38"/>
      <c r="R73" s="13"/>
    </row>
    <row r="74" spans="1:18" hidden="1" x14ac:dyDescent="0.25">
      <c r="A74" s="88">
        <v>1223</v>
      </c>
      <c r="B74" s="110" t="s">
        <v>239</v>
      </c>
      <c r="C74" s="45">
        <f t="shared" si="4"/>
        <v>0</v>
      </c>
      <c r="D74" s="43">
        <v>0</v>
      </c>
      <c r="E74" s="40"/>
      <c r="F74" s="39">
        <f t="shared" si="5"/>
        <v>0</v>
      </c>
      <c r="G74" s="43"/>
      <c r="H74" s="42"/>
      <c r="I74" s="39">
        <f t="shared" si="6"/>
        <v>0</v>
      </c>
      <c r="J74" s="43"/>
      <c r="K74" s="42"/>
      <c r="L74" s="39">
        <f t="shared" si="7"/>
        <v>0</v>
      </c>
      <c r="M74" s="41"/>
      <c r="N74" s="40"/>
      <c r="O74" s="39">
        <f t="shared" si="8"/>
        <v>0</v>
      </c>
      <c r="P74" s="38"/>
      <c r="R74" s="13"/>
    </row>
    <row r="75" spans="1:18" hidden="1" x14ac:dyDescent="0.25">
      <c r="A75" s="88">
        <v>1225</v>
      </c>
      <c r="B75" s="110" t="s">
        <v>238</v>
      </c>
      <c r="C75" s="45">
        <f t="shared" si="4"/>
        <v>0</v>
      </c>
      <c r="D75" s="43">
        <v>0</v>
      </c>
      <c r="E75" s="40"/>
      <c r="F75" s="39">
        <f t="shared" si="5"/>
        <v>0</v>
      </c>
      <c r="G75" s="43"/>
      <c r="H75" s="42"/>
      <c r="I75" s="39">
        <f t="shared" si="6"/>
        <v>0</v>
      </c>
      <c r="J75" s="43"/>
      <c r="K75" s="42"/>
      <c r="L75" s="39">
        <f t="shared" si="7"/>
        <v>0</v>
      </c>
      <c r="M75" s="41"/>
      <c r="N75" s="40"/>
      <c r="O75" s="39">
        <f t="shared" si="8"/>
        <v>0</v>
      </c>
      <c r="P75" s="38"/>
      <c r="R75" s="13"/>
    </row>
    <row r="76" spans="1:18" ht="24" hidden="1" x14ac:dyDescent="0.25">
      <c r="A76" s="88">
        <v>1227</v>
      </c>
      <c r="B76" s="110" t="s">
        <v>237</v>
      </c>
      <c r="C76" s="45">
        <f t="shared" si="4"/>
        <v>0</v>
      </c>
      <c r="D76" s="43">
        <v>0</v>
      </c>
      <c r="E76" s="40"/>
      <c r="F76" s="39">
        <f t="shared" si="5"/>
        <v>0</v>
      </c>
      <c r="G76" s="43"/>
      <c r="H76" s="42"/>
      <c r="I76" s="39">
        <f t="shared" si="6"/>
        <v>0</v>
      </c>
      <c r="J76" s="43"/>
      <c r="K76" s="42"/>
      <c r="L76" s="39">
        <f t="shared" si="7"/>
        <v>0</v>
      </c>
      <c r="M76" s="41"/>
      <c r="N76" s="40"/>
      <c r="O76" s="39">
        <f t="shared" si="8"/>
        <v>0</v>
      </c>
      <c r="P76" s="38"/>
      <c r="R76" s="13"/>
    </row>
    <row r="77" spans="1:18" ht="36" hidden="1" x14ac:dyDescent="0.25">
      <c r="A77" s="88">
        <v>1228</v>
      </c>
      <c r="B77" s="110" t="s">
        <v>236</v>
      </c>
      <c r="C77" s="45">
        <f t="shared" si="4"/>
        <v>0</v>
      </c>
      <c r="D77" s="43">
        <v>0</v>
      </c>
      <c r="E77" s="40"/>
      <c r="F77" s="39">
        <f t="shared" si="5"/>
        <v>0</v>
      </c>
      <c r="G77" s="43"/>
      <c r="H77" s="42"/>
      <c r="I77" s="39">
        <f t="shared" si="6"/>
        <v>0</v>
      </c>
      <c r="J77" s="43"/>
      <c r="K77" s="42"/>
      <c r="L77" s="39">
        <f t="shared" si="7"/>
        <v>0</v>
      </c>
      <c r="M77" s="41"/>
      <c r="N77" s="40"/>
      <c r="O77" s="39">
        <f t="shared" si="8"/>
        <v>0</v>
      </c>
      <c r="P77" s="38"/>
      <c r="R77" s="13"/>
    </row>
    <row r="78" spans="1:18" hidden="1" x14ac:dyDescent="0.25">
      <c r="A78" s="163">
        <v>2000</v>
      </c>
      <c r="B78" s="163" t="s">
        <v>235</v>
      </c>
      <c r="C78" s="162">
        <f t="shared" si="4"/>
        <v>0</v>
      </c>
      <c r="D78" s="160">
        <f>SUM(D79,D86,D133,D167,D168,D175)</f>
        <v>0</v>
      </c>
      <c r="E78" s="157">
        <f>SUM(E79,E86,E133,E167,E168,E175)</f>
        <v>0</v>
      </c>
      <c r="F78" s="156">
        <f t="shared" si="5"/>
        <v>0</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c r="R78" s="13"/>
    </row>
    <row r="79" spans="1:18" ht="24" hidden="1" x14ac:dyDescent="0.25">
      <c r="A79" s="109">
        <v>2100</v>
      </c>
      <c r="B79" s="108" t="s">
        <v>234</v>
      </c>
      <c r="C79" s="124">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row>
    <row r="80" spans="1:18" ht="24" hidden="1" x14ac:dyDescent="0.25">
      <c r="A80" s="118">
        <v>2110</v>
      </c>
      <c r="B80" s="117" t="s">
        <v>233</v>
      </c>
      <c r="C80" s="85">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row>
    <row r="81" spans="1:18" hidden="1" x14ac:dyDescent="0.25">
      <c r="A81" s="88">
        <v>2111</v>
      </c>
      <c r="B81" s="110" t="s">
        <v>231</v>
      </c>
      <c r="C81" s="45">
        <f t="shared" si="4"/>
        <v>0</v>
      </c>
      <c r="D81" s="43">
        <v>0</v>
      </c>
      <c r="E81" s="40"/>
      <c r="F81" s="39">
        <f t="shared" si="5"/>
        <v>0</v>
      </c>
      <c r="G81" s="43"/>
      <c r="H81" s="42"/>
      <c r="I81" s="39">
        <f t="shared" si="6"/>
        <v>0</v>
      </c>
      <c r="J81" s="43"/>
      <c r="K81" s="42"/>
      <c r="L81" s="39">
        <f t="shared" si="7"/>
        <v>0</v>
      </c>
      <c r="M81" s="41"/>
      <c r="N81" s="40"/>
      <c r="O81" s="39">
        <f t="shared" si="8"/>
        <v>0</v>
      </c>
      <c r="P81" s="38"/>
      <c r="R81" s="13"/>
    </row>
    <row r="82" spans="1:18" hidden="1" x14ac:dyDescent="0.25">
      <c r="A82" s="88">
        <v>2112</v>
      </c>
      <c r="B82" s="110" t="s">
        <v>230</v>
      </c>
      <c r="C82" s="45">
        <f t="shared" si="4"/>
        <v>0</v>
      </c>
      <c r="D82" s="43">
        <v>0</v>
      </c>
      <c r="E82" s="40"/>
      <c r="F82" s="39">
        <f t="shared" si="5"/>
        <v>0</v>
      </c>
      <c r="G82" s="43"/>
      <c r="H82" s="42"/>
      <c r="I82" s="39">
        <f t="shared" si="6"/>
        <v>0</v>
      </c>
      <c r="J82" s="43"/>
      <c r="K82" s="42"/>
      <c r="L82" s="39">
        <f t="shared" si="7"/>
        <v>0</v>
      </c>
      <c r="M82" s="41"/>
      <c r="N82" s="40"/>
      <c r="O82" s="39">
        <f t="shared" si="8"/>
        <v>0</v>
      </c>
      <c r="P82" s="38"/>
      <c r="R82" s="13"/>
    </row>
    <row r="83" spans="1:18" ht="24" hidden="1" x14ac:dyDescent="0.25">
      <c r="A83" s="111">
        <v>2120</v>
      </c>
      <c r="B83" s="110" t="s">
        <v>232</v>
      </c>
      <c r="C83" s="45">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row>
    <row r="84" spans="1:18" hidden="1" x14ac:dyDescent="0.25">
      <c r="A84" s="88">
        <v>2121</v>
      </c>
      <c r="B84" s="110" t="s">
        <v>231</v>
      </c>
      <c r="C84" s="45">
        <f t="shared" si="4"/>
        <v>0</v>
      </c>
      <c r="D84" s="43">
        <v>0</v>
      </c>
      <c r="E84" s="40"/>
      <c r="F84" s="39">
        <f t="shared" si="5"/>
        <v>0</v>
      </c>
      <c r="G84" s="43"/>
      <c r="H84" s="42"/>
      <c r="I84" s="39">
        <f t="shared" si="6"/>
        <v>0</v>
      </c>
      <c r="J84" s="43"/>
      <c r="K84" s="42"/>
      <c r="L84" s="39">
        <f t="shared" si="7"/>
        <v>0</v>
      </c>
      <c r="M84" s="41"/>
      <c r="N84" s="40"/>
      <c r="O84" s="39">
        <f t="shared" si="8"/>
        <v>0</v>
      </c>
      <c r="P84" s="38"/>
      <c r="R84" s="13"/>
    </row>
    <row r="85" spans="1:18" hidden="1" x14ac:dyDescent="0.25">
      <c r="A85" s="88">
        <v>2122</v>
      </c>
      <c r="B85" s="110" t="s">
        <v>230</v>
      </c>
      <c r="C85" s="45">
        <f t="shared" si="4"/>
        <v>0</v>
      </c>
      <c r="D85" s="43">
        <v>0</v>
      </c>
      <c r="E85" s="40"/>
      <c r="F85" s="39">
        <f t="shared" si="5"/>
        <v>0</v>
      </c>
      <c r="G85" s="43"/>
      <c r="H85" s="42"/>
      <c r="I85" s="39">
        <f t="shared" si="6"/>
        <v>0</v>
      </c>
      <c r="J85" s="43"/>
      <c r="K85" s="42"/>
      <c r="L85" s="39">
        <f t="shared" si="7"/>
        <v>0</v>
      </c>
      <c r="M85" s="41"/>
      <c r="N85" s="40"/>
      <c r="O85" s="39">
        <f t="shared" si="8"/>
        <v>0</v>
      </c>
      <c r="P85" s="38"/>
      <c r="R85" s="13"/>
    </row>
    <row r="86" spans="1:18" hidden="1" x14ac:dyDescent="0.25">
      <c r="A86" s="109">
        <v>2200</v>
      </c>
      <c r="B86" s="108" t="s">
        <v>229</v>
      </c>
      <c r="C86" s="168">
        <f t="shared" si="4"/>
        <v>0</v>
      </c>
      <c r="D86" s="121">
        <f>SUM(D87,D92,D98,D106,D115,D119,D125,D131)</f>
        <v>0</v>
      </c>
      <c r="E86" s="123">
        <f>SUM(E87,E92,E98,E106,E115,E119,E125,E131)</f>
        <v>0</v>
      </c>
      <c r="F86" s="119">
        <f t="shared" si="5"/>
        <v>0</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c r="R86" s="13"/>
    </row>
    <row r="87" spans="1:18" hidden="1" x14ac:dyDescent="0.25">
      <c r="A87" s="169">
        <v>2210</v>
      </c>
      <c r="B87" s="96" t="s">
        <v>228</v>
      </c>
      <c r="C87" s="170">
        <f t="shared" si="4"/>
        <v>0</v>
      </c>
      <c r="D87" s="94">
        <f>SUM(D88:D91)</f>
        <v>0</v>
      </c>
      <c r="E87" s="91">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row>
    <row r="88" spans="1:18" hidden="1" x14ac:dyDescent="0.25">
      <c r="A88" s="145">
        <v>2211</v>
      </c>
      <c r="B88" s="117" t="s">
        <v>227</v>
      </c>
      <c r="C88" s="45">
        <f t="shared" si="4"/>
        <v>0</v>
      </c>
      <c r="D88" s="83">
        <v>0</v>
      </c>
      <c r="E88" s="80"/>
      <c r="F88" s="79">
        <f t="shared" si="5"/>
        <v>0</v>
      </c>
      <c r="G88" s="83"/>
      <c r="H88" s="82"/>
      <c r="I88" s="79">
        <f t="shared" si="6"/>
        <v>0</v>
      </c>
      <c r="J88" s="83"/>
      <c r="K88" s="82"/>
      <c r="L88" s="79">
        <f t="shared" si="7"/>
        <v>0</v>
      </c>
      <c r="M88" s="81"/>
      <c r="N88" s="80"/>
      <c r="O88" s="79">
        <f t="shared" si="8"/>
        <v>0</v>
      </c>
      <c r="P88" s="78"/>
      <c r="R88" s="13"/>
    </row>
    <row r="89" spans="1:18" ht="24" hidden="1" x14ac:dyDescent="0.25">
      <c r="A89" s="88">
        <v>2212</v>
      </c>
      <c r="B89" s="110" t="s">
        <v>226</v>
      </c>
      <c r="C89" s="45">
        <f t="shared" si="4"/>
        <v>0</v>
      </c>
      <c r="D89" s="43">
        <v>0</v>
      </c>
      <c r="E89" s="40"/>
      <c r="F89" s="39">
        <f t="shared" si="5"/>
        <v>0</v>
      </c>
      <c r="G89" s="43"/>
      <c r="H89" s="42"/>
      <c r="I89" s="39">
        <f t="shared" si="6"/>
        <v>0</v>
      </c>
      <c r="J89" s="43"/>
      <c r="K89" s="42"/>
      <c r="L89" s="39">
        <f t="shared" si="7"/>
        <v>0</v>
      </c>
      <c r="M89" s="41"/>
      <c r="N89" s="40"/>
      <c r="O89" s="39">
        <f t="shared" si="8"/>
        <v>0</v>
      </c>
      <c r="P89" s="38"/>
      <c r="R89" s="13"/>
    </row>
    <row r="90" spans="1:18" ht="24" hidden="1" x14ac:dyDescent="0.25">
      <c r="A90" s="88">
        <v>2214</v>
      </c>
      <c r="B90" s="110" t="s">
        <v>225</v>
      </c>
      <c r="C90" s="45">
        <f t="shared" si="4"/>
        <v>0</v>
      </c>
      <c r="D90" s="43">
        <v>0</v>
      </c>
      <c r="E90" s="40"/>
      <c r="F90" s="39">
        <f t="shared" si="5"/>
        <v>0</v>
      </c>
      <c r="G90" s="43"/>
      <c r="H90" s="42"/>
      <c r="I90" s="39">
        <f t="shared" si="6"/>
        <v>0</v>
      </c>
      <c r="J90" s="43"/>
      <c r="K90" s="42"/>
      <c r="L90" s="39">
        <f t="shared" si="7"/>
        <v>0</v>
      </c>
      <c r="M90" s="41"/>
      <c r="N90" s="40"/>
      <c r="O90" s="39">
        <f t="shared" si="8"/>
        <v>0</v>
      </c>
      <c r="P90" s="38"/>
      <c r="R90" s="13"/>
    </row>
    <row r="91" spans="1:18" hidden="1" x14ac:dyDescent="0.25">
      <c r="A91" s="88">
        <v>2219</v>
      </c>
      <c r="B91" s="110" t="s">
        <v>224</v>
      </c>
      <c r="C91" s="45">
        <f t="shared" si="4"/>
        <v>0</v>
      </c>
      <c r="D91" s="43">
        <v>0</v>
      </c>
      <c r="E91" s="40"/>
      <c r="F91" s="39">
        <f t="shared" si="5"/>
        <v>0</v>
      </c>
      <c r="G91" s="43"/>
      <c r="H91" s="42"/>
      <c r="I91" s="39">
        <f t="shared" si="6"/>
        <v>0</v>
      </c>
      <c r="J91" s="43"/>
      <c r="K91" s="42"/>
      <c r="L91" s="39">
        <f t="shared" si="7"/>
        <v>0</v>
      </c>
      <c r="M91" s="41"/>
      <c r="N91" s="40"/>
      <c r="O91" s="39">
        <f t="shared" si="8"/>
        <v>0</v>
      </c>
      <c r="P91" s="38"/>
      <c r="R91" s="13"/>
    </row>
    <row r="92" spans="1:18" hidden="1" x14ac:dyDescent="0.25">
      <c r="A92" s="111">
        <v>2220</v>
      </c>
      <c r="B92" s="110" t="s">
        <v>223</v>
      </c>
      <c r="C92" s="45">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row>
    <row r="93" spans="1:18" hidden="1" x14ac:dyDescent="0.25">
      <c r="A93" s="88">
        <v>2221</v>
      </c>
      <c r="B93" s="110" t="s">
        <v>222</v>
      </c>
      <c r="C93" s="45">
        <f t="shared" si="4"/>
        <v>0</v>
      </c>
      <c r="D93" s="43">
        <v>0</v>
      </c>
      <c r="E93" s="40"/>
      <c r="F93" s="39">
        <f t="shared" si="5"/>
        <v>0</v>
      </c>
      <c r="G93" s="43"/>
      <c r="H93" s="42"/>
      <c r="I93" s="39">
        <f t="shared" si="6"/>
        <v>0</v>
      </c>
      <c r="J93" s="43"/>
      <c r="K93" s="42"/>
      <c r="L93" s="39">
        <f t="shared" si="7"/>
        <v>0</v>
      </c>
      <c r="M93" s="41"/>
      <c r="N93" s="40"/>
      <c r="O93" s="39">
        <f t="shared" si="8"/>
        <v>0</v>
      </c>
      <c r="P93" s="38"/>
      <c r="R93" s="13"/>
    </row>
    <row r="94" spans="1:18" hidden="1" x14ac:dyDescent="0.25">
      <c r="A94" s="88">
        <v>2222</v>
      </c>
      <c r="B94" s="110" t="s">
        <v>221</v>
      </c>
      <c r="C94" s="45">
        <f t="shared" si="4"/>
        <v>0</v>
      </c>
      <c r="D94" s="43">
        <v>0</v>
      </c>
      <c r="E94" s="40"/>
      <c r="F94" s="39">
        <f t="shared" si="5"/>
        <v>0</v>
      </c>
      <c r="G94" s="43"/>
      <c r="H94" s="42"/>
      <c r="I94" s="39">
        <f t="shared" si="6"/>
        <v>0</v>
      </c>
      <c r="J94" s="43"/>
      <c r="K94" s="42"/>
      <c r="L94" s="39">
        <f t="shared" si="7"/>
        <v>0</v>
      </c>
      <c r="M94" s="41"/>
      <c r="N94" s="40"/>
      <c r="O94" s="39">
        <f t="shared" si="8"/>
        <v>0</v>
      </c>
      <c r="P94" s="38"/>
      <c r="R94" s="13"/>
    </row>
    <row r="95" spans="1:18" hidden="1" x14ac:dyDescent="0.25">
      <c r="A95" s="88">
        <v>2223</v>
      </c>
      <c r="B95" s="110" t="s">
        <v>220</v>
      </c>
      <c r="C95" s="45">
        <f t="shared" si="4"/>
        <v>0</v>
      </c>
      <c r="D95" s="43">
        <v>0</v>
      </c>
      <c r="E95" s="40"/>
      <c r="F95" s="39">
        <f t="shared" si="5"/>
        <v>0</v>
      </c>
      <c r="G95" s="43"/>
      <c r="H95" s="42"/>
      <c r="I95" s="39">
        <f t="shared" si="6"/>
        <v>0</v>
      </c>
      <c r="J95" s="43"/>
      <c r="K95" s="42"/>
      <c r="L95" s="39">
        <f t="shared" si="7"/>
        <v>0</v>
      </c>
      <c r="M95" s="41"/>
      <c r="N95" s="40"/>
      <c r="O95" s="39">
        <f t="shared" si="8"/>
        <v>0</v>
      </c>
      <c r="P95" s="38"/>
      <c r="R95" s="13"/>
    </row>
    <row r="96" spans="1:18" ht="36" hidden="1" x14ac:dyDescent="0.25">
      <c r="A96" s="88">
        <v>2224</v>
      </c>
      <c r="B96" s="110" t="s">
        <v>219</v>
      </c>
      <c r="C96" s="45">
        <f t="shared" si="4"/>
        <v>0</v>
      </c>
      <c r="D96" s="43">
        <v>0</v>
      </c>
      <c r="E96" s="40"/>
      <c r="F96" s="39">
        <f t="shared" si="5"/>
        <v>0</v>
      </c>
      <c r="G96" s="43"/>
      <c r="H96" s="42"/>
      <c r="I96" s="39">
        <f t="shared" si="6"/>
        <v>0</v>
      </c>
      <c r="J96" s="43"/>
      <c r="K96" s="42"/>
      <c r="L96" s="39">
        <f t="shared" si="7"/>
        <v>0</v>
      </c>
      <c r="M96" s="41"/>
      <c r="N96" s="40"/>
      <c r="O96" s="39">
        <f t="shared" si="8"/>
        <v>0</v>
      </c>
      <c r="P96" s="38"/>
      <c r="R96" s="13"/>
    </row>
    <row r="97" spans="1:18" hidden="1" x14ac:dyDescent="0.25">
      <c r="A97" s="88">
        <v>2229</v>
      </c>
      <c r="B97" s="110" t="s">
        <v>218</v>
      </c>
      <c r="C97" s="45">
        <f t="shared" si="4"/>
        <v>0</v>
      </c>
      <c r="D97" s="43">
        <v>0</v>
      </c>
      <c r="E97" s="40"/>
      <c r="F97" s="39">
        <f t="shared" si="5"/>
        <v>0</v>
      </c>
      <c r="G97" s="43"/>
      <c r="H97" s="42"/>
      <c r="I97" s="39">
        <f t="shared" si="6"/>
        <v>0</v>
      </c>
      <c r="J97" s="43"/>
      <c r="K97" s="42"/>
      <c r="L97" s="39">
        <f t="shared" si="7"/>
        <v>0</v>
      </c>
      <c r="M97" s="41"/>
      <c r="N97" s="40"/>
      <c r="O97" s="39">
        <f t="shared" si="8"/>
        <v>0</v>
      </c>
      <c r="P97" s="38"/>
      <c r="R97" s="13"/>
    </row>
    <row r="98" spans="1:18" ht="24" hidden="1" x14ac:dyDescent="0.25">
      <c r="A98" s="111">
        <v>2230</v>
      </c>
      <c r="B98" s="110" t="s">
        <v>217</v>
      </c>
      <c r="C98" s="45">
        <f t="shared" si="4"/>
        <v>0</v>
      </c>
      <c r="D98" s="115">
        <f>SUM(D99:D105)</f>
        <v>0</v>
      </c>
      <c r="E98" s="112">
        <f>SUM(E99:E105)</f>
        <v>0</v>
      </c>
      <c r="F98" s="39">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row>
    <row r="99" spans="1:18" hidden="1" x14ac:dyDescent="0.25">
      <c r="A99" s="88">
        <v>2231</v>
      </c>
      <c r="B99" s="110" t="s">
        <v>216</v>
      </c>
      <c r="C99" s="45">
        <f t="shared" si="4"/>
        <v>0</v>
      </c>
      <c r="D99" s="43">
        <v>0</v>
      </c>
      <c r="E99" s="40"/>
      <c r="F99" s="39">
        <f t="shared" si="5"/>
        <v>0</v>
      </c>
      <c r="G99" s="43"/>
      <c r="H99" s="42"/>
      <c r="I99" s="39">
        <f t="shared" si="6"/>
        <v>0</v>
      </c>
      <c r="J99" s="43"/>
      <c r="K99" s="42"/>
      <c r="L99" s="39">
        <f t="shared" si="7"/>
        <v>0</v>
      </c>
      <c r="M99" s="41"/>
      <c r="N99" s="40"/>
      <c r="O99" s="39">
        <f t="shared" si="8"/>
        <v>0</v>
      </c>
      <c r="P99" s="38"/>
      <c r="R99" s="13"/>
    </row>
    <row r="100" spans="1:18" ht="24" hidden="1" x14ac:dyDescent="0.25">
      <c r="A100" s="88">
        <v>2232</v>
      </c>
      <c r="B100" s="110" t="s">
        <v>215</v>
      </c>
      <c r="C100" s="45">
        <f t="shared" si="4"/>
        <v>0</v>
      </c>
      <c r="D100" s="43">
        <v>0</v>
      </c>
      <c r="E100" s="40"/>
      <c r="F100" s="39">
        <f t="shared" si="5"/>
        <v>0</v>
      </c>
      <c r="G100" s="43"/>
      <c r="H100" s="42"/>
      <c r="I100" s="39">
        <f t="shared" si="6"/>
        <v>0</v>
      </c>
      <c r="J100" s="43"/>
      <c r="K100" s="42"/>
      <c r="L100" s="39">
        <f t="shared" si="7"/>
        <v>0</v>
      </c>
      <c r="M100" s="41"/>
      <c r="N100" s="40"/>
      <c r="O100" s="39">
        <f t="shared" si="8"/>
        <v>0</v>
      </c>
      <c r="P100" s="38"/>
      <c r="R100" s="13"/>
    </row>
    <row r="101" spans="1:18" hidden="1" x14ac:dyDescent="0.25">
      <c r="A101" s="145">
        <v>2233</v>
      </c>
      <c r="B101" s="117" t="s">
        <v>214</v>
      </c>
      <c r="C101" s="45">
        <f t="shared" si="4"/>
        <v>0</v>
      </c>
      <c r="D101" s="83">
        <v>0</v>
      </c>
      <c r="E101" s="80"/>
      <c r="F101" s="79">
        <f t="shared" si="5"/>
        <v>0</v>
      </c>
      <c r="G101" s="83"/>
      <c r="H101" s="82"/>
      <c r="I101" s="79">
        <f t="shared" si="6"/>
        <v>0</v>
      </c>
      <c r="J101" s="83"/>
      <c r="K101" s="82"/>
      <c r="L101" s="79">
        <f t="shared" si="7"/>
        <v>0</v>
      </c>
      <c r="M101" s="81"/>
      <c r="N101" s="80"/>
      <c r="O101" s="79">
        <f t="shared" si="8"/>
        <v>0</v>
      </c>
      <c r="P101" s="78"/>
      <c r="R101" s="13"/>
    </row>
    <row r="102" spans="1:18" ht="24" hidden="1" x14ac:dyDescent="0.25">
      <c r="A102" s="88">
        <v>2234</v>
      </c>
      <c r="B102" s="110" t="s">
        <v>213</v>
      </c>
      <c r="C102" s="45">
        <f t="shared" si="4"/>
        <v>0</v>
      </c>
      <c r="D102" s="43">
        <v>0</v>
      </c>
      <c r="E102" s="40"/>
      <c r="F102" s="39">
        <f t="shared" si="5"/>
        <v>0</v>
      </c>
      <c r="G102" s="43"/>
      <c r="H102" s="42"/>
      <c r="I102" s="39">
        <f t="shared" si="6"/>
        <v>0</v>
      </c>
      <c r="J102" s="43"/>
      <c r="K102" s="42"/>
      <c r="L102" s="39">
        <f t="shared" si="7"/>
        <v>0</v>
      </c>
      <c r="M102" s="41"/>
      <c r="N102" s="40"/>
      <c r="O102" s="39">
        <f t="shared" si="8"/>
        <v>0</v>
      </c>
      <c r="P102" s="38"/>
      <c r="R102" s="13"/>
    </row>
    <row r="103" spans="1:18" hidden="1" x14ac:dyDescent="0.25">
      <c r="A103" s="88">
        <v>2235</v>
      </c>
      <c r="B103" s="110" t="s">
        <v>212</v>
      </c>
      <c r="C103" s="45">
        <f t="shared" si="4"/>
        <v>0</v>
      </c>
      <c r="D103" s="43">
        <v>0</v>
      </c>
      <c r="E103" s="40"/>
      <c r="F103" s="39">
        <f t="shared" si="5"/>
        <v>0</v>
      </c>
      <c r="G103" s="43"/>
      <c r="H103" s="42"/>
      <c r="I103" s="39">
        <f t="shared" si="6"/>
        <v>0</v>
      </c>
      <c r="J103" s="43"/>
      <c r="K103" s="42"/>
      <c r="L103" s="39">
        <f t="shared" si="7"/>
        <v>0</v>
      </c>
      <c r="M103" s="41"/>
      <c r="N103" s="40"/>
      <c r="O103" s="39">
        <f t="shared" si="8"/>
        <v>0</v>
      </c>
      <c r="P103" s="38"/>
      <c r="R103" s="13"/>
    </row>
    <row r="104" spans="1:18" hidden="1" x14ac:dyDescent="0.25">
      <c r="A104" s="88">
        <v>2236</v>
      </c>
      <c r="B104" s="110" t="s">
        <v>211</v>
      </c>
      <c r="C104" s="45">
        <f t="shared" si="4"/>
        <v>0</v>
      </c>
      <c r="D104" s="43">
        <v>0</v>
      </c>
      <c r="E104" s="40"/>
      <c r="F104" s="39">
        <f t="shared" si="5"/>
        <v>0</v>
      </c>
      <c r="G104" s="43"/>
      <c r="H104" s="42"/>
      <c r="I104" s="39">
        <f t="shared" si="6"/>
        <v>0</v>
      </c>
      <c r="J104" s="43"/>
      <c r="K104" s="42"/>
      <c r="L104" s="39">
        <f t="shared" si="7"/>
        <v>0</v>
      </c>
      <c r="M104" s="41"/>
      <c r="N104" s="40"/>
      <c r="O104" s="39">
        <f t="shared" si="8"/>
        <v>0</v>
      </c>
      <c r="P104" s="38"/>
      <c r="R104" s="13"/>
    </row>
    <row r="105" spans="1:18" hidden="1" x14ac:dyDescent="0.25">
      <c r="A105" s="88">
        <v>2239</v>
      </c>
      <c r="B105" s="110" t="s">
        <v>210</v>
      </c>
      <c r="C105" s="45">
        <f t="shared" si="4"/>
        <v>0</v>
      </c>
      <c r="D105" s="43">
        <v>0</v>
      </c>
      <c r="E105" s="40"/>
      <c r="F105" s="39">
        <f t="shared" si="5"/>
        <v>0</v>
      </c>
      <c r="G105" s="43"/>
      <c r="H105" s="42"/>
      <c r="I105" s="39">
        <f t="shared" si="6"/>
        <v>0</v>
      </c>
      <c r="J105" s="43"/>
      <c r="K105" s="42"/>
      <c r="L105" s="39">
        <f t="shared" si="7"/>
        <v>0</v>
      </c>
      <c r="M105" s="41"/>
      <c r="N105" s="40"/>
      <c r="O105" s="39">
        <f t="shared" si="8"/>
        <v>0</v>
      </c>
      <c r="P105" s="38"/>
      <c r="R105" s="13"/>
    </row>
    <row r="106" spans="1:18" ht="24" hidden="1" x14ac:dyDescent="0.25">
      <c r="A106" s="111">
        <v>2240</v>
      </c>
      <c r="B106" s="110" t="s">
        <v>209</v>
      </c>
      <c r="C106" s="45">
        <f t="shared" si="4"/>
        <v>0</v>
      </c>
      <c r="D106" s="115">
        <f>SUM(D107:D114)</f>
        <v>0</v>
      </c>
      <c r="E106" s="112">
        <f>SUM(E107:E114)</f>
        <v>0</v>
      </c>
      <c r="F106" s="39">
        <f t="shared" si="5"/>
        <v>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row>
    <row r="107" spans="1:18" hidden="1" x14ac:dyDescent="0.25">
      <c r="A107" s="88">
        <v>2241</v>
      </c>
      <c r="B107" s="110" t="s">
        <v>208</v>
      </c>
      <c r="C107" s="45">
        <f t="shared" si="4"/>
        <v>0</v>
      </c>
      <c r="D107" s="43"/>
      <c r="E107" s="40"/>
      <c r="F107" s="39">
        <f t="shared" si="5"/>
        <v>0</v>
      </c>
      <c r="G107" s="43"/>
      <c r="H107" s="42"/>
      <c r="I107" s="39">
        <f t="shared" si="6"/>
        <v>0</v>
      </c>
      <c r="J107" s="43"/>
      <c r="K107" s="42"/>
      <c r="L107" s="39">
        <f t="shared" si="7"/>
        <v>0</v>
      </c>
      <c r="M107" s="41"/>
      <c r="N107" s="40"/>
      <c r="O107" s="39">
        <f t="shared" si="8"/>
        <v>0</v>
      </c>
      <c r="P107" s="38"/>
      <c r="R107" s="13"/>
    </row>
    <row r="108" spans="1:18" hidden="1" x14ac:dyDescent="0.25">
      <c r="A108" s="88">
        <v>2242</v>
      </c>
      <c r="B108" s="110" t="s">
        <v>207</v>
      </c>
      <c r="C108" s="45">
        <f t="shared" si="4"/>
        <v>0</v>
      </c>
      <c r="D108" s="43">
        <v>0</v>
      </c>
      <c r="E108" s="40"/>
      <c r="F108" s="39">
        <f t="shared" si="5"/>
        <v>0</v>
      </c>
      <c r="G108" s="43"/>
      <c r="H108" s="42"/>
      <c r="I108" s="39">
        <f t="shared" si="6"/>
        <v>0</v>
      </c>
      <c r="J108" s="43"/>
      <c r="K108" s="42"/>
      <c r="L108" s="39">
        <f t="shared" si="7"/>
        <v>0</v>
      </c>
      <c r="M108" s="41"/>
      <c r="N108" s="40"/>
      <c r="O108" s="39">
        <f t="shared" si="8"/>
        <v>0</v>
      </c>
      <c r="P108" s="38"/>
      <c r="R108" s="13"/>
    </row>
    <row r="109" spans="1:18" ht="24" hidden="1" x14ac:dyDescent="0.25">
      <c r="A109" s="88">
        <v>2243</v>
      </c>
      <c r="B109" s="110" t="s">
        <v>206</v>
      </c>
      <c r="C109" s="45">
        <f t="shared" si="4"/>
        <v>0</v>
      </c>
      <c r="D109" s="43">
        <v>0</v>
      </c>
      <c r="E109" s="40"/>
      <c r="F109" s="39">
        <f t="shared" si="5"/>
        <v>0</v>
      </c>
      <c r="G109" s="43"/>
      <c r="H109" s="42"/>
      <c r="I109" s="39">
        <f t="shared" si="6"/>
        <v>0</v>
      </c>
      <c r="J109" s="43"/>
      <c r="K109" s="42"/>
      <c r="L109" s="39">
        <f t="shared" si="7"/>
        <v>0</v>
      </c>
      <c r="M109" s="41"/>
      <c r="N109" s="40"/>
      <c r="O109" s="39">
        <f t="shared" si="8"/>
        <v>0</v>
      </c>
      <c r="P109" s="38"/>
      <c r="R109" s="13"/>
    </row>
    <row r="110" spans="1:18" hidden="1" x14ac:dyDescent="0.25">
      <c r="A110" s="88">
        <v>2244</v>
      </c>
      <c r="B110" s="110" t="s">
        <v>205</v>
      </c>
      <c r="C110" s="45">
        <f t="shared" si="4"/>
        <v>0</v>
      </c>
      <c r="D110" s="43"/>
      <c r="E110" s="40"/>
      <c r="F110" s="39">
        <f t="shared" si="5"/>
        <v>0</v>
      </c>
      <c r="G110" s="43"/>
      <c r="H110" s="42"/>
      <c r="I110" s="39">
        <f t="shared" si="6"/>
        <v>0</v>
      </c>
      <c r="J110" s="43"/>
      <c r="K110" s="42"/>
      <c r="L110" s="39">
        <f t="shared" si="7"/>
        <v>0</v>
      </c>
      <c r="M110" s="41"/>
      <c r="N110" s="40"/>
      <c r="O110" s="39">
        <f t="shared" si="8"/>
        <v>0</v>
      </c>
      <c r="P110" s="38"/>
      <c r="R110" s="13"/>
    </row>
    <row r="111" spans="1:18" hidden="1" x14ac:dyDescent="0.25">
      <c r="A111" s="88">
        <v>2246</v>
      </c>
      <c r="B111" s="110" t="s">
        <v>204</v>
      </c>
      <c r="C111" s="45">
        <f t="shared" si="4"/>
        <v>0</v>
      </c>
      <c r="D111" s="43">
        <v>0</v>
      </c>
      <c r="E111" s="40"/>
      <c r="F111" s="39">
        <f t="shared" si="5"/>
        <v>0</v>
      </c>
      <c r="G111" s="43"/>
      <c r="H111" s="42"/>
      <c r="I111" s="39">
        <f t="shared" si="6"/>
        <v>0</v>
      </c>
      <c r="J111" s="43"/>
      <c r="K111" s="42"/>
      <c r="L111" s="39">
        <f t="shared" si="7"/>
        <v>0</v>
      </c>
      <c r="M111" s="41"/>
      <c r="N111" s="40"/>
      <c r="O111" s="39">
        <f t="shared" si="8"/>
        <v>0</v>
      </c>
      <c r="P111" s="38"/>
      <c r="R111" s="13"/>
    </row>
    <row r="112" spans="1:18" hidden="1" x14ac:dyDescent="0.25">
      <c r="A112" s="88">
        <v>2247</v>
      </c>
      <c r="B112" s="110" t="s">
        <v>203</v>
      </c>
      <c r="C112" s="45">
        <f t="shared" si="4"/>
        <v>0</v>
      </c>
      <c r="D112" s="43">
        <v>0</v>
      </c>
      <c r="E112" s="40"/>
      <c r="F112" s="39">
        <f t="shared" si="5"/>
        <v>0</v>
      </c>
      <c r="G112" s="43"/>
      <c r="H112" s="42"/>
      <c r="I112" s="39">
        <f t="shared" si="6"/>
        <v>0</v>
      </c>
      <c r="J112" s="43"/>
      <c r="K112" s="42"/>
      <c r="L112" s="39">
        <f t="shared" si="7"/>
        <v>0</v>
      </c>
      <c r="M112" s="41"/>
      <c r="N112" s="40"/>
      <c r="O112" s="39">
        <f t="shared" si="8"/>
        <v>0</v>
      </c>
      <c r="P112" s="38"/>
      <c r="R112" s="13"/>
    </row>
    <row r="113" spans="1:18" ht="24" hidden="1" x14ac:dyDescent="0.25">
      <c r="A113" s="88">
        <v>2248</v>
      </c>
      <c r="B113" s="110" t="s">
        <v>202</v>
      </c>
      <c r="C113" s="45">
        <f t="shared" si="4"/>
        <v>0</v>
      </c>
      <c r="D113" s="43">
        <v>0</v>
      </c>
      <c r="E113" s="40"/>
      <c r="F113" s="39">
        <f t="shared" si="5"/>
        <v>0</v>
      </c>
      <c r="G113" s="43"/>
      <c r="H113" s="42"/>
      <c r="I113" s="39">
        <f t="shared" si="6"/>
        <v>0</v>
      </c>
      <c r="J113" s="43"/>
      <c r="K113" s="42"/>
      <c r="L113" s="39">
        <f t="shared" si="7"/>
        <v>0</v>
      </c>
      <c r="M113" s="41"/>
      <c r="N113" s="40"/>
      <c r="O113" s="39">
        <f t="shared" si="8"/>
        <v>0</v>
      </c>
      <c r="P113" s="38"/>
      <c r="R113" s="13"/>
    </row>
    <row r="114" spans="1:18" ht="24" hidden="1" x14ac:dyDescent="0.25">
      <c r="A114" s="88">
        <v>2249</v>
      </c>
      <c r="B114" s="110" t="s">
        <v>201</v>
      </c>
      <c r="C114" s="45">
        <f t="shared" si="4"/>
        <v>0</v>
      </c>
      <c r="D114" s="43">
        <v>0</v>
      </c>
      <c r="E114" s="40"/>
      <c r="F114" s="39">
        <f t="shared" si="5"/>
        <v>0</v>
      </c>
      <c r="G114" s="43"/>
      <c r="H114" s="42"/>
      <c r="I114" s="39">
        <f t="shared" si="6"/>
        <v>0</v>
      </c>
      <c r="J114" s="43"/>
      <c r="K114" s="42"/>
      <c r="L114" s="39">
        <f t="shared" si="7"/>
        <v>0</v>
      </c>
      <c r="M114" s="41"/>
      <c r="N114" s="40"/>
      <c r="O114" s="39">
        <f t="shared" si="8"/>
        <v>0</v>
      </c>
      <c r="P114" s="38"/>
      <c r="R114" s="13"/>
    </row>
    <row r="115" spans="1:18" hidden="1" x14ac:dyDescent="0.25">
      <c r="A115" s="111">
        <v>2250</v>
      </c>
      <c r="B115" s="110" t="s">
        <v>200</v>
      </c>
      <c r="C115" s="45">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row>
    <row r="116" spans="1:18" hidden="1" x14ac:dyDescent="0.25">
      <c r="A116" s="88">
        <v>2251</v>
      </c>
      <c r="B116" s="110" t="s">
        <v>199</v>
      </c>
      <c r="C116" s="45">
        <f t="shared" si="4"/>
        <v>0</v>
      </c>
      <c r="D116" s="43">
        <v>0</v>
      </c>
      <c r="E116" s="40"/>
      <c r="F116" s="39">
        <f t="shared" si="5"/>
        <v>0</v>
      </c>
      <c r="G116" s="43"/>
      <c r="H116" s="42"/>
      <c r="I116" s="39">
        <f t="shared" si="6"/>
        <v>0</v>
      </c>
      <c r="J116" s="43"/>
      <c r="K116" s="42"/>
      <c r="L116" s="39">
        <f t="shared" si="7"/>
        <v>0</v>
      </c>
      <c r="M116" s="41"/>
      <c r="N116" s="40"/>
      <c r="O116" s="39">
        <f t="shared" si="8"/>
        <v>0</v>
      </c>
      <c r="P116" s="38"/>
      <c r="R116" s="13"/>
    </row>
    <row r="117" spans="1:18" hidden="1" x14ac:dyDescent="0.25">
      <c r="A117" s="88">
        <v>2252</v>
      </c>
      <c r="B117" s="110" t="s">
        <v>198</v>
      </c>
      <c r="C117" s="45">
        <f t="shared" ref="C117:C181" si="9">F117+I117+L117+O117</f>
        <v>0</v>
      </c>
      <c r="D117" s="43">
        <v>0</v>
      </c>
      <c r="E117" s="40"/>
      <c r="F117" s="39">
        <f t="shared" si="5"/>
        <v>0</v>
      </c>
      <c r="G117" s="43"/>
      <c r="H117" s="42"/>
      <c r="I117" s="39">
        <f t="shared" si="6"/>
        <v>0</v>
      </c>
      <c r="J117" s="43"/>
      <c r="K117" s="42"/>
      <c r="L117" s="39">
        <f t="shared" si="7"/>
        <v>0</v>
      </c>
      <c r="M117" s="41"/>
      <c r="N117" s="40"/>
      <c r="O117" s="39">
        <f t="shared" si="8"/>
        <v>0</v>
      </c>
      <c r="P117" s="38"/>
      <c r="R117" s="13"/>
    </row>
    <row r="118" spans="1:18" hidden="1" x14ac:dyDescent="0.25">
      <c r="A118" s="88">
        <v>2259</v>
      </c>
      <c r="B118" s="110" t="s">
        <v>197</v>
      </c>
      <c r="C118" s="45">
        <f t="shared" si="9"/>
        <v>0</v>
      </c>
      <c r="D118" s="43">
        <v>0</v>
      </c>
      <c r="E118" s="40"/>
      <c r="F118" s="39">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c r="R118" s="13"/>
    </row>
    <row r="119" spans="1:18" hidden="1" x14ac:dyDescent="0.25">
      <c r="A119" s="111">
        <v>2260</v>
      </c>
      <c r="B119" s="110" t="s">
        <v>196</v>
      </c>
      <c r="C119" s="45">
        <f t="shared" si="9"/>
        <v>0</v>
      </c>
      <c r="D119" s="115">
        <f>SUM(D120:D124)</f>
        <v>0</v>
      </c>
      <c r="E119" s="112">
        <f>SUM(E120:E124)</f>
        <v>0</v>
      </c>
      <c r="F119" s="39">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c r="R119" s="13"/>
    </row>
    <row r="120" spans="1:18" hidden="1" x14ac:dyDescent="0.25">
      <c r="A120" s="88">
        <v>2261</v>
      </c>
      <c r="B120" s="110" t="s">
        <v>195</v>
      </c>
      <c r="C120" s="45">
        <f t="shared" si="9"/>
        <v>0</v>
      </c>
      <c r="D120" s="43">
        <v>0</v>
      </c>
      <c r="E120" s="40"/>
      <c r="F120" s="39">
        <f t="shared" si="10"/>
        <v>0</v>
      </c>
      <c r="G120" s="43"/>
      <c r="H120" s="42"/>
      <c r="I120" s="39">
        <f t="shared" si="11"/>
        <v>0</v>
      </c>
      <c r="J120" s="43"/>
      <c r="K120" s="42"/>
      <c r="L120" s="39">
        <f t="shared" si="12"/>
        <v>0</v>
      </c>
      <c r="M120" s="41"/>
      <c r="N120" s="40"/>
      <c r="O120" s="39">
        <f t="shared" si="13"/>
        <v>0</v>
      </c>
      <c r="P120" s="38"/>
      <c r="R120" s="13"/>
    </row>
    <row r="121" spans="1:18" hidden="1" x14ac:dyDescent="0.25">
      <c r="A121" s="88">
        <v>2262</v>
      </c>
      <c r="B121" s="110" t="s">
        <v>194</v>
      </c>
      <c r="C121" s="45">
        <f t="shared" si="9"/>
        <v>0</v>
      </c>
      <c r="D121" s="43">
        <v>0</v>
      </c>
      <c r="E121" s="40"/>
      <c r="F121" s="39">
        <f t="shared" si="10"/>
        <v>0</v>
      </c>
      <c r="G121" s="43"/>
      <c r="H121" s="42"/>
      <c r="I121" s="39">
        <f t="shared" si="11"/>
        <v>0</v>
      </c>
      <c r="J121" s="43"/>
      <c r="K121" s="42"/>
      <c r="L121" s="39">
        <f t="shared" si="12"/>
        <v>0</v>
      </c>
      <c r="M121" s="41"/>
      <c r="N121" s="40"/>
      <c r="O121" s="39">
        <f t="shared" si="13"/>
        <v>0</v>
      </c>
      <c r="P121" s="38"/>
      <c r="R121" s="13"/>
    </row>
    <row r="122" spans="1:18" hidden="1" x14ac:dyDescent="0.25">
      <c r="A122" s="88">
        <v>2263</v>
      </c>
      <c r="B122" s="110" t="s">
        <v>193</v>
      </c>
      <c r="C122" s="45">
        <f t="shared" si="9"/>
        <v>0</v>
      </c>
      <c r="D122" s="43">
        <v>0</v>
      </c>
      <c r="E122" s="40"/>
      <c r="F122" s="39">
        <f t="shared" si="10"/>
        <v>0</v>
      </c>
      <c r="G122" s="43"/>
      <c r="H122" s="42"/>
      <c r="I122" s="39">
        <f t="shared" si="11"/>
        <v>0</v>
      </c>
      <c r="J122" s="43"/>
      <c r="K122" s="42"/>
      <c r="L122" s="39">
        <f t="shared" si="12"/>
        <v>0</v>
      </c>
      <c r="M122" s="41"/>
      <c r="N122" s="40"/>
      <c r="O122" s="39">
        <f t="shared" si="13"/>
        <v>0</v>
      </c>
      <c r="P122" s="38"/>
      <c r="R122" s="13"/>
    </row>
    <row r="123" spans="1:18" hidden="1" x14ac:dyDescent="0.25">
      <c r="A123" s="88">
        <v>2264</v>
      </c>
      <c r="B123" s="110" t="s">
        <v>192</v>
      </c>
      <c r="C123" s="45">
        <f t="shared" si="9"/>
        <v>0</v>
      </c>
      <c r="D123" s="43">
        <v>0</v>
      </c>
      <c r="E123" s="40"/>
      <c r="F123" s="39">
        <f t="shared" si="10"/>
        <v>0</v>
      </c>
      <c r="G123" s="43"/>
      <c r="H123" s="42"/>
      <c r="I123" s="39">
        <f t="shared" si="11"/>
        <v>0</v>
      </c>
      <c r="J123" s="43"/>
      <c r="K123" s="42"/>
      <c r="L123" s="39">
        <f t="shared" si="12"/>
        <v>0</v>
      </c>
      <c r="M123" s="41"/>
      <c r="N123" s="40"/>
      <c r="O123" s="39">
        <f t="shared" si="13"/>
        <v>0</v>
      </c>
      <c r="P123" s="38"/>
      <c r="R123" s="13"/>
    </row>
    <row r="124" spans="1:18" hidden="1" x14ac:dyDescent="0.25">
      <c r="A124" s="88">
        <v>2269</v>
      </c>
      <c r="B124" s="110" t="s">
        <v>191</v>
      </c>
      <c r="C124" s="45">
        <f t="shared" si="9"/>
        <v>0</v>
      </c>
      <c r="D124" s="43">
        <v>0</v>
      </c>
      <c r="E124" s="40"/>
      <c r="F124" s="39">
        <f t="shared" si="10"/>
        <v>0</v>
      </c>
      <c r="G124" s="43"/>
      <c r="H124" s="42"/>
      <c r="I124" s="39">
        <f t="shared" si="11"/>
        <v>0</v>
      </c>
      <c r="J124" s="43"/>
      <c r="K124" s="42"/>
      <c r="L124" s="39">
        <f t="shared" si="12"/>
        <v>0</v>
      </c>
      <c r="M124" s="41"/>
      <c r="N124" s="40"/>
      <c r="O124" s="39">
        <f t="shared" si="13"/>
        <v>0</v>
      </c>
      <c r="P124" s="38"/>
      <c r="R124" s="13"/>
    </row>
    <row r="125" spans="1:18" hidden="1" x14ac:dyDescent="0.25">
      <c r="A125" s="111">
        <v>2270</v>
      </c>
      <c r="B125" s="110" t="s">
        <v>190</v>
      </c>
      <c r="C125" s="45">
        <f t="shared" si="9"/>
        <v>0</v>
      </c>
      <c r="D125" s="115">
        <f>SUM(D126:D130)</f>
        <v>0</v>
      </c>
      <c r="E125" s="112">
        <f>SUM(E126:E130)</f>
        <v>0</v>
      </c>
      <c r="F125" s="39">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row>
    <row r="126" spans="1:18" hidden="1" x14ac:dyDescent="0.25">
      <c r="A126" s="88">
        <v>2272</v>
      </c>
      <c r="B126" s="1" t="s">
        <v>189</v>
      </c>
      <c r="C126" s="45">
        <f t="shared" si="9"/>
        <v>0</v>
      </c>
      <c r="D126" s="43">
        <v>0</v>
      </c>
      <c r="E126" s="40"/>
      <c r="F126" s="39">
        <f t="shared" si="10"/>
        <v>0</v>
      </c>
      <c r="G126" s="43"/>
      <c r="H126" s="42"/>
      <c r="I126" s="39">
        <f t="shared" si="11"/>
        <v>0</v>
      </c>
      <c r="J126" s="43"/>
      <c r="K126" s="42"/>
      <c r="L126" s="39">
        <f t="shared" si="12"/>
        <v>0</v>
      </c>
      <c r="M126" s="41"/>
      <c r="N126" s="40"/>
      <c r="O126" s="39">
        <f t="shared" si="13"/>
        <v>0</v>
      </c>
      <c r="P126" s="38"/>
      <c r="R126" s="13"/>
    </row>
    <row r="127" spans="1:18" hidden="1" x14ac:dyDescent="0.25">
      <c r="A127" s="88">
        <v>2275</v>
      </c>
      <c r="B127" s="110" t="s">
        <v>188</v>
      </c>
      <c r="C127" s="45">
        <f t="shared" si="9"/>
        <v>0</v>
      </c>
      <c r="D127" s="43">
        <v>0</v>
      </c>
      <c r="E127" s="40"/>
      <c r="F127" s="39">
        <f t="shared" si="10"/>
        <v>0</v>
      </c>
      <c r="G127" s="43"/>
      <c r="H127" s="42"/>
      <c r="I127" s="39">
        <f t="shared" si="11"/>
        <v>0</v>
      </c>
      <c r="J127" s="43"/>
      <c r="K127" s="42"/>
      <c r="L127" s="39">
        <f t="shared" si="12"/>
        <v>0</v>
      </c>
      <c r="M127" s="41"/>
      <c r="N127" s="40"/>
      <c r="O127" s="39">
        <f t="shared" si="13"/>
        <v>0</v>
      </c>
      <c r="P127" s="38"/>
      <c r="R127" s="13"/>
    </row>
    <row r="128" spans="1:18" ht="24" hidden="1" x14ac:dyDescent="0.25">
      <c r="A128" s="88">
        <v>2276</v>
      </c>
      <c r="B128" s="110" t="s">
        <v>187</v>
      </c>
      <c r="C128" s="45">
        <f t="shared" si="9"/>
        <v>0</v>
      </c>
      <c r="D128" s="43">
        <v>0</v>
      </c>
      <c r="E128" s="40"/>
      <c r="F128" s="39">
        <f t="shared" si="10"/>
        <v>0</v>
      </c>
      <c r="G128" s="43"/>
      <c r="H128" s="42"/>
      <c r="I128" s="39">
        <f t="shared" si="11"/>
        <v>0</v>
      </c>
      <c r="J128" s="43"/>
      <c r="K128" s="42"/>
      <c r="L128" s="39">
        <f t="shared" si="12"/>
        <v>0</v>
      </c>
      <c r="M128" s="41"/>
      <c r="N128" s="40"/>
      <c r="O128" s="39">
        <f t="shared" si="13"/>
        <v>0</v>
      </c>
      <c r="P128" s="38"/>
      <c r="R128" s="13"/>
    </row>
    <row r="129" spans="1:18" ht="24" hidden="1" x14ac:dyDescent="0.25">
      <c r="A129" s="88">
        <v>2278</v>
      </c>
      <c r="B129" s="110" t="s">
        <v>186</v>
      </c>
      <c r="C129" s="45">
        <f t="shared" si="9"/>
        <v>0</v>
      </c>
      <c r="D129" s="43">
        <v>0</v>
      </c>
      <c r="E129" s="40"/>
      <c r="F129" s="39">
        <f t="shared" si="10"/>
        <v>0</v>
      </c>
      <c r="G129" s="43"/>
      <c r="H129" s="42"/>
      <c r="I129" s="39">
        <f t="shared" si="11"/>
        <v>0</v>
      </c>
      <c r="J129" s="43"/>
      <c r="K129" s="42"/>
      <c r="L129" s="39">
        <f t="shared" si="12"/>
        <v>0</v>
      </c>
      <c r="M129" s="41"/>
      <c r="N129" s="40"/>
      <c r="O129" s="39">
        <f t="shared" si="13"/>
        <v>0</v>
      </c>
      <c r="P129" s="38"/>
      <c r="R129" s="13"/>
    </row>
    <row r="130" spans="1:18" hidden="1" x14ac:dyDescent="0.25">
      <c r="A130" s="88">
        <v>2279</v>
      </c>
      <c r="B130" s="110" t="s">
        <v>185</v>
      </c>
      <c r="C130" s="45">
        <f t="shared" si="9"/>
        <v>0</v>
      </c>
      <c r="D130" s="43"/>
      <c r="E130" s="40"/>
      <c r="F130" s="39">
        <f t="shared" si="10"/>
        <v>0</v>
      </c>
      <c r="G130" s="43"/>
      <c r="H130" s="42"/>
      <c r="I130" s="39">
        <f t="shared" si="11"/>
        <v>0</v>
      </c>
      <c r="J130" s="43"/>
      <c r="K130" s="42"/>
      <c r="L130" s="39">
        <f t="shared" si="12"/>
        <v>0</v>
      </c>
      <c r="M130" s="41"/>
      <c r="N130" s="40"/>
      <c r="O130" s="39">
        <f t="shared" si="13"/>
        <v>0</v>
      </c>
      <c r="P130" s="38"/>
      <c r="R130" s="13"/>
    </row>
    <row r="131" spans="1:18" hidden="1" x14ac:dyDescent="0.25">
      <c r="A131" s="118">
        <v>2280</v>
      </c>
      <c r="B131" s="117" t="s">
        <v>184</v>
      </c>
      <c r="C131" s="45">
        <f t="shared" si="9"/>
        <v>0</v>
      </c>
      <c r="D131" s="140">
        <f t="shared" ref="D131" si="14">SUM(D132)</f>
        <v>0</v>
      </c>
      <c r="E131" s="141">
        <f t="shared" ref="E131:N131" si="15">SUM(E132)</f>
        <v>0</v>
      </c>
      <c r="F131" s="79">
        <f t="shared" si="10"/>
        <v>0</v>
      </c>
      <c r="G131" s="140">
        <f t="shared" ref="G131" si="16">SUM(G132)</f>
        <v>0</v>
      </c>
      <c r="H131" s="139">
        <f t="shared" si="15"/>
        <v>0</v>
      </c>
      <c r="I131" s="79">
        <f t="shared" si="11"/>
        <v>0</v>
      </c>
      <c r="J131" s="140">
        <f t="shared" ref="J131" si="17">SUM(J132)</f>
        <v>0</v>
      </c>
      <c r="K131" s="139">
        <f t="shared" si="15"/>
        <v>0</v>
      </c>
      <c r="L131" s="79">
        <f t="shared" si="12"/>
        <v>0</v>
      </c>
      <c r="M131" s="113">
        <f t="shared" si="15"/>
        <v>0</v>
      </c>
      <c r="N131" s="112">
        <f t="shared" si="15"/>
        <v>0</v>
      </c>
      <c r="O131" s="39">
        <f t="shared" si="13"/>
        <v>0</v>
      </c>
      <c r="P131" s="38"/>
      <c r="R131" s="13"/>
    </row>
    <row r="132" spans="1:18" hidden="1" x14ac:dyDescent="0.25">
      <c r="A132" s="88">
        <v>2283</v>
      </c>
      <c r="B132" s="110" t="s">
        <v>183</v>
      </c>
      <c r="C132" s="45">
        <f t="shared" si="9"/>
        <v>0</v>
      </c>
      <c r="D132" s="43">
        <v>0</v>
      </c>
      <c r="E132" s="40"/>
      <c r="F132" s="39">
        <f t="shared" si="10"/>
        <v>0</v>
      </c>
      <c r="G132" s="43"/>
      <c r="H132" s="42"/>
      <c r="I132" s="39">
        <f t="shared" si="11"/>
        <v>0</v>
      </c>
      <c r="J132" s="43"/>
      <c r="K132" s="42"/>
      <c r="L132" s="39">
        <f t="shared" si="12"/>
        <v>0</v>
      </c>
      <c r="M132" s="41"/>
      <c r="N132" s="40"/>
      <c r="O132" s="39">
        <f t="shared" si="13"/>
        <v>0</v>
      </c>
      <c r="P132" s="38"/>
      <c r="R132" s="13"/>
    </row>
    <row r="133" spans="1:18" ht="24" hidden="1" x14ac:dyDescent="0.25">
      <c r="A133" s="109">
        <v>2300</v>
      </c>
      <c r="B133" s="108" t="s">
        <v>182</v>
      </c>
      <c r="C133" s="124">
        <f t="shared" si="9"/>
        <v>0</v>
      </c>
      <c r="D133" s="121">
        <f>SUM(D134,D139,D143,D144,D147,D154,D162,D163,D166)</f>
        <v>0</v>
      </c>
      <c r="E133" s="123">
        <f>SUM(E134,E139,E143,E144,E147,E154,E162,E163,E166)</f>
        <v>0</v>
      </c>
      <c r="F133" s="119">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row>
    <row r="134" spans="1:18" ht="24" hidden="1" x14ac:dyDescent="0.25">
      <c r="A134" s="118">
        <v>2310</v>
      </c>
      <c r="B134" s="117" t="s">
        <v>181</v>
      </c>
      <c r="C134" s="85">
        <f t="shared" si="9"/>
        <v>0</v>
      </c>
      <c r="D134" s="201">
        <f>SUM(D135:D138)</f>
        <v>0</v>
      </c>
      <c r="E134" s="141">
        <f>SUM(E135:E138)</f>
        <v>0</v>
      </c>
      <c r="F134" s="79">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row>
    <row r="135" spans="1:18" hidden="1" x14ac:dyDescent="0.25">
      <c r="A135" s="88">
        <v>2311</v>
      </c>
      <c r="B135" s="110" t="s">
        <v>180</v>
      </c>
      <c r="C135" s="45">
        <f t="shared" si="9"/>
        <v>0</v>
      </c>
      <c r="D135" s="43">
        <v>0</v>
      </c>
      <c r="E135" s="40"/>
      <c r="F135" s="39">
        <f t="shared" si="10"/>
        <v>0</v>
      </c>
      <c r="G135" s="43"/>
      <c r="H135" s="42"/>
      <c r="I135" s="39">
        <f t="shared" si="11"/>
        <v>0</v>
      </c>
      <c r="J135" s="43"/>
      <c r="K135" s="42"/>
      <c r="L135" s="39">
        <f t="shared" si="12"/>
        <v>0</v>
      </c>
      <c r="M135" s="41"/>
      <c r="N135" s="40"/>
      <c r="O135" s="39">
        <f t="shared" si="13"/>
        <v>0</v>
      </c>
      <c r="P135" s="38"/>
      <c r="R135" s="13"/>
    </row>
    <row r="136" spans="1:18" hidden="1" x14ac:dyDescent="0.25">
      <c r="A136" s="88">
        <v>2312</v>
      </c>
      <c r="B136" s="110" t="s">
        <v>179</v>
      </c>
      <c r="C136" s="45">
        <f t="shared" si="9"/>
        <v>0</v>
      </c>
      <c r="D136" s="43">
        <v>0</v>
      </c>
      <c r="E136" s="40"/>
      <c r="F136" s="39">
        <f t="shared" si="10"/>
        <v>0</v>
      </c>
      <c r="G136" s="43"/>
      <c r="H136" s="42"/>
      <c r="I136" s="39">
        <f t="shared" si="11"/>
        <v>0</v>
      </c>
      <c r="J136" s="43"/>
      <c r="K136" s="42"/>
      <c r="L136" s="39">
        <f t="shared" si="12"/>
        <v>0</v>
      </c>
      <c r="M136" s="41"/>
      <c r="N136" s="40"/>
      <c r="O136" s="39">
        <f t="shared" si="13"/>
        <v>0</v>
      </c>
      <c r="P136" s="38"/>
      <c r="R136" s="13"/>
    </row>
    <row r="137" spans="1:18" hidden="1" x14ac:dyDescent="0.25">
      <c r="A137" s="88">
        <v>2313</v>
      </c>
      <c r="B137" s="110" t="s">
        <v>178</v>
      </c>
      <c r="C137" s="45">
        <f t="shared" si="9"/>
        <v>0</v>
      </c>
      <c r="D137" s="43">
        <v>0</v>
      </c>
      <c r="E137" s="40"/>
      <c r="F137" s="39">
        <f t="shared" si="10"/>
        <v>0</v>
      </c>
      <c r="G137" s="43"/>
      <c r="H137" s="42"/>
      <c r="I137" s="39">
        <f t="shared" si="11"/>
        <v>0</v>
      </c>
      <c r="J137" s="43"/>
      <c r="K137" s="42"/>
      <c r="L137" s="39">
        <f t="shared" si="12"/>
        <v>0</v>
      </c>
      <c r="M137" s="41"/>
      <c r="N137" s="40"/>
      <c r="O137" s="39">
        <f t="shared" si="13"/>
        <v>0</v>
      </c>
      <c r="P137" s="38"/>
      <c r="R137" s="13"/>
    </row>
    <row r="138" spans="1:18" ht="24" hidden="1" x14ac:dyDescent="0.25">
      <c r="A138" s="88">
        <v>2314</v>
      </c>
      <c r="B138" s="110" t="s">
        <v>177</v>
      </c>
      <c r="C138" s="45">
        <f t="shared" si="9"/>
        <v>0</v>
      </c>
      <c r="D138" s="43">
        <v>0</v>
      </c>
      <c r="E138" s="40"/>
      <c r="F138" s="39">
        <f t="shared" si="10"/>
        <v>0</v>
      </c>
      <c r="G138" s="43"/>
      <c r="H138" s="42"/>
      <c r="I138" s="39">
        <f t="shared" si="11"/>
        <v>0</v>
      </c>
      <c r="J138" s="43"/>
      <c r="K138" s="42"/>
      <c r="L138" s="39">
        <f t="shared" si="12"/>
        <v>0</v>
      </c>
      <c r="M138" s="41"/>
      <c r="N138" s="40"/>
      <c r="O138" s="39">
        <f t="shared" si="13"/>
        <v>0</v>
      </c>
      <c r="P138" s="38"/>
      <c r="R138" s="13"/>
    </row>
    <row r="139" spans="1:18" hidden="1" x14ac:dyDescent="0.25">
      <c r="A139" s="111">
        <v>2320</v>
      </c>
      <c r="B139" s="110" t="s">
        <v>176</v>
      </c>
      <c r="C139" s="45">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row>
    <row r="140" spans="1:18" hidden="1" x14ac:dyDescent="0.25">
      <c r="A140" s="88">
        <v>2321</v>
      </c>
      <c r="B140" s="110" t="s">
        <v>175</v>
      </c>
      <c r="C140" s="45">
        <f t="shared" si="9"/>
        <v>0</v>
      </c>
      <c r="D140" s="43">
        <v>0</v>
      </c>
      <c r="E140" s="40"/>
      <c r="F140" s="39">
        <f t="shared" si="10"/>
        <v>0</v>
      </c>
      <c r="G140" s="43"/>
      <c r="H140" s="42"/>
      <c r="I140" s="39">
        <f t="shared" si="11"/>
        <v>0</v>
      </c>
      <c r="J140" s="43"/>
      <c r="K140" s="42"/>
      <c r="L140" s="39">
        <f t="shared" si="12"/>
        <v>0</v>
      </c>
      <c r="M140" s="41"/>
      <c r="N140" s="40"/>
      <c r="O140" s="39">
        <f t="shared" si="13"/>
        <v>0</v>
      </c>
      <c r="P140" s="38"/>
      <c r="R140" s="13"/>
    </row>
    <row r="141" spans="1:18" hidden="1" x14ac:dyDescent="0.25">
      <c r="A141" s="88">
        <v>2322</v>
      </c>
      <c r="B141" s="110" t="s">
        <v>174</v>
      </c>
      <c r="C141" s="45">
        <f t="shared" si="9"/>
        <v>0</v>
      </c>
      <c r="D141" s="43">
        <v>0</v>
      </c>
      <c r="E141" s="40"/>
      <c r="F141" s="39">
        <f t="shared" si="10"/>
        <v>0</v>
      </c>
      <c r="G141" s="43"/>
      <c r="H141" s="42"/>
      <c r="I141" s="39">
        <f t="shared" si="11"/>
        <v>0</v>
      </c>
      <c r="J141" s="43"/>
      <c r="K141" s="42"/>
      <c r="L141" s="39">
        <f t="shared" si="12"/>
        <v>0</v>
      </c>
      <c r="M141" s="41"/>
      <c r="N141" s="40"/>
      <c r="O141" s="39">
        <f t="shared" si="13"/>
        <v>0</v>
      </c>
      <c r="P141" s="38"/>
      <c r="R141" s="13"/>
    </row>
    <row r="142" spans="1:18" hidden="1" x14ac:dyDescent="0.25">
      <c r="A142" s="88">
        <v>2329</v>
      </c>
      <c r="B142" s="110" t="s">
        <v>173</v>
      </c>
      <c r="C142" s="45">
        <f t="shared" si="9"/>
        <v>0</v>
      </c>
      <c r="D142" s="43">
        <v>0</v>
      </c>
      <c r="E142" s="40"/>
      <c r="F142" s="39">
        <f t="shared" si="10"/>
        <v>0</v>
      </c>
      <c r="G142" s="43"/>
      <c r="H142" s="42"/>
      <c r="I142" s="39">
        <f t="shared" si="11"/>
        <v>0</v>
      </c>
      <c r="J142" s="43"/>
      <c r="K142" s="42"/>
      <c r="L142" s="39">
        <f t="shared" si="12"/>
        <v>0</v>
      </c>
      <c r="M142" s="41"/>
      <c r="N142" s="40"/>
      <c r="O142" s="39">
        <f t="shared" si="13"/>
        <v>0</v>
      </c>
      <c r="P142" s="38"/>
      <c r="R142" s="13"/>
    </row>
    <row r="143" spans="1:18" hidden="1" x14ac:dyDescent="0.25">
      <c r="A143" s="111">
        <v>2330</v>
      </c>
      <c r="B143" s="110" t="s">
        <v>172</v>
      </c>
      <c r="C143" s="45">
        <f t="shared" si="9"/>
        <v>0</v>
      </c>
      <c r="D143" s="43">
        <v>0</v>
      </c>
      <c r="E143" s="40"/>
      <c r="F143" s="39">
        <f t="shared" si="10"/>
        <v>0</v>
      </c>
      <c r="G143" s="43"/>
      <c r="H143" s="42"/>
      <c r="I143" s="39">
        <f t="shared" si="11"/>
        <v>0</v>
      </c>
      <c r="J143" s="43"/>
      <c r="K143" s="42"/>
      <c r="L143" s="39">
        <f t="shared" si="12"/>
        <v>0</v>
      </c>
      <c r="M143" s="41"/>
      <c r="N143" s="40"/>
      <c r="O143" s="39">
        <f t="shared" si="13"/>
        <v>0</v>
      </c>
      <c r="P143" s="38"/>
      <c r="R143" s="13"/>
    </row>
    <row r="144" spans="1:18" ht="36" hidden="1" x14ac:dyDescent="0.25">
      <c r="A144" s="111">
        <v>2340</v>
      </c>
      <c r="B144" s="110" t="s">
        <v>171</v>
      </c>
      <c r="C144" s="45">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row>
    <row r="145" spans="1:18" hidden="1" x14ac:dyDescent="0.25">
      <c r="A145" s="88">
        <v>2341</v>
      </c>
      <c r="B145" s="110" t="s">
        <v>170</v>
      </c>
      <c r="C145" s="45">
        <f t="shared" si="9"/>
        <v>0</v>
      </c>
      <c r="D145" s="43">
        <v>0</v>
      </c>
      <c r="E145" s="40"/>
      <c r="F145" s="39">
        <f t="shared" si="10"/>
        <v>0</v>
      </c>
      <c r="G145" s="43"/>
      <c r="H145" s="42"/>
      <c r="I145" s="39">
        <f t="shared" si="11"/>
        <v>0</v>
      </c>
      <c r="J145" s="43"/>
      <c r="K145" s="42"/>
      <c r="L145" s="39">
        <f t="shared" si="12"/>
        <v>0</v>
      </c>
      <c r="M145" s="41"/>
      <c r="N145" s="40"/>
      <c r="O145" s="39">
        <f t="shared" si="13"/>
        <v>0</v>
      </c>
      <c r="P145" s="38"/>
      <c r="R145" s="13"/>
    </row>
    <row r="146" spans="1:18" ht="24" hidden="1" x14ac:dyDescent="0.25">
      <c r="A146" s="88">
        <v>2344</v>
      </c>
      <c r="B146" s="110" t="s">
        <v>169</v>
      </c>
      <c r="C146" s="45">
        <f t="shared" si="9"/>
        <v>0</v>
      </c>
      <c r="D146" s="43">
        <v>0</v>
      </c>
      <c r="E146" s="40"/>
      <c r="F146" s="39">
        <f t="shared" si="10"/>
        <v>0</v>
      </c>
      <c r="G146" s="43"/>
      <c r="H146" s="42"/>
      <c r="I146" s="39">
        <f t="shared" si="11"/>
        <v>0</v>
      </c>
      <c r="J146" s="43"/>
      <c r="K146" s="42"/>
      <c r="L146" s="39">
        <f t="shared" si="12"/>
        <v>0</v>
      </c>
      <c r="M146" s="41"/>
      <c r="N146" s="40"/>
      <c r="O146" s="39">
        <f t="shared" si="13"/>
        <v>0</v>
      </c>
      <c r="P146" s="38"/>
      <c r="R146" s="13"/>
    </row>
    <row r="147" spans="1:18" hidden="1" x14ac:dyDescent="0.25">
      <c r="A147" s="169">
        <v>2350</v>
      </c>
      <c r="B147" s="96" t="s">
        <v>168</v>
      </c>
      <c r="C147" s="45">
        <f t="shared" si="9"/>
        <v>0</v>
      </c>
      <c r="D147" s="94">
        <f>SUM(D148:D153)</f>
        <v>0</v>
      </c>
      <c r="E147" s="91">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row>
    <row r="148" spans="1:18" hidden="1" x14ac:dyDescent="0.25">
      <c r="A148" s="145">
        <v>2351</v>
      </c>
      <c r="B148" s="117" t="s">
        <v>167</v>
      </c>
      <c r="C148" s="45">
        <f t="shared" si="9"/>
        <v>0</v>
      </c>
      <c r="D148" s="83">
        <v>0</v>
      </c>
      <c r="E148" s="80"/>
      <c r="F148" s="79">
        <f t="shared" si="10"/>
        <v>0</v>
      </c>
      <c r="G148" s="83"/>
      <c r="H148" s="82"/>
      <c r="I148" s="79">
        <f t="shared" si="11"/>
        <v>0</v>
      </c>
      <c r="J148" s="83"/>
      <c r="K148" s="82"/>
      <c r="L148" s="79">
        <f t="shared" si="12"/>
        <v>0</v>
      </c>
      <c r="M148" s="81"/>
      <c r="N148" s="80"/>
      <c r="O148" s="79">
        <f t="shared" si="13"/>
        <v>0</v>
      </c>
      <c r="P148" s="78"/>
      <c r="R148" s="13"/>
    </row>
    <row r="149" spans="1:18" hidden="1" x14ac:dyDescent="0.25">
      <c r="A149" s="88">
        <v>2352</v>
      </c>
      <c r="B149" s="110" t="s">
        <v>166</v>
      </c>
      <c r="C149" s="45">
        <f t="shared" si="9"/>
        <v>0</v>
      </c>
      <c r="D149" s="43">
        <v>0</v>
      </c>
      <c r="E149" s="40"/>
      <c r="F149" s="39">
        <f t="shared" si="10"/>
        <v>0</v>
      </c>
      <c r="G149" s="43"/>
      <c r="H149" s="42"/>
      <c r="I149" s="39">
        <f t="shared" si="11"/>
        <v>0</v>
      </c>
      <c r="J149" s="43"/>
      <c r="K149" s="42"/>
      <c r="L149" s="39">
        <f t="shared" si="12"/>
        <v>0</v>
      </c>
      <c r="M149" s="41"/>
      <c r="N149" s="40"/>
      <c r="O149" s="39">
        <f t="shared" si="13"/>
        <v>0</v>
      </c>
      <c r="P149" s="38"/>
      <c r="R149" s="13"/>
    </row>
    <row r="150" spans="1:18" hidden="1" x14ac:dyDescent="0.25">
      <c r="A150" s="88">
        <v>2353</v>
      </c>
      <c r="B150" s="110" t="s">
        <v>165</v>
      </c>
      <c r="C150" s="45">
        <f t="shared" si="9"/>
        <v>0</v>
      </c>
      <c r="D150" s="43">
        <v>0</v>
      </c>
      <c r="E150" s="40"/>
      <c r="F150" s="39">
        <f t="shared" si="10"/>
        <v>0</v>
      </c>
      <c r="G150" s="43"/>
      <c r="H150" s="42"/>
      <c r="I150" s="39">
        <f t="shared" si="11"/>
        <v>0</v>
      </c>
      <c r="J150" s="43"/>
      <c r="K150" s="42"/>
      <c r="L150" s="39">
        <f t="shared" si="12"/>
        <v>0</v>
      </c>
      <c r="M150" s="41"/>
      <c r="N150" s="40"/>
      <c r="O150" s="39">
        <f t="shared" si="13"/>
        <v>0</v>
      </c>
      <c r="P150" s="38"/>
      <c r="R150" s="13"/>
    </row>
    <row r="151" spans="1:18" hidden="1" x14ac:dyDescent="0.25">
      <c r="A151" s="88">
        <v>2354</v>
      </c>
      <c r="B151" s="110" t="s">
        <v>164</v>
      </c>
      <c r="C151" s="45">
        <f t="shared" si="9"/>
        <v>0</v>
      </c>
      <c r="D151" s="43">
        <v>0</v>
      </c>
      <c r="E151" s="40"/>
      <c r="F151" s="39">
        <f t="shared" si="10"/>
        <v>0</v>
      </c>
      <c r="G151" s="43"/>
      <c r="H151" s="42"/>
      <c r="I151" s="39">
        <f t="shared" si="11"/>
        <v>0</v>
      </c>
      <c r="J151" s="43"/>
      <c r="K151" s="42"/>
      <c r="L151" s="39">
        <f t="shared" si="12"/>
        <v>0</v>
      </c>
      <c r="M151" s="41"/>
      <c r="N151" s="40"/>
      <c r="O151" s="39">
        <f t="shared" si="13"/>
        <v>0</v>
      </c>
      <c r="P151" s="38"/>
      <c r="R151" s="13"/>
    </row>
    <row r="152" spans="1:18" hidden="1" x14ac:dyDescent="0.25">
      <c r="A152" s="88">
        <v>2355</v>
      </c>
      <c r="B152" s="110" t="s">
        <v>163</v>
      </c>
      <c r="C152" s="45">
        <f t="shared" si="9"/>
        <v>0</v>
      </c>
      <c r="D152" s="43">
        <v>0</v>
      </c>
      <c r="E152" s="40"/>
      <c r="F152" s="39">
        <f t="shared" si="10"/>
        <v>0</v>
      </c>
      <c r="G152" s="43"/>
      <c r="H152" s="42"/>
      <c r="I152" s="39">
        <f t="shared" si="11"/>
        <v>0</v>
      </c>
      <c r="J152" s="43"/>
      <c r="K152" s="42"/>
      <c r="L152" s="39">
        <f t="shared" si="12"/>
        <v>0</v>
      </c>
      <c r="M152" s="41"/>
      <c r="N152" s="40"/>
      <c r="O152" s="39">
        <f t="shared" si="13"/>
        <v>0</v>
      </c>
      <c r="P152" s="38"/>
      <c r="R152" s="13"/>
    </row>
    <row r="153" spans="1:18" hidden="1" x14ac:dyDescent="0.25">
      <c r="A153" s="88">
        <v>2359</v>
      </c>
      <c r="B153" s="110" t="s">
        <v>162</v>
      </c>
      <c r="C153" s="45">
        <f t="shared" si="9"/>
        <v>0</v>
      </c>
      <c r="D153" s="43">
        <v>0</v>
      </c>
      <c r="E153" s="40"/>
      <c r="F153" s="39">
        <f t="shared" si="10"/>
        <v>0</v>
      </c>
      <c r="G153" s="43"/>
      <c r="H153" s="42"/>
      <c r="I153" s="39">
        <f t="shared" si="11"/>
        <v>0</v>
      </c>
      <c r="J153" s="43"/>
      <c r="K153" s="42"/>
      <c r="L153" s="39">
        <f t="shared" si="12"/>
        <v>0</v>
      </c>
      <c r="M153" s="41"/>
      <c r="N153" s="40"/>
      <c r="O153" s="39">
        <f t="shared" si="13"/>
        <v>0</v>
      </c>
      <c r="P153" s="38"/>
      <c r="R153" s="13"/>
    </row>
    <row r="154" spans="1:18" ht="24" hidden="1" x14ac:dyDescent="0.25">
      <c r="A154" s="111">
        <v>2360</v>
      </c>
      <c r="B154" s="110" t="s">
        <v>161</v>
      </c>
      <c r="C154" s="45">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row>
    <row r="155" spans="1:18" hidden="1" x14ac:dyDescent="0.25">
      <c r="A155" s="46">
        <v>2361</v>
      </c>
      <c r="B155" s="110" t="s">
        <v>160</v>
      </c>
      <c r="C155" s="45">
        <f t="shared" si="9"/>
        <v>0</v>
      </c>
      <c r="D155" s="43">
        <v>0</v>
      </c>
      <c r="E155" s="40"/>
      <c r="F155" s="39">
        <f t="shared" si="10"/>
        <v>0</v>
      </c>
      <c r="G155" s="43"/>
      <c r="H155" s="42"/>
      <c r="I155" s="39">
        <f t="shared" si="11"/>
        <v>0</v>
      </c>
      <c r="J155" s="43"/>
      <c r="K155" s="42"/>
      <c r="L155" s="39">
        <f t="shared" si="12"/>
        <v>0</v>
      </c>
      <c r="M155" s="41"/>
      <c r="N155" s="40"/>
      <c r="O155" s="39">
        <f t="shared" si="13"/>
        <v>0</v>
      </c>
      <c r="P155" s="38"/>
      <c r="R155" s="13"/>
    </row>
    <row r="156" spans="1:18" hidden="1" x14ac:dyDescent="0.25">
      <c r="A156" s="46">
        <v>2362</v>
      </c>
      <c r="B156" s="110" t="s">
        <v>159</v>
      </c>
      <c r="C156" s="45">
        <f t="shared" si="9"/>
        <v>0</v>
      </c>
      <c r="D156" s="43">
        <v>0</v>
      </c>
      <c r="E156" s="40"/>
      <c r="F156" s="39">
        <f t="shared" si="10"/>
        <v>0</v>
      </c>
      <c r="G156" s="43"/>
      <c r="H156" s="42"/>
      <c r="I156" s="39">
        <f t="shared" si="11"/>
        <v>0</v>
      </c>
      <c r="J156" s="43"/>
      <c r="K156" s="42"/>
      <c r="L156" s="39">
        <f t="shared" si="12"/>
        <v>0</v>
      </c>
      <c r="M156" s="41"/>
      <c r="N156" s="40"/>
      <c r="O156" s="39">
        <f t="shared" si="13"/>
        <v>0</v>
      </c>
      <c r="P156" s="38"/>
      <c r="R156" s="13"/>
    </row>
    <row r="157" spans="1:18" hidden="1" x14ac:dyDescent="0.25">
      <c r="A157" s="46">
        <v>2363</v>
      </c>
      <c r="B157" s="110" t="s">
        <v>158</v>
      </c>
      <c r="C157" s="45">
        <f t="shared" si="9"/>
        <v>0</v>
      </c>
      <c r="D157" s="43">
        <v>0</v>
      </c>
      <c r="E157" s="40"/>
      <c r="F157" s="39">
        <f t="shared" si="10"/>
        <v>0</v>
      </c>
      <c r="G157" s="43"/>
      <c r="H157" s="42"/>
      <c r="I157" s="39">
        <f t="shared" si="11"/>
        <v>0</v>
      </c>
      <c r="J157" s="43"/>
      <c r="K157" s="42"/>
      <c r="L157" s="39">
        <f t="shared" si="12"/>
        <v>0</v>
      </c>
      <c r="M157" s="41"/>
      <c r="N157" s="40"/>
      <c r="O157" s="39">
        <f t="shared" si="13"/>
        <v>0</v>
      </c>
      <c r="P157" s="38"/>
      <c r="R157" s="13"/>
    </row>
    <row r="158" spans="1:18" hidden="1" x14ac:dyDescent="0.25">
      <c r="A158" s="46">
        <v>2364</v>
      </c>
      <c r="B158" s="110" t="s">
        <v>156</v>
      </c>
      <c r="C158" s="45">
        <f t="shared" si="9"/>
        <v>0</v>
      </c>
      <c r="D158" s="43">
        <v>0</v>
      </c>
      <c r="E158" s="40"/>
      <c r="F158" s="39">
        <f t="shared" si="10"/>
        <v>0</v>
      </c>
      <c r="G158" s="43"/>
      <c r="H158" s="42"/>
      <c r="I158" s="39">
        <f t="shared" si="11"/>
        <v>0</v>
      </c>
      <c r="J158" s="43"/>
      <c r="K158" s="42"/>
      <c r="L158" s="39">
        <f t="shared" si="12"/>
        <v>0</v>
      </c>
      <c r="M158" s="41"/>
      <c r="N158" s="40"/>
      <c r="O158" s="39">
        <f t="shared" si="13"/>
        <v>0</v>
      </c>
      <c r="P158" s="38"/>
      <c r="R158" s="13"/>
    </row>
    <row r="159" spans="1:18" hidden="1" x14ac:dyDescent="0.25">
      <c r="A159" s="46">
        <v>2365</v>
      </c>
      <c r="B159" s="110" t="s">
        <v>155</v>
      </c>
      <c r="C159" s="45">
        <f t="shared" si="9"/>
        <v>0</v>
      </c>
      <c r="D159" s="43">
        <v>0</v>
      </c>
      <c r="E159" s="40"/>
      <c r="F159" s="39">
        <f t="shared" si="10"/>
        <v>0</v>
      </c>
      <c r="G159" s="43"/>
      <c r="H159" s="42"/>
      <c r="I159" s="39">
        <f t="shared" si="11"/>
        <v>0</v>
      </c>
      <c r="J159" s="43"/>
      <c r="K159" s="42"/>
      <c r="L159" s="39">
        <f t="shared" si="12"/>
        <v>0</v>
      </c>
      <c r="M159" s="41"/>
      <c r="N159" s="40"/>
      <c r="O159" s="39">
        <f t="shared" si="13"/>
        <v>0</v>
      </c>
      <c r="P159" s="38"/>
      <c r="R159" s="13"/>
    </row>
    <row r="160" spans="1:18" ht="24" hidden="1" x14ac:dyDescent="0.25">
      <c r="A160" s="46">
        <v>2366</v>
      </c>
      <c r="B160" s="110" t="s">
        <v>153</v>
      </c>
      <c r="C160" s="45">
        <f t="shared" si="9"/>
        <v>0</v>
      </c>
      <c r="D160" s="43">
        <v>0</v>
      </c>
      <c r="E160" s="40"/>
      <c r="F160" s="39">
        <f t="shared" si="10"/>
        <v>0</v>
      </c>
      <c r="G160" s="43"/>
      <c r="H160" s="42"/>
      <c r="I160" s="39">
        <f t="shared" si="11"/>
        <v>0</v>
      </c>
      <c r="J160" s="43"/>
      <c r="K160" s="42"/>
      <c r="L160" s="39">
        <f t="shared" si="12"/>
        <v>0</v>
      </c>
      <c r="M160" s="41"/>
      <c r="N160" s="40"/>
      <c r="O160" s="39">
        <f t="shared" si="13"/>
        <v>0</v>
      </c>
      <c r="P160" s="38"/>
      <c r="R160" s="13"/>
    </row>
    <row r="161" spans="1:18" ht="36" hidden="1" x14ac:dyDescent="0.25">
      <c r="A161" s="46">
        <v>2369</v>
      </c>
      <c r="B161" s="110" t="s">
        <v>152</v>
      </c>
      <c r="C161" s="45">
        <f t="shared" si="9"/>
        <v>0</v>
      </c>
      <c r="D161" s="43">
        <v>0</v>
      </c>
      <c r="E161" s="40"/>
      <c r="F161" s="39">
        <f t="shared" si="10"/>
        <v>0</v>
      </c>
      <c r="G161" s="43"/>
      <c r="H161" s="42"/>
      <c r="I161" s="39">
        <f t="shared" si="11"/>
        <v>0</v>
      </c>
      <c r="J161" s="43"/>
      <c r="K161" s="42"/>
      <c r="L161" s="39">
        <f t="shared" si="12"/>
        <v>0</v>
      </c>
      <c r="M161" s="41"/>
      <c r="N161" s="40"/>
      <c r="O161" s="39">
        <f t="shared" si="13"/>
        <v>0</v>
      </c>
      <c r="P161" s="38"/>
      <c r="R161" s="13"/>
    </row>
    <row r="162" spans="1:18" hidden="1" x14ac:dyDescent="0.25">
      <c r="A162" s="169">
        <v>2370</v>
      </c>
      <c r="B162" s="96" t="s">
        <v>151</v>
      </c>
      <c r="C162" s="45">
        <f t="shared" si="9"/>
        <v>0</v>
      </c>
      <c r="D162" s="167">
        <v>0</v>
      </c>
      <c r="E162" s="164"/>
      <c r="F162" s="90">
        <f t="shared" si="10"/>
        <v>0</v>
      </c>
      <c r="G162" s="167"/>
      <c r="H162" s="166"/>
      <c r="I162" s="90">
        <f t="shared" si="11"/>
        <v>0</v>
      </c>
      <c r="J162" s="167"/>
      <c r="K162" s="166"/>
      <c r="L162" s="90">
        <f t="shared" si="12"/>
        <v>0</v>
      </c>
      <c r="M162" s="165"/>
      <c r="N162" s="164"/>
      <c r="O162" s="90">
        <f t="shared" si="13"/>
        <v>0</v>
      </c>
      <c r="P162" s="89"/>
      <c r="R162" s="13"/>
    </row>
    <row r="163" spans="1:18" hidden="1" x14ac:dyDescent="0.25">
      <c r="A163" s="169">
        <v>2380</v>
      </c>
      <c r="B163" s="96" t="s">
        <v>150</v>
      </c>
      <c r="C163" s="45">
        <f t="shared" si="9"/>
        <v>0</v>
      </c>
      <c r="D163" s="94">
        <f>SUM(D164:D165)</f>
        <v>0</v>
      </c>
      <c r="E163" s="91">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row>
    <row r="164" spans="1:18" hidden="1" x14ac:dyDescent="0.25">
      <c r="A164" s="200">
        <v>2381</v>
      </c>
      <c r="B164" s="117" t="s">
        <v>149</v>
      </c>
      <c r="C164" s="45">
        <f t="shared" si="9"/>
        <v>0</v>
      </c>
      <c r="D164" s="83">
        <v>0</v>
      </c>
      <c r="E164" s="80"/>
      <c r="F164" s="79">
        <f t="shared" si="10"/>
        <v>0</v>
      </c>
      <c r="G164" s="83"/>
      <c r="H164" s="82"/>
      <c r="I164" s="79">
        <f t="shared" si="11"/>
        <v>0</v>
      </c>
      <c r="J164" s="83"/>
      <c r="K164" s="82"/>
      <c r="L164" s="79">
        <f t="shared" si="12"/>
        <v>0</v>
      </c>
      <c r="M164" s="81"/>
      <c r="N164" s="80"/>
      <c r="O164" s="79">
        <f t="shared" si="13"/>
        <v>0</v>
      </c>
      <c r="P164" s="78"/>
      <c r="R164" s="13"/>
    </row>
    <row r="165" spans="1:18" hidden="1" x14ac:dyDescent="0.25">
      <c r="A165" s="46">
        <v>2389</v>
      </c>
      <c r="B165" s="110" t="s">
        <v>148</v>
      </c>
      <c r="C165" s="45">
        <f t="shared" si="9"/>
        <v>0</v>
      </c>
      <c r="D165" s="43">
        <v>0</v>
      </c>
      <c r="E165" s="40"/>
      <c r="F165" s="39">
        <f t="shared" si="10"/>
        <v>0</v>
      </c>
      <c r="G165" s="43"/>
      <c r="H165" s="42"/>
      <c r="I165" s="39">
        <f t="shared" si="11"/>
        <v>0</v>
      </c>
      <c r="J165" s="43"/>
      <c r="K165" s="42"/>
      <c r="L165" s="39">
        <f t="shared" si="12"/>
        <v>0</v>
      </c>
      <c r="M165" s="41"/>
      <c r="N165" s="40"/>
      <c r="O165" s="39">
        <f t="shared" si="13"/>
        <v>0</v>
      </c>
      <c r="P165" s="38"/>
      <c r="R165" s="13"/>
    </row>
    <row r="166" spans="1:18" hidden="1" x14ac:dyDescent="0.25">
      <c r="A166" s="169">
        <v>2390</v>
      </c>
      <c r="B166" s="96" t="s">
        <v>147</v>
      </c>
      <c r="C166" s="45">
        <f t="shared" si="9"/>
        <v>0</v>
      </c>
      <c r="D166" s="167">
        <v>0</v>
      </c>
      <c r="E166" s="164"/>
      <c r="F166" s="39">
        <f t="shared" si="10"/>
        <v>0</v>
      </c>
      <c r="G166" s="167"/>
      <c r="H166" s="166"/>
      <c r="I166" s="90">
        <f t="shared" si="11"/>
        <v>0</v>
      </c>
      <c r="J166" s="167"/>
      <c r="K166" s="166"/>
      <c r="L166" s="90">
        <f t="shared" si="12"/>
        <v>0</v>
      </c>
      <c r="M166" s="165"/>
      <c r="N166" s="164"/>
      <c r="O166" s="90">
        <f t="shared" si="13"/>
        <v>0</v>
      </c>
      <c r="P166" s="89"/>
      <c r="R166" s="13"/>
    </row>
    <row r="167" spans="1:18" hidden="1" x14ac:dyDescent="0.25">
      <c r="A167" s="109">
        <v>2400</v>
      </c>
      <c r="B167" s="108" t="s">
        <v>146</v>
      </c>
      <c r="C167" s="124">
        <f t="shared" si="9"/>
        <v>0</v>
      </c>
      <c r="D167" s="199">
        <v>0</v>
      </c>
      <c r="E167" s="196"/>
      <c r="F167" s="119">
        <f t="shared" si="10"/>
        <v>0</v>
      </c>
      <c r="G167" s="199"/>
      <c r="H167" s="198"/>
      <c r="I167" s="119">
        <f t="shared" si="11"/>
        <v>0</v>
      </c>
      <c r="J167" s="199"/>
      <c r="K167" s="198"/>
      <c r="L167" s="119">
        <f t="shared" si="12"/>
        <v>0</v>
      </c>
      <c r="M167" s="197"/>
      <c r="N167" s="196"/>
      <c r="O167" s="119">
        <f t="shared" si="13"/>
        <v>0</v>
      </c>
      <c r="P167" s="171"/>
      <c r="R167" s="13"/>
    </row>
    <row r="168" spans="1:18" ht="24" hidden="1" x14ac:dyDescent="0.25">
      <c r="A168" s="109">
        <v>2500</v>
      </c>
      <c r="B168" s="108" t="s">
        <v>145</v>
      </c>
      <c r="C168" s="124">
        <f t="shared" si="9"/>
        <v>0</v>
      </c>
      <c r="D168" s="121">
        <f>SUM(D169,D174)</f>
        <v>0</v>
      </c>
      <c r="E168" s="123">
        <f>SUM(E169,E174)</f>
        <v>0</v>
      </c>
      <c r="F168" s="119">
        <f t="shared" si="10"/>
        <v>0</v>
      </c>
      <c r="G168" s="121">
        <f>SUM(G169,G174)</f>
        <v>0</v>
      </c>
      <c r="H168" s="120">
        <f t="shared" ref="H168" si="18">SUM(H169,H174)</f>
        <v>0</v>
      </c>
      <c r="I168" s="119">
        <f t="shared" si="11"/>
        <v>0</v>
      </c>
      <c r="J168" s="121">
        <f>SUM(J169,J174)</f>
        <v>0</v>
      </c>
      <c r="K168" s="120">
        <f t="shared" ref="K168" si="19">SUM(K169,K174)</f>
        <v>0</v>
      </c>
      <c r="L168" s="119">
        <f t="shared" si="12"/>
        <v>0</v>
      </c>
      <c r="M168" s="69">
        <f t="shared" ref="M168:N168" si="20">SUM(M169,M174)</f>
        <v>0</v>
      </c>
      <c r="N168" s="68">
        <f t="shared" si="20"/>
        <v>0</v>
      </c>
      <c r="O168" s="67">
        <f t="shared" si="13"/>
        <v>0</v>
      </c>
      <c r="P168" s="66"/>
      <c r="R168" s="13"/>
    </row>
    <row r="169" spans="1:18" hidden="1" x14ac:dyDescent="0.25">
      <c r="A169" s="118">
        <v>2510</v>
      </c>
      <c r="B169" s="117" t="s">
        <v>144</v>
      </c>
      <c r="C169" s="85">
        <f t="shared" si="9"/>
        <v>0</v>
      </c>
      <c r="D169" s="140">
        <f>SUM(D170:D173)</f>
        <v>0</v>
      </c>
      <c r="E169" s="141">
        <f>SUM(E170:E173)</f>
        <v>0</v>
      </c>
      <c r="F169" s="79">
        <f t="shared" si="10"/>
        <v>0</v>
      </c>
      <c r="G169" s="140">
        <f>SUM(G170:G173)</f>
        <v>0</v>
      </c>
      <c r="H169" s="139">
        <f t="shared" ref="H169" si="21">SUM(H170:H173)</f>
        <v>0</v>
      </c>
      <c r="I169" s="79">
        <f t="shared" si="11"/>
        <v>0</v>
      </c>
      <c r="J169" s="140">
        <f>SUM(J170:J173)</f>
        <v>0</v>
      </c>
      <c r="K169" s="139">
        <f t="shared" ref="K169" si="22">SUM(K170:K173)</f>
        <v>0</v>
      </c>
      <c r="L169" s="79">
        <f t="shared" si="12"/>
        <v>0</v>
      </c>
      <c r="M169" s="138">
        <f t="shared" ref="M169:N169" si="23">SUM(M170:M173)</f>
        <v>0</v>
      </c>
      <c r="N169" s="137">
        <f t="shared" si="23"/>
        <v>0</v>
      </c>
      <c r="O169" s="49">
        <f t="shared" si="13"/>
        <v>0</v>
      </c>
      <c r="P169" s="48"/>
      <c r="R169" s="13"/>
    </row>
    <row r="170" spans="1:18" ht="24" hidden="1" x14ac:dyDescent="0.25">
      <c r="A170" s="88">
        <v>2512</v>
      </c>
      <c r="B170" s="110" t="s">
        <v>143</v>
      </c>
      <c r="C170" s="45">
        <f t="shared" si="9"/>
        <v>0</v>
      </c>
      <c r="D170" s="43">
        <v>0</v>
      </c>
      <c r="E170" s="40"/>
      <c r="F170" s="39">
        <f t="shared" si="10"/>
        <v>0</v>
      </c>
      <c r="G170" s="43"/>
      <c r="H170" s="42"/>
      <c r="I170" s="39">
        <f t="shared" si="11"/>
        <v>0</v>
      </c>
      <c r="J170" s="43"/>
      <c r="K170" s="42"/>
      <c r="L170" s="39">
        <f t="shared" si="12"/>
        <v>0</v>
      </c>
      <c r="M170" s="41"/>
      <c r="N170" s="40"/>
      <c r="O170" s="39">
        <f t="shared" si="13"/>
        <v>0</v>
      </c>
      <c r="P170" s="38"/>
      <c r="R170" s="13"/>
    </row>
    <row r="171" spans="1:18" ht="24" hidden="1" x14ac:dyDescent="0.25">
      <c r="A171" s="88">
        <v>2513</v>
      </c>
      <c r="B171" s="110" t="s">
        <v>142</v>
      </c>
      <c r="C171" s="45">
        <f t="shared" si="9"/>
        <v>0</v>
      </c>
      <c r="D171" s="43">
        <v>0</v>
      </c>
      <c r="E171" s="40"/>
      <c r="F171" s="39">
        <f t="shared" si="10"/>
        <v>0</v>
      </c>
      <c r="G171" s="43"/>
      <c r="H171" s="42"/>
      <c r="I171" s="39">
        <f t="shared" si="11"/>
        <v>0</v>
      </c>
      <c r="J171" s="43"/>
      <c r="K171" s="42"/>
      <c r="L171" s="39">
        <f t="shared" si="12"/>
        <v>0</v>
      </c>
      <c r="M171" s="41"/>
      <c r="N171" s="40"/>
      <c r="O171" s="39">
        <f t="shared" si="13"/>
        <v>0</v>
      </c>
      <c r="P171" s="38"/>
      <c r="R171" s="13"/>
    </row>
    <row r="172" spans="1:18" hidden="1" x14ac:dyDescent="0.25">
      <c r="A172" s="88">
        <v>2515</v>
      </c>
      <c r="B172" s="110" t="s">
        <v>141</v>
      </c>
      <c r="C172" s="45">
        <f t="shared" si="9"/>
        <v>0</v>
      </c>
      <c r="D172" s="43">
        <v>0</v>
      </c>
      <c r="E172" s="40"/>
      <c r="F172" s="39">
        <f t="shared" si="10"/>
        <v>0</v>
      </c>
      <c r="G172" s="43"/>
      <c r="H172" s="42"/>
      <c r="I172" s="39">
        <f t="shared" si="11"/>
        <v>0</v>
      </c>
      <c r="J172" s="43"/>
      <c r="K172" s="42"/>
      <c r="L172" s="39">
        <f t="shared" si="12"/>
        <v>0</v>
      </c>
      <c r="M172" s="41"/>
      <c r="N172" s="40"/>
      <c r="O172" s="39">
        <f t="shared" si="13"/>
        <v>0</v>
      </c>
      <c r="P172" s="38"/>
      <c r="R172" s="13"/>
    </row>
    <row r="173" spans="1:18" ht="24" hidden="1" x14ac:dyDescent="0.25">
      <c r="A173" s="88">
        <v>2519</v>
      </c>
      <c r="B173" s="110" t="s">
        <v>140</v>
      </c>
      <c r="C173" s="45">
        <f t="shared" si="9"/>
        <v>0</v>
      </c>
      <c r="D173" s="43">
        <v>0</v>
      </c>
      <c r="E173" s="40"/>
      <c r="F173" s="39">
        <f t="shared" si="10"/>
        <v>0</v>
      </c>
      <c r="G173" s="43"/>
      <c r="H173" s="42"/>
      <c r="I173" s="39">
        <f t="shared" si="11"/>
        <v>0</v>
      </c>
      <c r="J173" s="43"/>
      <c r="K173" s="42"/>
      <c r="L173" s="39">
        <f t="shared" si="12"/>
        <v>0</v>
      </c>
      <c r="M173" s="41"/>
      <c r="N173" s="40"/>
      <c r="O173" s="39">
        <f t="shared" si="13"/>
        <v>0</v>
      </c>
      <c r="P173" s="38"/>
      <c r="R173" s="13"/>
    </row>
    <row r="174" spans="1:18" hidden="1" x14ac:dyDescent="0.25">
      <c r="A174" s="111">
        <v>2520</v>
      </c>
      <c r="B174" s="110" t="s">
        <v>139</v>
      </c>
      <c r="C174" s="45">
        <f t="shared" si="9"/>
        <v>0</v>
      </c>
      <c r="D174" s="43">
        <v>0</v>
      </c>
      <c r="E174" s="40"/>
      <c r="F174" s="39">
        <f t="shared" si="10"/>
        <v>0</v>
      </c>
      <c r="G174" s="43"/>
      <c r="H174" s="42"/>
      <c r="I174" s="39">
        <f t="shared" si="11"/>
        <v>0</v>
      </c>
      <c r="J174" s="43"/>
      <c r="K174" s="42"/>
      <c r="L174" s="39">
        <f t="shared" si="12"/>
        <v>0</v>
      </c>
      <c r="M174" s="41"/>
      <c r="N174" s="40"/>
      <c r="O174" s="39">
        <f t="shared" si="13"/>
        <v>0</v>
      </c>
      <c r="P174" s="38"/>
      <c r="R174" s="13"/>
    </row>
    <row r="175" spans="1:18" s="189" customFormat="1" ht="36" hidden="1" x14ac:dyDescent="0.25">
      <c r="A175" s="183">
        <v>2800</v>
      </c>
      <c r="B175" s="117" t="s">
        <v>138</v>
      </c>
      <c r="C175" s="85">
        <f t="shared" si="9"/>
        <v>0</v>
      </c>
      <c r="D175" s="194">
        <v>0</v>
      </c>
      <c r="E175" s="191"/>
      <c r="F175" s="190">
        <f t="shared" si="10"/>
        <v>0</v>
      </c>
      <c r="G175" s="194"/>
      <c r="H175" s="193"/>
      <c r="I175" s="190">
        <f t="shared" si="11"/>
        <v>0</v>
      </c>
      <c r="J175" s="194"/>
      <c r="K175" s="193"/>
      <c r="L175" s="190">
        <f t="shared" si="12"/>
        <v>0</v>
      </c>
      <c r="M175" s="192"/>
      <c r="N175" s="191"/>
      <c r="O175" s="190">
        <f t="shared" si="13"/>
        <v>0</v>
      </c>
      <c r="P175" s="78"/>
      <c r="R175" s="13"/>
    </row>
    <row r="176" spans="1:18" hidden="1" x14ac:dyDescent="0.25">
      <c r="A176" s="163">
        <v>3000</v>
      </c>
      <c r="B176" s="163" t="s">
        <v>137</v>
      </c>
      <c r="C176" s="162">
        <f t="shared" si="9"/>
        <v>0</v>
      </c>
      <c r="D176" s="160">
        <f>SUM(D177,D187)</f>
        <v>0</v>
      </c>
      <c r="E176" s="157">
        <f>SUM(E177,E187)</f>
        <v>0</v>
      </c>
      <c r="F176" s="156">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row>
    <row r="177" spans="1:18" ht="24" hidden="1" x14ac:dyDescent="0.25">
      <c r="A177" s="109">
        <v>3200</v>
      </c>
      <c r="B177" s="153" t="s">
        <v>136</v>
      </c>
      <c r="C177" s="124">
        <f t="shared" si="9"/>
        <v>0</v>
      </c>
      <c r="D177" s="121">
        <f>SUM(D178,D182)</f>
        <v>0</v>
      </c>
      <c r="E177" s="123">
        <f>SUM(E178,E182)</f>
        <v>0</v>
      </c>
      <c r="F177" s="119">
        <f t="shared" si="10"/>
        <v>0</v>
      </c>
      <c r="G177" s="121">
        <f>SUM(G178,G182)</f>
        <v>0</v>
      </c>
      <c r="H177" s="120">
        <f t="shared" ref="H177" si="24">SUM(H178,H182)</f>
        <v>0</v>
      </c>
      <c r="I177" s="119">
        <f t="shared" si="11"/>
        <v>0</v>
      </c>
      <c r="J177" s="121">
        <f>SUM(J178,J182)</f>
        <v>0</v>
      </c>
      <c r="K177" s="120">
        <f t="shared" ref="K177" si="25">SUM(K178,K182)</f>
        <v>0</v>
      </c>
      <c r="L177" s="119">
        <f t="shared" si="12"/>
        <v>0</v>
      </c>
      <c r="M177" s="69">
        <f t="shared" ref="M177:N177" si="26">SUM(M178,M182)</f>
        <v>0</v>
      </c>
      <c r="N177" s="68">
        <f t="shared" si="26"/>
        <v>0</v>
      </c>
      <c r="O177" s="67">
        <f t="shared" si="13"/>
        <v>0</v>
      </c>
      <c r="P177" s="66"/>
      <c r="R177" s="13"/>
    </row>
    <row r="178" spans="1:18" ht="24" hidden="1" x14ac:dyDescent="0.25">
      <c r="A178" s="118">
        <v>3260</v>
      </c>
      <c r="B178" s="117" t="s">
        <v>135</v>
      </c>
      <c r="C178" s="85">
        <f t="shared" si="9"/>
        <v>0</v>
      </c>
      <c r="D178" s="140">
        <f>SUM(D179:D181)</f>
        <v>0</v>
      </c>
      <c r="E178" s="141">
        <f>SUM(E179:E181)</f>
        <v>0</v>
      </c>
      <c r="F178" s="79">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row>
    <row r="179" spans="1:18" ht="24" hidden="1" x14ac:dyDescent="0.25">
      <c r="A179" s="88">
        <v>3261</v>
      </c>
      <c r="B179" s="110" t="s">
        <v>134</v>
      </c>
      <c r="C179" s="45">
        <f t="shared" si="9"/>
        <v>0</v>
      </c>
      <c r="D179" s="43">
        <v>0</v>
      </c>
      <c r="E179" s="40"/>
      <c r="F179" s="39">
        <f t="shared" si="10"/>
        <v>0</v>
      </c>
      <c r="G179" s="43"/>
      <c r="H179" s="42"/>
      <c r="I179" s="39">
        <f t="shared" si="11"/>
        <v>0</v>
      </c>
      <c r="J179" s="43"/>
      <c r="K179" s="42"/>
      <c r="L179" s="39">
        <f t="shared" si="12"/>
        <v>0</v>
      </c>
      <c r="M179" s="41"/>
      <c r="N179" s="40"/>
      <c r="O179" s="39">
        <f t="shared" si="13"/>
        <v>0</v>
      </c>
      <c r="P179" s="38"/>
      <c r="R179" s="13"/>
    </row>
    <row r="180" spans="1:18" ht="24" hidden="1" x14ac:dyDescent="0.25">
      <c r="A180" s="88">
        <v>3262</v>
      </c>
      <c r="B180" s="110" t="s">
        <v>133</v>
      </c>
      <c r="C180" s="45">
        <f t="shared" si="9"/>
        <v>0</v>
      </c>
      <c r="D180" s="43">
        <v>0</v>
      </c>
      <c r="E180" s="40"/>
      <c r="F180" s="39">
        <f t="shared" si="10"/>
        <v>0</v>
      </c>
      <c r="G180" s="43"/>
      <c r="H180" s="42"/>
      <c r="I180" s="39">
        <f t="shared" si="11"/>
        <v>0</v>
      </c>
      <c r="J180" s="43"/>
      <c r="K180" s="42"/>
      <c r="L180" s="39">
        <f t="shared" si="12"/>
        <v>0</v>
      </c>
      <c r="M180" s="41"/>
      <c r="N180" s="40"/>
      <c r="O180" s="39">
        <f t="shared" si="13"/>
        <v>0</v>
      </c>
      <c r="P180" s="38"/>
      <c r="R180" s="13"/>
    </row>
    <row r="181" spans="1:18" ht="24" hidden="1" x14ac:dyDescent="0.25">
      <c r="A181" s="88">
        <v>3263</v>
      </c>
      <c r="B181" s="110" t="s">
        <v>132</v>
      </c>
      <c r="C181" s="45">
        <f t="shared" si="9"/>
        <v>0</v>
      </c>
      <c r="D181" s="43">
        <v>0</v>
      </c>
      <c r="E181" s="40"/>
      <c r="F181" s="39">
        <f t="shared" si="10"/>
        <v>0</v>
      </c>
      <c r="G181" s="43"/>
      <c r="H181" s="42"/>
      <c r="I181" s="39">
        <f t="shared" si="11"/>
        <v>0</v>
      </c>
      <c r="J181" s="43"/>
      <c r="K181" s="42"/>
      <c r="L181" s="39">
        <f t="shared" si="12"/>
        <v>0</v>
      </c>
      <c r="M181" s="41"/>
      <c r="N181" s="40"/>
      <c r="O181" s="39">
        <f t="shared" si="13"/>
        <v>0</v>
      </c>
      <c r="P181" s="38"/>
      <c r="R181" s="13"/>
    </row>
    <row r="182" spans="1:18" ht="60" hidden="1" x14ac:dyDescent="0.25">
      <c r="A182" s="118">
        <v>3290</v>
      </c>
      <c r="B182" s="117" t="s">
        <v>131</v>
      </c>
      <c r="C182" s="45">
        <f t="shared" ref="C182:C258" si="27">F182+I182+L182+O182</f>
        <v>0</v>
      </c>
      <c r="D182" s="140">
        <f>SUM(D183:D186)</f>
        <v>0</v>
      </c>
      <c r="E182" s="141">
        <f>SUM(E183:E186)</f>
        <v>0</v>
      </c>
      <c r="F182" s="79">
        <f t="shared" si="10"/>
        <v>0</v>
      </c>
      <c r="G182" s="140">
        <f>SUM(G183:G186)</f>
        <v>0</v>
      </c>
      <c r="H182" s="139">
        <f t="shared" ref="H182" si="28">SUM(H183:H186)</f>
        <v>0</v>
      </c>
      <c r="I182" s="79">
        <f t="shared" si="11"/>
        <v>0</v>
      </c>
      <c r="J182" s="140">
        <f>SUM(J183:J186)</f>
        <v>0</v>
      </c>
      <c r="K182" s="139">
        <f t="shared" ref="K182" si="29">SUM(K183:K186)</f>
        <v>0</v>
      </c>
      <c r="L182" s="79">
        <f t="shared" si="12"/>
        <v>0</v>
      </c>
      <c r="M182" s="146">
        <f t="shared" ref="M182:N182" si="30">SUM(M183:M186)</f>
        <v>0</v>
      </c>
      <c r="N182" s="147">
        <f t="shared" si="30"/>
        <v>0</v>
      </c>
      <c r="O182" s="29">
        <f t="shared" si="13"/>
        <v>0</v>
      </c>
      <c r="P182" s="28"/>
      <c r="R182" s="13"/>
    </row>
    <row r="183" spans="1:18" ht="48" hidden="1" x14ac:dyDescent="0.25">
      <c r="A183" s="88">
        <v>3291</v>
      </c>
      <c r="B183" s="110" t="s">
        <v>130</v>
      </c>
      <c r="C183" s="45">
        <f t="shared" si="27"/>
        <v>0</v>
      </c>
      <c r="D183" s="43">
        <v>0</v>
      </c>
      <c r="E183" s="40"/>
      <c r="F183" s="39">
        <f t="shared" ref="F183:F246" si="31">D183+E183</f>
        <v>0</v>
      </c>
      <c r="G183" s="43"/>
      <c r="H183" s="42"/>
      <c r="I183" s="39">
        <f t="shared" ref="I183:I246" si="32">G183+H183</f>
        <v>0</v>
      </c>
      <c r="J183" s="43"/>
      <c r="K183" s="42"/>
      <c r="L183" s="39">
        <f t="shared" ref="L183:L246" si="33">J183+K183</f>
        <v>0</v>
      </c>
      <c r="M183" s="41"/>
      <c r="N183" s="40"/>
      <c r="O183" s="39">
        <f t="shared" ref="O183:O246" si="34">M183+N183</f>
        <v>0</v>
      </c>
      <c r="P183" s="38"/>
      <c r="R183" s="13"/>
    </row>
    <row r="184" spans="1:18" ht="60" hidden="1" x14ac:dyDescent="0.25">
      <c r="A184" s="88">
        <v>3292</v>
      </c>
      <c r="B184" s="110" t="s">
        <v>129</v>
      </c>
      <c r="C184" s="45">
        <f t="shared" si="27"/>
        <v>0</v>
      </c>
      <c r="D184" s="43">
        <v>0</v>
      </c>
      <c r="E184" s="40"/>
      <c r="F184" s="39">
        <f t="shared" si="31"/>
        <v>0</v>
      </c>
      <c r="G184" s="43"/>
      <c r="H184" s="42"/>
      <c r="I184" s="39">
        <f t="shared" si="32"/>
        <v>0</v>
      </c>
      <c r="J184" s="43"/>
      <c r="K184" s="42"/>
      <c r="L184" s="39">
        <f t="shared" si="33"/>
        <v>0</v>
      </c>
      <c r="M184" s="41"/>
      <c r="N184" s="40"/>
      <c r="O184" s="39">
        <f t="shared" si="34"/>
        <v>0</v>
      </c>
      <c r="P184" s="38"/>
      <c r="R184" s="13"/>
    </row>
    <row r="185" spans="1:18" ht="48" hidden="1" x14ac:dyDescent="0.25">
      <c r="A185" s="88">
        <v>3293</v>
      </c>
      <c r="B185" s="110" t="s">
        <v>128</v>
      </c>
      <c r="C185" s="45">
        <f t="shared" si="27"/>
        <v>0</v>
      </c>
      <c r="D185" s="43">
        <v>0</v>
      </c>
      <c r="E185" s="40"/>
      <c r="F185" s="39">
        <f t="shared" si="31"/>
        <v>0</v>
      </c>
      <c r="G185" s="43"/>
      <c r="H185" s="42"/>
      <c r="I185" s="39">
        <f t="shared" si="32"/>
        <v>0</v>
      </c>
      <c r="J185" s="43"/>
      <c r="K185" s="42"/>
      <c r="L185" s="39">
        <f t="shared" si="33"/>
        <v>0</v>
      </c>
      <c r="M185" s="41"/>
      <c r="N185" s="40"/>
      <c r="O185" s="39">
        <f t="shared" si="34"/>
        <v>0</v>
      </c>
      <c r="P185" s="38"/>
      <c r="R185" s="13"/>
    </row>
    <row r="186" spans="1:18" ht="36" hidden="1" x14ac:dyDescent="0.25">
      <c r="A186" s="188">
        <v>3294</v>
      </c>
      <c r="B186" s="110" t="s">
        <v>127</v>
      </c>
      <c r="C186" s="35">
        <f t="shared" si="27"/>
        <v>0</v>
      </c>
      <c r="D186" s="33">
        <v>0</v>
      </c>
      <c r="E186" s="30"/>
      <c r="F186" s="29">
        <f t="shared" si="31"/>
        <v>0</v>
      </c>
      <c r="G186" s="33"/>
      <c r="H186" s="32"/>
      <c r="I186" s="29">
        <f t="shared" si="32"/>
        <v>0</v>
      </c>
      <c r="J186" s="33"/>
      <c r="K186" s="32"/>
      <c r="L186" s="29">
        <f t="shared" si="33"/>
        <v>0</v>
      </c>
      <c r="M186" s="31"/>
      <c r="N186" s="30"/>
      <c r="O186" s="29">
        <f t="shared" si="34"/>
        <v>0</v>
      </c>
      <c r="P186" s="28"/>
      <c r="R186" s="13"/>
    </row>
    <row r="187" spans="1:18" ht="36" hidden="1" x14ac:dyDescent="0.25">
      <c r="A187" s="154">
        <v>3300</v>
      </c>
      <c r="B187" s="153" t="s">
        <v>126</v>
      </c>
      <c r="C187" s="152">
        <f t="shared" si="27"/>
        <v>0</v>
      </c>
      <c r="D187" s="150">
        <f>SUM(D188:D189)</f>
        <v>0</v>
      </c>
      <c r="E187" s="68">
        <f>SUM(E188:E189)</f>
        <v>0</v>
      </c>
      <c r="F187" s="67">
        <f t="shared" si="31"/>
        <v>0</v>
      </c>
      <c r="G187" s="150">
        <f>SUM(G188:G189)</f>
        <v>0</v>
      </c>
      <c r="H187" s="149">
        <f t="shared" ref="H187" si="35">SUM(H188:H189)</f>
        <v>0</v>
      </c>
      <c r="I187" s="67">
        <f t="shared" si="32"/>
        <v>0</v>
      </c>
      <c r="J187" s="150">
        <f>SUM(J188:J189)</f>
        <v>0</v>
      </c>
      <c r="K187" s="149">
        <f t="shared" ref="K187" si="36">SUM(K188:K189)</f>
        <v>0</v>
      </c>
      <c r="L187" s="67">
        <f t="shared" si="33"/>
        <v>0</v>
      </c>
      <c r="M187" s="69">
        <f t="shared" ref="M187:N187" si="37">SUM(M188:M189)</f>
        <v>0</v>
      </c>
      <c r="N187" s="68">
        <f t="shared" si="37"/>
        <v>0</v>
      </c>
      <c r="O187" s="67">
        <f t="shared" si="34"/>
        <v>0</v>
      </c>
      <c r="P187" s="66"/>
      <c r="R187" s="13"/>
    </row>
    <row r="188" spans="1:18" ht="36" hidden="1" x14ac:dyDescent="0.25">
      <c r="A188" s="187">
        <v>3310</v>
      </c>
      <c r="B188" s="96" t="s">
        <v>125</v>
      </c>
      <c r="C188" s="170">
        <f t="shared" si="27"/>
        <v>0</v>
      </c>
      <c r="D188" s="167">
        <v>0</v>
      </c>
      <c r="E188" s="164"/>
      <c r="F188" s="90">
        <f t="shared" si="31"/>
        <v>0</v>
      </c>
      <c r="G188" s="167"/>
      <c r="H188" s="166"/>
      <c r="I188" s="90">
        <f t="shared" si="32"/>
        <v>0</v>
      </c>
      <c r="J188" s="167"/>
      <c r="K188" s="166"/>
      <c r="L188" s="90">
        <f t="shared" si="33"/>
        <v>0</v>
      </c>
      <c r="M188" s="165"/>
      <c r="N188" s="164"/>
      <c r="O188" s="90">
        <f t="shared" si="34"/>
        <v>0</v>
      </c>
      <c r="P188" s="89"/>
      <c r="R188" s="13"/>
    </row>
    <row r="189" spans="1:18" ht="36" hidden="1" x14ac:dyDescent="0.25">
      <c r="A189" s="145">
        <v>3320</v>
      </c>
      <c r="B189" s="117" t="s">
        <v>124</v>
      </c>
      <c r="C189" s="85">
        <f t="shared" si="27"/>
        <v>0</v>
      </c>
      <c r="D189" s="83">
        <v>0</v>
      </c>
      <c r="E189" s="80"/>
      <c r="F189" s="79">
        <f t="shared" si="31"/>
        <v>0</v>
      </c>
      <c r="G189" s="83"/>
      <c r="H189" s="82"/>
      <c r="I189" s="79">
        <f t="shared" si="32"/>
        <v>0</v>
      </c>
      <c r="J189" s="83"/>
      <c r="K189" s="82"/>
      <c r="L189" s="79">
        <f t="shared" si="33"/>
        <v>0</v>
      </c>
      <c r="M189" s="81"/>
      <c r="N189" s="80"/>
      <c r="O189" s="79">
        <f t="shared" si="34"/>
        <v>0</v>
      </c>
      <c r="P189" s="78"/>
      <c r="R189" s="13"/>
    </row>
    <row r="190" spans="1:18" hidden="1" x14ac:dyDescent="0.25">
      <c r="A190" s="186">
        <v>4000</v>
      </c>
      <c r="B190" s="163" t="s">
        <v>123</v>
      </c>
      <c r="C190" s="162">
        <f t="shared" si="27"/>
        <v>0</v>
      </c>
      <c r="D190" s="160">
        <f>SUM(D191,D194)</f>
        <v>0</v>
      </c>
      <c r="E190" s="157">
        <f>SUM(E191,E194)</f>
        <v>0</v>
      </c>
      <c r="F190" s="156">
        <f t="shared" si="31"/>
        <v>0</v>
      </c>
      <c r="G190" s="160">
        <f>SUM(G191,G194)</f>
        <v>0</v>
      </c>
      <c r="H190" s="159">
        <f>SUM(H191,H194)</f>
        <v>0</v>
      </c>
      <c r="I190" s="156">
        <f t="shared" si="32"/>
        <v>0</v>
      </c>
      <c r="J190" s="160">
        <f>SUM(J191,J194)</f>
        <v>0</v>
      </c>
      <c r="K190" s="159">
        <f>SUM(K191,K194)</f>
        <v>0</v>
      </c>
      <c r="L190" s="156">
        <f t="shared" si="33"/>
        <v>0</v>
      </c>
      <c r="M190" s="158">
        <f>SUM(M191,M194)</f>
        <v>0</v>
      </c>
      <c r="N190" s="157">
        <f>SUM(N191,N194)</f>
        <v>0</v>
      </c>
      <c r="O190" s="156">
        <f t="shared" si="34"/>
        <v>0</v>
      </c>
      <c r="P190" s="155"/>
      <c r="R190" s="13"/>
    </row>
    <row r="191" spans="1:18" hidden="1" x14ac:dyDescent="0.25">
      <c r="A191" s="185">
        <v>4200</v>
      </c>
      <c r="B191" s="108" t="s">
        <v>122</v>
      </c>
      <c r="C191" s="124">
        <f t="shared" si="27"/>
        <v>0</v>
      </c>
      <c r="D191" s="121">
        <f>SUM(D192,D193)</f>
        <v>0</v>
      </c>
      <c r="E191" s="123">
        <f>SUM(E192,E193)</f>
        <v>0</v>
      </c>
      <c r="F191" s="119">
        <f t="shared" si="31"/>
        <v>0</v>
      </c>
      <c r="G191" s="121">
        <f>SUM(G192,G193)</f>
        <v>0</v>
      </c>
      <c r="H191" s="120">
        <f>SUM(H192,H193)</f>
        <v>0</v>
      </c>
      <c r="I191" s="119">
        <f t="shared" si="32"/>
        <v>0</v>
      </c>
      <c r="J191" s="121">
        <f>SUM(J192,J193)</f>
        <v>0</v>
      </c>
      <c r="K191" s="120">
        <f>SUM(K192,K193)</f>
        <v>0</v>
      </c>
      <c r="L191" s="119">
        <f t="shared" si="33"/>
        <v>0</v>
      </c>
      <c r="M191" s="172">
        <f>SUM(M192,M193)</f>
        <v>0</v>
      </c>
      <c r="N191" s="123">
        <f>SUM(N192,N193)</f>
        <v>0</v>
      </c>
      <c r="O191" s="119">
        <f t="shared" si="34"/>
        <v>0</v>
      </c>
      <c r="P191" s="171"/>
      <c r="R191" s="13"/>
    </row>
    <row r="192" spans="1:18" ht="24" hidden="1" x14ac:dyDescent="0.25">
      <c r="A192" s="118">
        <v>4240</v>
      </c>
      <c r="B192" s="117" t="s">
        <v>121</v>
      </c>
      <c r="C192" s="85">
        <f t="shared" si="27"/>
        <v>0</v>
      </c>
      <c r="D192" s="83">
        <v>0</v>
      </c>
      <c r="E192" s="80"/>
      <c r="F192" s="79">
        <f t="shared" si="31"/>
        <v>0</v>
      </c>
      <c r="G192" s="83"/>
      <c r="H192" s="82"/>
      <c r="I192" s="79">
        <f t="shared" si="32"/>
        <v>0</v>
      </c>
      <c r="J192" s="83"/>
      <c r="K192" s="82"/>
      <c r="L192" s="79">
        <f t="shared" si="33"/>
        <v>0</v>
      </c>
      <c r="M192" s="81"/>
      <c r="N192" s="80"/>
      <c r="O192" s="79">
        <f t="shared" si="34"/>
        <v>0</v>
      </c>
      <c r="P192" s="78"/>
      <c r="R192" s="13"/>
    </row>
    <row r="193" spans="1:18" hidden="1" x14ac:dyDescent="0.25">
      <c r="A193" s="111">
        <v>4250</v>
      </c>
      <c r="B193" s="110" t="s">
        <v>120</v>
      </c>
      <c r="C193" s="45">
        <f t="shared" si="27"/>
        <v>0</v>
      </c>
      <c r="D193" s="43">
        <v>0</v>
      </c>
      <c r="E193" s="40"/>
      <c r="F193" s="39">
        <f t="shared" si="31"/>
        <v>0</v>
      </c>
      <c r="G193" s="43"/>
      <c r="H193" s="42"/>
      <c r="I193" s="39">
        <f t="shared" si="32"/>
        <v>0</v>
      </c>
      <c r="J193" s="43"/>
      <c r="K193" s="42"/>
      <c r="L193" s="39">
        <f t="shared" si="33"/>
        <v>0</v>
      </c>
      <c r="M193" s="41"/>
      <c r="N193" s="40"/>
      <c r="O193" s="39">
        <f t="shared" si="34"/>
        <v>0</v>
      </c>
      <c r="P193" s="38"/>
      <c r="R193" s="13"/>
    </row>
    <row r="194" spans="1:18" hidden="1" x14ac:dyDescent="0.25">
      <c r="A194" s="109">
        <v>4300</v>
      </c>
      <c r="B194" s="108" t="s">
        <v>119</v>
      </c>
      <c r="C194" s="124">
        <f t="shared" si="27"/>
        <v>0</v>
      </c>
      <c r="D194" s="121">
        <f>SUM(D195)</f>
        <v>0</v>
      </c>
      <c r="E194" s="123">
        <f>SUM(E195)</f>
        <v>0</v>
      </c>
      <c r="F194" s="119">
        <f t="shared" si="31"/>
        <v>0</v>
      </c>
      <c r="G194" s="121">
        <f>SUM(G195)</f>
        <v>0</v>
      </c>
      <c r="H194" s="120">
        <f>SUM(H195)</f>
        <v>0</v>
      </c>
      <c r="I194" s="119">
        <f t="shared" si="32"/>
        <v>0</v>
      </c>
      <c r="J194" s="121">
        <f>SUM(J195)</f>
        <v>0</v>
      </c>
      <c r="K194" s="120">
        <f>SUM(K195)</f>
        <v>0</v>
      </c>
      <c r="L194" s="119">
        <f t="shared" si="33"/>
        <v>0</v>
      </c>
      <c r="M194" s="172">
        <f>SUM(M195)</f>
        <v>0</v>
      </c>
      <c r="N194" s="123">
        <f>SUM(N195)</f>
        <v>0</v>
      </c>
      <c r="O194" s="119">
        <f t="shared" si="34"/>
        <v>0</v>
      </c>
      <c r="P194" s="171"/>
      <c r="R194" s="13"/>
    </row>
    <row r="195" spans="1:18" hidden="1" x14ac:dyDescent="0.25">
      <c r="A195" s="118">
        <v>4310</v>
      </c>
      <c r="B195" s="117" t="s">
        <v>118</v>
      </c>
      <c r="C195" s="85">
        <f t="shared" si="27"/>
        <v>0</v>
      </c>
      <c r="D195" s="140">
        <f>SUM(D196:D196)</f>
        <v>0</v>
      </c>
      <c r="E195" s="141">
        <f>SUM(E196:E196)</f>
        <v>0</v>
      </c>
      <c r="F195" s="79">
        <f t="shared" si="31"/>
        <v>0</v>
      </c>
      <c r="G195" s="140">
        <f>SUM(G196:G196)</f>
        <v>0</v>
      </c>
      <c r="H195" s="139">
        <f>SUM(H196:H196)</f>
        <v>0</v>
      </c>
      <c r="I195" s="79">
        <f t="shared" si="32"/>
        <v>0</v>
      </c>
      <c r="J195" s="140">
        <f>SUM(J196:J196)</f>
        <v>0</v>
      </c>
      <c r="K195" s="139">
        <f>SUM(K196:K196)</f>
        <v>0</v>
      </c>
      <c r="L195" s="79">
        <f t="shared" si="33"/>
        <v>0</v>
      </c>
      <c r="M195" s="142">
        <f>SUM(M196:M196)</f>
        <v>0</v>
      </c>
      <c r="N195" s="141">
        <f>SUM(N196:N196)</f>
        <v>0</v>
      </c>
      <c r="O195" s="79">
        <f t="shared" si="34"/>
        <v>0</v>
      </c>
      <c r="P195" s="78"/>
      <c r="R195" s="13"/>
    </row>
    <row r="196" spans="1:18" ht="36" hidden="1" x14ac:dyDescent="0.25">
      <c r="A196" s="88">
        <v>4311</v>
      </c>
      <c r="B196" s="110" t="s">
        <v>117</v>
      </c>
      <c r="C196" s="45">
        <f t="shared" si="27"/>
        <v>0</v>
      </c>
      <c r="D196" s="43">
        <v>0</v>
      </c>
      <c r="E196" s="40"/>
      <c r="F196" s="39">
        <f t="shared" si="31"/>
        <v>0</v>
      </c>
      <c r="G196" s="43"/>
      <c r="H196" s="42"/>
      <c r="I196" s="39">
        <f t="shared" si="32"/>
        <v>0</v>
      </c>
      <c r="J196" s="43"/>
      <c r="K196" s="42"/>
      <c r="L196" s="39">
        <f t="shared" si="33"/>
        <v>0</v>
      </c>
      <c r="M196" s="41"/>
      <c r="N196" s="40"/>
      <c r="O196" s="39">
        <f t="shared" si="34"/>
        <v>0</v>
      </c>
      <c r="P196" s="38"/>
      <c r="R196" s="13"/>
    </row>
    <row r="197" spans="1:18" s="6" customFormat="1" x14ac:dyDescent="0.25">
      <c r="A197" s="184"/>
      <c r="B197" s="183" t="s">
        <v>116</v>
      </c>
      <c r="C197" s="182">
        <f t="shared" si="27"/>
        <v>13045</v>
      </c>
      <c r="D197" s="179">
        <f>SUM(D198,D233,D271)</f>
        <v>20050</v>
      </c>
      <c r="E197" s="537">
        <f>SUM(E198,E233,E271)</f>
        <v>-7005</v>
      </c>
      <c r="F197" s="601">
        <f t="shared" si="31"/>
        <v>13045</v>
      </c>
      <c r="G197" s="179">
        <f>SUM(G198,G233,G271)</f>
        <v>0</v>
      </c>
      <c r="H197" s="178">
        <f>SUM(H198,H233,H271)</f>
        <v>0</v>
      </c>
      <c r="I197" s="177">
        <f t="shared" si="32"/>
        <v>0</v>
      </c>
      <c r="J197" s="179">
        <f>SUM(J198,J233,J271)</f>
        <v>0</v>
      </c>
      <c r="K197" s="178">
        <f>SUM(K198,K233,K271)</f>
        <v>0</v>
      </c>
      <c r="L197" s="177">
        <f t="shared" si="33"/>
        <v>0</v>
      </c>
      <c r="M197" s="176">
        <f>SUM(M198,M233,M271)</f>
        <v>0</v>
      </c>
      <c r="N197" s="175">
        <f>SUM(N198,N233,N271)</f>
        <v>0</v>
      </c>
      <c r="O197" s="174">
        <f t="shared" si="34"/>
        <v>0</v>
      </c>
      <c r="P197" s="173"/>
      <c r="R197" s="13"/>
    </row>
    <row r="198" spans="1:18" x14ac:dyDescent="0.25">
      <c r="A198" s="163">
        <v>5000</v>
      </c>
      <c r="B198" s="163" t="s">
        <v>115</v>
      </c>
      <c r="C198" s="162">
        <f>F198+I198+L198+O198</f>
        <v>13045</v>
      </c>
      <c r="D198" s="160">
        <f>D199+D207</f>
        <v>20050</v>
      </c>
      <c r="E198" s="539">
        <f>E199+E207</f>
        <v>-7005</v>
      </c>
      <c r="F198" s="492">
        <f t="shared" si="31"/>
        <v>13045</v>
      </c>
      <c r="G198" s="160">
        <f>G199+G207</f>
        <v>0</v>
      </c>
      <c r="H198" s="159">
        <f>H199+H207</f>
        <v>0</v>
      </c>
      <c r="I198" s="156">
        <f t="shared" si="32"/>
        <v>0</v>
      </c>
      <c r="J198" s="160">
        <f>J199+J207</f>
        <v>0</v>
      </c>
      <c r="K198" s="159">
        <f>K199+K207</f>
        <v>0</v>
      </c>
      <c r="L198" s="156">
        <f t="shared" si="33"/>
        <v>0</v>
      </c>
      <c r="M198" s="158">
        <f>M199+M207</f>
        <v>0</v>
      </c>
      <c r="N198" s="157">
        <f>N199+N207</f>
        <v>0</v>
      </c>
      <c r="O198" s="156">
        <f t="shared" si="34"/>
        <v>0</v>
      </c>
      <c r="P198" s="155"/>
      <c r="R198" s="13"/>
    </row>
    <row r="199" spans="1:18" hidden="1" x14ac:dyDescent="0.25">
      <c r="A199" s="109">
        <v>5100</v>
      </c>
      <c r="B199" s="108" t="s">
        <v>114</v>
      </c>
      <c r="C199" s="124">
        <f t="shared" si="27"/>
        <v>0</v>
      </c>
      <c r="D199" s="121">
        <f>D200+D201+D204+D205+D206</f>
        <v>0</v>
      </c>
      <c r="E199" s="123">
        <f>E200+E201+E204+E205+E206</f>
        <v>0</v>
      </c>
      <c r="F199" s="119">
        <f t="shared" si="31"/>
        <v>0</v>
      </c>
      <c r="G199" s="121">
        <f>G200+G201+G204+G205+G206</f>
        <v>0</v>
      </c>
      <c r="H199" s="120">
        <f>H200+H201+H204+H205+H206</f>
        <v>0</v>
      </c>
      <c r="I199" s="119">
        <f t="shared" si="32"/>
        <v>0</v>
      </c>
      <c r="J199" s="121">
        <f>J200+J201+J204+J205+J206</f>
        <v>0</v>
      </c>
      <c r="K199" s="120">
        <f>K200+K201+K204+K205+K206</f>
        <v>0</v>
      </c>
      <c r="L199" s="119">
        <f t="shared" si="33"/>
        <v>0</v>
      </c>
      <c r="M199" s="172">
        <f>M200+M201+M204+M205+M206</f>
        <v>0</v>
      </c>
      <c r="N199" s="123">
        <f>N200+N201+N204+N205+N206</f>
        <v>0</v>
      </c>
      <c r="O199" s="119">
        <f t="shared" si="34"/>
        <v>0</v>
      </c>
      <c r="P199" s="171"/>
      <c r="R199" s="13"/>
    </row>
    <row r="200" spans="1:18" hidden="1" x14ac:dyDescent="0.25">
      <c r="A200" s="118">
        <v>5110</v>
      </c>
      <c r="B200" s="117" t="s">
        <v>113</v>
      </c>
      <c r="C200" s="85">
        <f t="shared" si="27"/>
        <v>0</v>
      </c>
      <c r="D200" s="83">
        <v>0</v>
      </c>
      <c r="E200" s="80"/>
      <c r="F200" s="79">
        <f t="shared" si="31"/>
        <v>0</v>
      </c>
      <c r="G200" s="83"/>
      <c r="H200" s="82"/>
      <c r="I200" s="79">
        <f t="shared" si="32"/>
        <v>0</v>
      </c>
      <c r="J200" s="83"/>
      <c r="K200" s="82"/>
      <c r="L200" s="79">
        <f t="shared" si="33"/>
        <v>0</v>
      </c>
      <c r="M200" s="81"/>
      <c r="N200" s="80"/>
      <c r="O200" s="79">
        <f t="shared" si="34"/>
        <v>0</v>
      </c>
      <c r="P200" s="78"/>
      <c r="R200" s="13"/>
    </row>
    <row r="201" spans="1:18" ht="24" hidden="1" x14ac:dyDescent="0.25">
      <c r="A201" s="111">
        <v>5120</v>
      </c>
      <c r="B201" s="110" t="s">
        <v>112</v>
      </c>
      <c r="C201" s="45">
        <f t="shared" si="27"/>
        <v>0</v>
      </c>
      <c r="D201" s="115">
        <f>D202+D203</f>
        <v>0</v>
      </c>
      <c r="E201" s="112">
        <f>E202+E203</f>
        <v>0</v>
      </c>
      <c r="F201" s="39">
        <f t="shared" si="31"/>
        <v>0</v>
      </c>
      <c r="G201" s="115">
        <f>G202+G203</f>
        <v>0</v>
      </c>
      <c r="H201" s="114">
        <f>H202+H203</f>
        <v>0</v>
      </c>
      <c r="I201" s="39">
        <f t="shared" si="32"/>
        <v>0</v>
      </c>
      <c r="J201" s="115">
        <f>J202+J203</f>
        <v>0</v>
      </c>
      <c r="K201" s="114">
        <f>K202+K203</f>
        <v>0</v>
      </c>
      <c r="L201" s="39">
        <f t="shared" si="33"/>
        <v>0</v>
      </c>
      <c r="M201" s="113">
        <f>M202+M203</f>
        <v>0</v>
      </c>
      <c r="N201" s="112">
        <f>N202+N203</f>
        <v>0</v>
      </c>
      <c r="O201" s="39">
        <f t="shared" si="34"/>
        <v>0</v>
      </c>
      <c r="P201" s="38"/>
      <c r="R201" s="13"/>
    </row>
    <row r="202" spans="1:18" hidden="1" x14ac:dyDescent="0.25">
      <c r="A202" s="88">
        <v>5121</v>
      </c>
      <c r="B202" s="110" t="s">
        <v>111</v>
      </c>
      <c r="C202" s="45">
        <f t="shared" si="27"/>
        <v>0</v>
      </c>
      <c r="D202" s="43">
        <v>0</v>
      </c>
      <c r="E202" s="40"/>
      <c r="F202" s="39">
        <f t="shared" si="31"/>
        <v>0</v>
      </c>
      <c r="G202" s="43"/>
      <c r="H202" s="42"/>
      <c r="I202" s="39">
        <f t="shared" si="32"/>
        <v>0</v>
      </c>
      <c r="J202" s="43"/>
      <c r="K202" s="42"/>
      <c r="L202" s="39">
        <f t="shared" si="33"/>
        <v>0</v>
      </c>
      <c r="M202" s="41"/>
      <c r="N202" s="40"/>
      <c r="O202" s="39">
        <f t="shared" si="34"/>
        <v>0</v>
      </c>
      <c r="P202" s="38"/>
      <c r="R202" s="13"/>
    </row>
    <row r="203" spans="1:18" ht="24" hidden="1" x14ac:dyDescent="0.25">
      <c r="A203" s="88">
        <v>5129</v>
      </c>
      <c r="B203" s="110" t="s">
        <v>110</v>
      </c>
      <c r="C203" s="45">
        <f t="shared" si="27"/>
        <v>0</v>
      </c>
      <c r="D203" s="43">
        <v>0</v>
      </c>
      <c r="E203" s="40"/>
      <c r="F203" s="39">
        <f t="shared" si="31"/>
        <v>0</v>
      </c>
      <c r="G203" s="43"/>
      <c r="H203" s="42"/>
      <c r="I203" s="39">
        <f t="shared" si="32"/>
        <v>0</v>
      </c>
      <c r="J203" s="43"/>
      <c r="K203" s="42"/>
      <c r="L203" s="39">
        <f t="shared" si="33"/>
        <v>0</v>
      </c>
      <c r="M203" s="41"/>
      <c r="N203" s="40"/>
      <c r="O203" s="39">
        <f t="shared" si="34"/>
        <v>0</v>
      </c>
      <c r="P203" s="38"/>
      <c r="R203" s="13"/>
    </row>
    <row r="204" spans="1:18" hidden="1" x14ac:dyDescent="0.25">
      <c r="A204" s="111">
        <v>5130</v>
      </c>
      <c r="B204" s="110" t="s">
        <v>109</v>
      </c>
      <c r="C204" s="45">
        <f t="shared" si="27"/>
        <v>0</v>
      </c>
      <c r="D204" s="43">
        <v>0</v>
      </c>
      <c r="E204" s="40"/>
      <c r="F204" s="39">
        <f t="shared" si="31"/>
        <v>0</v>
      </c>
      <c r="G204" s="43"/>
      <c r="H204" s="42"/>
      <c r="I204" s="39">
        <f t="shared" si="32"/>
        <v>0</v>
      </c>
      <c r="J204" s="43"/>
      <c r="K204" s="42"/>
      <c r="L204" s="39">
        <f t="shared" si="33"/>
        <v>0</v>
      </c>
      <c r="M204" s="41"/>
      <c r="N204" s="40"/>
      <c r="O204" s="39">
        <f t="shared" si="34"/>
        <v>0</v>
      </c>
      <c r="P204" s="38"/>
      <c r="R204" s="13"/>
    </row>
    <row r="205" spans="1:18" hidden="1" x14ac:dyDescent="0.25">
      <c r="A205" s="111">
        <v>5140</v>
      </c>
      <c r="B205" s="110" t="s">
        <v>108</v>
      </c>
      <c r="C205" s="45">
        <f t="shared" si="27"/>
        <v>0</v>
      </c>
      <c r="D205" s="43">
        <v>0</v>
      </c>
      <c r="E205" s="40"/>
      <c r="F205" s="39">
        <f t="shared" si="31"/>
        <v>0</v>
      </c>
      <c r="G205" s="43"/>
      <c r="H205" s="42"/>
      <c r="I205" s="39">
        <f t="shared" si="32"/>
        <v>0</v>
      </c>
      <c r="J205" s="43"/>
      <c r="K205" s="42"/>
      <c r="L205" s="39">
        <f t="shared" si="33"/>
        <v>0</v>
      </c>
      <c r="M205" s="41"/>
      <c r="N205" s="40"/>
      <c r="O205" s="39">
        <f t="shared" si="34"/>
        <v>0</v>
      </c>
      <c r="P205" s="38"/>
      <c r="R205" s="13"/>
    </row>
    <row r="206" spans="1:18" ht="24" hidden="1" x14ac:dyDescent="0.25">
      <c r="A206" s="111">
        <v>5170</v>
      </c>
      <c r="B206" s="110" t="s">
        <v>107</v>
      </c>
      <c r="C206" s="45">
        <f t="shared" si="27"/>
        <v>0</v>
      </c>
      <c r="D206" s="43">
        <v>0</v>
      </c>
      <c r="E206" s="40"/>
      <c r="F206" s="39">
        <f t="shared" si="31"/>
        <v>0</v>
      </c>
      <c r="G206" s="43"/>
      <c r="H206" s="42"/>
      <c r="I206" s="39">
        <f t="shared" si="32"/>
        <v>0</v>
      </c>
      <c r="J206" s="43"/>
      <c r="K206" s="42"/>
      <c r="L206" s="39">
        <f t="shared" si="33"/>
        <v>0</v>
      </c>
      <c r="M206" s="41"/>
      <c r="N206" s="40"/>
      <c r="O206" s="39">
        <f t="shared" si="34"/>
        <v>0</v>
      </c>
      <c r="P206" s="38"/>
      <c r="R206" s="13"/>
    </row>
    <row r="207" spans="1:18" x14ac:dyDescent="0.25">
      <c r="A207" s="109">
        <v>5200</v>
      </c>
      <c r="B207" s="108" t="s">
        <v>106</v>
      </c>
      <c r="C207" s="124">
        <f t="shared" si="27"/>
        <v>13045</v>
      </c>
      <c r="D207" s="121">
        <f>D208+D218+D219+D228+D229+D230+D232</f>
        <v>20050</v>
      </c>
      <c r="E207" s="540">
        <f>E208+E218+E219+E228+E229+E230+E232</f>
        <v>-7005</v>
      </c>
      <c r="F207" s="168">
        <f t="shared" si="31"/>
        <v>13045</v>
      </c>
      <c r="G207" s="121">
        <f>G208+G218+G219+G228+G229+G230+G232</f>
        <v>0</v>
      </c>
      <c r="H207" s="120">
        <f>H208+H218+H219+H228+H229+H230+H232</f>
        <v>0</v>
      </c>
      <c r="I207" s="119">
        <f t="shared" si="32"/>
        <v>0</v>
      </c>
      <c r="J207" s="121">
        <f>J208+J218+J219+J228+J229+J230+J232</f>
        <v>0</v>
      </c>
      <c r="K207" s="120">
        <f>K208+K218+K219+K228+K229+K230+K232</f>
        <v>0</v>
      </c>
      <c r="L207" s="119">
        <f t="shared" si="33"/>
        <v>0</v>
      </c>
      <c r="M207" s="172">
        <f>M208+M218+M219+M228+M229+M230+M232</f>
        <v>0</v>
      </c>
      <c r="N207" s="123">
        <f>N208+N218+N219+N228+N229+N230+N232</f>
        <v>0</v>
      </c>
      <c r="O207" s="119">
        <f t="shared" si="34"/>
        <v>0</v>
      </c>
      <c r="P207" s="171"/>
      <c r="R207" s="13"/>
    </row>
    <row r="208" spans="1:18" hidden="1" x14ac:dyDescent="0.25">
      <c r="A208" s="169">
        <v>5210</v>
      </c>
      <c r="B208" s="96" t="s">
        <v>105</v>
      </c>
      <c r="C208" s="170">
        <f t="shared" si="27"/>
        <v>0</v>
      </c>
      <c r="D208" s="94">
        <f>SUM(D209:D217)</f>
        <v>0</v>
      </c>
      <c r="E208" s="91">
        <f>SUM(E209:E217)</f>
        <v>0</v>
      </c>
      <c r="F208" s="90">
        <f t="shared" si="31"/>
        <v>0</v>
      </c>
      <c r="G208" s="94">
        <f>SUM(G209:G217)</f>
        <v>0</v>
      </c>
      <c r="H208" s="93">
        <f>SUM(H209:H217)</f>
        <v>0</v>
      </c>
      <c r="I208" s="90">
        <f t="shared" si="32"/>
        <v>0</v>
      </c>
      <c r="J208" s="94">
        <f>SUM(J209:J217)</f>
        <v>0</v>
      </c>
      <c r="K208" s="93">
        <f>SUM(K209:K217)</f>
        <v>0</v>
      </c>
      <c r="L208" s="90">
        <f t="shared" si="33"/>
        <v>0</v>
      </c>
      <c r="M208" s="92">
        <f>SUM(M209:M217)</f>
        <v>0</v>
      </c>
      <c r="N208" s="91">
        <f>SUM(N209:N217)</f>
        <v>0</v>
      </c>
      <c r="O208" s="90">
        <f t="shared" si="34"/>
        <v>0</v>
      </c>
      <c r="P208" s="89"/>
      <c r="R208" s="13"/>
    </row>
    <row r="209" spans="1:18" hidden="1" x14ac:dyDescent="0.25">
      <c r="A209" s="145">
        <v>5211</v>
      </c>
      <c r="B209" s="117" t="s">
        <v>104</v>
      </c>
      <c r="C209" s="87">
        <f t="shared" si="27"/>
        <v>0</v>
      </c>
      <c r="D209" s="83">
        <v>0</v>
      </c>
      <c r="E209" s="80"/>
      <c r="F209" s="79">
        <f t="shared" si="31"/>
        <v>0</v>
      </c>
      <c r="G209" s="83"/>
      <c r="H209" s="82"/>
      <c r="I209" s="79">
        <f t="shared" si="32"/>
        <v>0</v>
      </c>
      <c r="J209" s="83"/>
      <c r="K209" s="82"/>
      <c r="L209" s="79">
        <f t="shared" si="33"/>
        <v>0</v>
      </c>
      <c r="M209" s="81"/>
      <c r="N209" s="80"/>
      <c r="O209" s="79">
        <f t="shared" si="34"/>
        <v>0</v>
      </c>
      <c r="P209" s="78"/>
      <c r="R209" s="13"/>
    </row>
    <row r="210" spans="1:18" hidden="1" x14ac:dyDescent="0.25">
      <c r="A210" s="88">
        <v>5212</v>
      </c>
      <c r="B210" s="110" t="s">
        <v>103</v>
      </c>
      <c r="C210" s="87">
        <f t="shared" si="27"/>
        <v>0</v>
      </c>
      <c r="D210" s="43">
        <v>0</v>
      </c>
      <c r="E210" s="40"/>
      <c r="F210" s="39">
        <f t="shared" si="31"/>
        <v>0</v>
      </c>
      <c r="G210" s="43"/>
      <c r="H210" s="42"/>
      <c r="I210" s="39">
        <f t="shared" si="32"/>
        <v>0</v>
      </c>
      <c r="J210" s="43"/>
      <c r="K210" s="42"/>
      <c r="L210" s="39">
        <f t="shared" si="33"/>
        <v>0</v>
      </c>
      <c r="M210" s="41"/>
      <c r="N210" s="40"/>
      <c r="O210" s="39">
        <f t="shared" si="34"/>
        <v>0</v>
      </c>
      <c r="P210" s="38"/>
      <c r="R210" s="13"/>
    </row>
    <row r="211" spans="1:18" hidden="1" x14ac:dyDescent="0.25">
      <c r="A211" s="88">
        <v>5213</v>
      </c>
      <c r="B211" s="110" t="s">
        <v>102</v>
      </c>
      <c r="C211" s="87">
        <f t="shared" si="27"/>
        <v>0</v>
      </c>
      <c r="D211" s="43">
        <v>0</v>
      </c>
      <c r="E211" s="40"/>
      <c r="F211" s="39">
        <f t="shared" si="31"/>
        <v>0</v>
      </c>
      <c r="G211" s="43"/>
      <c r="H211" s="42"/>
      <c r="I211" s="39">
        <f t="shared" si="32"/>
        <v>0</v>
      </c>
      <c r="J211" s="43"/>
      <c r="K211" s="42"/>
      <c r="L211" s="39">
        <f t="shared" si="33"/>
        <v>0</v>
      </c>
      <c r="M211" s="41"/>
      <c r="N211" s="40"/>
      <c r="O211" s="39">
        <f t="shared" si="34"/>
        <v>0</v>
      </c>
      <c r="P211" s="38"/>
      <c r="R211" s="13"/>
    </row>
    <row r="212" spans="1:18" hidden="1" x14ac:dyDescent="0.25">
      <c r="A212" s="88">
        <v>5214</v>
      </c>
      <c r="B212" s="110" t="s">
        <v>101</v>
      </c>
      <c r="C212" s="87">
        <f t="shared" si="27"/>
        <v>0</v>
      </c>
      <c r="D212" s="43">
        <v>0</v>
      </c>
      <c r="E212" s="40"/>
      <c r="F212" s="39">
        <f t="shared" si="31"/>
        <v>0</v>
      </c>
      <c r="G212" s="43"/>
      <c r="H212" s="42"/>
      <c r="I212" s="39">
        <f t="shared" si="32"/>
        <v>0</v>
      </c>
      <c r="J212" s="43"/>
      <c r="K212" s="42"/>
      <c r="L212" s="39">
        <f t="shared" si="33"/>
        <v>0</v>
      </c>
      <c r="M212" s="41"/>
      <c r="N212" s="40"/>
      <c r="O212" s="39">
        <f t="shared" si="34"/>
        <v>0</v>
      </c>
      <c r="P212" s="38"/>
      <c r="R212" s="13"/>
    </row>
    <row r="213" spans="1:18" hidden="1" x14ac:dyDescent="0.25">
      <c r="A213" s="88">
        <v>5215</v>
      </c>
      <c r="B213" s="110" t="s">
        <v>100</v>
      </c>
      <c r="C213" s="87">
        <f t="shared" si="27"/>
        <v>0</v>
      </c>
      <c r="D213" s="43">
        <v>0</v>
      </c>
      <c r="E213" s="40"/>
      <c r="F213" s="39">
        <f t="shared" si="31"/>
        <v>0</v>
      </c>
      <c r="G213" s="43"/>
      <c r="H213" s="42"/>
      <c r="I213" s="39">
        <f t="shared" si="32"/>
        <v>0</v>
      </c>
      <c r="J213" s="43"/>
      <c r="K213" s="42"/>
      <c r="L213" s="39">
        <f t="shared" si="33"/>
        <v>0</v>
      </c>
      <c r="M213" s="41"/>
      <c r="N213" s="40"/>
      <c r="O213" s="39">
        <f t="shared" si="34"/>
        <v>0</v>
      </c>
      <c r="P213" s="38"/>
      <c r="R213" s="13"/>
    </row>
    <row r="214" spans="1:18" hidden="1" x14ac:dyDescent="0.25">
      <c r="A214" s="88">
        <v>5216</v>
      </c>
      <c r="B214" s="110" t="s">
        <v>99</v>
      </c>
      <c r="C214" s="87">
        <f t="shared" si="27"/>
        <v>0</v>
      </c>
      <c r="D214" s="43">
        <v>0</v>
      </c>
      <c r="E214" s="40"/>
      <c r="F214" s="39">
        <f t="shared" si="31"/>
        <v>0</v>
      </c>
      <c r="G214" s="43"/>
      <c r="H214" s="42"/>
      <c r="I214" s="39">
        <f t="shared" si="32"/>
        <v>0</v>
      </c>
      <c r="J214" s="43"/>
      <c r="K214" s="42"/>
      <c r="L214" s="39">
        <f t="shared" si="33"/>
        <v>0</v>
      </c>
      <c r="M214" s="41"/>
      <c r="N214" s="40"/>
      <c r="O214" s="39">
        <f t="shared" si="34"/>
        <v>0</v>
      </c>
      <c r="P214" s="38"/>
      <c r="R214" s="13"/>
    </row>
    <row r="215" spans="1:18" hidden="1" x14ac:dyDescent="0.25">
      <c r="A215" s="88">
        <v>5217</v>
      </c>
      <c r="B215" s="110" t="s">
        <v>98</v>
      </c>
      <c r="C215" s="87">
        <f t="shared" si="27"/>
        <v>0</v>
      </c>
      <c r="D215" s="43">
        <v>0</v>
      </c>
      <c r="E215" s="40"/>
      <c r="F215" s="39">
        <f t="shared" si="31"/>
        <v>0</v>
      </c>
      <c r="G215" s="43"/>
      <c r="H215" s="42"/>
      <c r="I215" s="39">
        <f t="shared" si="32"/>
        <v>0</v>
      </c>
      <c r="J215" s="43"/>
      <c r="K215" s="42"/>
      <c r="L215" s="39">
        <f t="shared" si="33"/>
        <v>0</v>
      </c>
      <c r="M215" s="41"/>
      <c r="N215" s="40"/>
      <c r="O215" s="39">
        <f t="shared" si="34"/>
        <v>0</v>
      </c>
      <c r="P215" s="38"/>
      <c r="R215" s="13"/>
    </row>
    <row r="216" spans="1:18" hidden="1" x14ac:dyDescent="0.25">
      <c r="A216" s="88">
        <v>5218</v>
      </c>
      <c r="B216" s="110" t="s">
        <v>97</v>
      </c>
      <c r="C216" s="87">
        <f t="shared" si="27"/>
        <v>0</v>
      </c>
      <c r="D216" s="43">
        <v>0</v>
      </c>
      <c r="E216" s="40"/>
      <c r="F216" s="39">
        <f t="shared" si="31"/>
        <v>0</v>
      </c>
      <c r="G216" s="43"/>
      <c r="H216" s="42"/>
      <c r="I216" s="39">
        <f t="shared" si="32"/>
        <v>0</v>
      </c>
      <c r="J216" s="43"/>
      <c r="K216" s="42"/>
      <c r="L216" s="39">
        <f t="shared" si="33"/>
        <v>0</v>
      </c>
      <c r="M216" s="41"/>
      <c r="N216" s="40"/>
      <c r="O216" s="39">
        <f t="shared" si="34"/>
        <v>0</v>
      </c>
      <c r="P216" s="38"/>
      <c r="R216" s="13"/>
    </row>
    <row r="217" spans="1:18" hidden="1" x14ac:dyDescent="0.25">
      <c r="A217" s="88">
        <v>5219</v>
      </c>
      <c r="B217" s="110" t="s">
        <v>96</v>
      </c>
      <c r="C217" s="87">
        <f t="shared" si="27"/>
        <v>0</v>
      </c>
      <c r="D217" s="43">
        <v>0</v>
      </c>
      <c r="E217" s="40"/>
      <c r="F217" s="39">
        <f t="shared" si="31"/>
        <v>0</v>
      </c>
      <c r="G217" s="43"/>
      <c r="H217" s="42"/>
      <c r="I217" s="39">
        <f t="shared" si="32"/>
        <v>0</v>
      </c>
      <c r="J217" s="43"/>
      <c r="K217" s="42"/>
      <c r="L217" s="39">
        <f t="shared" si="33"/>
        <v>0</v>
      </c>
      <c r="M217" s="41"/>
      <c r="N217" s="40"/>
      <c r="O217" s="39">
        <f t="shared" si="34"/>
        <v>0</v>
      </c>
      <c r="P217" s="38"/>
      <c r="R217" s="13"/>
    </row>
    <row r="218" spans="1:18" hidden="1" x14ac:dyDescent="0.25">
      <c r="A218" s="111">
        <v>5220</v>
      </c>
      <c r="B218" s="110" t="s">
        <v>95</v>
      </c>
      <c r="C218" s="87">
        <f t="shared" si="27"/>
        <v>0</v>
      </c>
      <c r="D218" s="43">
        <v>0</v>
      </c>
      <c r="E218" s="40"/>
      <c r="F218" s="39">
        <f t="shared" si="31"/>
        <v>0</v>
      </c>
      <c r="G218" s="43"/>
      <c r="H218" s="42"/>
      <c r="I218" s="39">
        <f t="shared" si="32"/>
        <v>0</v>
      </c>
      <c r="J218" s="43"/>
      <c r="K218" s="42"/>
      <c r="L218" s="39">
        <f t="shared" si="33"/>
        <v>0</v>
      </c>
      <c r="M218" s="41"/>
      <c r="N218" s="40"/>
      <c r="O218" s="39">
        <f t="shared" si="34"/>
        <v>0</v>
      </c>
      <c r="P218" s="38"/>
      <c r="R218" s="13"/>
    </row>
    <row r="219" spans="1:18" hidden="1" x14ac:dyDescent="0.25">
      <c r="A219" s="111">
        <v>5230</v>
      </c>
      <c r="B219" s="110" t="s">
        <v>94</v>
      </c>
      <c r="C219" s="87">
        <f t="shared" si="27"/>
        <v>0</v>
      </c>
      <c r="D219" s="115">
        <f>SUM(D220:D227)</f>
        <v>0</v>
      </c>
      <c r="E219" s="112">
        <f>SUM(E220:E227)</f>
        <v>0</v>
      </c>
      <c r="F219" s="39">
        <f t="shared" si="31"/>
        <v>0</v>
      </c>
      <c r="G219" s="115">
        <f>SUM(G220:G227)</f>
        <v>0</v>
      </c>
      <c r="H219" s="114">
        <f>SUM(H220:H227)</f>
        <v>0</v>
      </c>
      <c r="I219" s="39">
        <f t="shared" si="32"/>
        <v>0</v>
      </c>
      <c r="J219" s="115">
        <f>SUM(J220:J227)</f>
        <v>0</v>
      </c>
      <c r="K219" s="114">
        <f>SUM(K220:K227)</f>
        <v>0</v>
      </c>
      <c r="L219" s="39">
        <f t="shared" si="33"/>
        <v>0</v>
      </c>
      <c r="M219" s="113">
        <f>SUM(M220:M227)</f>
        <v>0</v>
      </c>
      <c r="N219" s="112">
        <f>SUM(N220:N227)</f>
        <v>0</v>
      </c>
      <c r="O219" s="39">
        <f t="shared" si="34"/>
        <v>0</v>
      </c>
      <c r="P219" s="38"/>
      <c r="R219" s="13"/>
    </row>
    <row r="220" spans="1:18" hidden="1" x14ac:dyDescent="0.25">
      <c r="A220" s="88">
        <v>5231</v>
      </c>
      <c r="B220" s="110" t="s">
        <v>93</v>
      </c>
      <c r="C220" s="87">
        <f t="shared" si="27"/>
        <v>0</v>
      </c>
      <c r="D220" s="43">
        <v>0</v>
      </c>
      <c r="E220" s="40"/>
      <c r="F220" s="39">
        <f t="shared" si="31"/>
        <v>0</v>
      </c>
      <c r="G220" s="43"/>
      <c r="H220" s="42"/>
      <c r="I220" s="39">
        <f t="shared" si="32"/>
        <v>0</v>
      </c>
      <c r="J220" s="43"/>
      <c r="K220" s="42"/>
      <c r="L220" s="39">
        <f t="shared" si="33"/>
        <v>0</v>
      </c>
      <c r="M220" s="41"/>
      <c r="N220" s="40"/>
      <c r="O220" s="39">
        <f t="shared" si="34"/>
        <v>0</v>
      </c>
      <c r="P220" s="38"/>
      <c r="R220" s="13"/>
    </row>
    <row r="221" spans="1:18" hidden="1" x14ac:dyDescent="0.25">
      <c r="A221" s="88">
        <v>5232</v>
      </c>
      <c r="B221" s="110" t="s">
        <v>92</v>
      </c>
      <c r="C221" s="87">
        <f t="shared" si="27"/>
        <v>0</v>
      </c>
      <c r="D221" s="43"/>
      <c r="E221" s="40"/>
      <c r="F221" s="39">
        <f t="shared" si="31"/>
        <v>0</v>
      </c>
      <c r="G221" s="43"/>
      <c r="H221" s="42"/>
      <c r="I221" s="39">
        <f t="shared" si="32"/>
        <v>0</v>
      </c>
      <c r="J221" s="43"/>
      <c r="K221" s="42"/>
      <c r="L221" s="39">
        <f t="shared" si="33"/>
        <v>0</v>
      </c>
      <c r="M221" s="41"/>
      <c r="N221" s="40"/>
      <c r="O221" s="39">
        <f t="shared" si="34"/>
        <v>0</v>
      </c>
      <c r="P221" s="38"/>
      <c r="R221" s="13"/>
    </row>
    <row r="222" spans="1:18" hidden="1" x14ac:dyDescent="0.25">
      <c r="A222" s="88">
        <v>5233</v>
      </c>
      <c r="B222" s="110" t="s">
        <v>91</v>
      </c>
      <c r="C222" s="87">
        <f t="shared" si="27"/>
        <v>0</v>
      </c>
      <c r="D222" s="43">
        <v>0</v>
      </c>
      <c r="E222" s="40"/>
      <c r="F222" s="39">
        <f t="shared" si="31"/>
        <v>0</v>
      </c>
      <c r="G222" s="43"/>
      <c r="H222" s="42"/>
      <c r="I222" s="39">
        <f t="shared" si="32"/>
        <v>0</v>
      </c>
      <c r="J222" s="43"/>
      <c r="K222" s="42"/>
      <c r="L222" s="39">
        <f t="shared" si="33"/>
        <v>0</v>
      </c>
      <c r="M222" s="41"/>
      <c r="N222" s="40"/>
      <c r="O222" s="39">
        <f t="shared" si="34"/>
        <v>0</v>
      </c>
      <c r="P222" s="38"/>
      <c r="R222" s="13"/>
    </row>
    <row r="223" spans="1:18" hidden="1" x14ac:dyDescent="0.25">
      <c r="A223" s="88">
        <v>5234</v>
      </c>
      <c r="B223" s="110" t="s">
        <v>90</v>
      </c>
      <c r="C223" s="87">
        <f t="shared" si="27"/>
        <v>0</v>
      </c>
      <c r="D223" s="43">
        <v>0</v>
      </c>
      <c r="E223" s="40"/>
      <c r="F223" s="39">
        <f t="shared" si="31"/>
        <v>0</v>
      </c>
      <c r="G223" s="43"/>
      <c r="H223" s="42"/>
      <c r="I223" s="39">
        <f t="shared" si="32"/>
        <v>0</v>
      </c>
      <c r="J223" s="43"/>
      <c r="K223" s="42"/>
      <c r="L223" s="39">
        <f t="shared" si="33"/>
        <v>0</v>
      </c>
      <c r="M223" s="41"/>
      <c r="N223" s="40"/>
      <c r="O223" s="39">
        <f t="shared" si="34"/>
        <v>0</v>
      </c>
      <c r="P223" s="38"/>
      <c r="R223" s="13"/>
    </row>
    <row r="224" spans="1:18" hidden="1" x14ac:dyDescent="0.25">
      <c r="A224" s="88">
        <v>5236</v>
      </c>
      <c r="B224" s="110" t="s">
        <v>89</v>
      </c>
      <c r="C224" s="87">
        <f t="shared" si="27"/>
        <v>0</v>
      </c>
      <c r="D224" s="43">
        <v>0</v>
      </c>
      <c r="E224" s="40"/>
      <c r="F224" s="39">
        <f t="shared" si="31"/>
        <v>0</v>
      </c>
      <c r="G224" s="43"/>
      <c r="H224" s="42"/>
      <c r="I224" s="39">
        <f t="shared" si="32"/>
        <v>0</v>
      </c>
      <c r="J224" s="43"/>
      <c r="K224" s="42"/>
      <c r="L224" s="39">
        <f t="shared" si="33"/>
        <v>0</v>
      </c>
      <c r="M224" s="41"/>
      <c r="N224" s="40"/>
      <c r="O224" s="39">
        <f t="shared" si="34"/>
        <v>0</v>
      </c>
      <c r="P224" s="38"/>
      <c r="R224" s="13"/>
    </row>
    <row r="225" spans="1:18" hidden="1" x14ac:dyDescent="0.25">
      <c r="A225" s="88">
        <v>5237</v>
      </c>
      <c r="B225" s="110" t="s">
        <v>88</v>
      </c>
      <c r="C225" s="87">
        <f t="shared" si="27"/>
        <v>0</v>
      </c>
      <c r="D225" s="43">
        <v>0</v>
      </c>
      <c r="E225" s="40"/>
      <c r="F225" s="39">
        <f t="shared" si="31"/>
        <v>0</v>
      </c>
      <c r="G225" s="43"/>
      <c r="H225" s="42"/>
      <c r="I225" s="39">
        <f t="shared" si="32"/>
        <v>0</v>
      </c>
      <c r="J225" s="43"/>
      <c r="K225" s="42"/>
      <c r="L225" s="39">
        <f t="shared" si="33"/>
        <v>0</v>
      </c>
      <c r="M225" s="41"/>
      <c r="N225" s="40"/>
      <c r="O225" s="39">
        <f t="shared" si="34"/>
        <v>0</v>
      </c>
      <c r="P225" s="38"/>
      <c r="R225" s="13"/>
    </row>
    <row r="226" spans="1:18" hidden="1" x14ac:dyDescent="0.25">
      <c r="A226" s="88">
        <v>5238</v>
      </c>
      <c r="B226" s="110" t="s">
        <v>87</v>
      </c>
      <c r="C226" s="87">
        <f t="shared" si="27"/>
        <v>0</v>
      </c>
      <c r="D226" s="43">
        <v>0</v>
      </c>
      <c r="E226" s="40"/>
      <c r="F226" s="39">
        <f t="shared" si="31"/>
        <v>0</v>
      </c>
      <c r="G226" s="43"/>
      <c r="H226" s="42"/>
      <c r="I226" s="39">
        <f t="shared" si="32"/>
        <v>0</v>
      </c>
      <c r="J226" s="43"/>
      <c r="K226" s="42"/>
      <c r="L226" s="39">
        <f t="shared" si="33"/>
        <v>0</v>
      </c>
      <c r="M226" s="41"/>
      <c r="N226" s="40"/>
      <c r="O226" s="39">
        <f t="shared" si="34"/>
        <v>0</v>
      </c>
      <c r="P226" s="38"/>
      <c r="R226" s="13"/>
    </row>
    <row r="227" spans="1:18" hidden="1" x14ac:dyDescent="0.25">
      <c r="A227" s="88">
        <v>5239</v>
      </c>
      <c r="B227" s="110" t="s">
        <v>86</v>
      </c>
      <c r="C227" s="87">
        <f t="shared" si="27"/>
        <v>0</v>
      </c>
      <c r="D227" s="43"/>
      <c r="E227" s="40"/>
      <c r="F227" s="39">
        <f t="shared" si="31"/>
        <v>0</v>
      </c>
      <c r="G227" s="43"/>
      <c r="H227" s="42"/>
      <c r="I227" s="39">
        <f t="shared" si="32"/>
        <v>0</v>
      </c>
      <c r="J227" s="43"/>
      <c r="K227" s="42"/>
      <c r="L227" s="39">
        <f t="shared" si="33"/>
        <v>0</v>
      </c>
      <c r="M227" s="41"/>
      <c r="N227" s="40"/>
      <c r="O227" s="39">
        <f t="shared" si="34"/>
        <v>0</v>
      </c>
      <c r="P227" s="38"/>
      <c r="R227" s="13"/>
    </row>
    <row r="228" spans="1:18" x14ac:dyDescent="0.25">
      <c r="A228" s="111">
        <v>5240</v>
      </c>
      <c r="B228" s="110" t="s">
        <v>85</v>
      </c>
      <c r="C228" s="87">
        <f t="shared" si="27"/>
        <v>8000</v>
      </c>
      <c r="D228" s="43">
        <v>15000</v>
      </c>
      <c r="E228" s="543">
        <v>-7000</v>
      </c>
      <c r="F228" s="87">
        <f t="shared" si="31"/>
        <v>8000</v>
      </c>
      <c r="G228" s="43"/>
      <c r="H228" s="42"/>
      <c r="I228" s="39">
        <f t="shared" si="32"/>
        <v>0</v>
      </c>
      <c r="J228" s="43"/>
      <c r="K228" s="42"/>
      <c r="L228" s="39">
        <f t="shared" si="33"/>
        <v>0</v>
      </c>
      <c r="M228" s="41"/>
      <c r="N228" s="40"/>
      <c r="O228" s="39">
        <f t="shared" si="34"/>
        <v>0</v>
      </c>
      <c r="P228" s="38"/>
      <c r="R228" s="13"/>
    </row>
    <row r="229" spans="1:18" x14ac:dyDescent="0.25">
      <c r="A229" s="111">
        <v>5250</v>
      </c>
      <c r="B229" s="110" t="s">
        <v>84</v>
      </c>
      <c r="C229" s="87">
        <f t="shared" si="27"/>
        <v>5045</v>
      </c>
      <c r="D229" s="43">
        <v>5050</v>
      </c>
      <c r="E229" s="543">
        <v>-5</v>
      </c>
      <c r="F229" s="87">
        <f t="shared" si="31"/>
        <v>5045</v>
      </c>
      <c r="G229" s="43"/>
      <c r="H229" s="42"/>
      <c r="I229" s="39">
        <f t="shared" si="32"/>
        <v>0</v>
      </c>
      <c r="J229" s="43"/>
      <c r="K229" s="42"/>
      <c r="L229" s="39">
        <f t="shared" si="33"/>
        <v>0</v>
      </c>
      <c r="M229" s="41"/>
      <c r="N229" s="40"/>
      <c r="O229" s="39">
        <f t="shared" si="34"/>
        <v>0</v>
      </c>
      <c r="P229" s="392"/>
      <c r="R229" s="13"/>
    </row>
    <row r="230" spans="1:18" hidden="1" x14ac:dyDescent="0.25">
      <c r="A230" s="111">
        <v>5260</v>
      </c>
      <c r="B230" s="110" t="s">
        <v>83</v>
      </c>
      <c r="C230" s="87">
        <f t="shared" si="27"/>
        <v>0</v>
      </c>
      <c r="D230" s="115">
        <f>SUM(D231)</f>
        <v>0</v>
      </c>
      <c r="E230" s="112">
        <f>SUM(E231)</f>
        <v>0</v>
      </c>
      <c r="F230" s="39">
        <f t="shared" si="31"/>
        <v>0</v>
      </c>
      <c r="G230" s="115">
        <f>SUM(G231)</f>
        <v>0</v>
      </c>
      <c r="H230" s="114">
        <f>SUM(H231)</f>
        <v>0</v>
      </c>
      <c r="I230" s="39">
        <f t="shared" si="32"/>
        <v>0</v>
      </c>
      <c r="J230" s="115">
        <f>SUM(J231)</f>
        <v>0</v>
      </c>
      <c r="K230" s="114">
        <f>SUM(K231)</f>
        <v>0</v>
      </c>
      <c r="L230" s="39">
        <f t="shared" si="33"/>
        <v>0</v>
      </c>
      <c r="M230" s="113">
        <f>SUM(M231)</f>
        <v>0</v>
      </c>
      <c r="N230" s="112">
        <f>SUM(N231)</f>
        <v>0</v>
      </c>
      <c r="O230" s="39">
        <f t="shared" si="34"/>
        <v>0</v>
      </c>
      <c r="P230" s="38"/>
      <c r="R230" s="13"/>
    </row>
    <row r="231" spans="1:18" hidden="1" x14ac:dyDescent="0.25">
      <c r="A231" s="88">
        <v>5269</v>
      </c>
      <c r="B231" s="110" t="s">
        <v>82</v>
      </c>
      <c r="C231" s="87">
        <f t="shared" si="27"/>
        <v>0</v>
      </c>
      <c r="D231" s="43">
        <v>0</v>
      </c>
      <c r="E231" s="40"/>
      <c r="F231" s="39">
        <f t="shared" si="31"/>
        <v>0</v>
      </c>
      <c r="G231" s="43"/>
      <c r="H231" s="42"/>
      <c r="I231" s="39">
        <f t="shared" si="32"/>
        <v>0</v>
      </c>
      <c r="J231" s="43"/>
      <c r="K231" s="42"/>
      <c r="L231" s="39">
        <f t="shared" si="33"/>
        <v>0</v>
      </c>
      <c r="M231" s="41"/>
      <c r="N231" s="40"/>
      <c r="O231" s="39">
        <f t="shared" si="34"/>
        <v>0</v>
      </c>
      <c r="P231" s="38"/>
      <c r="R231" s="13"/>
    </row>
    <row r="232" spans="1:18" hidden="1" x14ac:dyDescent="0.25">
      <c r="A232" s="169">
        <v>5270</v>
      </c>
      <c r="B232" s="96" t="s">
        <v>81</v>
      </c>
      <c r="C232" s="168">
        <f t="shared" si="27"/>
        <v>0</v>
      </c>
      <c r="D232" s="167">
        <v>0</v>
      </c>
      <c r="E232" s="164"/>
      <c r="F232" s="90">
        <f t="shared" si="31"/>
        <v>0</v>
      </c>
      <c r="G232" s="167"/>
      <c r="H232" s="166"/>
      <c r="I232" s="90">
        <f t="shared" si="32"/>
        <v>0</v>
      </c>
      <c r="J232" s="167"/>
      <c r="K232" s="166"/>
      <c r="L232" s="90">
        <f t="shared" si="33"/>
        <v>0</v>
      </c>
      <c r="M232" s="165"/>
      <c r="N232" s="164"/>
      <c r="O232" s="90">
        <f t="shared" si="34"/>
        <v>0</v>
      </c>
      <c r="P232" s="89"/>
      <c r="R232" s="13"/>
    </row>
    <row r="233" spans="1:18" hidden="1" x14ac:dyDescent="0.25">
      <c r="A233" s="163">
        <v>6000</v>
      </c>
      <c r="B233" s="163" t="s">
        <v>80</v>
      </c>
      <c r="C233" s="162">
        <f t="shared" si="27"/>
        <v>0</v>
      </c>
      <c r="D233" s="160">
        <f>D234+D254+D261</f>
        <v>0</v>
      </c>
      <c r="E233" s="157">
        <f>E234+E254+E261</f>
        <v>0</v>
      </c>
      <c r="F233" s="156">
        <f t="shared" si="31"/>
        <v>0</v>
      </c>
      <c r="G233" s="160">
        <f>G234+G254+G261</f>
        <v>0</v>
      </c>
      <c r="H233" s="159">
        <f>H234+H254+H261</f>
        <v>0</v>
      </c>
      <c r="I233" s="156">
        <f t="shared" si="32"/>
        <v>0</v>
      </c>
      <c r="J233" s="160">
        <f>J234+J254+J261</f>
        <v>0</v>
      </c>
      <c r="K233" s="159">
        <f>K234+K254+K261</f>
        <v>0</v>
      </c>
      <c r="L233" s="156">
        <f t="shared" si="33"/>
        <v>0</v>
      </c>
      <c r="M233" s="158">
        <f>M234+M254+M261</f>
        <v>0</v>
      </c>
      <c r="N233" s="157">
        <f>N234+N254+N261</f>
        <v>0</v>
      </c>
      <c r="O233" s="156">
        <f t="shared" si="34"/>
        <v>0</v>
      </c>
      <c r="P233" s="155"/>
      <c r="R233" s="13"/>
    </row>
    <row r="234" spans="1:18" hidden="1" x14ac:dyDescent="0.25">
      <c r="A234" s="154">
        <v>6200</v>
      </c>
      <c r="B234" s="153" t="s">
        <v>79</v>
      </c>
      <c r="C234" s="152">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2"/>
        <v>0</v>
      </c>
      <c r="J234" s="150">
        <f>SUM(J235,J236,J238,J241,J247,J248,J249)</f>
        <v>0</v>
      </c>
      <c r="K234" s="149">
        <f>SUM(K235,K236,K238,K241,K247,K248,K249)</f>
        <v>0</v>
      </c>
      <c r="L234" s="67">
        <f t="shared" si="33"/>
        <v>0</v>
      </c>
      <c r="M234" s="69">
        <f>SUM(M235,M236,M238,M241,M247,M248,M249)</f>
        <v>0</v>
      </c>
      <c r="N234" s="68">
        <f>SUM(N235,N236,N238,N241,N247,N248,N249)</f>
        <v>0</v>
      </c>
      <c r="O234" s="67">
        <f t="shared" si="34"/>
        <v>0</v>
      </c>
      <c r="P234" s="66"/>
      <c r="R234" s="13"/>
    </row>
    <row r="235" spans="1:18" hidden="1" x14ac:dyDescent="0.25">
      <c r="A235" s="118">
        <v>6220</v>
      </c>
      <c r="B235" s="117" t="s">
        <v>78</v>
      </c>
      <c r="C235" s="148">
        <f t="shared" si="27"/>
        <v>0</v>
      </c>
      <c r="D235" s="83">
        <v>0</v>
      </c>
      <c r="E235" s="80"/>
      <c r="F235" s="79">
        <f t="shared" si="31"/>
        <v>0</v>
      </c>
      <c r="G235" s="83"/>
      <c r="H235" s="82"/>
      <c r="I235" s="79">
        <f t="shared" si="32"/>
        <v>0</v>
      </c>
      <c r="J235" s="83"/>
      <c r="K235" s="82"/>
      <c r="L235" s="79">
        <f t="shared" si="33"/>
        <v>0</v>
      </c>
      <c r="M235" s="81"/>
      <c r="N235" s="80"/>
      <c r="O235" s="79">
        <f t="shared" si="34"/>
        <v>0</v>
      </c>
      <c r="P235" s="78"/>
      <c r="R235" s="13"/>
    </row>
    <row r="236" spans="1:18" hidden="1" x14ac:dyDescent="0.25">
      <c r="A236" s="111">
        <v>6230</v>
      </c>
      <c r="B236" s="110" t="s">
        <v>77</v>
      </c>
      <c r="C236" s="136">
        <f t="shared" si="27"/>
        <v>0</v>
      </c>
      <c r="D236" s="115">
        <f>SUM(D237)</f>
        <v>0</v>
      </c>
      <c r="E236" s="112">
        <f>SUM(E237)</f>
        <v>0</v>
      </c>
      <c r="F236" s="39">
        <f t="shared" si="31"/>
        <v>0</v>
      </c>
      <c r="G236" s="115">
        <f>SUM(G237)</f>
        <v>0</v>
      </c>
      <c r="H236" s="114">
        <f>SUM(H237)</f>
        <v>0</v>
      </c>
      <c r="I236" s="39">
        <f t="shared" si="32"/>
        <v>0</v>
      </c>
      <c r="J236" s="115">
        <f>SUM(J237)</f>
        <v>0</v>
      </c>
      <c r="K236" s="114">
        <f>SUM(K237)</f>
        <v>0</v>
      </c>
      <c r="L236" s="39">
        <f t="shared" si="33"/>
        <v>0</v>
      </c>
      <c r="M236" s="115">
        <f>SUM(M237)</f>
        <v>0</v>
      </c>
      <c r="N236" s="114">
        <f>SUM(N237)</f>
        <v>0</v>
      </c>
      <c r="O236" s="39">
        <f t="shared" si="34"/>
        <v>0</v>
      </c>
      <c r="P236" s="38"/>
      <c r="R236" s="13"/>
    </row>
    <row r="237" spans="1:18" hidden="1" x14ac:dyDescent="0.25">
      <c r="A237" s="88">
        <v>6239</v>
      </c>
      <c r="B237" s="117" t="s">
        <v>76</v>
      </c>
      <c r="C237" s="136">
        <f t="shared" si="27"/>
        <v>0</v>
      </c>
      <c r="D237" s="43">
        <v>0</v>
      </c>
      <c r="E237" s="40"/>
      <c r="F237" s="39">
        <f t="shared" si="31"/>
        <v>0</v>
      </c>
      <c r="G237" s="43"/>
      <c r="H237" s="42"/>
      <c r="I237" s="39">
        <f t="shared" si="32"/>
        <v>0</v>
      </c>
      <c r="J237" s="43"/>
      <c r="K237" s="42"/>
      <c r="L237" s="39">
        <f t="shared" si="33"/>
        <v>0</v>
      </c>
      <c r="M237" s="41"/>
      <c r="N237" s="40"/>
      <c r="O237" s="39">
        <f t="shared" si="34"/>
        <v>0</v>
      </c>
      <c r="P237" s="38"/>
      <c r="R237" s="13"/>
    </row>
    <row r="238" spans="1:18" hidden="1" x14ac:dyDescent="0.25">
      <c r="A238" s="111">
        <v>6240</v>
      </c>
      <c r="B238" s="110" t="s">
        <v>75</v>
      </c>
      <c r="C238" s="136">
        <f t="shared" si="27"/>
        <v>0</v>
      </c>
      <c r="D238" s="115">
        <f>SUM(D239:D240)</f>
        <v>0</v>
      </c>
      <c r="E238" s="112">
        <f>SUM(E239:E240)</f>
        <v>0</v>
      </c>
      <c r="F238" s="39">
        <f t="shared" si="31"/>
        <v>0</v>
      </c>
      <c r="G238" s="115">
        <f>SUM(G239:G240)</f>
        <v>0</v>
      </c>
      <c r="H238" s="114">
        <f>SUM(H239:H240)</f>
        <v>0</v>
      </c>
      <c r="I238" s="39">
        <f t="shared" si="32"/>
        <v>0</v>
      </c>
      <c r="J238" s="115">
        <f>SUM(J239:J240)</f>
        <v>0</v>
      </c>
      <c r="K238" s="114">
        <f>SUM(K239:K240)</f>
        <v>0</v>
      </c>
      <c r="L238" s="39">
        <f t="shared" si="33"/>
        <v>0</v>
      </c>
      <c r="M238" s="113">
        <f>SUM(M239:M240)</f>
        <v>0</v>
      </c>
      <c r="N238" s="112">
        <f>SUM(N239:N240)</f>
        <v>0</v>
      </c>
      <c r="O238" s="39">
        <f t="shared" si="34"/>
        <v>0</v>
      </c>
      <c r="P238" s="38"/>
      <c r="R238" s="13"/>
    </row>
    <row r="239" spans="1:18" hidden="1" x14ac:dyDescent="0.25">
      <c r="A239" s="88">
        <v>6241</v>
      </c>
      <c r="B239" s="110" t="s">
        <v>74</v>
      </c>
      <c r="C239" s="136">
        <f t="shared" si="27"/>
        <v>0</v>
      </c>
      <c r="D239" s="43">
        <v>0</v>
      </c>
      <c r="E239" s="40"/>
      <c r="F239" s="39">
        <f t="shared" si="31"/>
        <v>0</v>
      </c>
      <c r="G239" s="43"/>
      <c r="H239" s="42"/>
      <c r="I239" s="39">
        <f t="shared" si="32"/>
        <v>0</v>
      </c>
      <c r="J239" s="43"/>
      <c r="K239" s="42"/>
      <c r="L239" s="39">
        <f t="shared" si="33"/>
        <v>0</v>
      </c>
      <c r="M239" s="41"/>
      <c r="N239" s="40"/>
      <c r="O239" s="39">
        <f t="shared" si="34"/>
        <v>0</v>
      </c>
      <c r="P239" s="38"/>
      <c r="R239" s="13"/>
    </row>
    <row r="240" spans="1:18" hidden="1" x14ac:dyDescent="0.25">
      <c r="A240" s="88">
        <v>6242</v>
      </c>
      <c r="B240" s="110" t="s">
        <v>73</v>
      </c>
      <c r="C240" s="136">
        <f t="shared" si="27"/>
        <v>0</v>
      </c>
      <c r="D240" s="43">
        <v>0</v>
      </c>
      <c r="E240" s="40"/>
      <c r="F240" s="39">
        <f t="shared" si="31"/>
        <v>0</v>
      </c>
      <c r="G240" s="43"/>
      <c r="H240" s="42"/>
      <c r="I240" s="39">
        <f t="shared" si="32"/>
        <v>0</v>
      </c>
      <c r="J240" s="43"/>
      <c r="K240" s="42"/>
      <c r="L240" s="39">
        <f t="shared" si="33"/>
        <v>0</v>
      </c>
      <c r="M240" s="41"/>
      <c r="N240" s="40"/>
      <c r="O240" s="39">
        <f t="shared" si="34"/>
        <v>0</v>
      </c>
      <c r="P240" s="38"/>
      <c r="R240" s="13"/>
    </row>
    <row r="241" spans="1:18" hidden="1" x14ac:dyDescent="0.25">
      <c r="A241" s="111">
        <v>6250</v>
      </c>
      <c r="B241" s="110" t="s">
        <v>72</v>
      </c>
      <c r="C241" s="136">
        <f t="shared" si="27"/>
        <v>0</v>
      </c>
      <c r="D241" s="115">
        <f>SUM(D242:D246)</f>
        <v>0</v>
      </c>
      <c r="E241" s="112">
        <f>SUM(E242:E246)</f>
        <v>0</v>
      </c>
      <c r="F241" s="39">
        <f t="shared" si="31"/>
        <v>0</v>
      </c>
      <c r="G241" s="115">
        <f>SUM(G242:G246)</f>
        <v>0</v>
      </c>
      <c r="H241" s="114">
        <f>SUM(H242:H246)</f>
        <v>0</v>
      </c>
      <c r="I241" s="39">
        <f t="shared" si="32"/>
        <v>0</v>
      </c>
      <c r="J241" s="115">
        <f>SUM(J242:J246)</f>
        <v>0</v>
      </c>
      <c r="K241" s="114">
        <f>SUM(K242:K246)</f>
        <v>0</v>
      </c>
      <c r="L241" s="39">
        <f t="shared" si="33"/>
        <v>0</v>
      </c>
      <c r="M241" s="113">
        <f>SUM(M242:M246)</f>
        <v>0</v>
      </c>
      <c r="N241" s="112">
        <f>SUM(N242:N246)</f>
        <v>0</v>
      </c>
      <c r="O241" s="39">
        <f t="shared" si="34"/>
        <v>0</v>
      </c>
      <c r="P241" s="38"/>
      <c r="R241" s="13"/>
    </row>
    <row r="242" spans="1:18" hidden="1" x14ac:dyDescent="0.25">
      <c r="A242" s="88">
        <v>6252</v>
      </c>
      <c r="B242" s="110" t="s">
        <v>71</v>
      </c>
      <c r="C242" s="136">
        <f t="shared" si="27"/>
        <v>0</v>
      </c>
      <c r="D242" s="43">
        <v>0</v>
      </c>
      <c r="E242" s="40"/>
      <c r="F242" s="39">
        <f t="shared" si="31"/>
        <v>0</v>
      </c>
      <c r="G242" s="43"/>
      <c r="H242" s="42"/>
      <c r="I242" s="39">
        <f t="shared" si="32"/>
        <v>0</v>
      </c>
      <c r="J242" s="43"/>
      <c r="K242" s="42"/>
      <c r="L242" s="39">
        <f t="shared" si="33"/>
        <v>0</v>
      </c>
      <c r="M242" s="41"/>
      <c r="N242" s="40"/>
      <c r="O242" s="39">
        <f t="shared" si="34"/>
        <v>0</v>
      </c>
      <c r="P242" s="38"/>
      <c r="R242" s="13"/>
    </row>
    <row r="243" spans="1:18" hidden="1" x14ac:dyDescent="0.25">
      <c r="A243" s="88">
        <v>6253</v>
      </c>
      <c r="B243" s="110" t="s">
        <v>70</v>
      </c>
      <c r="C243" s="136">
        <f t="shared" si="27"/>
        <v>0</v>
      </c>
      <c r="D243" s="43">
        <v>0</v>
      </c>
      <c r="E243" s="40"/>
      <c r="F243" s="39">
        <f t="shared" si="31"/>
        <v>0</v>
      </c>
      <c r="G243" s="43"/>
      <c r="H243" s="42"/>
      <c r="I243" s="39">
        <f t="shared" si="32"/>
        <v>0</v>
      </c>
      <c r="J243" s="43"/>
      <c r="K243" s="42"/>
      <c r="L243" s="39">
        <f t="shared" si="33"/>
        <v>0</v>
      </c>
      <c r="M243" s="41"/>
      <c r="N243" s="40"/>
      <c r="O243" s="39">
        <f t="shared" si="34"/>
        <v>0</v>
      </c>
      <c r="P243" s="38"/>
      <c r="R243" s="13"/>
    </row>
    <row r="244" spans="1:18" ht="24" hidden="1" x14ac:dyDescent="0.25">
      <c r="A244" s="88">
        <v>6254</v>
      </c>
      <c r="B244" s="110" t="s">
        <v>69</v>
      </c>
      <c r="C244" s="136">
        <f t="shared" si="27"/>
        <v>0</v>
      </c>
      <c r="D244" s="43">
        <v>0</v>
      </c>
      <c r="E244" s="40"/>
      <c r="F244" s="39">
        <f t="shared" si="31"/>
        <v>0</v>
      </c>
      <c r="G244" s="43"/>
      <c r="H244" s="42"/>
      <c r="I244" s="39">
        <f t="shared" si="32"/>
        <v>0</v>
      </c>
      <c r="J244" s="43"/>
      <c r="K244" s="42"/>
      <c r="L244" s="39">
        <f t="shared" si="33"/>
        <v>0</v>
      </c>
      <c r="M244" s="41"/>
      <c r="N244" s="40"/>
      <c r="O244" s="39">
        <f t="shared" si="34"/>
        <v>0</v>
      </c>
      <c r="P244" s="38"/>
      <c r="R244" s="13"/>
    </row>
    <row r="245" spans="1:18" hidden="1" x14ac:dyDescent="0.25">
      <c r="A245" s="88">
        <v>6255</v>
      </c>
      <c r="B245" s="110" t="s">
        <v>68</v>
      </c>
      <c r="C245" s="136">
        <f t="shared" si="27"/>
        <v>0</v>
      </c>
      <c r="D245" s="43">
        <v>0</v>
      </c>
      <c r="E245" s="40"/>
      <c r="F245" s="39">
        <f t="shared" si="31"/>
        <v>0</v>
      </c>
      <c r="G245" s="43"/>
      <c r="H245" s="42"/>
      <c r="I245" s="39">
        <f t="shared" si="32"/>
        <v>0</v>
      </c>
      <c r="J245" s="43"/>
      <c r="K245" s="42"/>
      <c r="L245" s="39">
        <f t="shared" si="33"/>
        <v>0</v>
      </c>
      <c r="M245" s="41"/>
      <c r="N245" s="40"/>
      <c r="O245" s="39">
        <f t="shared" si="34"/>
        <v>0</v>
      </c>
      <c r="P245" s="38"/>
      <c r="R245" s="13"/>
    </row>
    <row r="246" spans="1:18" hidden="1" x14ac:dyDescent="0.25">
      <c r="A246" s="88">
        <v>6259</v>
      </c>
      <c r="B246" s="110" t="s">
        <v>67</v>
      </c>
      <c r="C246" s="136">
        <f t="shared" si="27"/>
        <v>0</v>
      </c>
      <c r="D246" s="43">
        <v>0</v>
      </c>
      <c r="E246" s="40"/>
      <c r="F246" s="39">
        <f t="shared" si="31"/>
        <v>0</v>
      </c>
      <c r="G246" s="43"/>
      <c r="H246" s="42"/>
      <c r="I246" s="39">
        <f t="shared" si="32"/>
        <v>0</v>
      </c>
      <c r="J246" s="43"/>
      <c r="K246" s="42"/>
      <c r="L246" s="39">
        <f t="shared" si="33"/>
        <v>0</v>
      </c>
      <c r="M246" s="41"/>
      <c r="N246" s="40"/>
      <c r="O246" s="39">
        <f t="shared" si="34"/>
        <v>0</v>
      </c>
      <c r="P246" s="38"/>
      <c r="R246" s="13"/>
    </row>
    <row r="247" spans="1:18" ht="24" hidden="1" x14ac:dyDescent="0.25">
      <c r="A247" s="111">
        <v>6260</v>
      </c>
      <c r="B247" s="110" t="s">
        <v>66</v>
      </c>
      <c r="C247" s="136">
        <f t="shared" si="27"/>
        <v>0</v>
      </c>
      <c r="D247" s="43">
        <v>0</v>
      </c>
      <c r="E247" s="40"/>
      <c r="F247" s="39">
        <f t="shared" ref="F247:F299" si="38">D247+E247</f>
        <v>0</v>
      </c>
      <c r="G247" s="43"/>
      <c r="H247" s="42"/>
      <c r="I247" s="39">
        <f t="shared" ref="I247:I299" si="39">G247+H247</f>
        <v>0</v>
      </c>
      <c r="J247" s="43"/>
      <c r="K247" s="42"/>
      <c r="L247" s="39">
        <f t="shared" ref="L247:L299" si="40">J247+K247</f>
        <v>0</v>
      </c>
      <c r="M247" s="41"/>
      <c r="N247" s="40"/>
      <c r="O247" s="39">
        <f t="shared" ref="O247:O276" si="41">M247+N247</f>
        <v>0</v>
      </c>
      <c r="P247" s="38"/>
      <c r="R247" s="13"/>
    </row>
    <row r="248" spans="1:18" hidden="1" x14ac:dyDescent="0.25">
      <c r="A248" s="111">
        <v>6270</v>
      </c>
      <c r="B248" s="110" t="s">
        <v>65</v>
      </c>
      <c r="C248" s="136">
        <f t="shared" si="27"/>
        <v>0</v>
      </c>
      <c r="D248" s="43">
        <v>0</v>
      </c>
      <c r="E248" s="40"/>
      <c r="F248" s="39">
        <f t="shared" si="38"/>
        <v>0</v>
      </c>
      <c r="G248" s="43"/>
      <c r="H248" s="42"/>
      <c r="I248" s="39">
        <f t="shared" si="39"/>
        <v>0</v>
      </c>
      <c r="J248" s="43"/>
      <c r="K248" s="42"/>
      <c r="L248" s="39">
        <f t="shared" si="40"/>
        <v>0</v>
      </c>
      <c r="M248" s="41"/>
      <c r="N248" s="40"/>
      <c r="O248" s="39">
        <f t="shared" si="41"/>
        <v>0</v>
      </c>
      <c r="P248" s="38"/>
      <c r="R248" s="13"/>
    </row>
    <row r="249" spans="1:18" hidden="1" x14ac:dyDescent="0.25">
      <c r="A249" s="118">
        <v>6290</v>
      </c>
      <c r="B249" s="117" t="s">
        <v>64</v>
      </c>
      <c r="C249" s="136">
        <f t="shared" si="27"/>
        <v>0</v>
      </c>
      <c r="D249" s="140">
        <f>SUM(D250:D253)</f>
        <v>0</v>
      </c>
      <c r="E249" s="141">
        <f>SUM(E250:E253)</f>
        <v>0</v>
      </c>
      <c r="F249" s="79">
        <f t="shared" si="38"/>
        <v>0</v>
      </c>
      <c r="G249" s="140">
        <f>SUM(G250:G253)</f>
        <v>0</v>
      </c>
      <c r="H249" s="139">
        <f t="shared" ref="H249" si="42">SUM(H250:H253)</f>
        <v>0</v>
      </c>
      <c r="I249" s="79">
        <f t="shared" si="39"/>
        <v>0</v>
      </c>
      <c r="J249" s="140">
        <f>SUM(J250:J253)</f>
        <v>0</v>
      </c>
      <c r="K249" s="139">
        <f t="shared" ref="K249" si="43">SUM(K250:K253)</f>
        <v>0</v>
      </c>
      <c r="L249" s="79">
        <f t="shared" si="40"/>
        <v>0</v>
      </c>
      <c r="M249" s="146">
        <f t="shared" ref="M249:N249" si="44">SUM(M250:M253)</f>
        <v>0</v>
      </c>
      <c r="N249" s="147">
        <f t="shared" si="44"/>
        <v>0</v>
      </c>
      <c r="O249" s="29">
        <f t="shared" si="41"/>
        <v>0</v>
      </c>
      <c r="P249" s="28"/>
      <c r="R249" s="13"/>
    </row>
    <row r="250" spans="1:18" hidden="1" x14ac:dyDescent="0.25">
      <c r="A250" s="88">
        <v>6291</v>
      </c>
      <c r="B250" s="110" t="s">
        <v>63</v>
      </c>
      <c r="C250" s="136">
        <f t="shared" si="27"/>
        <v>0</v>
      </c>
      <c r="D250" s="43">
        <v>0</v>
      </c>
      <c r="E250" s="40"/>
      <c r="F250" s="39">
        <f t="shared" si="38"/>
        <v>0</v>
      </c>
      <c r="G250" s="43"/>
      <c r="H250" s="42"/>
      <c r="I250" s="39">
        <f t="shared" si="39"/>
        <v>0</v>
      </c>
      <c r="J250" s="43"/>
      <c r="K250" s="42"/>
      <c r="L250" s="39">
        <f t="shared" si="40"/>
        <v>0</v>
      </c>
      <c r="M250" s="41"/>
      <c r="N250" s="40"/>
      <c r="O250" s="39">
        <f t="shared" si="41"/>
        <v>0</v>
      </c>
      <c r="P250" s="38"/>
      <c r="R250" s="13"/>
    </row>
    <row r="251" spans="1:18" hidden="1" x14ac:dyDescent="0.25">
      <c r="A251" s="88">
        <v>6292</v>
      </c>
      <c r="B251" s="110" t="s">
        <v>62</v>
      </c>
      <c r="C251" s="136">
        <f t="shared" si="27"/>
        <v>0</v>
      </c>
      <c r="D251" s="43">
        <v>0</v>
      </c>
      <c r="E251" s="40"/>
      <c r="F251" s="39">
        <f t="shared" si="38"/>
        <v>0</v>
      </c>
      <c r="G251" s="43"/>
      <c r="H251" s="42"/>
      <c r="I251" s="39">
        <f t="shared" si="39"/>
        <v>0</v>
      </c>
      <c r="J251" s="43"/>
      <c r="K251" s="42"/>
      <c r="L251" s="39">
        <f t="shared" si="40"/>
        <v>0</v>
      </c>
      <c r="M251" s="41"/>
      <c r="N251" s="40"/>
      <c r="O251" s="39">
        <f t="shared" si="41"/>
        <v>0</v>
      </c>
      <c r="P251" s="38"/>
      <c r="R251" s="13"/>
    </row>
    <row r="252" spans="1:18" ht="60" hidden="1" x14ac:dyDescent="0.25">
      <c r="A252" s="88">
        <v>6296</v>
      </c>
      <c r="B252" s="110" t="s">
        <v>61</v>
      </c>
      <c r="C252" s="136">
        <f t="shared" si="27"/>
        <v>0</v>
      </c>
      <c r="D252" s="43">
        <v>0</v>
      </c>
      <c r="E252" s="40"/>
      <c r="F252" s="39">
        <f t="shared" si="38"/>
        <v>0</v>
      </c>
      <c r="G252" s="43"/>
      <c r="H252" s="42"/>
      <c r="I252" s="39">
        <f t="shared" si="39"/>
        <v>0</v>
      </c>
      <c r="J252" s="43"/>
      <c r="K252" s="42"/>
      <c r="L252" s="39">
        <f t="shared" si="40"/>
        <v>0</v>
      </c>
      <c r="M252" s="41"/>
      <c r="N252" s="40"/>
      <c r="O252" s="39">
        <f t="shared" si="41"/>
        <v>0</v>
      </c>
      <c r="P252" s="38"/>
      <c r="R252" s="13"/>
    </row>
    <row r="253" spans="1:18" ht="24" hidden="1" x14ac:dyDescent="0.25">
      <c r="A253" s="88">
        <v>6299</v>
      </c>
      <c r="B253" s="110" t="s">
        <v>60</v>
      </c>
      <c r="C253" s="136">
        <f t="shared" si="27"/>
        <v>0</v>
      </c>
      <c r="D253" s="43">
        <v>0</v>
      </c>
      <c r="E253" s="40"/>
      <c r="F253" s="39">
        <f t="shared" si="38"/>
        <v>0</v>
      </c>
      <c r="G253" s="43"/>
      <c r="H253" s="42"/>
      <c r="I253" s="39">
        <f t="shared" si="39"/>
        <v>0</v>
      </c>
      <c r="J253" s="43"/>
      <c r="K253" s="42"/>
      <c r="L253" s="39">
        <f t="shared" si="40"/>
        <v>0</v>
      </c>
      <c r="M253" s="41"/>
      <c r="N253" s="40"/>
      <c r="O253" s="39">
        <f t="shared" si="41"/>
        <v>0</v>
      </c>
      <c r="P253" s="38"/>
      <c r="R253" s="13"/>
    </row>
    <row r="254" spans="1:18" hidden="1" x14ac:dyDescent="0.25">
      <c r="A254" s="109">
        <v>6300</v>
      </c>
      <c r="B254" s="108" t="s">
        <v>59</v>
      </c>
      <c r="C254" s="124">
        <f t="shared" si="27"/>
        <v>0</v>
      </c>
      <c r="D254" s="121">
        <f>SUM(D255,D259,D260)</f>
        <v>0</v>
      </c>
      <c r="E254" s="123">
        <f>SUM(E255,E259,E260)</f>
        <v>0</v>
      </c>
      <c r="F254" s="119">
        <f t="shared" si="38"/>
        <v>0</v>
      </c>
      <c r="G254" s="121">
        <f>SUM(G255,G259,G260)</f>
        <v>0</v>
      </c>
      <c r="H254" s="120">
        <f t="shared" ref="H254" si="45">SUM(H255,H259,H260)</f>
        <v>0</v>
      </c>
      <c r="I254" s="119">
        <f t="shared" si="39"/>
        <v>0</v>
      </c>
      <c r="J254" s="121">
        <f>SUM(J255,J259,J260)</f>
        <v>0</v>
      </c>
      <c r="K254" s="120">
        <f t="shared" ref="K254" si="46">SUM(K255,K259,K260)</f>
        <v>0</v>
      </c>
      <c r="L254" s="119">
        <f t="shared" si="40"/>
        <v>0</v>
      </c>
      <c r="M254" s="103">
        <f t="shared" ref="M254:N254" si="47">SUM(M255,M259,M260)</f>
        <v>0</v>
      </c>
      <c r="N254" s="102">
        <f t="shared" si="47"/>
        <v>0</v>
      </c>
      <c r="O254" s="101">
        <f t="shared" si="41"/>
        <v>0</v>
      </c>
      <c r="P254" s="100"/>
      <c r="R254" s="13"/>
    </row>
    <row r="255" spans="1:18" hidden="1" x14ac:dyDescent="0.25">
      <c r="A255" s="118">
        <v>6320</v>
      </c>
      <c r="B255" s="117" t="s">
        <v>58</v>
      </c>
      <c r="C255" s="146">
        <f t="shared" si="27"/>
        <v>0</v>
      </c>
      <c r="D255" s="140">
        <f>SUM(D256:D258)</f>
        <v>0</v>
      </c>
      <c r="E255" s="141">
        <f>SUM(E256:E258)</f>
        <v>0</v>
      </c>
      <c r="F255" s="79">
        <f t="shared" si="38"/>
        <v>0</v>
      </c>
      <c r="G255" s="140">
        <f>SUM(G256:G258)</f>
        <v>0</v>
      </c>
      <c r="H255" s="139">
        <f t="shared" ref="H255" si="48">SUM(H256:H258)</f>
        <v>0</v>
      </c>
      <c r="I255" s="79">
        <f t="shared" si="39"/>
        <v>0</v>
      </c>
      <c r="J255" s="140">
        <f>SUM(J256:J258)</f>
        <v>0</v>
      </c>
      <c r="K255" s="139">
        <f t="shared" ref="K255" si="49">SUM(K256:K258)</f>
        <v>0</v>
      </c>
      <c r="L255" s="79">
        <f t="shared" si="40"/>
        <v>0</v>
      </c>
      <c r="M255" s="142">
        <f t="shared" ref="M255:N255" si="50">SUM(M256:M258)</f>
        <v>0</v>
      </c>
      <c r="N255" s="141">
        <f t="shared" si="50"/>
        <v>0</v>
      </c>
      <c r="O255" s="79">
        <f t="shared" si="41"/>
        <v>0</v>
      </c>
      <c r="P255" s="78"/>
      <c r="R255" s="13"/>
    </row>
    <row r="256" spans="1:18" hidden="1" x14ac:dyDescent="0.25">
      <c r="A256" s="88">
        <v>6322</v>
      </c>
      <c r="B256" s="110" t="s">
        <v>57</v>
      </c>
      <c r="C256" s="113">
        <f t="shared" si="27"/>
        <v>0</v>
      </c>
      <c r="D256" s="43">
        <v>0</v>
      </c>
      <c r="E256" s="40"/>
      <c r="F256" s="39">
        <f t="shared" si="38"/>
        <v>0</v>
      </c>
      <c r="G256" s="43"/>
      <c r="H256" s="42"/>
      <c r="I256" s="39">
        <f t="shared" si="39"/>
        <v>0</v>
      </c>
      <c r="J256" s="43"/>
      <c r="K256" s="42"/>
      <c r="L256" s="39">
        <f t="shared" si="40"/>
        <v>0</v>
      </c>
      <c r="M256" s="41"/>
      <c r="N256" s="40"/>
      <c r="O256" s="39">
        <f t="shared" si="41"/>
        <v>0</v>
      </c>
      <c r="P256" s="38"/>
      <c r="R256" s="13"/>
    </row>
    <row r="257" spans="1:18" ht="24" hidden="1" x14ac:dyDescent="0.25">
      <c r="A257" s="88">
        <v>6323</v>
      </c>
      <c r="B257" s="110" t="s">
        <v>56</v>
      </c>
      <c r="C257" s="113">
        <f t="shared" si="27"/>
        <v>0</v>
      </c>
      <c r="D257" s="43">
        <v>0</v>
      </c>
      <c r="E257" s="40"/>
      <c r="F257" s="39">
        <f t="shared" si="38"/>
        <v>0</v>
      </c>
      <c r="G257" s="43"/>
      <c r="H257" s="42"/>
      <c r="I257" s="39">
        <f t="shared" si="39"/>
        <v>0</v>
      </c>
      <c r="J257" s="43"/>
      <c r="K257" s="42"/>
      <c r="L257" s="39">
        <f t="shared" si="40"/>
        <v>0</v>
      </c>
      <c r="M257" s="41"/>
      <c r="N257" s="40"/>
      <c r="O257" s="39">
        <f t="shared" si="41"/>
        <v>0</v>
      </c>
      <c r="P257" s="38"/>
      <c r="R257" s="13"/>
    </row>
    <row r="258" spans="1:18" hidden="1" x14ac:dyDescent="0.25">
      <c r="A258" s="145">
        <v>6324</v>
      </c>
      <c r="B258" s="117" t="s">
        <v>55</v>
      </c>
      <c r="C258" s="113">
        <f t="shared" si="27"/>
        <v>0</v>
      </c>
      <c r="D258" s="83">
        <v>0</v>
      </c>
      <c r="E258" s="80"/>
      <c r="F258" s="79">
        <f t="shared" si="38"/>
        <v>0</v>
      </c>
      <c r="G258" s="83"/>
      <c r="H258" s="82"/>
      <c r="I258" s="79">
        <f t="shared" si="39"/>
        <v>0</v>
      </c>
      <c r="J258" s="83"/>
      <c r="K258" s="82"/>
      <c r="L258" s="79">
        <f t="shared" si="40"/>
        <v>0</v>
      </c>
      <c r="M258" s="81"/>
      <c r="N258" s="80"/>
      <c r="O258" s="79">
        <f t="shared" si="41"/>
        <v>0</v>
      </c>
      <c r="P258" s="78"/>
      <c r="R258" s="13"/>
    </row>
    <row r="259" spans="1:18" hidden="1" x14ac:dyDescent="0.25">
      <c r="A259" s="144">
        <v>6330</v>
      </c>
      <c r="B259" s="143" t="s">
        <v>54</v>
      </c>
      <c r="C259" s="113">
        <f t="shared" ref="C259:C286" si="51">F259+I259+L259+O259</f>
        <v>0</v>
      </c>
      <c r="D259" s="33">
        <v>0</v>
      </c>
      <c r="E259" s="30"/>
      <c r="F259" s="29">
        <f t="shared" si="38"/>
        <v>0</v>
      </c>
      <c r="G259" s="33"/>
      <c r="H259" s="32"/>
      <c r="I259" s="29">
        <f t="shared" si="39"/>
        <v>0</v>
      </c>
      <c r="J259" s="33"/>
      <c r="K259" s="32"/>
      <c r="L259" s="29">
        <f t="shared" si="40"/>
        <v>0</v>
      </c>
      <c r="M259" s="31"/>
      <c r="N259" s="30"/>
      <c r="O259" s="29">
        <f t="shared" si="41"/>
        <v>0</v>
      </c>
      <c r="P259" s="28"/>
      <c r="R259" s="13"/>
    </row>
    <row r="260" spans="1:18" hidden="1" x14ac:dyDescent="0.25">
      <c r="A260" s="111">
        <v>6360</v>
      </c>
      <c r="B260" s="110" t="s">
        <v>53</v>
      </c>
      <c r="C260" s="113">
        <f t="shared" si="51"/>
        <v>0</v>
      </c>
      <c r="D260" s="43">
        <v>0</v>
      </c>
      <c r="E260" s="40"/>
      <c r="F260" s="39">
        <f t="shared" si="38"/>
        <v>0</v>
      </c>
      <c r="G260" s="43"/>
      <c r="H260" s="42"/>
      <c r="I260" s="39">
        <f t="shared" si="39"/>
        <v>0</v>
      </c>
      <c r="J260" s="43"/>
      <c r="K260" s="42"/>
      <c r="L260" s="39">
        <f t="shared" si="40"/>
        <v>0</v>
      </c>
      <c r="M260" s="41"/>
      <c r="N260" s="40"/>
      <c r="O260" s="39">
        <f t="shared" si="41"/>
        <v>0</v>
      </c>
      <c r="P260" s="38"/>
      <c r="R260" s="13"/>
    </row>
    <row r="261" spans="1:18" ht="24" hidden="1" x14ac:dyDescent="0.25">
      <c r="A261" s="109">
        <v>6400</v>
      </c>
      <c r="B261" s="108" t="s">
        <v>52</v>
      </c>
      <c r="C261" s="124">
        <f t="shared" si="51"/>
        <v>0</v>
      </c>
      <c r="D261" s="121">
        <f>SUM(D262,D266)</f>
        <v>0</v>
      </c>
      <c r="E261" s="123">
        <f>SUM(E262,E266)</f>
        <v>0</v>
      </c>
      <c r="F261" s="119">
        <f t="shared" si="38"/>
        <v>0</v>
      </c>
      <c r="G261" s="121">
        <f>SUM(G262,G266)</f>
        <v>0</v>
      </c>
      <c r="H261" s="120">
        <f t="shared" ref="H261" si="52">SUM(H262,H266)</f>
        <v>0</v>
      </c>
      <c r="I261" s="119">
        <f t="shared" si="39"/>
        <v>0</v>
      </c>
      <c r="J261" s="121">
        <f>SUM(J262,J266)</f>
        <v>0</v>
      </c>
      <c r="K261" s="120">
        <f t="shared" ref="K261" si="53">SUM(K262,K266)</f>
        <v>0</v>
      </c>
      <c r="L261" s="119">
        <f t="shared" si="40"/>
        <v>0</v>
      </c>
      <c r="M261" s="103">
        <f t="shared" ref="M261:N261" si="54">SUM(M262,M266)</f>
        <v>0</v>
      </c>
      <c r="N261" s="102">
        <f t="shared" si="54"/>
        <v>0</v>
      </c>
      <c r="O261" s="101">
        <f t="shared" si="41"/>
        <v>0</v>
      </c>
      <c r="P261" s="100"/>
      <c r="R261" s="13"/>
    </row>
    <row r="262" spans="1:18" ht="24" hidden="1" x14ac:dyDescent="0.25">
      <c r="A262" s="118">
        <v>6410</v>
      </c>
      <c r="B262" s="117" t="s">
        <v>51</v>
      </c>
      <c r="C262" s="142">
        <f t="shared" si="51"/>
        <v>0</v>
      </c>
      <c r="D262" s="140">
        <f>SUM(D263:D265)</f>
        <v>0</v>
      </c>
      <c r="E262" s="141">
        <f>SUM(E263:E265)</f>
        <v>0</v>
      </c>
      <c r="F262" s="79">
        <f t="shared" si="38"/>
        <v>0</v>
      </c>
      <c r="G262" s="140">
        <f>SUM(G263:G265)</f>
        <v>0</v>
      </c>
      <c r="H262" s="139">
        <f t="shared" ref="H262" si="55">SUM(H263:H265)</f>
        <v>0</v>
      </c>
      <c r="I262" s="79">
        <f t="shared" si="39"/>
        <v>0</v>
      </c>
      <c r="J262" s="140">
        <f>SUM(J263:J265)</f>
        <v>0</v>
      </c>
      <c r="K262" s="139">
        <f t="shared" ref="K262" si="56">SUM(K263:K265)</f>
        <v>0</v>
      </c>
      <c r="L262" s="79">
        <f t="shared" si="40"/>
        <v>0</v>
      </c>
      <c r="M262" s="138">
        <f t="shared" ref="M262:N262" si="57">SUM(M263:M265)</f>
        <v>0</v>
      </c>
      <c r="N262" s="137">
        <f t="shared" si="57"/>
        <v>0</v>
      </c>
      <c r="O262" s="49">
        <f t="shared" si="41"/>
        <v>0</v>
      </c>
      <c r="P262" s="48"/>
      <c r="R262" s="13"/>
    </row>
    <row r="263" spans="1:18" hidden="1" x14ac:dyDescent="0.25">
      <c r="A263" s="88">
        <v>6411</v>
      </c>
      <c r="B263" s="47" t="s">
        <v>50</v>
      </c>
      <c r="C263" s="136">
        <f t="shared" si="51"/>
        <v>0</v>
      </c>
      <c r="D263" s="43">
        <v>0</v>
      </c>
      <c r="E263" s="40"/>
      <c r="F263" s="39">
        <f t="shared" si="38"/>
        <v>0</v>
      </c>
      <c r="G263" s="43"/>
      <c r="H263" s="42"/>
      <c r="I263" s="39">
        <f t="shared" si="39"/>
        <v>0</v>
      </c>
      <c r="J263" s="43"/>
      <c r="K263" s="42"/>
      <c r="L263" s="39">
        <f t="shared" si="40"/>
        <v>0</v>
      </c>
      <c r="M263" s="41"/>
      <c r="N263" s="40"/>
      <c r="O263" s="39">
        <f t="shared" si="41"/>
        <v>0</v>
      </c>
      <c r="P263" s="38"/>
      <c r="R263" s="13"/>
    </row>
    <row r="264" spans="1:18" ht="24" hidden="1" x14ac:dyDescent="0.25">
      <c r="A264" s="88">
        <v>6412</v>
      </c>
      <c r="B264" s="110" t="s">
        <v>49</v>
      </c>
      <c r="C264" s="136">
        <f t="shared" si="51"/>
        <v>0</v>
      </c>
      <c r="D264" s="43">
        <v>0</v>
      </c>
      <c r="E264" s="40"/>
      <c r="F264" s="39">
        <f t="shared" si="38"/>
        <v>0</v>
      </c>
      <c r="G264" s="43"/>
      <c r="H264" s="42"/>
      <c r="I264" s="39">
        <f t="shared" si="39"/>
        <v>0</v>
      </c>
      <c r="J264" s="43"/>
      <c r="K264" s="42"/>
      <c r="L264" s="39">
        <f t="shared" si="40"/>
        <v>0</v>
      </c>
      <c r="M264" s="41"/>
      <c r="N264" s="40"/>
      <c r="O264" s="39">
        <f t="shared" si="41"/>
        <v>0</v>
      </c>
      <c r="P264" s="38"/>
      <c r="R264" s="13"/>
    </row>
    <row r="265" spans="1:18" ht="24" hidden="1" x14ac:dyDescent="0.25">
      <c r="A265" s="88">
        <v>6419</v>
      </c>
      <c r="B265" s="110" t="s">
        <v>48</v>
      </c>
      <c r="C265" s="136">
        <f t="shared" si="51"/>
        <v>0</v>
      </c>
      <c r="D265" s="43">
        <v>0</v>
      </c>
      <c r="E265" s="40"/>
      <c r="F265" s="39">
        <f t="shared" si="38"/>
        <v>0</v>
      </c>
      <c r="G265" s="43"/>
      <c r="H265" s="42"/>
      <c r="I265" s="39">
        <f t="shared" si="39"/>
        <v>0</v>
      </c>
      <c r="J265" s="43"/>
      <c r="K265" s="42"/>
      <c r="L265" s="39">
        <f t="shared" si="40"/>
        <v>0</v>
      </c>
      <c r="M265" s="41"/>
      <c r="N265" s="40"/>
      <c r="O265" s="39">
        <f t="shared" si="41"/>
        <v>0</v>
      </c>
      <c r="P265" s="38"/>
      <c r="R265" s="13"/>
    </row>
    <row r="266" spans="1:18" ht="24" hidden="1" x14ac:dyDescent="0.25">
      <c r="A266" s="111">
        <v>6420</v>
      </c>
      <c r="B266" s="110" t="s">
        <v>47</v>
      </c>
      <c r="C266" s="136">
        <f t="shared" si="51"/>
        <v>0</v>
      </c>
      <c r="D266" s="115">
        <f>SUM(D267:D270)</f>
        <v>0</v>
      </c>
      <c r="E266" s="112">
        <f>SUM(E267:E270)</f>
        <v>0</v>
      </c>
      <c r="F266" s="39">
        <f t="shared" si="38"/>
        <v>0</v>
      </c>
      <c r="G266" s="115">
        <f>SUM(G267:G270)</f>
        <v>0</v>
      </c>
      <c r="H266" s="114">
        <f>SUM(H267:H270)</f>
        <v>0</v>
      </c>
      <c r="I266" s="39">
        <f t="shared" si="39"/>
        <v>0</v>
      </c>
      <c r="J266" s="115">
        <f>SUM(J267:J270)</f>
        <v>0</v>
      </c>
      <c r="K266" s="114">
        <f>SUM(K267:K270)</f>
        <v>0</v>
      </c>
      <c r="L266" s="39">
        <f t="shared" si="40"/>
        <v>0</v>
      </c>
      <c r="M266" s="113">
        <f>SUM(M267:M270)</f>
        <v>0</v>
      </c>
      <c r="N266" s="112">
        <f>SUM(N267:N270)</f>
        <v>0</v>
      </c>
      <c r="O266" s="39">
        <f t="shared" si="41"/>
        <v>0</v>
      </c>
      <c r="P266" s="38"/>
      <c r="R266" s="13"/>
    </row>
    <row r="267" spans="1:18" hidden="1" x14ac:dyDescent="0.25">
      <c r="A267" s="88">
        <v>6421</v>
      </c>
      <c r="B267" s="110" t="s">
        <v>46</v>
      </c>
      <c r="C267" s="136">
        <f t="shared" si="51"/>
        <v>0</v>
      </c>
      <c r="D267" s="43">
        <v>0</v>
      </c>
      <c r="E267" s="40"/>
      <c r="F267" s="39">
        <f t="shared" si="38"/>
        <v>0</v>
      </c>
      <c r="G267" s="43"/>
      <c r="H267" s="42"/>
      <c r="I267" s="39">
        <f t="shared" si="39"/>
        <v>0</v>
      </c>
      <c r="J267" s="43"/>
      <c r="K267" s="42"/>
      <c r="L267" s="39">
        <f t="shared" si="40"/>
        <v>0</v>
      </c>
      <c r="M267" s="41"/>
      <c r="N267" s="40"/>
      <c r="O267" s="39">
        <f t="shared" si="41"/>
        <v>0</v>
      </c>
      <c r="P267" s="38"/>
      <c r="R267" s="13"/>
    </row>
    <row r="268" spans="1:18" hidden="1" x14ac:dyDescent="0.25">
      <c r="A268" s="88">
        <v>6422</v>
      </c>
      <c r="B268" s="110" t="s">
        <v>45</v>
      </c>
      <c r="C268" s="136">
        <f t="shared" si="51"/>
        <v>0</v>
      </c>
      <c r="D268" s="43">
        <v>0</v>
      </c>
      <c r="E268" s="40"/>
      <c r="F268" s="39">
        <f t="shared" si="38"/>
        <v>0</v>
      </c>
      <c r="G268" s="43"/>
      <c r="H268" s="42"/>
      <c r="I268" s="39">
        <f t="shared" si="39"/>
        <v>0</v>
      </c>
      <c r="J268" s="43"/>
      <c r="K268" s="42"/>
      <c r="L268" s="39">
        <f t="shared" si="40"/>
        <v>0</v>
      </c>
      <c r="M268" s="41"/>
      <c r="N268" s="40"/>
      <c r="O268" s="39">
        <f t="shared" si="41"/>
        <v>0</v>
      </c>
      <c r="P268" s="38"/>
      <c r="R268" s="13"/>
    </row>
    <row r="269" spans="1:18" hidden="1" x14ac:dyDescent="0.25">
      <c r="A269" s="88">
        <v>6423</v>
      </c>
      <c r="B269" s="110" t="s">
        <v>44</v>
      </c>
      <c r="C269" s="136">
        <f t="shared" si="51"/>
        <v>0</v>
      </c>
      <c r="D269" s="43">
        <v>0</v>
      </c>
      <c r="E269" s="40"/>
      <c r="F269" s="39">
        <f t="shared" si="38"/>
        <v>0</v>
      </c>
      <c r="G269" s="43"/>
      <c r="H269" s="42"/>
      <c r="I269" s="39">
        <f t="shared" si="39"/>
        <v>0</v>
      </c>
      <c r="J269" s="43"/>
      <c r="K269" s="42"/>
      <c r="L269" s="39">
        <f t="shared" si="40"/>
        <v>0</v>
      </c>
      <c r="M269" s="41"/>
      <c r="N269" s="40"/>
      <c r="O269" s="39">
        <f t="shared" si="41"/>
        <v>0</v>
      </c>
      <c r="P269" s="38"/>
      <c r="R269" s="13"/>
    </row>
    <row r="270" spans="1:18" ht="24" hidden="1" x14ac:dyDescent="0.25">
      <c r="A270" s="88">
        <v>6424</v>
      </c>
      <c r="B270" s="110" t="s">
        <v>43</v>
      </c>
      <c r="C270" s="136">
        <f t="shared" si="51"/>
        <v>0</v>
      </c>
      <c r="D270" s="43">
        <v>0</v>
      </c>
      <c r="E270" s="40"/>
      <c r="F270" s="39">
        <f t="shared" si="38"/>
        <v>0</v>
      </c>
      <c r="G270" s="43"/>
      <c r="H270" s="42"/>
      <c r="I270" s="39">
        <f t="shared" si="39"/>
        <v>0</v>
      </c>
      <c r="J270" s="43"/>
      <c r="K270" s="42"/>
      <c r="L270" s="39">
        <f t="shared" si="40"/>
        <v>0</v>
      </c>
      <c r="M270" s="41"/>
      <c r="N270" s="40"/>
      <c r="O270" s="39">
        <f t="shared" si="41"/>
        <v>0</v>
      </c>
      <c r="P270" s="38"/>
      <c r="R270" s="13"/>
    </row>
    <row r="271" spans="1:18" ht="24" hidden="1" x14ac:dyDescent="0.25">
      <c r="A271" s="135">
        <v>7000</v>
      </c>
      <c r="B271" s="135" t="s">
        <v>42</v>
      </c>
      <c r="C271" s="134">
        <f t="shared" si="51"/>
        <v>0</v>
      </c>
      <c r="D271" s="131">
        <f>SUM(D272,D282)</f>
        <v>0</v>
      </c>
      <c r="E271" s="133">
        <f>SUM(E272,E282)</f>
        <v>0</v>
      </c>
      <c r="F271" s="129">
        <f t="shared" si="38"/>
        <v>0</v>
      </c>
      <c r="G271" s="131">
        <f>SUM(G272,G282)</f>
        <v>0</v>
      </c>
      <c r="H271" s="130">
        <f>SUM(H272,H282)</f>
        <v>0</v>
      </c>
      <c r="I271" s="129">
        <f t="shared" si="39"/>
        <v>0</v>
      </c>
      <c r="J271" s="131">
        <f>SUM(J272,J282)</f>
        <v>0</v>
      </c>
      <c r="K271" s="130">
        <f>SUM(K272,K282)</f>
        <v>0</v>
      </c>
      <c r="L271" s="129">
        <f t="shared" si="40"/>
        <v>0</v>
      </c>
      <c r="M271" s="128">
        <f>SUM(M272,M282)</f>
        <v>0</v>
      </c>
      <c r="N271" s="127">
        <f>SUM(N272,N282)</f>
        <v>0</v>
      </c>
      <c r="O271" s="126">
        <f t="shared" si="41"/>
        <v>0</v>
      </c>
      <c r="P271" s="125"/>
      <c r="R271" s="13"/>
    </row>
    <row r="272" spans="1:18" hidden="1" x14ac:dyDescent="0.25">
      <c r="A272" s="109">
        <v>7200</v>
      </c>
      <c r="B272" s="108" t="s">
        <v>41</v>
      </c>
      <c r="C272" s="124">
        <f t="shared" si="51"/>
        <v>0</v>
      </c>
      <c r="D272" s="121">
        <f>SUM(D273,D274,D277,D278,D281)</f>
        <v>0</v>
      </c>
      <c r="E272" s="123">
        <f>SUM(E273,E274,E277,E278,E281)</f>
        <v>0</v>
      </c>
      <c r="F272" s="119">
        <f t="shared" si="38"/>
        <v>0</v>
      </c>
      <c r="G272" s="121">
        <f>SUM(G273,G274,G277,G278,G281)</f>
        <v>0</v>
      </c>
      <c r="H272" s="120">
        <f>SUM(H273,H274,H277,H278,H281)</f>
        <v>0</v>
      </c>
      <c r="I272" s="119">
        <f t="shared" si="39"/>
        <v>0</v>
      </c>
      <c r="J272" s="121">
        <f>SUM(J273,J274,J277,J278,J281)</f>
        <v>0</v>
      </c>
      <c r="K272" s="120">
        <f>SUM(K273,K274,K277,K278,K281)</f>
        <v>0</v>
      </c>
      <c r="L272" s="119">
        <f t="shared" si="40"/>
        <v>0</v>
      </c>
      <c r="M272" s="69">
        <f>SUM(M273,M274,M277,M278,M281)</f>
        <v>0</v>
      </c>
      <c r="N272" s="68">
        <f>SUM(N273,N274,N277,N278,N281)</f>
        <v>0</v>
      </c>
      <c r="O272" s="67">
        <f t="shared" si="41"/>
        <v>0</v>
      </c>
      <c r="P272" s="66"/>
      <c r="R272" s="13"/>
    </row>
    <row r="273" spans="1:18" ht="24" hidden="1" x14ac:dyDescent="0.25">
      <c r="A273" s="118">
        <v>7210</v>
      </c>
      <c r="B273" s="117" t="s">
        <v>40</v>
      </c>
      <c r="C273" s="85">
        <f t="shared" si="51"/>
        <v>0</v>
      </c>
      <c r="D273" s="83">
        <v>0</v>
      </c>
      <c r="E273" s="80"/>
      <c r="F273" s="79">
        <f t="shared" si="38"/>
        <v>0</v>
      </c>
      <c r="G273" s="83"/>
      <c r="H273" s="82"/>
      <c r="I273" s="79">
        <f t="shared" si="39"/>
        <v>0</v>
      </c>
      <c r="J273" s="83"/>
      <c r="K273" s="82"/>
      <c r="L273" s="79">
        <f t="shared" si="40"/>
        <v>0</v>
      </c>
      <c r="M273" s="81"/>
      <c r="N273" s="80"/>
      <c r="O273" s="79">
        <f t="shared" si="41"/>
        <v>0</v>
      </c>
      <c r="P273" s="78"/>
      <c r="R273" s="13"/>
    </row>
    <row r="274" spans="1:18" s="116" customFormat="1" ht="24" hidden="1" x14ac:dyDescent="0.25">
      <c r="A274" s="111">
        <v>7220</v>
      </c>
      <c r="B274" s="110" t="s">
        <v>39</v>
      </c>
      <c r="C274" s="45">
        <f t="shared" si="51"/>
        <v>0</v>
      </c>
      <c r="D274" s="115">
        <f>SUM(D275:D276)</f>
        <v>0</v>
      </c>
      <c r="E274" s="112">
        <f>SUM(E275:E276)</f>
        <v>0</v>
      </c>
      <c r="F274" s="39">
        <f t="shared" si="38"/>
        <v>0</v>
      </c>
      <c r="G274" s="115">
        <f>SUM(G275:G276)</f>
        <v>0</v>
      </c>
      <c r="H274" s="114">
        <f>SUM(H275:H276)</f>
        <v>0</v>
      </c>
      <c r="I274" s="39">
        <f t="shared" si="39"/>
        <v>0</v>
      </c>
      <c r="J274" s="115">
        <f>SUM(J275:J276)</f>
        <v>0</v>
      </c>
      <c r="K274" s="114">
        <f>SUM(K275:K276)</f>
        <v>0</v>
      </c>
      <c r="L274" s="39">
        <f t="shared" si="40"/>
        <v>0</v>
      </c>
      <c r="M274" s="113">
        <f>SUM(M275:M276)</f>
        <v>0</v>
      </c>
      <c r="N274" s="112">
        <f>SUM(N275:N276)</f>
        <v>0</v>
      </c>
      <c r="O274" s="39">
        <f t="shared" si="41"/>
        <v>0</v>
      </c>
      <c r="P274" s="38"/>
      <c r="R274" s="13"/>
    </row>
    <row r="275" spans="1:18" s="116" customFormat="1" ht="24" hidden="1" x14ac:dyDescent="0.25">
      <c r="A275" s="88">
        <v>7221</v>
      </c>
      <c r="B275" s="110" t="s">
        <v>38</v>
      </c>
      <c r="C275" s="45">
        <f t="shared" si="51"/>
        <v>0</v>
      </c>
      <c r="D275" s="43">
        <v>0</v>
      </c>
      <c r="E275" s="40"/>
      <c r="F275" s="39">
        <f t="shared" si="38"/>
        <v>0</v>
      </c>
      <c r="G275" s="43"/>
      <c r="H275" s="42"/>
      <c r="I275" s="39">
        <f t="shared" si="39"/>
        <v>0</v>
      </c>
      <c r="J275" s="43"/>
      <c r="K275" s="42"/>
      <c r="L275" s="39">
        <f t="shared" si="40"/>
        <v>0</v>
      </c>
      <c r="M275" s="41"/>
      <c r="N275" s="40"/>
      <c r="O275" s="39">
        <f t="shared" si="41"/>
        <v>0</v>
      </c>
      <c r="P275" s="38"/>
      <c r="R275" s="13"/>
    </row>
    <row r="276" spans="1:18" s="116" customFormat="1" ht="24" hidden="1" x14ac:dyDescent="0.25">
      <c r="A276" s="88">
        <v>7222</v>
      </c>
      <c r="B276" s="110" t="s">
        <v>37</v>
      </c>
      <c r="C276" s="45">
        <f t="shared" si="51"/>
        <v>0</v>
      </c>
      <c r="D276" s="43">
        <v>0</v>
      </c>
      <c r="E276" s="40"/>
      <c r="F276" s="39">
        <f t="shared" si="38"/>
        <v>0</v>
      </c>
      <c r="G276" s="43"/>
      <c r="H276" s="42"/>
      <c r="I276" s="39">
        <f t="shared" si="39"/>
        <v>0</v>
      </c>
      <c r="J276" s="43"/>
      <c r="K276" s="42"/>
      <c r="L276" s="39">
        <f t="shared" si="40"/>
        <v>0</v>
      </c>
      <c r="M276" s="41"/>
      <c r="N276" s="40"/>
      <c r="O276" s="39">
        <f t="shared" si="41"/>
        <v>0</v>
      </c>
      <c r="P276" s="38"/>
      <c r="R276" s="13"/>
    </row>
    <row r="277" spans="1:18" s="116" customFormat="1" ht="24" hidden="1" x14ac:dyDescent="0.25">
      <c r="A277" s="111">
        <v>7230</v>
      </c>
      <c r="B277" s="110" t="s">
        <v>36</v>
      </c>
      <c r="C277" s="45">
        <f t="shared" si="51"/>
        <v>0</v>
      </c>
      <c r="D277" s="43">
        <v>0</v>
      </c>
      <c r="E277" s="40"/>
      <c r="F277" s="39">
        <f t="shared" si="38"/>
        <v>0</v>
      </c>
      <c r="G277" s="43"/>
      <c r="H277" s="42"/>
      <c r="I277" s="39">
        <f t="shared" si="39"/>
        <v>0</v>
      </c>
      <c r="J277" s="43"/>
      <c r="K277" s="42"/>
      <c r="L277" s="39">
        <f t="shared" si="40"/>
        <v>0</v>
      </c>
      <c r="M277" s="41"/>
      <c r="N277" s="40"/>
      <c r="O277" s="39">
        <f>M277+N277</f>
        <v>0</v>
      </c>
      <c r="P277" s="38"/>
      <c r="R277" s="13"/>
    </row>
    <row r="278" spans="1:18" ht="24" hidden="1" x14ac:dyDescent="0.25">
      <c r="A278" s="111">
        <v>7240</v>
      </c>
      <c r="B278" s="110" t="s">
        <v>35</v>
      </c>
      <c r="C278" s="45">
        <f t="shared" si="51"/>
        <v>0</v>
      </c>
      <c r="D278" s="115">
        <f>SUM(D279:D280)</f>
        <v>0</v>
      </c>
      <c r="E278" s="112">
        <f>SUM(E279:E280)</f>
        <v>0</v>
      </c>
      <c r="F278" s="39">
        <f t="shared" si="38"/>
        <v>0</v>
      </c>
      <c r="G278" s="115">
        <f>SUM(G279:G280)</f>
        <v>0</v>
      </c>
      <c r="H278" s="114">
        <f>SUM(H279:H280)</f>
        <v>0</v>
      </c>
      <c r="I278" s="39">
        <f t="shared" si="39"/>
        <v>0</v>
      </c>
      <c r="J278" s="115">
        <f>SUM(J279:J280)</f>
        <v>0</v>
      </c>
      <c r="K278" s="114">
        <f>SUM(K279:K280)</f>
        <v>0</v>
      </c>
      <c r="L278" s="39">
        <f t="shared" si="40"/>
        <v>0</v>
      </c>
      <c r="M278" s="113">
        <f>SUM(M279:M280)</f>
        <v>0</v>
      </c>
      <c r="N278" s="112">
        <f>SUM(N279:N280)</f>
        <v>0</v>
      </c>
      <c r="O278" s="39">
        <f>SUM(O279:O280)</f>
        <v>0</v>
      </c>
      <c r="P278" s="38"/>
      <c r="R278" s="13"/>
    </row>
    <row r="279" spans="1:18" ht="36" hidden="1" x14ac:dyDescent="0.25">
      <c r="A279" s="88">
        <v>7245</v>
      </c>
      <c r="B279" s="110" t="s">
        <v>34</v>
      </c>
      <c r="C279" s="45">
        <f t="shared" si="51"/>
        <v>0</v>
      </c>
      <c r="D279" s="43">
        <v>0</v>
      </c>
      <c r="E279" s="40"/>
      <c r="F279" s="39">
        <f t="shared" si="38"/>
        <v>0</v>
      </c>
      <c r="G279" s="43"/>
      <c r="H279" s="42"/>
      <c r="I279" s="39">
        <f t="shared" si="39"/>
        <v>0</v>
      </c>
      <c r="J279" s="43"/>
      <c r="K279" s="42"/>
      <c r="L279" s="39">
        <f t="shared" si="40"/>
        <v>0</v>
      </c>
      <c r="M279" s="41"/>
      <c r="N279" s="40"/>
      <c r="O279" s="39">
        <f t="shared" ref="O279:O282" si="58">M279+N279</f>
        <v>0</v>
      </c>
      <c r="P279" s="38"/>
      <c r="R279" s="13"/>
    </row>
    <row r="280" spans="1:18" ht="60" hidden="1" x14ac:dyDescent="0.25">
      <c r="A280" s="88">
        <v>7246</v>
      </c>
      <c r="B280" s="110" t="s">
        <v>33</v>
      </c>
      <c r="C280" s="45">
        <f t="shared" si="51"/>
        <v>0</v>
      </c>
      <c r="D280" s="43">
        <v>0</v>
      </c>
      <c r="E280" s="40"/>
      <c r="F280" s="39">
        <f t="shared" si="38"/>
        <v>0</v>
      </c>
      <c r="G280" s="43"/>
      <c r="H280" s="42"/>
      <c r="I280" s="39">
        <f t="shared" si="39"/>
        <v>0</v>
      </c>
      <c r="J280" s="43"/>
      <c r="K280" s="42"/>
      <c r="L280" s="39">
        <f t="shared" si="40"/>
        <v>0</v>
      </c>
      <c r="M280" s="41"/>
      <c r="N280" s="40"/>
      <c r="O280" s="39">
        <f t="shared" si="58"/>
        <v>0</v>
      </c>
      <c r="P280" s="38"/>
      <c r="R280" s="13"/>
    </row>
    <row r="281" spans="1:18" ht="24" hidden="1" x14ac:dyDescent="0.25">
      <c r="A281" s="111">
        <v>7260</v>
      </c>
      <c r="B281" s="110" t="s">
        <v>32</v>
      </c>
      <c r="C281" s="45">
        <f t="shared" si="51"/>
        <v>0</v>
      </c>
      <c r="D281" s="83">
        <v>0</v>
      </c>
      <c r="E281" s="80"/>
      <c r="F281" s="79">
        <f t="shared" si="38"/>
        <v>0</v>
      </c>
      <c r="G281" s="83"/>
      <c r="H281" s="82"/>
      <c r="I281" s="79">
        <f t="shared" si="39"/>
        <v>0</v>
      </c>
      <c r="J281" s="83"/>
      <c r="K281" s="82"/>
      <c r="L281" s="79">
        <f t="shared" si="40"/>
        <v>0</v>
      </c>
      <c r="M281" s="81"/>
      <c r="N281" s="80"/>
      <c r="O281" s="79">
        <f t="shared" si="58"/>
        <v>0</v>
      </c>
      <c r="P281" s="78"/>
      <c r="R281" s="13"/>
    </row>
    <row r="282" spans="1:18" hidden="1" x14ac:dyDescent="0.25">
      <c r="A282" s="109">
        <v>7700</v>
      </c>
      <c r="B282" s="108" t="s">
        <v>31</v>
      </c>
      <c r="C282" s="107">
        <f t="shared" si="51"/>
        <v>0</v>
      </c>
      <c r="D282" s="105">
        <f>D283</f>
        <v>0</v>
      </c>
      <c r="E282" s="102">
        <f>SUM(E283)</f>
        <v>0</v>
      </c>
      <c r="F282" s="101">
        <f t="shared" si="38"/>
        <v>0</v>
      </c>
      <c r="G282" s="105">
        <f>G283</f>
        <v>0</v>
      </c>
      <c r="H282" s="104">
        <f>SUM(H283)</f>
        <v>0</v>
      </c>
      <c r="I282" s="101">
        <f t="shared" si="39"/>
        <v>0</v>
      </c>
      <c r="J282" s="105">
        <f>J283</f>
        <v>0</v>
      </c>
      <c r="K282" s="104">
        <f>SUM(K283)</f>
        <v>0</v>
      </c>
      <c r="L282" s="101">
        <f t="shared" si="40"/>
        <v>0</v>
      </c>
      <c r="M282" s="103">
        <f>SUM(M283)</f>
        <v>0</v>
      </c>
      <c r="N282" s="102">
        <f>SUM(N283)</f>
        <v>0</v>
      </c>
      <c r="O282" s="101">
        <f t="shared" si="58"/>
        <v>0</v>
      </c>
      <c r="P282" s="100"/>
      <c r="R282" s="13"/>
    </row>
    <row r="283" spans="1:18" hidden="1" x14ac:dyDescent="0.25">
      <c r="A283" s="99">
        <v>7720</v>
      </c>
      <c r="B283" s="98" t="s">
        <v>30</v>
      </c>
      <c r="C283" s="97">
        <f t="shared" si="51"/>
        <v>0</v>
      </c>
      <c r="D283" s="53">
        <v>0</v>
      </c>
      <c r="E283" s="50"/>
      <c r="F283" s="49">
        <f t="shared" si="38"/>
        <v>0</v>
      </c>
      <c r="G283" s="53"/>
      <c r="H283" s="52"/>
      <c r="I283" s="49">
        <f t="shared" si="39"/>
        <v>0</v>
      </c>
      <c r="J283" s="53"/>
      <c r="K283" s="52"/>
      <c r="L283" s="49">
        <f t="shared" si="40"/>
        <v>0</v>
      </c>
      <c r="M283" s="51"/>
      <c r="N283" s="50"/>
      <c r="O283" s="49">
        <f>M283+N283</f>
        <v>0</v>
      </c>
      <c r="P283" s="48"/>
      <c r="R283" s="13"/>
    </row>
    <row r="284" spans="1:18" hidden="1" x14ac:dyDescent="0.25">
      <c r="A284" s="57"/>
      <c r="B284" s="96" t="s">
        <v>29</v>
      </c>
      <c r="C284" s="85">
        <f t="shared" si="51"/>
        <v>0</v>
      </c>
      <c r="D284" s="94">
        <f>SUM(D285:D286)</f>
        <v>0</v>
      </c>
      <c r="E284" s="91">
        <f>SUM(E285:E286)</f>
        <v>0</v>
      </c>
      <c r="F284" s="90">
        <f t="shared" si="38"/>
        <v>0</v>
      </c>
      <c r="G284" s="94">
        <f>SUM(G285:G286)</f>
        <v>0</v>
      </c>
      <c r="H284" s="93">
        <f>SUM(H285:H286)</f>
        <v>0</v>
      </c>
      <c r="I284" s="90">
        <f t="shared" si="39"/>
        <v>0</v>
      </c>
      <c r="J284" s="94">
        <f>SUM(J285:J286)</f>
        <v>0</v>
      </c>
      <c r="K284" s="93">
        <f>SUM(K285:K286)</f>
        <v>0</v>
      </c>
      <c r="L284" s="90">
        <f t="shared" si="40"/>
        <v>0</v>
      </c>
      <c r="M284" s="92">
        <f>SUM(M285:M286)</f>
        <v>0</v>
      </c>
      <c r="N284" s="91">
        <f>SUM(N285:N286)</f>
        <v>0</v>
      </c>
      <c r="O284" s="90">
        <f t="shared" ref="O284:O299" si="59">M284+N284</f>
        <v>0</v>
      </c>
      <c r="P284" s="89"/>
      <c r="R284" s="13"/>
    </row>
    <row r="285" spans="1:18" hidden="1" x14ac:dyDescent="0.25">
      <c r="A285" s="47" t="s">
        <v>28</v>
      </c>
      <c r="B285" s="88" t="s">
        <v>27</v>
      </c>
      <c r="C285" s="87">
        <f t="shared" si="51"/>
        <v>0</v>
      </c>
      <c r="D285" s="43"/>
      <c r="E285" s="40"/>
      <c r="F285" s="39">
        <f t="shared" si="38"/>
        <v>0</v>
      </c>
      <c r="G285" s="43"/>
      <c r="H285" s="42"/>
      <c r="I285" s="39">
        <f t="shared" si="39"/>
        <v>0</v>
      </c>
      <c r="J285" s="43"/>
      <c r="K285" s="42"/>
      <c r="L285" s="39">
        <f t="shared" si="40"/>
        <v>0</v>
      </c>
      <c r="M285" s="41"/>
      <c r="N285" s="40"/>
      <c r="O285" s="39">
        <f t="shared" si="59"/>
        <v>0</v>
      </c>
      <c r="P285" s="38"/>
      <c r="R285" s="13"/>
    </row>
    <row r="286" spans="1:18" hidden="1" x14ac:dyDescent="0.25">
      <c r="A286" s="47" t="s">
        <v>26</v>
      </c>
      <c r="B286" s="86" t="s">
        <v>25</v>
      </c>
      <c r="C286" s="85">
        <f t="shared" si="51"/>
        <v>0</v>
      </c>
      <c r="D286" s="83"/>
      <c r="E286" s="80"/>
      <c r="F286" s="79">
        <f t="shared" si="38"/>
        <v>0</v>
      </c>
      <c r="G286" s="83"/>
      <c r="H286" s="82"/>
      <c r="I286" s="79">
        <f t="shared" si="39"/>
        <v>0</v>
      </c>
      <c r="J286" s="83"/>
      <c r="K286" s="82"/>
      <c r="L286" s="79">
        <f t="shared" si="40"/>
        <v>0</v>
      </c>
      <c r="M286" s="81"/>
      <c r="N286" s="80"/>
      <c r="O286" s="79">
        <f t="shared" si="59"/>
        <v>0</v>
      </c>
      <c r="P286" s="78"/>
      <c r="R286" s="13"/>
    </row>
    <row r="287" spans="1:18" x14ac:dyDescent="0.25">
      <c r="A287" s="77"/>
      <c r="B287" s="76" t="s">
        <v>24</v>
      </c>
      <c r="C287" s="75">
        <f>SUM(C284,C271,C233,C198,C190,C176,C78,C56)</f>
        <v>13045</v>
      </c>
      <c r="D287" s="72">
        <f t="shared" ref="D287" si="60">SUM(D284,D271,D233,D198,D190,D176,D78,D56)</f>
        <v>20050</v>
      </c>
      <c r="E287" s="600">
        <f>SUM(E284,E271,E233,E198,E190,E176,E78,E56)</f>
        <v>-7005</v>
      </c>
      <c r="F287" s="505">
        <f t="shared" si="38"/>
        <v>13045</v>
      </c>
      <c r="G287" s="72">
        <f>SUM(G284,G271,G233,G198,G190,G176,G78,G56)</f>
        <v>0</v>
      </c>
      <c r="H287" s="71">
        <f>SUM(H284,H271,H233,H198,H190,H176,H78,H56)</f>
        <v>0</v>
      </c>
      <c r="I287" s="70">
        <f t="shared" si="39"/>
        <v>0</v>
      </c>
      <c r="J287" s="72">
        <f>SUM(J284,J271,J233,J198,J190,J176,J78,J56)</f>
        <v>0</v>
      </c>
      <c r="K287" s="71">
        <f>SUM(K284,K271,K233,K198,K190,K176,K78,K56)</f>
        <v>0</v>
      </c>
      <c r="L287" s="70">
        <f t="shared" si="40"/>
        <v>0</v>
      </c>
      <c r="M287" s="69">
        <f>SUM(M284,M271,M233,M198,M190,M176,M78,M56)</f>
        <v>0</v>
      </c>
      <c r="N287" s="68">
        <f>SUM(N284,N271,N233,N198,N190,N176,N78,N56)</f>
        <v>0</v>
      </c>
      <c r="O287" s="67">
        <f t="shared" si="59"/>
        <v>0</v>
      </c>
      <c r="P287" s="66"/>
      <c r="R287" s="13"/>
    </row>
    <row r="288" spans="1:18" hidden="1" x14ac:dyDescent="0.25">
      <c r="A288" s="65" t="s">
        <v>23</v>
      </c>
      <c r="B288" s="64"/>
      <c r="C288" s="59">
        <f t="shared" ref="C288" si="61">F288+I288+L288+O288</f>
        <v>0</v>
      </c>
      <c r="D288" s="61">
        <f>SUM(D28,D29,D45)-D54</f>
        <v>0</v>
      </c>
      <c r="E288" s="58">
        <f>SUM(E28,E29,E45)-E54</f>
        <v>0</v>
      </c>
      <c r="F288" s="15">
        <f t="shared" si="38"/>
        <v>0</v>
      </c>
      <c r="G288" s="61">
        <f>SUM(G28,G29,G45)-G54</f>
        <v>0</v>
      </c>
      <c r="H288" s="60">
        <f>SUM(H28,H29,H45)-H54</f>
        <v>0</v>
      </c>
      <c r="I288" s="15">
        <f t="shared" si="39"/>
        <v>0</v>
      </c>
      <c r="J288" s="61">
        <f>(J30+J46)-J54</f>
        <v>0</v>
      </c>
      <c r="K288" s="60">
        <f>(K30+K46)-K54</f>
        <v>0</v>
      </c>
      <c r="L288" s="15">
        <f t="shared" si="40"/>
        <v>0</v>
      </c>
      <c r="M288" s="59">
        <f>M48-M54</f>
        <v>0</v>
      </c>
      <c r="N288" s="58">
        <f>N48-N54</f>
        <v>0</v>
      </c>
      <c r="O288" s="15">
        <f t="shared" si="59"/>
        <v>0</v>
      </c>
      <c r="P288" s="14"/>
      <c r="R288" s="13"/>
    </row>
    <row r="289" spans="1:18" s="6" customFormat="1" hidden="1" x14ac:dyDescent="0.25">
      <c r="A289" s="65" t="s">
        <v>22</v>
      </c>
      <c r="B289" s="64"/>
      <c r="C289" s="62">
        <f>SUM(C290,C291)-C298+C299</f>
        <v>0</v>
      </c>
      <c r="D289" s="61">
        <f t="shared" ref="D289" si="62">SUM(D290,D291)-D298+D299</f>
        <v>0</v>
      </c>
      <c r="E289" s="58">
        <f>SUM(E290,E291)-E298+E299</f>
        <v>0</v>
      </c>
      <c r="F289" s="15">
        <f t="shared" si="38"/>
        <v>0</v>
      </c>
      <c r="G289" s="61">
        <f>SUM(G290,G291)-G298+G299</f>
        <v>0</v>
      </c>
      <c r="H289" s="60">
        <f>SUM(H290,H291)-H298+H299</f>
        <v>0</v>
      </c>
      <c r="I289" s="15">
        <f t="shared" si="39"/>
        <v>0</v>
      </c>
      <c r="J289" s="61">
        <f>SUM(J290,J291)-J298+J299</f>
        <v>0</v>
      </c>
      <c r="K289" s="60">
        <f>SUM(K290,K291)-K298+K299</f>
        <v>0</v>
      </c>
      <c r="L289" s="15">
        <f t="shared" si="40"/>
        <v>0</v>
      </c>
      <c r="M289" s="59">
        <f>SUM(M290,M291)-M298+M299</f>
        <v>0</v>
      </c>
      <c r="N289" s="58">
        <f>SUM(N290,N291)-N298+N299</f>
        <v>0</v>
      </c>
      <c r="O289" s="15">
        <f t="shared" si="59"/>
        <v>0</v>
      </c>
      <c r="P289" s="14"/>
      <c r="R289" s="13"/>
    </row>
    <row r="290" spans="1:18" s="6" customFormat="1" hidden="1" x14ac:dyDescent="0.25">
      <c r="A290" s="63" t="s">
        <v>21</v>
      </c>
      <c r="B290" s="63" t="s">
        <v>20</v>
      </c>
      <c r="C290" s="62">
        <f>C25-C284</f>
        <v>0</v>
      </c>
      <c r="D290" s="61">
        <f t="shared" ref="D290" si="63">D25-D284</f>
        <v>0</v>
      </c>
      <c r="E290" s="58">
        <f>E25-E284</f>
        <v>0</v>
      </c>
      <c r="F290" s="15">
        <f t="shared" si="38"/>
        <v>0</v>
      </c>
      <c r="G290" s="61">
        <f>G25-G284</f>
        <v>0</v>
      </c>
      <c r="H290" s="60">
        <f>H25-H284</f>
        <v>0</v>
      </c>
      <c r="I290" s="15">
        <f t="shared" si="39"/>
        <v>0</v>
      </c>
      <c r="J290" s="61">
        <f>J25-J284</f>
        <v>0</v>
      </c>
      <c r="K290" s="60">
        <f>K25-K284</f>
        <v>0</v>
      </c>
      <c r="L290" s="15">
        <f t="shared" si="40"/>
        <v>0</v>
      </c>
      <c r="M290" s="59">
        <f>M25-M284</f>
        <v>0</v>
      </c>
      <c r="N290" s="58">
        <f>N25-N284</f>
        <v>0</v>
      </c>
      <c r="O290" s="15">
        <f t="shared" si="59"/>
        <v>0</v>
      </c>
      <c r="P290" s="14"/>
      <c r="R290" s="13"/>
    </row>
    <row r="291" spans="1:18" s="6" customFormat="1" hidden="1" x14ac:dyDescent="0.25">
      <c r="A291" s="25" t="s">
        <v>19</v>
      </c>
      <c r="B291" s="25" t="s">
        <v>18</v>
      </c>
      <c r="C291" s="62">
        <f>SUM(C292,C294,C296)-SUM(C293,C295,C297)</f>
        <v>0</v>
      </c>
      <c r="D291" s="61">
        <f t="shared" ref="D291:E291" si="64">SUM(D292,D294,D296)-SUM(D293,D295,D297)</f>
        <v>0</v>
      </c>
      <c r="E291" s="58">
        <f t="shared" si="64"/>
        <v>0</v>
      </c>
      <c r="F291" s="15">
        <f t="shared" si="38"/>
        <v>0</v>
      </c>
      <c r="G291" s="61">
        <f t="shared" ref="G291:H291" si="65">SUM(G292,G294,G296)-SUM(G293,G295,G297)</f>
        <v>0</v>
      </c>
      <c r="H291" s="60">
        <f t="shared" si="65"/>
        <v>0</v>
      </c>
      <c r="I291" s="15">
        <f t="shared" si="39"/>
        <v>0</v>
      </c>
      <c r="J291" s="61">
        <f t="shared" ref="J291:K291" si="66">SUM(J292,J294,J296)-SUM(J293,J295,J297)</f>
        <v>0</v>
      </c>
      <c r="K291" s="60">
        <f t="shared" si="66"/>
        <v>0</v>
      </c>
      <c r="L291" s="15">
        <f t="shared" si="40"/>
        <v>0</v>
      </c>
      <c r="M291" s="59">
        <f t="shared" ref="M291:N291" si="67">SUM(M292,M294,M296)-SUM(M293,M295,M297)</f>
        <v>0</v>
      </c>
      <c r="N291" s="58">
        <f t="shared" si="67"/>
        <v>0</v>
      </c>
      <c r="O291" s="15">
        <f t="shared" si="59"/>
        <v>0</v>
      </c>
      <c r="P291" s="14"/>
      <c r="R291" s="13"/>
    </row>
    <row r="292" spans="1:18" s="6" customFormat="1" hidden="1" x14ac:dyDescent="0.25">
      <c r="A292" s="57" t="s">
        <v>17</v>
      </c>
      <c r="B292" s="56" t="s">
        <v>16</v>
      </c>
      <c r="C292" s="55">
        <f t="shared" ref="C292:C299" si="68">F292+I292+L292+O292</f>
        <v>0</v>
      </c>
      <c r="D292" s="53"/>
      <c r="E292" s="50"/>
      <c r="F292" s="49">
        <f t="shared" si="38"/>
        <v>0</v>
      </c>
      <c r="G292" s="53"/>
      <c r="H292" s="52"/>
      <c r="I292" s="49">
        <f t="shared" si="39"/>
        <v>0</v>
      </c>
      <c r="J292" s="53"/>
      <c r="K292" s="52"/>
      <c r="L292" s="49">
        <f t="shared" si="40"/>
        <v>0</v>
      </c>
      <c r="M292" s="51"/>
      <c r="N292" s="50"/>
      <c r="O292" s="49">
        <f t="shared" si="59"/>
        <v>0</v>
      </c>
      <c r="P292" s="48"/>
      <c r="R292" s="13"/>
    </row>
    <row r="293" spans="1:18" hidden="1" x14ac:dyDescent="0.25">
      <c r="A293" s="47" t="s">
        <v>15</v>
      </c>
      <c r="B293" s="46" t="s">
        <v>14</v>
      </c>
      <c r="C293" s="45">
        <f t="shared" si="68"/>
        <v>0</v>
      </c>
      <c r="D293" s="43"/>
      <c r="E293" s="40"/>
      <c r="F293" s="39">
        <f t="shared" si="38"/>
        <v>0</v>
      </c>
      <c r="G293" s="43"/>
      <c r="H293" s="42"/>
      <c r="I293" s="39">
        <f t="shared" si="39"/>
        <v>0</v>
      </c>
      <c r="J293" s="43"/>
      <c r="K293" s="42"/>
      <c r="L293" s="39">
        <f t="shared" si="40"/>
        <v>0</v>
      </c>
      <c r="M293" s="41"/>
      <c r="N293" s="40"/>
      <c r="O293" s="39">
        <f t="shared" si="59"/>
        <v>0</v>
      </c>
      <c r="P293" s="38"/>
      <c r="R293" s="13"/>
    </row>
    <row r="294" spans="1:18" hidden="1" x14ac:dyDescent="0.25">
      <c r="A294" s="47" t="s">
        <v>13</v>
      </c>
      <c r="B294" s="46" t="s">
        <v>12</v>
      </c>
      <c r="C294" s="45">
        <f t="shared" si="68"/>
        <v>0</v>
      </c>
      <c r="D294" s="43"/>
      <c r="E294" s="40"/>
      <c r="F294" s="39">
        <f t="shared" si="38"/>
        <v>0</v>
      </c>
      <c r="G294" s="43"/>
      <c r="H294" s="42"/>
      <c r="I294" s="39">
        <f t="shared" si="39"/>
        <v>0</v>
      </c>
      <c r="J294" s="43"/>
      <c r="K294" s="42"/>
      <c r="L294" s="39">
        <f t="shared" si="40"/>
        <v>0</v>
      </c>
      <c r="M294" s="41"/>
      <c r="N294" s="40"/>
      <c r="O294" s="39">
        <f t="shared" si="59"/>
        <v>0</v>
      </c>
      <c r="P294" s="38"/>
      <c r="R294" s="13"/>
    </row>
    <row r="295" spans="1:18" hidden="1" x14ac:dyDescent="0.25">
      <c r="A295" s="47" t="s">
        <v>11</v>
      </c>
      <c r="B295" s="46" t="s">
        <v>10</v>
      </c>
      <c r="C295" s="45">
        <f t="shared" si="68"/>
        <v>0</v>
      </c>
      <c r="D295" s="43"/>
      <c r="E295" s="40"/>
      <c r="F295" s="39">
        <f t="shared" si="38"/>
        <v>0</v>
      </c>
      <c r="G295" s="43"/>
      <c r="H295" s="42"/>
      <c r="I295" s="39">
        <f t="shared" si="39"/>
        <v>0</v>
      </c>
      <c r="J295" s="43"/>
      <c r="K295" s="42"/>
      <c r="L295" s="39">
        <f t="shared" si="40"/>
        <v>0</v>
      </c>
      <c r="M295" s="41"/>
      <c r="N295" s="40"/>
      <c r="O295" s="39">
        <f t="shared" si="59"/>
        <v>0</v>
      </c>
      <c r="P295" s="38"/>
      <c r="R295" s="13"/>
    </row>
    <row r="296" spans="1:18" hidden="1" x14ac:dyDescent="0.25">
      <c r="A296" s="47" t="s">
        <v>9</v>
      </c>
      <c r="B296" s="46" t="s">
        <v>8</v>
      </c>
      <c r="C296" s="45">
        <f t="shared" si="68"/>
        <v>0</v>
      </c>
      <c r="D296" s="43"/>
      <c r="E296" s="40"/>
      <c r="F296" s="39">
        <f t="shared" si="38"/>
        <v>0</v>
      </c>
      <c r="G296" s="43"/>
      <c r="H296" s="42"/>
      <c r="I296" s="39">
        <f t="shared" si="39"/>
        <v>0</v>
      </c>
      <c r="J296" s="43"/>
      <c r="K296" s="42"/>
      <c r="L296" s="39">
        <f t="shared" si="40"/>
        <v>0</v>
      </c>
      <c r="M296" s="41"/>
      <c r="N296" s="40"/>
      <c r="O296" s="39">
        <f t="shared" si="59"/>
        <v>0</v>
      </c>
      <c r="P296" s="38"/>
      <c r="R296" s="13"/>
    </row>
    <row r="297" spans="1:18" hidden="1" x14ac:dyDescent="0.25">
      <c r="A297" s="37" t="s">
        <v>7</v>
      </c>
      <c r="B297" s="36" t="s">
        <v>6</v>
      </c>
      <c r="C297" s="35">
        <f t="shared" si="68"/>
        <v>0</v>
      </c>
      <c r="D297" s="33"/>
      <c r="E297" s="30"/>
      <c r="F297" s="29">
        <f t="shared" si="38"/>
        <v>0</v>
      </c>
      <c r="G297" s="33"/>
      <c r="H297" s="32"/>
      <c r="I297" s="29">
        <f t="shared" si="39"/>
        <v>0</v>
      </c>
      <c r="J297" s="33"/>
      <c r="K297" s="32"/>
      <c r="L297" s="29">
        <f t="shared" si="40"/>
        <v>0</v>
      </c>
      <c r="M297" s="31"/>
      <c r="N297" s="30"/>
      <c r="O297" s="29">
        <f t="shared" si="59"/>
        <v>0</v>
      </c>
      <c r="P297" s="28"/>
      <c r="R297" s="13"/>
    </row>
    <row r="298" spans="1:18" hidden="1" x14ac:dyDescent="0.25">
      <c r="A298" s="25" t="s">
        <v>5</v>
      </c>
      <c r="B298" s="25" t="s">
        <v>4</v>
      </c>
      <c r="C298" s="27">
        <f t="shared" si="68"/>
        <v>0</v>
      </c>
      <c r="D298" s="19"/>
      <c r="E298" s="16"/>
      <c r="F298" s="15">
        <f t="shared" si="38"/>
        <v>0</v>
      </c>
      <c r="G298" s="19"/>
      <c r="H298" s="18"/>
      <c r="I298" s="15">
        <f t="shared" si="39"/>
        <v>0</v>
      </c>
      <c r="J298" s="19"/>
      <c r="K298" s="18"/>
      <c r="L298" s="15">
        <f t="shared" si="40"/>
        <v>0</v>
      </c>
      <c r="M298" s="17"/>
      <c r="N298" s="16"/>
      <c r="O298" s="15">
        <f t="shared" si="59"/>
        <v>0</v>
      </c>
      <c r="P298" s="14"/>
      <c r="R298" s="13"/>
    </row>
    <row r="299" spans="1:18" s="6" customFormat="1" ht="24" hidden="1" x14ac:dyDescent="0.25">
      <c r="A299" s="25" t="s">
        <v>3</v>
      </c>
      <c r="B299" s="24" t="s">
        <v>2</v>
      </c>
      <c r="C299" s="23">
        <f t="shared" si="68"/>
        <v>0</v>
      </c>
      <c r="D299" s="22"/>
      <c r="E299" s="21"/>
      <c r="F299" s="393">
        <f t="shared" si="38"/>
        <v>0</v>
      </c>
      <c r="G299" s="19"/>
      <c r="H299" s="18"/>
      <c r="I299" s="15">
        <f t="shared" si="39"/>
        <v>0</v>
      </c>
      <c r="J299" s="19"/>
      <c r="K299" s="18"/>
      <c r="L299" s="15">
        <f t="shared" si="40"/>
        <v>0</v>
      </c>
      <c r="M299" s="17"/>
      <c r="N299" s="16"/>
      <c r="O299" s="15">
        <f t="shared" si="59"/>
        <v>0</v>
      </c>
      <c r="P299" s="14"/>
      <c r="R299" s="13"/>
    </row>
    <row r="300" spans="1:18" s="6" customFormat="1" x14ac:dyDescent="0.25">
      <c r="A300" s="394" t="s">
        <v>1</v>
      </c>
      <c r="B300" s="395"/>
      <c r="C300" s="395"/>
      <c r="D300" s="395"/>
      <c r="E300" s="395"/>
      <c r="F300" s="395"/>
      <c r="G300" s="395"/>
      <c r="H300" s="395"/>
      <c r="I300" s="395"/>
      <c r="J300" s="395"/>
      <c r="K300" s="395"/>
      <c r="L300" s="395"/>
      <c r="M300" s="395"/>
      <c r="N300" s="395"/>
      <c r="O300" s="395"/>
      <c r="P300" s="396"/>
      <c r="Q300" s="345"/>
    </row>
    <row r="301" spans="1:18" ht="12.75" thickBot="1" x14ac:dyDescent="0.3">
      <c r="A301" s="5"/>
      <c r="B301" s="4"/>
      <c r="C301" s="4"/>
      <c r="D301" s="4"/>
      <c r="E301" s="4"/>
      <c r="F301" s="4"/>
      <c r="G301" s="4"/>
      <c r="H301" s="4"/>
      <c r="I301" s="4"/>
      <c r="J301" s="4"/>
      <c r="K301" s="4"/>
      <c r="L301" s="4"/>
      <c r="M301" s="4"/>
      <c r="N301" s="4"/>
      <c r="O301" s="4"/>
      <c r="P301" s="3"/>
      <c r="Q301" s="377"/>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8nl01rSaqcVtYSVy41VZruct83vaCSl57YUsWRI/5pdeAlfnT0iPzvBIolC+wt8XdvVZJyogLXWfOXMBB6kGnw==" saltValue="RqkozGbsUh7EPeSES0H+6A==" spinCount="100000" sheet="1" objects="1" scenarios="1" formatCells="0" formatColumns="0" formatRows="0"/>
  <autoFilter ref="A22:P300">
    <filterColumn colId="2">
      <filters blank="1">
        <filter val="13 045"/>
        <filter val="5 045"/>
        <filter val="8 000"/>
      </filters>
    </filterColumn>
  </autoFilter>
  <mergeCells count="31">
    <mergeCell ref="A3:P3"/>
    <mergeCell ref="H20:H21"/>
    <mergeCell ref="I20:I21"/>
    <mergeCell ref="J20:J21"/>
    <mergeCell ref="K20:K21"/>
    <mergeCell ref="L20:L21"/>
    <mergeCell ref="M20:M21"/>
    <mergeCell ref="C18:P18"/>
    <mergeCell ref="A19:A21"/>
    <mergeCell ref="B19:B21"/>
    <mergeCell ref="C19:O19"/>
    <mergeCell ref="P19:P21"/>
    <mergeCell ref="C20:C21"/>
    <mergeCell ref="D20:D21"/>
    <mergeCell ref="E20:E21"/>
    <mergeCell ref="F20:F21"/>
    <mergeCell ref="G20:G21"/>
    <mergeCell ref="C11:P11"/>
    <mergeCell ref="C13:P13"/>
    <mergeCell ref="C14:P14"/>
    <mergeCell ref="C15:P15"/>
    <mergeCell ref="C16:P16"/>
    <mergeCell ref="C17:P17"/>
    <mergeCell ref="N20:N21"/>
    <mergeCell ref="O20:O21"/>
    <mergeCell ref="C10:P10"/>
    <mergeCell ref="A4:P4"/>
    <mergeCell ref="C6:P6"/>
    <mergeCell ref="C7:P7"/>
    <mergeCell ref="C8:P8"/>
    <mergeCell ref="C9:P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5.pielikums Jūrmalas pilsētas domes 
2016.gada 15.septembra saistošajiem noteikumiem Nr.30
(protokols Nr.13, 11.punkts)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0"/>
  <sheetViews>
    <sheetView view="pageLayout" zoomScaleNormal="90" workbookViewId="0">
      <selection activeCell="S6" sqref="S6"/>
    </sheetView>
  </sheetViews>
  <sheetFormatPr defaultRowHeight="12" outlineLevelCol="1" x14ac:dyDescent="0.25"/>
  <cols>
    <col min="1" max="1" width="10.85546875" style="2" customWidth="1"/>
    <col min="2" max="2" width="28"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557</v>
      </c>
    </row>
    <row r="2" spans="1:17" ht="12.75" customHeight="1" x14ac:dyDescent="0.25">
      <c r="A2" s="370"/>
      <c r="B2" s="370"/>
      <c r="C2" s="370"/>
      <c r="D2" s="370"/>
      <c r="E2" s="370"/>
      <c r="F2" s="370"/>
      <c r="G2" s="370"/>
      <c r="H2" s="370"/>
      <c r="I2" s="370"/>
      <c r="J2" s="370"/>
      <c r="K2" s="370"/>
      <c r="L2" s="370"/>
      <c r="M2" s="370"/>
      <c r="N2" s="370"/>
      <c r="O2" s="370"/>
      <c r="P2" s="370"/>
    </row>
    <row r="3" spans="1:17" ht="12.75" customHeight="1" x14ac:dyDescent="0.25">
      <c r="A3" s="883"/>
      <c r="B3" s="884"/>
      <c r="C3" s="884"/>
      <c r="D3" s="884"/>
      <c r="E3" s="884"/>
      <c r="F3" s="884"/>
      <c r="G3" s="884"/>
      <c r="H3" s="884"/>
      <c r="I3" s="884"/>
      <c r="J3" s="884"/>
      <c r="K3" s="884"/>
      <c r="L3" s="884"/>
      <c r="M3" s="884"/>
      <c r="N3" s="884"/>
      <c r="O3" s="884"/>
      <c r="P3" s="884"/>
      <c r="Q3" s="377"/>
    </row>
    <row r="4" spans="1:17" ht="12.75" customHeight="1" x14ac:dyDescent="0.25">
      <c r="A4" s="862" t="s">
        <v>331</v>
      </c>
      <c r="B4" s="863"/>
      <c r="C4" s="863"/>
      <c r="D4" s="863"/>
      <c r="E4" s="863"/>
      <c r="F4" s="863"/>
      <c r="G4" s="863"/>
      <c r="H4" s="863"/>
      <c r="I4" s="863"/>
      <c r="J4" s="863"/>
      <c r="K4" s="863"/>
      <c r="L4" s="863"/>
      <c r="M4" s="863"/>
      <c r="N4" s="863"/>
      <c r="O4" s="863"/>
      <c r="P4" s="863"/>
      <c r="Q4" s="377"/>
    </row>
    <row r="5" spans="1:17" x14ac:dyDescent="0.25">
      <c r="A5" s="359"/>
      <c r="B5" s="358"/>
      <c r="C5" s="555"/>
      <c r="D5" s="358"/>
      <c r="E5" s="358"/>
      <c r="F5" s="358"/>
      <c r="G5" s="358"/>
      <c r="H5" s="358"/>
      <c r="I5" s="358"/>
      <c r="J5" s="358"/>
      <c r="K5" s="358"/>
      <c r="L5" s="358"/>
      <c r="M5" s="358"/>
      <c r="N5" s="358"/>
      <c r="O5" s="366"/>
      <c r="Q5" s="377"/>
    </row>
    <row r="6" spans="1:17" ht="12" customHeight="1"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ht="12.75" customHeight="1"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558</v>
      </c>
      <c r="D9" s="861"/>
      <c r="E9" s="861"/>
      <c r="F9" s="861"/>
      <c r="G9" s="861"/>
      <c r="H9" s="861"/>
      <c r="I9" s="861"/>
      <c r="J9" s="861"/>
      <c r="K9" s="861"/>
      <c r="L9" s="861"/>
      <c r="M9" s="861"/>
      <c r="N9" s="861"/>
      <c r="O9" s="861"/>
      <c r="P9" s="861"/>
      <c r="Q9" s="377"/>
    </row>
    <row r="10" spans="1:17" ht="12.75" customHeight="1" x14ac:dyDescent="0.25">
      <c r="A10" s="359" t="s">
        <v>322</v>
      </c>
      <c r="B10" s="358"/>
      <c r="C10" s="864" t="s">
        <v>559</v>
      </c>
      <c r="D10" s="864"/>
      <c r="E10" s="864"/>
      <c r="F10" s="864"/>
      <c r="G10" s="864"/>
      <c r="H10" s="864"/>
      <c r="I10" s="864"/>
      <c r="J10" s="864"/>
      <c r="K10" s="864"/>
      <c r="L10" s="864"/>
      <c r="M10" s="864"/>
      <c r="N10" s="864"/>
      <c r="O10" s="864"/>
      <c r="P10" s="864"/>
      <c r="Q10" s="377"/>
    </row>
    <row r="11" spans="1:17" ht="12.75" customHeight="1" x14ac:dyDescent="0.25">
      <c r="A11" s="359" t="s">
        <v>320</v>
      </c>
      <c r="B11" s="358"/>
      <c r="C11" s="894"/>
      <c r="D11" s="894"/>
      <c r="E11" s="894"/>
      <c r="F11" s="894"/>
      <c r="G11" s="894"/>
      <c r="H11" s="894"/>
      <c r="I11" s="894"/>
      <c r="J11" s="894"/>
      <c r="K11" s="894"/>
      <c r="L11" s="894"/>
      <c r="M11" s="894"/>
      <c r="N11" s="894"/>
      <c r="O11" s="894"/>
      <c r="P11" s="895"/>
      <c r="Q11" s="377"/>
    </row>
    <row r="12" spans="1:17" ht="12.75" customHeight="1" x14ac:dyDescent="0.25">
      <c r="A12" s="362" t="s">
        <v>318</v>
      </c>
      <c r="B12" s="358"/>
      <c r="C12" s="896"/>
      <c r="D12" s="896"/>
      <c r="E12" s="896"/>
      <c r="F12" s="896"/>
      <c r="G12" s="896"/>
      <c r="H12" s="896"/>
      <c r="I12" s="896"/>
      <c r="J12" s="896"/>
      <c r="K12" s="896"/>
      <c r="L12" s="896"/>
      <c r="M12" s="896"/>
      <c r="N12" s="896"/>
      <c r="O12" s="896"/>
      <c r="P12" s="897"/>
      <c r="Q12" s="377"/>
    </row>
    <row r="13" spans="1:17" x14ac:dyDescent="0.25">
      <c r="A13" s="359"/>
      <c r="B13" s="358" t="s">
        <v>317</v>
      </c>
      <c r="C13" s="864" t="s">
        <v>366</v>
      </c>
      <c r="D13" s="864"/>
      <c r="E13" s="864"/>
      <c r="F13" s="864"/>
      <c r="G13" s="864"/>
      <c r="H13" s="864"/>
      <c r="I13" s="864"/>
      <c r="J13" s="864"/>
      <c r="K13" s="864"/>
      <c r="L13" s="864"/>
      <c r="M13" s="864"/>
      <c r="N13" s="864"/>
      <c r="O13" s="864"/>
      <c r="P13" s="864"/>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ht="14.25" customHeight="1" x14ac:dyDescent="0.25">
      <c r="A15" s="359"/>
      <c r="B15" s="358" t="s">
        <v>314</v>
      </c>
      <c r="C15" s="861"/>
      <c r="D15" s="861"/>
      <c r="E15" s="861"/>
      <c r="F15" s="861"/>
      <c r="G15" s="861"/>
      <c r="H15" s="861"/>
      <c r="I15" s="861"/>
      <c r="J15" s="861"/>
      <c r="K15" s="861"/>
      <c r="L15" s="861"/>
      <c r="M15" s="861"/>
      <c r="N15" s="861"/>
      <c r="O15" s="861"/>
      <c r="P15" s="861"/>
      <c r="Q15" s="377"/>
    </row>
    <row r="16" spans="1:17" ht="12.75" customHeight="1" x14ac:dyDescent="0.25">
      <c r="A16" s="359"/>
      <c r="B16" s="358" t="s">
        <v>313</v>
      </c>
      <c r="C16" s="861"/>
      <c r="D16" s="861"/>
      <c r="E16" s="861"/>
      <c r="F16" s="861"/>
      <c r="G16" s="861"/>
      <c r="H16" s="861"/>
      <c r="I16" s="861"/>
      <c r="J16" s="861"/>
      <c r="K16" s="861"/>
      <c r="L16" s="861"/>
      <c r="M16" s="861"/>
      <c r="N16" s="861"/>
      <c r="O16" s="861"/>
      <c r="P16" s="861"/>
      <c r="Q16" s="377"/>
    </row>
    <row r="17" spans="1:17" ht="12.75" customHeight="1" x14ac:dyDescent="0.25">
      <c r="A17" s="359"/>
      <c r="B17" s="358" t="s">
        <v>311</v>
      </c>
      <c r="C17" s="861"/>
      <c r="D17" s="861"/>
      <c r="E17" s="861"/>
      <c r="F17" s="861"/>
      <c r="G17" s="861"/>
      <c r="H17" s="861"/>
      <c r="I17" s="861"/>
      <c r="J17" s="861"/>
      <c r="K17" s="861"/>
      <c r="L17" s="861"/>
      <c r="M17" s="861"/>
      <c r="N17" s="861"/>
      <c r="O17" s="861"/>
      <c r="P17" s="861"/>
      <c r="Q17" s="377"/>
    </row>
    <row r="18" spans="1:17" x14ac:dyDescent="0.25">
      <c r="A18" s="357"/>
      <c r="B18" s="356"/>
      <c r="C18" s="893"/>
      <c r="D18" s="893"/>
      <c r="E18" s="893"/>
      <c r="F18" s="893"/>
      <c r="G18" s="893"/>
      <c r="H18" s="893"/>
      <c r="I18" s="893"/>
      <c r="J18" s="893"/>
      <c r="K18" s="893"/>
      <c r="L18" s="893"/>
      <c r="M18" s="893"/>
      <c r="N18" s="893"/>
      <c r="O18" s="893"/>
      <c r="P18" s="893"/>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34902</v>
      </c>
      <c r="D24" s="334">
        <f>SUM(D25,D28,D29,D45,D46)</f>
        <v>0</v>
      </c>
      <c r="E24" s="508">
        <f>SUM(E25,E28,E29,E45,E46)</f>
        <v>34902</v>
      </c>
      <c r="F24" s="462">
        <f t="shared" ref="F24:F29" si="0">D24+E24</f>
        <v>34902</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327">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318">
        <f>F27+I27+L27+O27</f>
        <v>0</v>
      </c>
      <c r="D27" s="316"/>
      <c r="E27" s="313"/>
      <c r="F27" s="317">
        <f t="shared" si="0"/>
        <v>0</v>
      </c>
      <c r="G27" s="316"/>
      <c r="H27" s="315"/>
      <c r="I27" s="312">
        <f>G27+H27</f>
        <v>0</v>
      </c>
      <c r="J27" s="316"/>
      <c r="K27" s="315"/>
      <c r="L27" s="312">
        <f>J27+K27</f>
        <v>0</v>
      </c>
      <c r="M27" s="314"/>
      <c r="N27" s="313"/>
      <c r="O27" s="312">
        <f>M27+N27</f>
        <v>0</v>
      </c>
      <c r="P27" s="38"/>
    </row>
    <row r="28" spans="1:17" s="6" customFormat="1" ht="37.5" thickTop="1" thickBot="1" x14ac:dyDescent="0.3">
      <c r="A28" s="311">
        <v>19300</v>
      </c>
      <c r="B28" s="311" t="s">
        <v>286</v>
      </c>
      <c r="C28" s="310">
        <f>SUM(F28,I28)</f>
        <v>34902</v>
      </c>
      <c r="D28" s="307">
        <v>0</v>
      </c>
      <c r="E28" s="512">
        <v>34902</v>
      </c>
      <c r="F28" s="469">
        <f t="shared" si="0"/>
        <v>34902</v>
      </c>
      <c r="G28" s="307"/>
      <c r="H28" s="306"/>
      <c r="I28" s="305">
        <f>G28+H28</f>
        <v>0</v>
      </c>
      <c r="J28" s="304" t="s">
        <v>262</v>
      </c>
      <c r="K28" s="303" t="s">
        <v>262</v>
      </c>
      <c r="L28" s="300" t="s">
        <v>262</v>
      </c>
      <c r="M28" s="302" t="s">
        <v>262</v>
      </c>
      <c r="N28" s="301" t="s">
        <v>262</v>
      </c>
      <c r="O28" s="300" t="s">
        <v>262</v>
      </c>
      <c r="P28" s="299" t="s">
        <v>560</v>
      </c>
    </row>
    <row r="29" spans="1:17" s="6" customFormat="1" ht="32.25" hidden="1" customHeight="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36.75" hidden="1" thickTop="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24.75" hidden="1" thickTop="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36.75" hidden="1" thickTop="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24.75" hidden="1" thickTop="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24.75" hidden="1" thickTop="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258">
        <f>F46+I46+L46</f>
        <v>0</v>
      </c>
      <c r="D46" s="271">
        <f>D47</f>
        <v>0</v>
      </c>
      <c r="E46" s="273">
        <f>E47</f>
        <v>0</v>
      </c>
      <c r="F46" s="272">
        <f>D46+E46</f>
        <v>0</v>
      </c>
      <c r="G46" s="271">
        <f>G47</f>
        <v>0</v>
      </c>
      <c r="H46" s="270">
        <f>H47</f>
        <v>0</v>
      </c>
      <c r="I46" s="269">
        <f>G46+H46</f>
        <v>0</v>
      </c>
      <c r="J46" s="271">
        <f>J47</f>
        <v>0</v>
      </c>
      <c r="K46" s="270">
        <f>K47</f>
        <v>0</v>
      </c>
      <c r="L46" s="269">
        <f>J46+K46</f>
        <v>0</v>
      </c>
      <c r="M46" s="268" t="s">
        <v>262</v>
      </c>
      <c r="N46" s="267" t="s">
        <v>262</v>
      </c>
      <c r="O46" s="266" t="s">
        <v>262</v>
      </c>
      <c r="P46" s="171"/>
    </row>
    <row r="47" spans="1:16" s="6" customFormat="1" ht="24.75" hidden="1" thickTop="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24.75" hidden="1" thickTop="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3">F53+I53+L53+O53</f>
        <v>34902</v>
      </c>
      <c r="D53" s="220">
        <f>SUM(D54,D284)</f>
        <v>0</v>
      </c>
      <c r="E53" s="535">
        <f>SUM(E54,E284)</f>
        <v>34902</v>
      </c>
      <c r="F53" s="489">
        <f t="shared" ref="F53:F117" si="4">D53+E53</f>
        <v>34902</v>
      </c>
      <c r="G53" s="220">
        <f>SUM(G54,G284)</f>
        <v>0</v>
      </c>
      <c r="H53" s="219">
        <f>SUM(H54,H284)</f>
        <v>0</v>
      </c>
      <c r="I53" s="216">
        <f t="shared" ref="I53:I117" si="5">G53+H53</f>
        <v>0</v>
      </c>
      <c r="J53" s="220">
        <f>SUM(J54,J284)</f>
        <v>0</v>
      </c>
      <c r="K53" s="219">
        <f>SUM(K54,K284)</f>
        <v>0</v>
      </c>
      <c r="L53" s="216">
        <f t="shared" ref="L53:L117" si="6">J53+K53</f>
        <v>0</v>
      </c>
      <c r="M53" s="218">
        <f>SUM(M54,M284)</f>
        <v>0</v>
      </c>
      <c r="N53" s="217">
        <f>SUM(N54,N284)</f>
        <v>0</v>
      </c>
      <c r="O53" s="216">
        <f t="shared" ref="O53:O117" si="7">M53+N53</f>
        <v>0</v>
      </c>
      <c r="P53" s="215"/>
    </row>
    <row r="54" spans="1:16" s="6" customFormat="1" ht="36.75" thickTop="1" x14ac:dyDescent="0.25">
      <c r="A54" s="214"/>
      <c r="B54" s="213" t="s">
        <v>259</v>
      </c>
      <c r="C54" s="212">
        <f t="shared" si="3"/>
        <v>34902</v>
      </c>
      <c r="D54" s="210">
        <f>SUM(D55,D197)</f>
        <v>0</v>
      </c>
      <c r="E54" s="536">
        <f>SUM(E55,E197)</f>
        <v>34902</v>
      </c>
      <c r="F54" s="490">
        <f t="shared" si="4"/>
        <v>34902</v>
      </c>
      <c r="G54" s="210">
        <f>SUM(G55,G197)</f>
        <v>0</v>
      </c>
      <c r="H54" s="209">
        <f>SUM(H55,H197)</f>
        <v>0</v>
      </c>
      <c r="I54" s="206">
        <f t="shared" si="5"/>
        <v>0</v>
      </c>
      <c r="J54" s="210">
        <f>SUM(J55,J197)</f>
        <v>0</v>
      </c>
      <c r="K54" s="209">
        <f>SUM(K55,K197)</f>
        <v>0</v>
      </c>
      <c r="L54" s="206">
        <f t="shared" si="6"/>
        <v>0</v>
      </c>
      <c r="M54" s="208">
        <f>SUM(M55,M197)</f>
        <v>0</v>
      </c>
      <c r="N54" s="207">
        <f>SUM(N55,N197)</f>
        <v>0</v>
      </c>
      <c r="O54" s="206">
        <f t="shared" si="7"/>
        <v>0</v>
      </c>
      <c r="P54" s="205"/>
    </row>
    <row r="55" spans="1:16" s="6" customFormat="1" ht="24" x14ac:dyDescent="0.25">
      <c r="A55" s="204"/>
      <c r="B55" s="203" t="s">
        <v>258</v>
      </c>
      <c r="C55" s="182">
        <f t="shared" si="3"/>
        <v>902</v>
      </c>
      <c r="D55" s="179">
        <f>SUM(D56,D78,D176,D190)</f>
        <v>0</v>
      </c>
      <c r="E55" s="537">
        <f>SUM(E56,E78,E176,E190)</f>
        <v>902</v>
      </c>
      <c r="F55" s="491">
        <f t="shared" si="4"/>
        <v>902</v>
      </c>
      <c r="G55" s="179">
        <f>SUM(G56,G78,G176,G190)</f>
        <v>0</v>
      </c>
      <c r="H55" s="178">
        <f>SUM(H56,H78,H176,H190)</f>
        <v>0</v>
      </c>
      <c r="I55" s="177">
        <f t="shared" si="5"/>
        <v>0</v>
      </c>
      <c r="J55" s="179">
        <f>SUM(J56,J78,J176,J190)</f>
        <v>0</v>
      </c>
      <c r="K55" s="178">
        <f>SUM(K56,K78,K176,K190)</f>
        <v>0</v>
      </c>
      <c r="L55" s="177">
        <f t="shared" si="6"/>
        <v>0</v>
      </c>
      <c r="M55" s="13">
        <f>SUM(M56,M78,M176,M190)</f>
        <v>0</v>
      </c>
      <c r="N55" s="181">
        <f>SUM(N56,N78,N176,N190)</f>
        <v>0</v>
      </c>
      <c r="O55" s="177">
        <f t="shared" si="7"/>
        <v>0</v>
      </c>
      <c r="P55" s="202"/>
    </row>
    <row r="56" spans="1:16" s="6" customFormat="1" hidden="1" x14ac:dyDescent="0.25">
      <c r="A56" s="163">
        <v>1000</v>
      </c>
      <c r="B56" s="163" t="s">
        <v>257</v>
      </c>
      <c r="C56" s="162">
        <f t="shared" si="3"/>
        <v>0</v>
      </c>
      <c r="D56" s="160">
        <f>SUM(D57,D70)</f>
        <v>0</v>
      </c>
      <c r="E56" s="157">
        <f>SUM(E57,E70)</f>
        <v>0</v>
      </c>
      <c r="F56" s="161">
        <f t="shared" si="4"/>
        <v>0</v>
      </c>
      <c r="G56" s="160">
        <f>SUM(G57,G70)</f>
        <v>0</v>
      </c>
      <c r="H56" s="159">
        <f>SUM(H57,H70)</f>
        <v>0</v>
      </c>
      <c r="I56" s="156">
        <f t="shared" si="5"/>
        <v>0</v>
      </c>
      <c r="J56" s="160">
        <f>SUM(J57,J70)</f>
        <v>0</v>
      </c>
      <c r="K56" s="159">
        <f>SUM(K57,K70)</f>
        <v>0</v>
      </c>
      <c r="L56" s="156">
        <f t="shared" si="6"/>
        <v>0</v>
      </c>
      <c r="M56" s="158">
        <f>SUM(M57,M70)</f>
        <v>0</v>
      </c>
      <c r="N56" s="157">
        <f>SUM(N57,N70)</f>
        <v>0</v>
      </c>
      <c r="O56" s="156">
        <f t="shared" si="7"/>
        <v>0</v>
      </c>
      <c r="P56" s="155"/>
    </row>
    <row r="57" spans="1:16" hidden="1" x14ac:dyDescent="0.25">
      <c r="A57" s="109">
        <v>1100</v>
      </c>
      <c r="B57" s="108" t="s">
        <v>256</v>
      </c>
      <c r="C57" s="124">
        <f t="shared" si="3"/>
        <v>0</v>
      </c>
      <c r="D57" s="121">
        <f>SUM(D58,D61,D69)</f>
        <v>0</v>
      </c>
      <c r="E57" s="123">
        <f>SUM(E58,E61,E69)</f>
        <v>0</v>
      </c>
      <c r="F57" s="122">
        <f t="shared" si="4"/>
        <v>0</v>
      </c>
      <c r="G57" s="121">
        <f>SUM(G58,G61,G69)</f>
        <v>0</v>
      </c>
      <c r="H57" s="120">
        <f>SUM(H58,H61,H69)</f>
        <v>0</v>
      </c>
      <c r="I57" s="119">
        <f t="shared" si="5"/>
        <v>0</v>
      </c>
      <c r="J57" s="121">
        <f>SUM(J58,J61,J69)</f>
        <v>0</v>
      </c>
      <c r="K57" s="120">
        <f>SUM(K58,K61,K69)</f>
        <v>0</v>
      </c>
      <c r="L57" s="119">
        <f t="shared" si="6"/>
        <v>0</v>
      </c>
      <c r="M57" s="69">
        <f>SUM(M58,M61,M69)</f>
        <v>0</v>
      </c>
      <c r="N57" s="68">
        <f>SUM(N58,N61,N69)</f>
        <v>0</v>
      </c>
      <c r="O57" s="67">
        <f t="shared" si="7"/>
        <v>0</v>
      </c>
      <c r="P57" s="66"/>
    </row>
    <row r="58" spans="1:16" hidden="1" x14ac:dyDescent="0.25">
      <c r="A58" s="169">
        <v>1110</v>
      </c>
      <c r="B58" s="96" t="s">
        <v>255</v>
      </c>
      <c r="C58" s="170">
        <f t="shared" si="3"/>
        <v>0</v>
      </c>
      <c r="D58" s="94">
        <f>SUM(D59:D60)</f>
        <v>0</v>
      </c>
      <c r="E58" s="91">
        <f>SUM(E59:E60)</f>
        <v>0</v>
      </c>
      <c r="F58" s="95">
        <f t="shared" si="4"/>
        <v>0</v>
      </c>
      <c r="G58" s="94">
        <f>SUM(G59:G60)</f>
        <v>0</v>
      </c>
      <c r="H58" s="93">
        <f>SUM(H59:H60)</f>
        <v>0</v>
      </c>
      <c r="I58" s="90">
        <f t="shared" si="5"/>
        <v>0</v>
      </c>
      <c r="J58" s="94">
        <f>SUM(J59:J60)</f>
        <v>0</v>
      </c>
      <c r="K58" s="93">
        <f>SUM(K59:K60)</f>
        <v>0</v>
      </c>
      <c r="L58" s="90">
        <f t="shared" si="6"/>
        <v>0</v>
      </c>
      <c r="M58" s="92">
        <f>SUM(M59:M60)</f>
        <v>0</v>
      </c>
      <c r="N58" s="91">
        <f>SUM(N59:N60)</f>
        <v>0</v>
      </c>
      <c r="O58" s="90">
        <f t="shared" si="7"/>
        <v>0</v>
      </c>
      <c r="P58" s="89"/>
    </row>
    <row r="59" spans="1:16" hidden="1" x14ac:dyDescent="0.25">
      <c r="A59" s="145">
        <v>1111</v>
      </c>
      <c r="B59" s="117" t="s">
        <v>254</v>
      </c>
      <c r="C59" s="85">
        <f t="shared" si="3"/>
        <v>0</v>
      </c>
      <c r="D59" s="83"/>
      <c r="E59" s="80"/>
      <c r="F59" s="84">
        <f t="shared" si="4"/>
        <v>0</v>
      </c>
      <c r="G59" s="83"/>
      <c r="H59" s="82"/>
      <c r="I59" s="79">
        <f t="shared" si="5"/>
        <v>0</v>
      </c>
      <c r="J59" s="83"/>
      <c r="K59" s="82"/>
      <c r="L59" s="79">
        <f t="shared" si="6"/>
        <v>0</v>
      </c>
      <c r="M59" s="81"/>
      <c r="N59" s="80"/>
      <c r="O59" s="79">
        <f t="shared" si="7"/>
        <v>0</v>
      </c>
      <c r="P59" s="78"/>
    </row>
    <row r="60" spans="1:16" ht="24" hidden="1" x14ac:dyDescent="0.25">
      <c r="A60" s="88">
        <v>1119</v>
      </c>
      <c r="B60" s="110" t="s">
        <v>253</v>
      </c>
      <c r="C60" s="45">
        <f t="shared" si="3"/>
        <v>0</v>
      </c>
      <c r="D60" s="43"/>
      <c r="E60" s="40"/>
      <c r="F60" s="44">
        <f t="shared" si="4"/>
        <v>0</v>
      </c>
      <c r="G60" s="43"/>
      <c r="H60" s="42"/>
      <c r="I60" s="39">
        <f t="shared" si="5"/>
        <v>0</v>
      </c>
      <c r="J60" s="43"/>
      <c r="K60" s="42"/>
      <c r="L60" s="39">
        <f t="shared" si="6"/>
        <v>0</v>
      </c>
      <c r="M60" s="41"/>
      <c r="N60" s="40"/>
      <c r="O60" s="39">
        <f t="shared" si="7"/>
        <v>0</v>
      </c>
      <c r="P60" s="38"/>
    </row>
    <row r="61" spans="1:16" ht="24" hidden="1" x14ac:dyDescent="0.25">
      <c r="A61" s="111">
        <v>1140</v>
      </c>
      <c r="B61" s="110" t="s">
        <v>252</v>
      </c>
      <c r="C61" s="45">
        <f t="shared" si="3"/>
        <v>0</v>
      </c>
      <c r="D61" s="115">
        <f>SUM(D62:D68)</f>
        <v>0</v>
      </c>
      <c r="E61" s="112">
        <f>SUM(E62:E68)</f>
        <v>0</v>
      </c>
      <c r="F61" s="44">
        <f>D61+E61</f>
        <v>0</v>
      </c>
      <c r="G61" s="115">
        <f>SUM(G62:G68)</f>
        <v>0</v>
      </c>
      <c r="H61" s="114">
        <f>SUM(H62:H68)</f>
        <v>0</v>
      </c>
      <c r="I61" s="39">
        <f t="shared" si="5"/>
        <v>0</v>
      </c>
      <c r="J61" s="115">
        <f>SUM(J62:J68)</f>
        <v>0</v>
      </c>
      <c r="K61" s="114">
        <f>SUM(K62:K68)</f>
        <v>0</v>
      </c>
      <c r="L61" s="39">
        <f t="shared" si="6"/>
        <v>0</v>
      </c>
      <c r="M61" s="113">
        <f>SUM(M62:M68)</f>
        <v>0</v>
      </c>
      <c r="N61" s="112">
        <f>SUM(N62:N68)</f>
        <v>0</v>
      </c>
      <c r="O61" s="39">
        <f t="shared" si="7"/>
        <v>0</v>
      </c>
      <c r="P61" s="38"/>
    </row>
    <row r="62" spans="1:16" hidden="1" x14ac:dyDescent="0.25">
      <c r="A62" s="88">
        <v>1141</v>
      </c>
      <c r="B62" s="110" t="s">
        <v>251</v>
      </c>
      <c r="C62" s="45">
        <f t="shared" si="3"/>
        <v>0</v>
      </c>
      <c r="D62" s="43"/>
      <c r="E62" s="40"/>
      <c r="F62" s="44">
        <f t="shared" si="4"/>
        <v>0</v>
      </c>
      <c r="G62" s="43"/>
      <c r="H62" s="42"/>
      <c r="I62" s="39">
        <f t="shared" si="5"/>
        <v>0</v>
      </c>
      <c r="J62" s="43"/>
      <c r="K62" s="42"/>
      <c r="L62" s="39">
        <f t="shared" si="6"/>
        <v>0</v>
      </c>
      <c r="M62" s="41"/>
      <c r="N62" s="40"/>
      <c r="O62" s="39">
        <f t="shared" si="7"/>
        <v>0</v>
      </c>
      <c r="P62" s="38"/>
    </row>
    <row r="63" spans="1:16" ht="24" hidden="1" x14ac:dyDescent="0.25">
      <c r="A63" s="88">
        <v>1142</v>
      </c>
      <c r="B63" s="110" t="s">
        <v>250</v>
      </c>
      <c r="C63" s="45">
        <f t="shared" si="3"/>
        <v>0</v>
      </c>
      <c r="D63" s="43"/>
      <c r="E63" s="40"/>
      <c r="F63" s="44">
        <f t="shared" si="4"/>
        <v>0</v>
      </c>
      <c r="G63" s="43"/>
      <c r="H63" s="42"/>
      <c r="I63" s="39">
        <f t="shared" si="5"/>
        <v>0</v>
      </c>
      <c r="J63" s="43"/>
      <c r="K63" s="42"/>
      <c r="L63" s="39">
        <f t="shared" si="6"/>
        <v>0</v>
      </c>
      <c r="M63" s="41"/>
      <c r="N63" s="40"/>
      <c r="O63" s="39">
        <f t="shared" si="7"/>
        <v>0</v>
      </c>
      <c r="P63" s="38"/>
    </row>
    <row r="64" spans="1:16" ht="24" hidden="1" x14ac:dyDescent="0.25">
      <c r="A64" s="88">
        <v>1145</v>
      </c>
      <c r="B64" s="110" t="s">
        <v>249</v>
      </c>
      <c r="C64" s="45">
        <f t="shared" si="3"/>
        <v>0</v>
      </c>
      <c r="D64" s="43"/>
      <c r="E64" s="40"/>
      <c r="F64" s="44">
        <f t="shared" si="4"/>
        <v>0</v>
      </c>
      <c r="G64" s="43"/>
      <c r="H64" s="42"/>
      <c r="I64" s="39">
        <f t="shared" si="5"/>
        <v>0</v>
      </c>
      <c r="J64" s="43"/>
      <c r="K64" s="42"/>
      <c r="L64" s="39">
        <f t="shared" si="6"/>
        <v>0</v>
      </c>
      <c r="M64" s="41"/>
      <c r="N64" s="40"/>
      <c r="O64" s="39">
        <f t="shared" si="7"/>
        <v>0</v>
      </c>
      <c r="P64" s="38"/>
    </row>
    <row r="65" spans="1:16" ht="24" hidden="1" x14ac:dyDescent="0.25">
      <c r="A65" s="88">
        <v>1146</v>
      </c>
      <c r="B65" s="110" t="s">
        <v>248</v>
      </c>
      <c r="C65" s="45">
        <f t="shared" si="3"/>
        <v>0</v>
      </c>
      <c r="D65" s="43"/>
      <c r="E65" s="40"/>
      <c r="F65" s="44">
        <f t="shared" si="4"/>
        <v>0</v>
      </c>
      <c r="G65" s="43"/>
      <c r="H65" s="42"/>
      <c r="I65" s="39">
        <f t="shared" si="5"/>
        <v>0</v>
      </c>
      <c r="J65" s="43"/>
      <c r="K65" s="42"/>
      <c r="L65" s="39">
        <f t="shared" si="6"/>
        <v>0</v>
      </c>
      <c r="M65" s="41"/>
      <c r="N65" s="40"/>
      <c r="O65" s="39">
        <f t="shared" si="7"/>
        <v>0</v>
      </c>
      <c r="P65" s="38"/>
    </row>
    <row r="66" spans="1:16" hidden="1" x14ac:dyDescent="0.25">
      <c r="A66" s="88">
        <v>1147</v>
      </c>
      <c r="B66" s="110" t="s">
        <v>247</v>
      </c>
      <c r="C66" s="45">
        <f t="shared" si="3"/>
        <v>0</v>
      </c>
      <c r="D66" s="43"/>
      <c r="E66" s="40"/>
      <c r="F66" s="44">
        <f t="shared" si="4"/>
        <v>0</v>
      </c>
      <c r="G66" s="43"/>
      <c r="H66" s="42"/>
      <c r="I66" s="39">
        <f t="shared" si="5"/>
        <v>0</v>
      </c>
      <c r="J66" s="43"/>
      <c r="K66" s="42"/>
      <c r="L66" s="39">
        <f t="shared" si="6"/>
        <v>0</v>
      </c>
      <c r="M66" s="41"/>
      <c r="N66" s="40"/>
      <c r="O66" s="39">
        <f t="shared" si="7"/>
        <v>0</v>
      </c>
      <c r="P66" s="38"/>
    </row>
    <row r="67" spans="1:16" hidden="1" x14ac:dyDescent="0.25">
      <c r="A67" s="88">
        <v>1148</v>
      </c>
      <c r="B67" s="110" t="s">
        <v>246</v>
      </c>
      <c r="C67" s="45">
        <f t="shared" si="3"/>
        <v>0</v>
      </c>
      <c r="D67" s="43"/>
      <c r="E67" s="40"/>
      <c r="F67" s="44">
        <f t="shared" si="4"/>
        <v>0</v>
      </c>
      <c r="G67" s="43"/>
      <c r="H67" s="42"/>
      <c r="I67" s="39">
        <f t="shared" si="5"/>
        <v>0</v>
      </c>
      <c r="J67" s="43"/>
      <c r="K67" s="42"/>
      <c r="L67" s="39">
        <f t="shared" si="6"/>
        <v>0</v>
      </c>
      <c r="M67" s="41"/>
      <c r="N67" s="40"/>
      <c r="O67" s="39">
        <f t="shared" si="7"/>
        <v>0</v>
      </c>
      <c r="P67" s="38"/>
    </row>
    <row r="68" spans="1:16" ht="36" hidden="1" x14ac:dyDescent="0.25">
      <c r="A68" s="88">
        <v>1149</v>
      </c>
      <c r="B68" s="110" t="s">
        <v>245</v>
      </c>
      <c r="C68" s="45">
        <f t="shared" si="3"/>
        <v>0</v>
      </c>
      <c r="D68" s="43"/>
      <c r="E68" s="40"/>
      <c r="F68" s="44">
        <f t="shared" si="4"/>
        <v>0</v>
      </c>
      <c r="G68" s="43"/>
      <c r="H68" s="42"/>
      <c r="I68" s="39">
        <f t="shared" si="5"/>
        <v>0</v>
      </c>
      <c r="J68" s="43"/>
      <c r="K68" s="42"/>
      <c r="L68" s="39">
        <f t="shared" si="6"/>
        <v>0</v>
      </c>
      <c r="M68" s="41"/>
      <c r="N68" s="40"/>
      <c r="O68" s="39">
        <f t="shared" si="7"/>
        <v>0</v>
      </c>
      <c r="P68" s="38"/>
    </row>
    <row r="69" spans="1:16" ht="36" hidden="1" x14ac:dyDescent="0.25">
      <c r="A69" s="169">
        <v>1150</v>
      </c>
      <c r="B69" s="96" t="s">
        <v>244</v>
      </c>
      <c r="C69" s="45">
        <f t="shared" si="3"/>
        <v>0</v>
      </c>
      <c r="D69" s="167"/>
      <c r="E69" s="164"/>
      <c r="F69" s="95">
        <f t="shared" si="4"/>
        <v>0</v>
      </c>
      <c r="G69" s="167"/>
      <c r="H69" s="166"/>
      <c r="I69" s="90">
        <f t="shared" si="5"/>
        <v>0</v>
      </c>
      <c r="J69" s="167"/>
      <c r="K69" s="166"/>
      <c r="L69" s="90">
        <f t="shared" si="6"/>
        <v>0</v>
      </c>
      <c r="M69" s="165"/>
      <c r="N69" s="164"/>
      <c r="O69" s="90">
        <f t="shared" si="7"/>
        <v>0</v>
      </c>
      <c r="P69" s="89"/>
    </row>
    <row r="70" spans="1:16" ht="36" hidden="1" x14ac:dyDescent="0.25">
      <c r="A70" s="109">
        <v>1200</v>
      </c>
      <c r="B70" s="108" t="s">
        <v>243</v>
      </c>
      <c r="C70" s="124">
        <f t="shared" si="3"/>
        <v>0</v>
      </c>
      <c r="D70" s="121">
        <f>SUM(D71:D72)</f>
        <v>0</v>
      </c>
      <c r="E70" s="123">
        <f>SUM(E71:E72)</f>
        <v>0</v>
      </c>
      <c r="F70" s="122">
        <f>D70+E70</f>
        <v>0</v>
      </c>
      <c r="G70" s="121">
        <f>SUM(G71:G72)</f>
        <v>0</v>
      </c>
      <c r="H70" s="120">
        <f>SUM(H71:H72)</f>
        <v>0</v>
      </c>
      <c r="I70" s="119">
        <f t="shared" si="5"/>
        <v>0</v>
      </c>
      <c r="J70" s="121">
        <f>SUM(J71:J72)</f>
        <v>0</v>
      </c>
      <c r="K70" s="120">
        <f>SUM(K71:K72)</f>
        <v>0</v>
      </c>
      <c r="L70" s="119">
        <f t="shared" si="6"/>
        <v>0</v>
      </c>
      <c r="M70" s="172">
        <f>SUM(M71:M72)</f>
        <v>0</v>
      </c>
      <c r="N70" s="123">
        <f>SUM(N71:N72)</f>
        <v>0</v>
      </c>
      <c r="O70" s="119">
        <f t="shared" si="7"/>
        <v>0</v>
      </c>
      <c r="P70" s="171"/>
    </row>
    <row r="71" spans="1:16" ht="24" hidden="1" x14ac:dyDescent="0.25">
      <c r="A71" s="118">
        <v>1210</v>
      </c>
      <c r="B71" s="117" t="s">
        <v>242</v>
      </c>
      <c r="C71" s="85">
        <f t="shared" si="3"/>
        <v>0</v>
      </c>
      <c r="D71" s="83"/>
      <c r="E71" s="80"/>
      <c r="F71" s="84">
        <f t="shared" si="4"/>
        <v>0</v>
      </c>
      <c r="G71" s="83"/>
      <c r="H71" s="82"/>
      <c r="I71" s="79">
        <f t="shared" si="5"/>
        <v>0</v>
      </c>
      <c r="J71" s="83"/>
      <c r="K71" s="82"/>
      <c r="L71" s="79">
        <f t="shared" si="6"/>
        <v>0</v>
      </c>
      <c r="M71" s="81"/>
      <c r="N71" s="80"/>
      <c r="O71" s="79">
        <f t="shared" si="7"/>
        <v>0</v>
      </c>
      <c r="P71" s="78"/>
    </row>
    <row r="72" spans="1:16" ht="24" hidden="1" x14ac:dyDescent="0.25">
      <c r="A72" s="111">
        <v>1220</v>
      </c>
      <c r="B72" s="110" t="s">
        <v>241</v>
      </c>
      <c r="C72" s="45">
        <f t="shared" si="3"/>
        <v>0</v>
      </c>
      <c r="D72" s="115">
        <f>SUM(D73:D77)</f>
        <v>0</v>
      </c>
      <c r="E72" s="112">
        <f>SUM(E73:E77)</f>
        <v>0</v>
      </c>
      <c r="F72" s="44">
        <f t="shared" si="4"/>
        <v>0</v>
      </c>
      <c r="G72" s="115">
        <f>SUM(G73:G77)</f>
        <v>0</v>
      </c>
      <c r="H72" s="114">
        <f>SUM(H73:H77)</f>
        <v>0</v>
      </c>
      <c r="I72" s="39">
        <f t="shared" si="5"/>
        <v>0</v>
      </c>
      <c r="J72" s="115">
        <f>SUM(J73:J77)</f>
        <v>0</v>
      </c>
      <c r="K72" s="114">
        <f>SUM(K73:K77)</f>
        <v>0</v>
      </c>
      <c r="L72" s="39">
        <f t="shared" si="6"/>
        <v>0</v>
      </c>
      <c r="M72" s="113">
        <f>SUM(M73:M77)</f>
        <v>0</v>
      </c>
      <c r="N72" s="112">
        <f>SUM(N73:N77)</f>
        <v>0</v>
      </c>
      <c r="O72" s="39">
        <f t="shared" si="7"/>
        <v>0</v>
      </c>
      <c r="P72" s="38"/>
    </row>
    <row r="73" spans="1:16" ht="60" hidden="1" x14ac:dyDescent="0.25">
      <c r="A73" s="88">
        <v>1221</v>
      </c>
      <c r="B73" s="110" t="s">
        <v>240</v>
      </c>
      <c r="C73" s="45">
        <f t="shared" si="3"/>
        <v>0</v>
      </c>
      <c r="D73" s="43"/>
      <c r="E73" s="40"/>
      <c r="F73" s="44">
        <f t="shared" si="4"/>
        <v>0</v>
      </c>
      <c r="G73" s="43"/>
      <c r="H73" s="42"/>
      <c r="I73" s="39">
        <f t="shared" si="5"/>
        <v>0</v>
      </c>
      <c r="J73" s="43"/>
      <c r="K73" s="42"/>
      <c r="L73" s="39">
        <f t="shared" si="6"/>
        <v>0</v>
      </c>
      <c r="M73" s="41"/>
      <c r="N73" s="40"/>
      <c r="O73" s="39">
        <f t="shared" si="7"/>
        <v>0</v>
      </c>
      <c r="P73" s="38"/>
    </row>
    <row r="74" spans="1:16" hidden="1" x14ac:dyDescent="0.25">
      <c r="A74" s="88">
        <v>1223</v>
      </c>
      <c r="B74" s="110" t="s">
        <v>239</v>
      </c>
      <c r="C74" s="45">
        <f t="shared" si="3"/>
        <v>0</v>
      </c>
      <c r="D74" s="43"/>
      <c r="E74" s="40"/>
      <c r="F74" s="44">
        <f t="shared" si="4"/>
        <v>0</v>
      </c>
      <c r="G74" s="43"/>
      <c r="H74" s="42"/>
      <c r="I74" s="39">
        <f t="shared" si="5"/>
        <v>0</v>
      </c>
      <c r="J74" s="43"/>
      <c r="K74" s="42"/>
      <c r="L74" s="39">
        <f t="shared" si="6"/>
        <v>0</v>
      </c>
      <c r="M74" s="41"/>
      <c r="N74" s="40"/>
      <c r="O74" s="39">
        <f t="shared" si="7"/>
        <v>0</v>
      </c>
      <c r="P74" s="38"/>
    </row>
    <row r="75" spans="1:16" hidden="1" x14ac:dyDescent="0.25">
      <c r="A75" s="88">
        <v>1225</v>
      </c>
      <c r="B75" s="110" t="s">
        <v>238</v>
      </c>
      <c r="C75" s="45">
        <f t="shared" si="3"/>
        <v>0</v>
      </c>
      <c r="D75" s="43"/>
      <c r="E75" s="40"/>
      <c r="F75" s="44">
        <f t="shared" si="4"/>
        <v>0</v>
      </c>
      <c r="G75" s="43"/>
      <c r="H75" s="42"/>
      <c r="I75" s="39">
        <f t="shared" si="5"/>
        <v>0</v>
      </c>
      <c r="J75" s="43"/>
      <c r="K75" s="42"/>
      <c r="L75" s="39">
        <f t="shared" si="6"/>
        <v>0</v>
      </c>
      <c r="M75" s="41"/>
      <c r="N75" s="40"/>
      <c r="O75" s="39">
        <f t="shared" si="7"/>
        <v>0</v>
      </c>
      <c r="P75" s="38"/>
    </row>
    <row r="76" spans="1:16" ht="36" hidden="1" x14ac:dyDescent="0.25">
      <c r="A76" s="88">
        <v>1227</v>
      </c>
      <c r="B76" s="110" t="s">
        <v>237</v>
      </c>
      <c r="C76" s="45">
        <f t="shared" si="3"/>
        <v>0</v>
      </c>
      <c r="D76" s="43"/>
      <c r="E76" s="40"/>
      <c r="F76" s="44">
        <f t="shared" si="4"/>
        <v>0</v>
      </c>
      <c r="G76" s="43"/>
      <c r="H76" s="42"/>
      <c r="I76" s="39">
        <f t="shared" si="5"/>
        <v>0</v>
      </c>
      <c r="J76" s="43"/>
      <c r="K76" s="42"/>
      <c r="L76" s="39">
        <f t="shared" si="6"/>
        <v>0</v>
      </c>
      <c r="M76" s="41"/>
      <c r="N76" s="40"/>
      <c r="O76" s="39">
        <f t="shared" si="7"/>
        <v>0</v>
      </c>
      <c r="P76" s="38"/>
    </row>
    <row r="77" spans="1:16" ht="60" hidden="1" x14ac:dyDescent="0.25">
      <c r="A77" s="88">
        <v>1228</v>
      </c>
      <c r="B77" s="110" t="s">
        <v>236</v>
      </c>
      <c r="C77" s="45">
        <f t="shared" si="3"/>
        <v>0</v>
      </c>
      <c r="D77" s="43"/>
      <c r="E77" s="40"/>
      <c r="F77" s="44">
        <f t="shared" si="4"/>
        <v>0</v>
      </c>
      <c r="G77" s="43"/>
      <c r="H77" s="42"/>
      <c r="I77" s="39">
        <f t="shared" si="5"/>
        <v>0</v>
      </c>
      <c r="J77" s="43"/>
      <c r="K77" s="42"/>
      <c r="L77" s="39">
        <f t="shared" si="6"/>
        <v>0</v>
      </c>
      <c r="M77" s="41"/>
      <c r="N77" s="40"/>
      <c r="O77" s="39">
        <f t="shared" si="7"/>
        <v>0</v>
      </c>
      <c r="P77" s="38"/>
    </row>
    <row r="78" spans="1:16" x14ac:dyDescent="0.25">
      <c r="A78" s="163">
        <v>2000</v>
      </c>
      <c r="B78" s="163" t="s">
        <v>235</v>
      </c>
      <c r="C78" s="162">
        <f t="shared" si="3"/>
        <v>902</v>
      </c>
      <c r="D78" s="160">
        <f>SUM(D79,D86,D133,D167,D168,D175)</f>
        <v>0</v>
      </c>
      <c r="E78" s="602">
        <f>SUM(E79,E86,E133,E167,E168,E175)</f>
        <v>902</v>
      </c>
      <c r="F78" s="492">
        <f t="shared" si="4"/>
        <v>902</v>
      </c>
      <c r="G78" s="160">
        <f>SUM(G79,G86,G133,G167,G168,G175)</f>
        <v>0</v>
      </c>
      <c r="H78" s="159">
        <f>SUM(H79,H86,H133,H167,H168,H175)</f>
        <v>0</v>
      </c>
      <c r="I78" s="156">
        <f t="shared" si="5"/>
        <v>0</v>
      </c>
      <c r="J78" s="160">
        <f>SUM(J79,J86,J133,J167,J168,J175)</f>
        <v>0</v>
      </c>
      <c r="K78" s="159">
        <f>SUM(K79,K86,K133,K167,K168,K175)</f>
        <v>0</v>
      </c>
      <c r="L78" s="156">
        <f t="shared" si="6"/>
        <v>0</v>
      </c>
      <c r="M78" s="158">
        <f>SUM(M79,M86,M133,M167,M168,M175)</f>
        <v>0</v>
      </c>
      <c r="N78" s="157">
        <f>SUM(N79,N86,N133,N167,N168,N175)</f>
        <v>0</v>
      </c>
      <c r="O78" s="156">
        <f t="shared" si="7"/>
        <v>0</v>
      </c>
      <c r="P78" s="155"/>
    </row>
    <row r="79" spans="1:16" ht="24" hidden="1" x14ac:dyDescent="0.25">
      <c r="A79" s="109">
        <v>2100</v>
      </c>
      <c r="B79" s="108" t="s">
        <v>234</v>
      </c>
      <c r="C79" s="124">
        <f t="shared" si="3"/>
        <v>0</v>
      </c>
      <c r="D79" s="121">
        <f>SUM(D80,D83)</f>
        <v>0</v>
      </c>
      <c r="E79" s="123">
        <f>SUM(E80,E83)</f>
        <v>0</v>
      </c>
      <c r="F79" s="122">
        <f t="shared" si="4"/>
        <v>0</v>
      </c>
      <c r="G79" s="121">
        <f>SUM(G80,G83)</f>
        <v>0</v>
      </c>
      <c r="H79" s="120">
        <f>SUM(H80,H83)</f>
        <v>0</v>
      </c>
      <c r="I79" s="119">
        <f t="shared" si="5"/>
        <v>0</v>
      </c>
      <c r="J79" s="121">
        <f>SUM(J80,J83)</f>
        <v>0</v>
      </c>
      <c r="K79" s="120">
        <f>SUM(K80,K83)</f>
        <v>0</v>
      </c>
      <c r="L79" s="119">
        <f t="shared" si="6"/>
        <v>0</v>
      </c>
      <c r="M79" s="172">
        <f>SUM(M80,M83)</f>
        <v>0</v>
      </c>
      <c r="N79" s="123">
        <f>SUM(N80,N83)</f>
        <v>0</v>
      </c>
      <c r="O79" s="119">
        <f t="shared" si="7"/>
        <v>0</v>
      </c>
      <c r="P79" s="171"/>
    </row>
    <row r="80" spans="1:16" ht="24" hidden="1" x14ac:dyDescent="0.25">
      <c r="A80" s="118">
        <v>2110</v>
      </c>
      <c r="B80" s="117" t="s">
        <v>233</v>
      </c>
      <c r="C80" s="85">
        <f t="shared" si="3"/>
        <v>0</v>
      </c>
      <c r="D80" s="140">
        <f>SUM(D81:D82)</f>
        <v>0</v>
      </c>
      <c r="E80" s="141">
        <f>SUM(E81:E82)</f>
        <v>0</v>
      </c>
      <c r="F80" s="84">
        <f t="shared" si="4"/>
        <v>0</v>
      </c>
      <c r="G80" s="140">
        <f>SUM(G81:G82)</f>
        <v>0</v>
      </c>
      <c r="H80" s="139">
        <f>SUM(H81:H82)</f>
        <v>0</v>
      </c>
      <c r="I80" s="79">
        <f t="shared" si="5"/>
        <v>0</v>
      </c>
      <c r="J80" s="140">
        <f>SUM(J81:J82)</f>
        <v>0</v>
      </c>
      <c r="K80" s="139">
        <f>SUM(K81:K82)</f>
        <v>0</v>
      </c>
      <c r="L80" s="79">
        <f t="shared" si="6"/>
        <v>0</v>
      </c>
      <c r="M80" s="142">
        <f>SUM(M81:M82)</f>
        <v>0</v>
      </c>
      <c r="N80" s="141">
        <f>SUM(N81:N82)</f>
        <v>0</v>
      </c>
      <c r="O80" s="79">
        <f t="shared" si="7"/>
        <v>0</v>
      </c>
      <c r="P80" s="78"/>
    </row>
    <row r="81" spans="1:16" hidden="1" x14ac:dyDescent="0.25">
      <c r="A81" s="88">
        <v>2111</v>
      </c>
      <c r="B81" s="110" t="s">
        <v>231</v>
      </c>
      <c r="C81" s="45">
        <f t="shared" si="3"/>
        <v>0</v>
      </c>
      <c r="D81" s="43"/>
      <c r="E81" s="40"/>
      <c r="F81" s="44">
        <f t="shared" si="4"/>
        <v>0</v>
      </c>
      <c r="G81" s="43"/>
      <c r="H81" s="42"/>
      <c r="I81" s="39">
        <f t="shared" si="5"/>
        <v>0</v>
      </c>
      <c r="J81" s="43"/>
      <c r="K81" s="42"/>
      <c r="L81" s="39">
        <f t="shared" si="6"/>
        <v>0</v>
      </c>
      <c r="M81" s="41"/>
      <c r="N81" s="40"/>
      <c r="O81" s="39">
        <f t="shared" si="7"/>
        <v>0</v>
      </c>
      <c r="P81" s="38"/>
    </row>
    <row r="82" spans="1:16" ht="24" hidden="1" x14ac:dyDescent="0.25">
      <c r="A82" s="88">
        <v>2112</v>
      </c>
      <c r="B82" s="110" t="s">
        <v>230</v>
      </c>
      <c r="C82" s="45">
        <f t="shared" si="3"/>
        <v>0</v>
      </c>
      <c r="D82" s="43"/>
      <c r="E82" s="40"/>
      <c r="F82" s="44">
        <f t="shared" si="4"/>
        <v>0</v>
      </c>
      <c r="G82" s="43"/>
      <c r="H82" s="42"/>
      <c r="I82" s="39">
        <f t="shared" si="5"/>
        <v>0</v>
      </c>
      <c r="J82" s="43"/>
      <c r="K82" s="42"/>
      <c r="L82" s="39">
        <f t="shared" si="6"/>
        <v>0</v>
      </c>
      <c r="M82" s="41"/>
      <c r="N82" s="40"/>
      <c r="O82" s="39">
        <f t="shared" si="7"/>
        <v>0</v>
      </c>
      <c r="P82" s="38"/>
    </row>
    <row r="83" spans="1:16" ht="24" hidden="1" x14ac:dyDescent="0.25">
      <c r="A83" s="111">
        <v>2120</v>
      </c>
      <c r="B83" s="110" t="s">
        <v>232</v>
      </c>
      <c r="C83" s="45">
        <f t="shared" si="3"/>
        <v>0</v>
      </c>
      <c r="D83" s="115">
        <f>SUM(D84:D85)</f>
        <v>0</v>
      </c>
      <c r="E83" s="112">
        <f>SUM(E84:E85)</f>
        <v>0</v>
      </c>
      <c r="F83" s="44">
        <f t="shared" si="4"/>
        <v>0</v>
      </c>
      <c r="G83" s="115">
        <f>SUM(G84:G85)</f>
        <v>0</v>
      </c>
      <c r="H83" s="114">
        <f>SUM(H84:H85)</f>
        <v>0</v>
      </c>
      <c r="I83" s="39">
        <f t="shared" si="5"/>
        <v>0</v>
      </c>
      <c r="J83" s="115">
        <f>SUM(J84:J85)</f>
        <v>0</v>
      </c>
      <c r="K83" s="114">
        <f>SUM(K84:K85)</f>
        <v>0</v>
      </c>
      <c r="L83" s="39">
        <f t="shared" si="6"/>
        <v>0</v>
      </c>
      <c r="M83" s="113">
        <f>SUM(M84:M85)</f>
        <v>0</v>
      </c>
      <c r="N83" s="112">
        <f>SUM(N84:N85)</f>
        <v>0</v>
      </c>
      <c r="O83" s="39">
        <f t="shared" si="7"/>
        <v>0</v>
      </c>
      <c r="P83" s="38"/>
    </row>
    <row r="84" spans="1:16" hidden="1" x14ac:dyDescent="0.25">
      <c r="A84" s="88">
        <v>2121</v>
      </c>
      <c r="B84" s="110" t="s">
        <v>231</v>
      </c>
      <c r="C84" s="45">
        <f t="shared" si="3"/>
        <v>0</v>
      </c>
      <c r="D84" s="43"/>
      <c r="E84" s="40"/>
      <c r="F84" s="44">
        <f t="shared" si="4"/>
        <v>0</v>
      </c>
      <c r="G84" s="43"/>
      <c r="H84" s="42"/>
      <c r="I84" s="39">
        <f t="shared" si="5"/>
        <v>0</v>
      </c>
      <c r="J84" s="43"/>
      <c r="K84" s="42"/>
      <c r="L84" s="39">
        <f t="shared" si="6"/>
        <v>0</v>
      </c>
      <c r="M84" s="41"/>
      <c r="N84" s="40"/>
      <c r="O84" s="39">
        <f t="shared" si="7"/>
        <v>0</v>
      </c>
      <c r="P84" s="38"/>
    </row>
    <row r="85" spans="1:16" ht="24" hidden="1" x14ac:dyDescent="0.25">
      <c r="A85" s="88">
        <v>2122</v>
      </c>
      <c r="B85" s="110" t="s">
        <v>230</v>
      </c>
      <c r="C85" s="45">
        <f t="shared" si="3"/>
        <v>0</v>
      </c>
      <c r="D85" s="43"/>
      <c r="E85" s="40"/>
      <c r="F85" s="44">
        <f t="shared" si="4"/>
        <v>0</v>
      </c>
      <c r="G85" s="43"/>
      <c r="H85" s="42"/>
      <c r="I85" s="39">
        <f t="shared" si="5"/>
        <v>0</v>
      </c>
      <c r="J85" s="43"/>
      <c r="K85" s="42"/>
      <c r="L85" s="39">
        <f t="shared" si="6"/>
        <v>0</v>
      </c>
      <c r="M85" s="41"/>
      <c r="N85" s="40"/>
      <c r="O85" s="39">
        <f t="shared" si="7"/>
        <v>0</v>
      </c>
      <c r="P85" s="38"/>
    </row>
    <row r="86" spans="1:16" x14ac:dyDescent="0.25">
      <c r="A86" s="109">
        <v>2200</v>
      </c>
      <c r="B86" s="108" t="s">
        <v>229</v>
      </c>
      <c r="C86" s="168">
        <f t="shared" si="3"/>
        <v>200</v>
      </c>
      <c r="D86" s="121">
        <f>SUM(D87,D92,D98,D106,D115,D119,D125,D131)</f>
        <v>0</v>
      </c>
      <c r="E86" s="540">
        <f>SUM(E87,E92,E98,E106,E115,E119,E125,E131)</f>
        <v>200</v>
      </c>
      <c r="F86" s="473">
        <f t="shared" si="4"/>
        <v>200</v>
      </c>
      <c r="G86" s="121">
        <f>SUM(G87,G92,G98,G106,G115,G119,G125,G131)</f>
        <v>0</v>
      </c>
      <c r="H86" s="120">
        <f>SUM(H87,H92,H98,H106,H115,H119,H125,H131)</f>
        <v>0</v>
      </c>
      <c r="I86" s="119">
        <f t="shared" si="5"/>
        <v>0</v>
      </c>
      <c r="J86" s="121">
        <f>SUM(J87,J92,J98,J106,J115,J119,J125,J131)</f>
        <v>0</v>
      </c>
      <c r="K86" s="120">
        <f>SUM(K87,K92,K98,K106,K115,K119,K125,K131)</f>
        <v>0</v>
      </c>
      <c r="L86" s="119">
        <f t="shared" si="6"/>
        <v>0</v>
      </c>
      <c r="M86" s="103">
        <f>SUM(M87,M92,M98,M106,M115,M119,M125,M131)</f>
        <v>0</v>
      </c>
      <c r="N86" s="102">
        <f>SUM(N87,N92,N98,N106,N115,N119,N125,N131)</f>
        <v>0</v>
      </c>
      <c r="O86" s="101">
        <f t="shared" si="7"/>
        <v>0</v>
      </c>
      <c r="P86" s="100"/>
    </row>
    <row r="87" spans="1:16" ht="24" hidden="1" x14ac:dyDescent="0.25">
      <c r="A87" s="169">
        <v>2210</v>
      </c>
      <c r="B87" s="96" t="s">
        <v>228</v>
      </c>
      <c r="C87" s="170">
        <f t="shared" si="3"/>
        <v>0</v>
      </c>
      <c r="D87" s="94">
        <f>SUM(D88:D91)</f>
        <v>0</v>
      </c>
      <c r="E87" s="91">
        <f>SUM(E88:E91)</f>
        <v>0</v>
      </c>
      <c r="F87" s="95">
        <f t="shared" si="4"/>
        <v>0</v>
      </c>
      <c r="G87" s="94">
        <f>SUM(G88:G91)</f>
        <v>0</v>
      </c>
      <c r="H87" s="93">
        <f>SUM(H88:H91)</f>
        <v>0</v>
      </c>
      <c r="I87" s="90">
        <f t="shared" si="5"/>
        <v>0</v>
      </c>
      <c r="J87" s="94">
        <f>SUM(J88:J91)</f>
        <v>0</v>
      </c>
      <c r="K87" s="93">
        <f>SUM(K88:K91)</f>
        <v>0</v>
      </c>
      <c r="L87" s="90">
        <f t="shared" si="6"/>
        <v>0</v>
      </c>
      <c r="M87" s="92">
        <f>SUM(M88:M91)</f>
        <v>0</v>
      </c>
      <c r="N87" s="91">
        <f>SUM(N88:N91)</f>
        <v>0</v>
      </c>
      <c r="O87" s="90">
        <f t="shared" si="7"/>
        <v>0</v>
      </c>
      <c r="P87" s="89"/>
    </row>
    <row r="88" spans="1:16" ht="24" hidden="1" x14ac:dyDescent="0.25">
      <c r="A88" s="145">
        <v>2211</v>
      </c>
      <c r="B88" s="117" t="s">
        <v>227</v>
      </c>
      <c r="C88" s="45">
        <f t="shared" si="3"/>
        <v>0</v>
      </c>
      <c r="D88" s="83"/>
      <c r="E88" s="80"/>
      <c r="F88" s="84">
        <f t="shared" si="4"/>
        <v>0</v>
      </c>
      <c r="G88" s="83"/>
      <c r="H88" s="82"/>
      <c r="I88" s="79">
        <f t="shared" si="5"/>
        <v>0</v>
      </c>
      <c r="J88" s="83"/>
      <c r="K88" s="82"/>
      <c r="L88" s="79">
        <f t="shared" si="6"/>
        <v>0</v>
      </c>
      <c r="M88" s="81"/>
      <c r="N88" s="80"/>
      <c r="O88" s="79">
        <f t="shared" si="7"/>
        <v>0</v>
      </c>
      <c r="P88" s="78"/>
    </row>
    <row r="89" spans="1:16" ht="36" hidden="1" x14ac:dyDescent="0.25">
      <c r="A89" s="88">
        <v>2212</v>
      </c>
      <c r="B89" s="110" t="s">
        <v>226</v>
      </c>
      <c r="C89" s="45">
        <f t="shared" si="3"/>
        <v>0</v>
      </c>
      <c r="D89" s="43"/>
      <c r="E89" s="40"/>
      <c r="F89" s="44">
        <f t="shared" si="4"/>
        <v>0</v>
      </c>
      <c r="G89" s="43"/>
      <c r="H89" s="42"/>
      <c r="I89" s="39">
        <f t="shared" si="5"/>
        <v>0</v>
      </c>
      <c r="J89" s="43"/>
      <c r="K89" s="42"/>
      <c r="L89" s="39">
        <f t="shared" si="6"/>
        <v>0</v>
      </c>
      <c r="M89" s="41"/>
      <c r="N89" s="40"/>
      <c r="O89" s="39">
        <f t="shared" si="7"/>
        <v>0</v>
      </c>
      <c r="P89" s="38"/>
    </row>
    <row r="90" spans="1:16" ht="24" hidden="1" x14ac:dyDescent="0.25">
      <c r="A90" s="88">
        <v>2214</v>
      </c>
      <c r="B90" s="110" t="s">
        <v>225</v>
      </c>
      <c r="C90" s="45">
        <f t="shared" si="3"/>
        <v>0</v>
      </c>
      <c r="D90" s="43"/>
      <c r="E90" s="40"/>
      <c r="F90" s="44">
        <f t="shared" si="4"/>
        <v>0</v>
      </c>
      <c r="G90" s="43"/>
      <c r="H90" s="42"/>
      <c r="I90" s="39">
        <f t="shared" si="5"/>
        <v>0</v>
      </c>
      <c r="J90" s="43"/>
      <c r="K90" s="42"/>
      <c r="L90" s="39">
        <f t="shared" si="6"/>
        <v>0</v>
      </c>
      <c r="M90" s="41"/>
      <c r="N90" s="40"/>
      <c r="O90" s="39">
        <f t="shared" si="7"/>
        <v>0</v>
      </c>
      <c r="P90" s="38"/>
    </row>
    <row r="91" spans="1:16" hidden="1" x14ac:dyDescent="0.25">
      <c r="A91" s="88">
        <v>2219</v>
      </c>
      <c r="B91" s="110" t="s">
        <v>224</v>
      </c>
      <c r="C91" s="45">
        <f t="shared" si="3"/>
        <v>0</v>
      </c>
      <c r="D91" s="43"/>
      <c r="E91" s="40"/>
      <c r="F91" s="44">
        <f t="shared" si="4"/>
        <v>0</v>
      </c>
      <c r="G91" s="43"/>
      <c r="H91" s="42"/>
      <c r="I91" s="39">
        <f t="shared" si="5"/>
        <v>0</v>
      </c>
      <c r="J91" s="43"/>
      <c r="K91" s="42"/>
      <c r="L91" s="39">
        <f t="shared" si="6"/>
        <v>0</v>
      </c>
      <c r="M91" s="41"/>
      <c r="N91" s="40"/>
      <c r="O91" s="39">
        <f t="shared" si="7"/>
        <v>0</v>
      </c>
      <c r="P91" s="38"/>
    </row>
    <row r="92" spans="1:16" ht="24" hidden="1" x14ac:dyDescent="0.25">
      <c r="A92" s="111">
        <v>2220</v>
      </c>
      <c r="B92" s="110" t="s">
        <v>223</v>
      </c>
      <c r="C92" s="45">
        <f t="shared" si="3"/>
        <v>0</v>
      </c>
      <c r="D92" s="115">
        <f>SUM(D93:D97)</f>
        <v>0</v>
      </c>
      <c r="E92" s="112">
        <f>SUM(E93:E97)</f>
        <v>0</v>
      </c>
      <c r="F92" s="44">
        <f t="shared" si="4"/>
        <v>0</v>
      </c>
      <c r="G92" s="115">
        <f>SUM(G93:G97)</f>
        <v>0</v>
      </c>
      <c r="H92" s="114">
        <f>SUM(H93:H97)</f>
        <v>0</v>
      </c>
      <c r="I92" s="39">
        <f t="shared" si="5"/>
        <v>0</v>
      </c>
      <c r="J92" s="115">
        <f>SUM(J93:J97)</f>
        <v>0</v>
      </c>
      <c r="K92" s="114">
        <f>SUM(K93:K97)</f>
        <v>0</v>
      </c>
      <c r="L92" s="39">
        <f t="shared" si="6"/>
        <v>0</v>
      </c>
      <c r="M92" s="113">
        <f>SUM(M93:M97)</f>
        <v>0</v>
      </c>
      <c r="N92" s="112">
        <f>SUM(N93:N97)</f>
        <v>0</v>
      </c>
      <c r="O92" s="39">
        <f t="shared" si="7"/>
        <v>0</v>
      </c>
      <c r="P92" s="38"/>
    </row>
    <row r="93" spans="1:16" hidden="1" x14ac:dyDescent="0.25">
      <c r="A93" s="88">
        <v>2221</v>
      </c>
      <c r="B93" s="110" t="s">
        <v>222</v>
      </c>
      <c r="C93" s="45">
        <f t="shared" si="3"/>
        <v>0</v>
      </c>
      <c r="D93" s="43"/>
      <c r="E93" s="40"/>
      <c r="F93" s="44">
        <f t="shared" si="4"/>
        <v>0</v>
      </c>
      <c r="G93" s="43"/>
      <c r="H93" s="42"/>
      <c r="I93" s="39">
        <f t="shared" si="5"/>
        <v>0</v>
      </c>
      <c r="J93" s="43"/>
      <c r="K93" s="42"/>
      <c r="L93" s="39">
        <f t="shared" si="6"/>
        <v>0</v>
      </c>
      <c r="M93" s="41"/>
      <c r="N93" s="40"/>
      <c r="O93" s="39">
        <f t="shared" si="7"/>
        <v>0</v>
      </c>
      <c r="P93" s="38"/>
    </row>
    <row r="94" spans="1:16" hidden="1" x14ac:dyDescent="0.25">
      <c r="A94" s="88">
        <v>2222</v>
      </c>
      <c r="B94" s="110" t="s">
        <v>221</v>
      </c>
      <c r="C94" s="45">
        <f t="shared" si="3"/>
        <v>0</v>
      </c>
      <c r="D94" s="43"/>
      <c r="E94" s="40"/>
      <c r="F94" s="44">
        <f t="shared" si="4"/>
        <v>0</v>
      </c>
      <c r="G94" s="43"/>
      <c r="H94" s="42"/>
      <c r="I94" s="39">
        <f t="shared" si="5"/>
        <v>0</v>
      </c>
      <c r="J94" s="43"/>
      <c r="K94" s="42"/>
      <c r="L94" s="39">
        <f t="shared" si="6"/>
        <v>0</v>
      </c>
      <c r="M94" s="41"/>
      <c r="N94" s="40"/>
      <c r="O94" s="39">
        <f t="shared" si="7"/>
        <v>0</v>
      </c>
      <c r="P94" s="38"/>
    </row>
    <row r="95" spans="1:16" hidden="1" x14ac:dyDescent="0.25">
      <c r="A95" s="88">
        <v>2223</v>
      </c>
      <c r="B95" s="110" t="s">
        <v>220</v>
      </c>
      <c r="C95" s="45">
        <f t="shared" si="3"/>
        <v>0</v>
      </c>
      <c r="D95" s="43"/>
      <c r="E95" s="40"/>
      <c r="F95" s="44">
        <f t="shared" si="4"/>
        <v>0</v>
      </c>
      <c r="G95" s="43"/>
      <c r="H95" s="42"/>
      <c r="I95" s="39">
        <f t="shared" si="5"/>
        <v>0</v>
      </c>
      <c r="J95" s="43"/>
      <c r="K95" s="42"/>
      <c r="L95" s="39">
        <f t="shared" si="6"/>
        <v>0</v>
      </c>
      <c r="M95" s="41"/>
      <c r="N95" s="40"/>
      <c r="O95" s="39">
        <f t="shared" si="7"/>
        <v>0</v>
      </c>
      <c r="P95" s="38"/>
    </row>
    <row r="96" spans="1:16" ht="48" hidden="1" x14ac:dyDescent="0.25">
      <c r="A96" s="88">
        <v>2224</v>
      </c>
      <c r="B96" s="110" t="s">
        <v>219</v>
      </c>
      <c r="C96" s="45">
        <f t="shared" si="3"/>
        <v>0</v>
      </c>
      <c r="D96" s="43"/>
      <c r="E96" s="40"/>
      <c r="F96" s="44">
        <f t="shared" si="4"/>
        <v>0</v>
      </c>
      <c r="G96" s="43"/>
      <c r="H96" s="42"/>
      <c r="I96" s="39">
        <f t="shared" si="5"/>
        <v>0</v>
      </c>
      <c r="J96" s="43"/>
      <c r="K96" s="42"/>
      <c r="L96" s="39">
        <f t="shared" si="6"/>
        <v>0</v>
      </c>
      <c r="M96" s="41"/>
      <c r="N96" s="40"/>
      <c r="O96" s="39">
        <f t="shared" si="7"/>
        <v>0</v>
      </c>
      <c r="P96" s="38"/>
    </row>
    <row r="97" spans="1:16" ht="24" hidden="1" x14ac:dyDescent="0.25">
      <c r="A97" s="88">
        <v>2229</v>
      </c>
      <c r="B97" s="110" t="s">
        <v>218</v>
      </c>
      <c r="C97" s="45">
        <f t="shared" si="3"/>
        <v>0</v>
      </c>
      <c r="D97" s="43"/>
      <c r="E97" s="40"/>
      <c r="F97" s="44">
        <f t="shared" si="4"/>
        <v>0</v>
      </c>
      <c r="G97" s="43"/>
      <c r="H97" s="42"/>
      <c r="I97" s="39">
        <f t="shared" si="5"/>
        <v>0</v>
      </c>
      <c r="J97" s="43"/>
      <c r="K97" s="42"/>
      <c r="L97" s="39">
        <f t="shared" si="6"/>
        <v>0</v>
      </c>
      <c r="M97" s="41"/>
      <c r="N97" s="40"/>
      <c r="O97" s="39">
        <f t="shared" si="7"/>
        <v>0</v>
      </c>
      <c r="P97" s="38"/>
    </row>
    <row r="98" spans="1:16" ht="36" hidden="1" x14ac:dyDescent="0.25">
      <c r="A98" s="111">
        <v>2230</v>
      </c>
      <c r="B98" s="110" t="s">
        <v>217</v>
      </c>
      <c r="C98" s="45">
        <f t="shared" si="3"/>
        <v>0</v>
      </c>
      <c r="D98" s="115">
        <f>SUM(D99:D105)</f>
        <v>0</v>
      </c>
      <c r="E98" s="112">
        <f>SUM(E99:E105)</f>
        <v>0</v>
      </c>
      <c r="F98" s="44">
        <f t="shared" si="4"/>
        <v>0</v>
      </c>
      <c r="G98" s="115">
        <f>SUM(G99:G105)</f>
        <v>0</v>
      </c>
      <c r="H98" s="114">
        <f>SUM(H99:H105)</f>
        <v>0</v>
      </c>
      <c r="I98" s="39">
        <f t="shared" si="5"/>
        <v>0</v>
      </c>
      <c r="J98" s="115">
        <f>SUM(J99:J105)</f>
        <v>0</v>
      </c>
      <c r="K98" s="114">
        <f>SUM(K99:K105)</f>
        <v>0</v>
      </c>
      <c r="L98" s="39">
        <f t="shared" si="6"/>
        <v>0</v>
      </c>
      <c r="M98" s="113">
        <f>SUM(M99:M105)</f>
        <v>0</v>
      </c>
      <c r="N98" s="112">
        <f>SUM(N99:N105)</f>
        <v>0</v>
      </c>
      <c r="O98" s="39">
        <f t="shared" si="7"/>
        <v>0</v>
      </c>
      <c r="P98" s="38"/>
    </row>
    <row r="99" spans="1:16" ht="24" hidden="1" x14ac:dyDescent="0.25">
      <c r="A99" s="88">
        <v>2231</v>
      </c>
      <c r="B99" s="110" t="s">
        <v>216</v>
      </c>
      <c r="C99" s="45">
        <f t="shared" si="3"/>
        <v>0</v>
      </c>
      <c r="D99" s="43"/>
      <c r="E99" s="40"/>
      <c r="F99" s="44">
        <f t="shared" si="4"/>
        <v>0</v>
      </c>
      <c r="G99" s="43"/>
      <c r="H99" s="42"/>
      <c r="I99" s="39">
        <f t="shared" si="5"/>
        <v>0</v>
      </c>
      <c r="J99" s="43"/>
      <c r="K99" s="42"/>
      <c r="L99" s="39">
        <f t="shared" si="6"/>
        <v>0</v>
      </c>
      <c r="M99" s="41"/>
      <c r="N99" s="40"/>
      <c r="O99" s="39">
        <f t="shared" si="7"/>
        <v>0</v>
      </c>
      <c r="P99" s="38"/>
    </row>
    <row r="100" spans="1:16" ht="36" hidden="1" x14ac:dyDescent="0.25">
      <c r="A100" s="88">
        <v>2232</v>
      </c>
      <c r="B100" s="110" t="s">
        <v>215</v>
      </c>
      <c r="C100" s="45">
        <f t="shared" si="3"/>
        <v>0</v>
      </c>
      <c r="D100" s="43"/>
      <c r="E100" s="40"/>
      <c r="F100" s="44">
        <f t="shared" si="4"/>
        <v>0</v>
      </c>
      <c r="G100" s="43"/>
      <c r="H100" s="42"/>
      <c r="I100" s="39">
        <f t="shared" si="5"/>
        <v>0</v>
      </c>
      <c r="J100" s="43"/>
      <c r="K100" s="42"/>
      <c r="L100" s="39">
        <f t="shared" si="6"/>
        <v>0</v>
      </c>
      <c r="M100" s="41"/>
      <c r="N100" s="40"/>
      <c r="O100" s="39">
        <f t="shared" si="7"/>
        <v>0</v>
      </c>
      <c r="P100" s="38"/>
    </row>
    <row r="101" spans="1:16" ht="24" hidden="1" x14ac:dyDescent="0.25">
      <c r="A101" s="145">
        <v>2233</v>
      </c>
      <c r="B101" s="117" t="s">
        <v>214</v>
      </c>
      <c r="C101" s="45">
        <f t="shared" si="3"/>
        <v>0</v>
      </c>
      <c r="D101" s="83"/>
      <c r="E101" s="80"/>
      <c r="F101" s="84">
        <f t="shared" si="4"/>
        <v>0</v>
      </c>
      <c r="G101" s="83"/>
      <c r="H101" s="82"/>
      <c r="I101" s="79">
        <f t="shared" si="5"/>
        <v>0</v>
      </c>
      <c r="J101" s="83"/>
      <c r="K101" s="82"/>
      <c r="L101" s="79">
        <f t="shared" si="6"/>
        <v>0</v>
      </c>
      <c r="M101" s="81"/>
      <c r="N101" s="80"/>
      <c r="O101" s="79">
        <f t="shared" si="7"/>
        <v>0</v>
      </c>
      <c r="P101" s="78"/>
    </row>
    <row r="102" spans="1:16" ht="36" hidden="1" x14ac:dyDescent="0.25">
      <c r="A102" s="88">
        <v>2234</v>
      </c>
      <c r="B102" s="110" t="s">
        <v>213</v>
      </c>
      <c r="C102" s="45">
        <f t="shared" si="3"/>
        <v>0</v>
      </c>
      <c r="D102" s="43"/>
      <c r="E102" s="40"/>
      <c r="F102" s="44">
        <f t="shared" si="4"/>
        <v>0</v>
      </c>
      <c r="G102" s="43"/>
      <c r="H102" s="42"/>
      <c r="I102" s="39">
        <f t="shared" si="5"/>
        <v>0</v>
      </c>
      <c r="J102" s="43"/>
      <c r="K102" s="42"/>
      <c r="L102" s="39">
        <f t="shared" si="6"/>
        <v>0</v>
      </c>
      <c r="M102" s="41"/>
      <c r="N102" s="40"/>
      <c r="O102" s="39">
        <f t="shared" si="7"/>
        <v>0</v>
      </c>
      <c r="P102" s="38"/>
    </row>
    <row r="103" spans="1:16" ht="24" hidden="1" x14ac:dyDescent="0.25">
      <c r="A103" s="88">
        <v>2235</v>
      </c>
      <c r="B103" s="110" t="s">
        <v>212</v>
      </c>
      <c r="C103" s="45">
        <f t="shared" si="3"/>
        <v>0</v>
      </c>
      <c r="D103" s="43"/>
      <c r="E103" s="40"/>
      <c r="F103" s="44">
        <f t="shared" si="4"/>
        <v>0</v>
      </c>
      <c r="G103" s="43"/>
      <c r="H103" s="42"/>
      <c r="I103" s="39">
        <f t="shared" si="5"/>
        <v>0</v>
      </c>
      <c r="J103" s="43"/>
      <c r="K103" s="42"/>
      <c r="L103" s="39">
        <f t="shared" si="6"/>
        <v>0</v>
      </c>
      <c r="M103" s="41"/>
      <c r="N103" s="40"/>
      <c r="O103" s="39">
        <f t="shared" si="7"/>
        <v>0</v>
      </c>
      <c r="P103" s="38"/>
    </row>
    <row r="104" spans="1:16" hidden="1" x14ac:dyDescent="0.25">
      <c r="A104" s="88">
        <v>2236</v>
      </c>
      <c r="B104" s="110" t="s">
        <v>211</v>
      </c>
      <c r="C104" s="45">
        <f t="shared" si="3"/>
        <v>0</v>
      </c>
      <c r="D104" s="43"/>
      <c r="E104" s="40"/>
      <c r="F104" s="44">
        <f t="shared" si="4"/>
        <v>0</v>
      </c>
      <c r="G104" s="43"/>
      <c r="H104" s="42"/>
      <c r="I104" s="39">
        <f t="shared" si="5"/>
        <v>0</v>
      </c>
      <c r="J104" s="43"/>
      <c r="K104" s="42"/>
      <c r="L104" s="39">
        <f t="shared" si="6"/>
        <v>0</v>
      </c>
      <c r="M104" s="41"/>
      <c r="N104" s="40"/>
      <c r="O104" s="39">
        <f t="shared" si="7"/>
        <v>0</v>
      </c>
      <c r="P104" s="38"/>
    </row>
    <row r="105" spans="1:16" ht="24" hidden="1" x14ac:dyDescent="0.25">
      <c r="A105" s="88">
        <v>2239</v>
      </c>
      <c r="B105" s="110" t="s">
        <v>210</v>
      </c>
      <c r="C105" s="45">
        <f t="shared" si="3"/>
        <v>0</v>
      </c>
      <c r="D105" s="43"/>
      <c r="E105" s="40"/>
      <c r="F105" s="44">
        <f t="shared" si="4"/>
        <v>0</v>
      </c>
      <c r="G105" s="43"/>
      <c r="H105" s="42"/>
      <c r="I105" s="39">
        <f t="shared" si="5"/>
        <v>0</v>
      </c>
      <c r="J105" s="43"/>
      <c r="K105" s="42"/>
      <c r="L105" s="39">
        <f t="shared" si="6"/>
        <v>0</v>
      </c>
      <c r="M105" s="41"/>
      <c r="N105" s="40"/>
      <c r="O105" s="39">
        <f t="shared" si="7"/>
        <v>0</v>
      </c>
      <c r="P105" s="38"/>
    </row>
    <row r="106" spans="1:16" ht="36" hidden="1" x14ac:dyDescent="0.25">
      <c r="A106" s="111">
        <v>2240</v>
      </c>
      <c r="B106" s="110" t="s">
        <v>209</v>
      </c>
      <c r="C106" s="45">
        <f t="shared" si="3"/>
        <v>0</v>
      </c>
      <c r="D106" s="115">
        <f>SUM(D107:D114)</f>
        <v>0</v>
      </c>
      <c r="E106" s="112">
        <f>SUM(E107:E114)</f>
        <v>0</v>
      </c>
      <c r="F106" s="44">
        <f t="shared" si="4"/>
        <v>0</v>
      </c>
      <c r="G106" s="115">
        <f>SUM(G107:G114)</f>
        <v>0</v>
      </c>
      <c r="H106" s="114">
        <f>SUM(H107:H114)</f>
        <v>0</v>
      </c>
      <c r="I106" s="39">
        <f t="shared" si="5"/>
        <v>0</v>
      </c>
      <c r="J106" s="115">
        <f>SUM(J107:J114)</f>
        <v>0</v>
      </c>
      <c r="K106" s="114">
        <f>SUM(K107:K114)</f>
        <v>0</v>
      </c>
      <c r="L106" s="39">
        <f t="shared" si="6"/>
        <v>0</v>
      </c>
      <c r="M106" s="113">
        <f>SUM(M107:M114)</f>
        <v>0</v>
      </c>
      <c r="N106" s="112">
        <f>SUM(N107:N114)</f>
        <v>0</v>
      </c>
      <c r="O106" s="39">
        <f t="shared" si="7"/>
        <v>0</v>
      </c>
      <c r="P106" s="38"/>
    </row>
    <row r="107" spans="1:16" hidden="1" x14ac:dyDescent="0.25">
      <c r="A107" s="88">
        <v>2241</v>
      </c>
      <c r="B107" s="110" t="s">
        <v>208</v>
      </c>
      <c r="C107" s="45">
        <f t="shared" si="3"/>
        <v>0</v>
      </c>
      <c r="D107" s="43"/>
      <c r="E107" s="40"/>
      <c r="F107" s="44">
        <f t="shared" si="4"/>
        <v>0</v>
      </c>
      <c r="G107" s="43"/>
      <c r="H107" s="42"/>
      <c r="I107" s="39">
        <f t="shared" si="5"/>
        <v>0</v>
      </c>
      <c r="J107" s="43"/>
      <c r="K107" s="42"/>
      <c r="L107" s="39">
        <f t="shared" si="6"/>
        <v>0</v>
      </c>
      <c r="M107" s="41"/>
      <c r="N107" s="40"/>
      <c r="O107" s="39">
        <f t="shared" si="7"/>
        <v>0</v>
      </c>
      <c r="P107" s="38"/>
    </row>
    <row r="108" spans="1:16" ht="24" hidden="1" x14ac:dyDescent="0.25">
      <c r="A108" s="88">
        <v>2242</v>
      </c>
      <c r="B108" s="110" t="s">
        <v>207</v>
      </c>
      <c r="C108" s="45">
        <f t="shared" si="3"/>
        <v>0</v>
      </c>
      <c r="D108" s="43"/>
      <c r="E108" s="40"/>
      <c r="F108" s="44">
        <f t="shared" si="4"/>
        <v>0</v>
      </c>
      <c r="G108" s="43"/>
      <c r="H108" s="42"/>
      <c r="I108" s="39">
        <f t="shared" si="5"/>
        <v>0</v>
      </c>
      <c r="J108" s="43"/>
      <c r="K108" s="42"/>
      <c r="L108" s="39">
        <f t="shared" si="6"/>
        <v>0</v>
      </c>
      <c r="M108" s="41"/>
      <c r="N108" s="40"/>
      <c r="O108" s="39">
        <f t="shared" si="7"/>
        <v>0</v>
      </c>
      <c r="P108" s="38"/>
    </row>
    <row r="109" spans="1:16" ht="24" hidden="1" x14ac:dyDescent="0.25">
      <c r="A109" s="88">
        <v>2243</v>
      </c>
      <c r="B109" s="110" t="s">
        <v>206</v>
      </c>
      <c r="C109" s="45">
        <f t="shared" si="3"/>
        <v>0</v>
      </c>
      <c r="D109" s="43"/>
      <c r="E109" s="40"/>
      <c r="F109" s="44">
        <f t="shared" si="4"/>
        <v>0</v>
      </c>
      <c r="G109" s="43"/>
      <c r="H109" s="42"/>
      <c r="I109" s="39">
        <f t="shared" si="5"/>
        <v>0</v>
      </c>
      <c r="J109" s="43"/>
      <c r="K109" s="42"/>
      <c r="L109" s="39">
        <f t="shared" si="6"/>
        <v>0</v>
      </c>
      <c r="M109" s="41"/>
      <c r="N109" s="40"/>
      <c r="O109" s="39">
        <f t="shared" si="7"/>
        <v>0</v>
      </c>
      <c r="P109" s="38"/>
    </row>
    <row r="110" spans="1:16" hidden="1" x14ac:dyDescent="0.25">
      <c r="A110" s="88">
        <v>2244</v>
      </c>
      <c r="B110" s="110" t="s">
        <v>205</v>
      </c>
      <c r="C110" s="45">
        <f t="shared" si="3"/>
        <v>0</v>
      </c>
      <c r="D110" s="43"/>
      <c r="E110" s="40"/>
      <c r="F110" s="44">
        <f t="shared" si="4"/>
        <v>0</v>
      </c>
      <c r="G110" s="43"/>
      <c r="H110" s="42"/>
      <c r="I110" s="39">
        <f t="shared" si="5"/>
        <v>0</v>
      </c>
      <c r="J110" s="43"/>
      <c r="K110" s="42"/>
      <c r="L110" s="39">
        <f t="shared" si="6"/>
        <v>0</v>
      </c>
      <c r="M110" s="41"/>
      <c r="N110" s="40"/>
      <c r="O110" s="39">
        <f t="shared" si="7"/>
        <v>0</v>
      </c>
      <c r="P110" s="38"/>
    </row>
    <row r="111" spans="1:16" ht="24" hidden="1" x14ac:dyDescent="0.25">
      <c r="A111" s="88">
        <v>2246</v>
      </c>
      <c r="B111" s="110" t="s">
        <v>204</v>
      </c>
      <c r="C111" s="45">
        <f t="shared" si="3"/>
        <v>0</v>
      </c>
      <c r="D111" s="43"/>
      <c r="E111" s="40"/>
      <c r="F111" s="44">
        <f t="shared" si="4"/>
        <v>0</v>
      </c>
      <c r="G111" s="43"/>
      <c r="H111" s="42"/>
      <c r="I111" s="39">
        <f t="shared" si="5"/>
        <v>0</v>
      </c>
      <c r="J111" s="43"/>
      <c r="K111" s="42"/>
      <c r="L111" s="39">
        <f t="shared" si="6"/>
        <v>0</v>
      </c>
      <c r="M111" s="41"/>
      <c r="N111" s="40"/>
      <c r="O111" s="39">
        <f t="shared" si="7"/>
        <v>0</v>
      </c>
      <c r="P111" s="38"/>
    </row>
    <row r="112" spans="1:16" hidden="1" x14ac:dyDescent="0.25">
      <c r="A112" s="88">
        <v>2247</v>
      </c>
      <c r="B112" s="110" t="s">
        <v>203</v>
      </c>
      <c r="C112" s="45">
        <f t="shared" si="3"/>
        <v>0</v>
      </c>
      <c r="D112" s="43"/>
      <c r="E112" s="40"/>
      <c r="F112" s="44">
        <f t="shared" si="4"/>
        <v>0</v>
      </c>
      <c r="G112" s="43"/>
      <c r="H112" s="42"/>
      <c r="I112" s="39">
        <f t="shared" si="5"/>
        <v>0</v>
      </c>
      <c r="J112" s="43"/>
      <c r="K112" s="42"/>
      <c r="L112" s="39">
        <f t="shared" si="6"/>
        <v>0</v>
      </c>
      <c r="M112" s="41"/>
      <c r="N112" s="40"/>
      <c r="O112" s="39">
        <f t="shared" si="7"/>
        <v>0</v>
      </c>
      <c r="P112" s="38"/>
    </row>
    <row r="113" spans="1:16" ht="24" hidden="1" x14ac:dyDescent="0.25">
      <c r="A113" s="88">
        <v>2248</v>
      </c>
      <c r="B113" s="110" t="s">
        <v>202</v>
      </c>
      <c r="C113" s="45">
        <f t="shared" si="3"/>
        <v>0</v>
      </c>
      <c r="D113" s="43"/>
      <c r="E113" s="40"/>
      <c r="F113" s="44">
        <f t="shared" si="4"/>
        <v>0</v>
      </c>
      <c r="G113" s="43"/>
      <c r="H113" s="42"/>
      <c r="I113" s="39">
        <f t="shared" si="5"/>
        <v>0</v>
      </c>
      <c r="J113" s="43"/>
      <c r="K113" s="42"/>
      <c r="L113" s="39">
        <f t="shared" si="6"/>
        <v>0</v>
      </c>
      <c r="M113" s="41"/>
      <c r="N113" s="40"/>
      <c r="O113" s="39">
        <f t="shared" si="7"/>
        <v>0</v>
      </c>
      <c r="P113" s="38"/>
    </row>
    <row r="114" spans="1:16" ht="24" hidden="1" x14ac:dyDescent="0.25">
      <c r="A114" s="88">
        <v>2249</v>
      </c>
      <c r="B114" s="110" t="s">
        <v>201</v>
      </c>
      <c r="C114" s="45">
        <f t="shared" si="3"/>
        <v>0</v>
      </c>
      <c r="D114" s="43"/>
      <c r="E114" s="40"/>
      <c r="F114" s="44">
        <f t="shared" si="4"/>
        <v>0</v>
      </c>
      <c r="G114" s="43"/>
      <c r="H114" s="42"/>
      <c r="I114" s="39">
        <f t="shared" si="5"/>
        <v>0</v>
      </c>
      <c r="J114" s="43"/>
      <c r="K114" s="42"/>
      <c r="L114" s="39">
        <f t="shared" si="6"/>
        <v>0</v>
      </c>
      <c r="M114" s="41"/>
      <c r="N114" s="40"/>
      <c r="O114" s="39">
        <f t="shared" si="7"/>
        <v>0</v>
      </c>
      <c r="P114" s="38"/>
    </row>
    <row r="115" spans="1:16" hidden="1" x14ac:dyDescent="0.25">
      <c r="A115" s="111">
        <v>2250</v>
      </c>
      <c r="B115" s="110" t="s">
        <v>200</v>
      </c>
      <c r="C115" s="45">
        <f t="shared" si="3"/>
        <v>0</v>
      </c>
      <c r="D115" s="115">
        <f>SUM(D116:D118)</f>
        <v>0</v>
      </c>
      <c r="E115" s="112">
        <f>SUM(E116:E118)</f>
        <v>0</v>
      </c>
      <c r="F115" s="44">
        <f t="shared" si="4"/>
        <v>0</v>
      </c>
      <c r="G115" s="115">
        <f>SUM(G116:G118)</f>
        <v>0</v>
      </c>
      <c r="H115" s="114">
        <f>SUM(H116:H118)</f>
        <v>0</v>
      </c>
      <c r="I115" s="39">
        <f t="shared" si="5"/>
        <v>0</v>
      </c>
      <c r="J115" s="115">
        <f>SUM(J116:J118)</f>
        <v>0</v>
      </c>
      <c r="K115" s="114">
        <f>SUM(K116:K118)</f>
        <v>0</v>
      </c>
      <c r="L115" s="39">
        <f t="shared" si="6"/>
        <v>0</v>
      </c>
      <c r="M115" s="113">
        <f>SUM(M116:M118)</f>
        <v>0</v>
      </c>
      <c r="N115" s="112">
        <f>SUM(N116:N118)</f>
        <v>0</v>
      </c>
      <c r="O115" s="39">
        <f t="shared" si="7"/>
        <v>0</v>
      </c>
      <c r="P115" s="38"/>
    </row>
    <row r="116" spans="1:16" hidden="1" x14ac:dyDescent="0.25">
      <c r="A116" s="88">
        <v>2251</v>
      </c>
      <c r="B116" s="110" t="s">
        <v>199</v>
      </c>
      <c r="C116" s="45">
        <f t="shared" si="3"/>
        <v>0</v>
      </c>
      <c r="D116" s="43"/>
      <c r="E116" s="40"/>
      <c r="F116" s="44">
        <f t="shared" si="4"/>
        <v>0</v>
      </c>
      <c r="G116" s="43"/>
      <c r="H116" s="42"/>
      <c r="I116" s="39">
        <f t="shared" si="5"/>
        <v>0</v>
      </c>
      <c r="J116" s="43"/>
      <c r="K116" s="42"/>
      <c r="L116" s="39">
        <f t="shared" si="6"/>
        <v>0</v>
      </c>
      <c r="M116" s="41"/>
      <c r="N116" s="40"/>
      <c r="O116" s="39">
        <f t="shared" si="7"/>
        <v>0</v>
      </c>
      <c r="P116" s="38"/>
    </row>
    <row r="117" spans="1:16" ht="24" hidden="1" x14ac:dyDescent="0.25">
      <c r="A117" s="88">
        <v>2252</v>
      </c>
      <c r="B117" s="110" t="s">
        <v>198</v>
      </c>
      <c r="C117" s="45">
        <f t="shared" ref="C117:C181" si="8">F117+I117+L117+O117</f>
        <v>0</v>
      </c>
      <c r="D117" s="43"/>
      <c r="E117" s="40"/>
      <c r="F117" s="44">
        <f t="shared" si="4"/>
        <v>0</v>
      </c>
      <c r="G117" s="43"/>
      <c r="H117" s="42"/>
      <c r="I117" s="39">
        <f t="shared" si="5"/>
        <v>0</v>
      </c>
      <c r="J117" s="43"/>
      <c r="K117" s="42"/>
      <c r="L117" s="39">
        <f t="shared" si="6"/>
        <v>0</v>
      </c>
      <c r="M117" s="41"/>
      <c r="N117" s="40"/>
      <c r="O117" s="39">
        <f t="shared" si="7"/>
        <v>0</v>
      </c>
      <c r="P117" s="38"/>
    </row>
    <row r="118" spans="1:16" ht="24" hidden="1" x14ac:dyDescent="0.25">
      <c r="A118" s="88">
        <v>2259</v>
      </c>
      <c r="B118" s="110" t="s">
        <v>197</v>
      </c>
      <c r="C118" s="45">
        <f t="shared" si="8"/>
        <v>0</v>
      </c>
      <c r="D118" s="43"/>
      <c r="E118" s="40"/>
      <c r="F118" s="44">
        <f t="shared" ref="F118:F182" si="9">D118+E118</f>
        <v>0</v>
      </c>
      <c r="G118" s="43"/>
      <c r="H118" s="42"/>
      <c r="I118" s="39">
        <f t="shared" ref="I118:I182" si="10">G118+H118</f>
        <v>0</v>
      </c>
      <c r="J118" s="43"/>
      <c r="K118" s="42"/>
      <c r="L118" s="39">
        <f t="shared" ref="L118:L182" si="11">J118+K118</f>
        <v>0</v>
      </c>
      <c r="M118" s="41"/>
      <c r="N118" s="40"/>
      <c r="O118" s="39">
        <f t="shared" ref="O118:O182" si="12">M118+N118</f>
        <v>0</v>
      </c>
      <c r="P118" s="38"/>
    </row>
    <row r="119" spans="1:16" hidden="1" x14ac:dyDescent="0.25">
      <c r="A119" s="111">
        <v>2260</v>
      </c>
      <c r="B119" s="110" t="s">
        <v>196</v>
      </c>
      <c r="C119" s="45">
        <f t="shared" si="8"/>
        <v>0</v>
      </c>
      <c r="D119" s="115">
        <f>SUM(D120:D124)</f>
        <v>0</v>
      </c>
      <c r="E119" s="112">
        <f>SUM(E120:E124)</f>
        <v>0</v>
      </c>
      <c r="F119" s="44">
        <f t="shared" si="9"/>
        <v>0</v>
      </c>
      <c r="G119" s="115">
        <f>SUM(G120:G124)</f>
        <v>0</v>
      </c>
      <c r="H119" s="114">
        <f>SUM(H120:H124)</f>
        <v>0</v>
      </c>
      <c r="I119" s="39">
        <f t="shared" si="10"/>
        <v>0</v>
      </c>
      <c r="J119" s="115">
        <f>SUM(J120:J124)</f>
        <v>0</v>
      </c>
      <c r="K119" s="114">
        <f>SUM(K120:K124)</f>
        <v>0</v>
      </c>
      <c r="L119" s="39">
        <f t="shared" si="11"/>
        <v>0</v>
      </c>
      <c r="M119" s="113">
        <f>SUM(M120:M124)</f>
        <v>0</v>
      </c>
      <c r="N119" s="112">
        <f>SUM(N120:N124)</f>
        <v>0</v>
      </c>
      <c r="O119" s="39">
        <f t="shared" si="12"/>
        <v>0</v>
      </c>
      <c r="P119" s="38"/>
    </row>
    <row r="120" spans="1:16" hidden="1" x14ac:dyDescent="0.25">
      <c r="A120" s="88">
        <v>2261</v>
      </c>
      <c r="B120" s="110" t="s">
        <v>195</v>
      </c>
      <c r="C120" s="45">
        <f t="shared" si="8"/>
        <v>0</v>
      </c>
      <c r="D120" s="43"/>
      <c r="E120" s="40"/>
      <c r="F120" s="44">
        <f t="shared" si="9"/>
        <v>0</v>
      </c>
      <c r="G120" s="43"/>
      <c r="H120" s="42"/>
      <c r="I120" s="39">
        <f t="shared" si="10"/>
        <v>0</v>
      </c>
      <c r="J120" s="43"/>
      <c r="K120" s="42"/>
      <c r="L120" s="39">
        <f t="shared" si="11"/>
        <v>0</v>
      </c>
      <c r="M120" s="41"/>
      <c r="N120" s="40"/>
      <c r="O120" s="39">
        <f t="shared" si="12"/>
        <v>0</v>
      </c>
      <c r="P120" s="38"/>
    </row>
    <row r="121" spans="1:16" hidden="1" x14ac:dyDescent="0.25">
      <c r="A121" s="88">
        <v>2262</v>
      </c>
      <c r="B121" s="110" t="s">
        <v>194</v>
      </c>
      <c r="C121" s="45">
        <f t="shared" si="8"/>
        <v>0</v>
      </c>
      <c r="D121" s="43"/>
      <c r="E121" s="40"/>
      <c r="F121" s="44">
        <f t="shared" si="9"/>
        <v>0</v>
      </c>
      <c r="G121" s="43"/>
      <c r="H121" s="42"/>
      <c r="I121" s="39">
        <f t="shared" si="10"/>
        <v>0</v>
      </c>
      <c r="J121" s="43"/>
      <c r="K121" s="42"/>
      <c r="L121" s="39">
        <f t="shared" si="11"/>
        <v>0</v>
      </c>
      <c r="M121" s="41"/>
      <c r="N121" s="40"/>
      <c r="O121" s="39">
        <f t="shared" si="12"/>
        <v>0</v>
      </c>
      <c r="P121" s="38"/>
    </row>
    <row r="122" spans="1:16" hidden="1" x14ac:dyDescent="0.25">
      <c r="A122" s="88">
        <v>2263</v>
      </c>
      <c r="B122" s="110" t="s">
        <v>193</v>
      </c>
      <c r="C122" s="45">
        <f t="shared" si="8"/>
        <v>0</v>
      </c>
      <c r="D122" s="43"/>
      <c r="E122" s="40"/>
      <c r="F122" s="44">
        <f t="shared" si="9"/>
        <v>0</v>
      </c>
      <c r="G122" s="43"/>
      <c r="H122" s="42"/>
      <c r="I122" s="39">
        <f t="shared" si="10"/>
        <v>0</v>
      </c>
      <c r="J122" s="43"/>
      <c r="K122" s="42"/>
      <c r="L122" s="39">
        <f t="shared" si="11"/>
        <v>0</v>
      </c>
      <c r="M122" s="41"/>
      <c r="N122" s="40"/>
      <c r="O122" s="39">
        <f t="shared" si="12"/>
        <v>0</v>
      </c>
      <c r="P122" s="38"/>
    </row>
    <row r="123" spans="1:16" ht="24" hidden="1" x14ac:dyDescent="0.25">
      <c r="A123" s="88">
        <v>2264</v>
      </c>
      <c r="B123" s="110" t="s">
        <v>192</v>
      </c>
      <c r="C123" s="45">
        <f t="shared" si="8"/>
        <v>0</v>
      </c>
      <c r="D123" s="43"/>
      <c r="E123" s="40"/>
      <c r="F123" s="44">
        <f t="shared" si="9"/>
        <v>0</v>
      </c>
      <c r="G123" s="43"/>
      <c r="H123" s="42"/>
      <c r="I123" s="39">
        <f t="shared" si="10"/>
        <v>0</v>
      </c>
      <c r="J123" s="43"/>
      <c r="K123" s="42"/>
      <c r="L123" s="39">
        <f t="shared" si="11"/>
        <v>0</v>
      </c>
      <c r="M123" s="41"/>
      <c r="N123" s="40"/>
      <c r="O123" s="39">
        <f t="shared" si="12"/>
        <v>0</v>
      </c>
      <c r="P123" s="38"/>
    </row>
    <row r="124" spans="1:16" hidden="1" x14ac:dyDescent="0.25">
      <c r="A124" s="88">
        <v>2269</v>
      </c>
      <c r="B124" s="110" t="s">
        <v>191</v>
      </c>
      <c r="C124" s="45">
        <f t="shared" si="8"/>
        <v>0</v>
      </c>
      <c r="D124" s="43"/>
      <c r="E124" s="40"/>
      <c r="F124" s="44">
        <f t="shared" si="9"/>
        <v>0</v>
      </c>
      <c r="G124" s="43"/>
      <c r="H124" s="42"/>
      <c r="I124" s="39">
        <f t="shared" si="10"/>
        <v>0</v>
      </c>
      <c r="J124" s="43"/>
      <c r="K124" s="42"/>
      <c r="L124" s="39">
        <f t="shared" si="11"/>
        <v>0</v>
      </c>
      <c r="M124" s="41"/>
      <c r="N124" s="40"/>
      <c r="O124" s="39">
        <f t="shared" si="12"/>
        <v>0</v>
      </c>
      <c r="P124" s="38"/>
    </row>
    <row r="125" spans="1:16" x14ac:dyDescent="0.25">
      <c r="A125" s="111">
        <v>2270</v>
      </c>
      <c r="B125" s="110" t="s">
        <v>190</v>
      </c>
      <c r="C125" s="45">
        <f t="shared" si="8"/>
        <v>200</v>
      </c>
      <c r="D125" s="115">
        <f>SUM(D126:D130)</f>
        <v>0</v>
      </c>
      <c r="E125" s="136">
        <f>SUM(E126:E130)</f>
        <v>200</v>
      </c>
      <c r="F125" s="87">
        <f t="shared" si="9"/>
        <v>200</v>
      </c>
      <c r="G125" s="115">
        <f>SUM(G126:G130)</f>
        <v>0</v>
      </c>
      <c r="H125" s="114">
        <f>SUM(H126:H130)</f>
        <v>0</v>
      </c>
      <c r="I125" s="39">
        <f t="shared" si="10"/>
        <v>0</v>
      </c>
      <c r="J125" s="115">
        <f>SUM(J126:J130)</f>
        <v>0</v>
      </c>
      <c r="K125" s="114">
        <f>SUM(K126:K130)</f>
        <v>0</v>
      </c>
      <c r="L125" s="39">
        <f t="shared" si="11"/>
        <v>0</v>
      </c>
      <c r="M125" s="113">
        <f>SUM(M126:M130)</f>
        <v>0</v>
      </c>
      <c r="N125" s="112">
        <f>SUM(N126:N130)</f>
        <v>0</v>
      </c>
      <c r="O125" s="39">
        <f t="shared" si="12"/>
        <v>0</v>
      </c>
      <c r="P125" s="38"/>
    </row>
    <row r="126" spans="1:16" hidden="1" x14ac:dyDescent="0.25">
      <c r="A126" s="88">
        <v>2272</v>
      </c>
      <c r="B126" s="1" t="s">
        <v>189</v>
      </c>
      <c r="C126" s="45">
        <f t="shared" si="8"/>
        <v>0</v>
      </c>
      <c r="D126" s="43"/>
      <c r="E126" s="40"/>
      <c r="F126" s="44">
        <f t="shared" si="9"/>
        <v>0</v>
      </c>
      <c r="G126" s="43"/>
      <c r="H126" s="42"/>
      <c r="I126" s="39">
        <f t="shared" si="10"/>
        <v>0</v>
      </c>
      <c r="J126" s="43"/>
      <c r="K126" s="42"/>
      <c r="L126" s="39">
        <f t="shared" si="11"/>
        <v>0</v>
      </c>
      <c r="M126" s="41"/>
      <c r="N126" s="40"/>
      <c r="O126" s="39">
        <f t="shared" si="12"/>
        <v>0</v>
      </c>
      <c r="P126" s="38"/>
    </row>
    <row r="127" spans="1:16" ht="24" hidden="1" x14ac:dyDescent="0.25">
      <c r="A127" s="88">
        <v>2275</v>
      </c>
      <c r="B127" s="110" t="s">
        <v>188</v>
      </c>
      <c r="C127" s="45">
        <f t="shared" si="8"/>
        <v>0</v>
      </c>
      <c r="D127" s="43"/>
      <c r="E127" s="40"/>
      <c r="F127" s="44">
        <f t="shared" si="9"/>
        <v>0</v>
      </c>
      <c r="G127" s="43"/>
      <c r="H127" s="42"/>
      <c r="I127" s="39">
        <f t="shared" si="10"/>
        <v>0</v>
      </c>
      <c r="J127" s="43"/>
      <c r="K127" s="42"/>
      <c r="L127" s="39">
        <f t="shared" si="11"/>
        <v>0</v>
      </c>
      <c r="M127" s="41"/>
      <c r="N127" s="40"/>
      <c r="O127" s="39">
        <f t="shared" si="12"/>
        <v>0</v>
      </c>
      <c r="P127" s="38"/>
    </row>
    <row r="128" spans="1:16" ht="36" x14ac:dyDescent="0.25">
      <c r="A128" s="88">
        <v>2276</v>
      </c>
      <c r="B128" s="110" t="s">
        <v>187</v>
      </c>
      <c r="C128" s="45">
        <f t="shared" si="8"/>
        <v>200</v>
      </c>
      <c r="D128" s="43"/>
      <c r="E128" s="543">
        <v>200</v>
      </c>
      <c r="F128" s="87">
        <f t="shared" si="9"/>
        <v>200</v>
      </c>
      <c r="G128" s="43"/>
      <c r="H128" s="42"/>
      <c r="I128" s="39">
        <f t="shared" si="10"/>
        <v>0</v>
      </c>
      <c r="J128" s="43"/>
      <c r="K128" s="42"/>
      <c r="L128" s="39">
        <f t="shared" si="11"/>
        <v>0</v>
      </c>
      <c r="M128" s="41"/>
      <c r="N128" s="40"/>
      <c r="O128" s="39">
        <f t="shared" si="12"/>
        <v>0</v>
      </c>
      <c r="P128" s="38" t="s">
        <v>560</v>
      </c>
    </row>
    <row r="129" spans="1:16" ht="24" hidden="1" x14ac:dyDescent="0.25">
      <c r="A129" s="88">
        <v>2278</v>
      </c>
      <c r="B129" s="110" t="s">
        <v>186</v>
      </c>
      <c r="C129" s="45">
        <f t="shared" si="8"/>
        <v>0</v>
      </c>
      <c r="D129" s="43"/>
      <c r="E129" s="40"/>
      <c r="F129" s="44">
        <f t="shared" si="9"/>
        <v>0</v>
      </c>
      <c r="G129" s="43"/>
      <c r="H129" s="42"/>
      <c r="I129" s="39">
        <f t="shared" si="10"/>
        <v>0</v>
      </c>
      <c r="J129" s="43"/>
      <c r="K129" s="42"/>
      <c r="L129" s="39">
        <f t="shared" si="11"/>
        <v>0</v>
      </c>
      <c r="M129" s="41"/>
      <c r="N129" s="40"/>
      <c r="O129" s="39">
        <f t="shared" si="12"/>
        <v>0</v>
      </c>
      <c r="P129" s="38"/>
    </row>
    <row r="130" spans="1:16" ht="24" hidden="1" x14ac:dyDescent="0.25">
      <c r="A130" s="88">
        <v>2279</v>
      </c>
      <c r="B130" s="110" t="s">
        <v>185</v>
      </c>
      <c r="C130" s="45">
        <f t="shared" si="8"/>
        <v>0</v>
      </c>
      <c r="D130" s="43"/>
      <c r="E130" s="40"/>
      <c r="F130" s="44">
        <f t="shared" si="9"/>
        <v>0</v>
      </c>
      <c r="G130" s="43"/>
      <c r="H130" s="42"/>
      <c r="I130" s="39">
        <f t="shared" si="10"/>
        <v>0</v>
      </c>
      <c r="J130" s="43"/>
      <c r="K130" s="42"/>
      <c r="L130" s="39">
        <f t="shared" si="11"/>
        <v>0</v>
      </c>
      <c r="M130" s="41"/>
      <c r="N130" s="40"/>
      <c r="O130" s="39">
        <f t="shared" si="12"/>
        <v>0</v>
      </c>
      <c r="P130" s="38"/>
    </row>
    <row r="131" spans="1:16" ht="24" hidden="1" x14ac:dyDescent="0.25">
      <c r="A131" s="118">
        <v>2280</v>
      </c>
      <c r="B131" s="117" t="s">
        <v>184</v>
      </c>
      <c r="C131" s="45">
        <f t="shared" si="8"/>
        <v>0</v>
      </c>
      <c r="D131" s="140">
        <f t="shared" ref="D131:N131" si="13">SUM(D132)</f>
        <v>0</v>
      </c>
      <c r="E131" s="141">
        <f t="shared" si="13"/>
        <v>0</v>
      </c>
      <c r="F131" s="84">
        <f t="shared" si="9"/>
        <v>0</v>
      </c>
      <c r="G131" s="140">
        <f>SUM(G132)</f>
        <v>0</v>
      </c>
      <c r="H131" s="139">
        <f t="shared" si="13"/>
        <v>0</v>
      </c>
      <c r="I131" s="79">
        <f t="shared" si="10"/>
        <v>0</v>
      </c>
      <c r="J131" s="140">
        <f>SUM(J132)</f>
        <v>0</v>
      </c>
      <c r="K131" s="139">
        <f t="shared" si="13"/>
        <v>0</v>
      </c>
      <c r="L131" s="79">
        <f t="shared" si="11"/>
        <v>0</v>
      </c>
      <c r="M131" s="113">
        <f t="shared" si="13"/>
        <v>0</v>
      </c>
      <c r="N131" s="112">
        <f t="shared" si="13"/>
        <v>0</v>
      </c>
      <c r="O131" s="39">
        <f t="shared" si="12"/>
        <v>0</v>
      </c>
      <c r="P131" s="38"/>
    </row>
    <row r="132" spans="1:16" ht="24" hidden="1" x14ac:dyDescent="0.25">
      <c r="A132" s="88">
        <v>2283</v>
      </c>
      <c r="B132" s="110" t="s">
        <v>183</v>
      </c>
      <c r="C132" s="45">
        <f t="shared" si="8"/>
        <v>0</v>
      </c>
      <c r="D132" s="43"/>
      <c r="E132" s="40"/>
      <c r="F132" s="44">
        <f t="shared" si="9"/>
        <v>0</v>
      </c>
      <c r="G132" s="43"/>
      <c r="H132" s="42"/>
      <c r="I132" s="39">
        <f t="shared" si="10"/>
        <v>0</v>
      </c>
      <c r="J132" s="43"/>
      <c r="K132" s="42"/>
      <c r="L132" s="39">
        <f t="shared" si="11"/>
        <v>0</v>
      </c>
      <c r="M132" s="41"/>
      <c r="N132" s="40"/>
      <c r="O132" s="39">
        <f t="shared" si="12"/>
        <v>0</v>
      </c>
      <c r="P132" s="38"/>
    </row>
    <row r="133" spans="1:16" ht="36" hidden="1" x14ac:dyDescent="0.25">
      <c r="A133" s="109">
        <v>2300</v>
      </c>
      <c r="B133" s="108" t="s">
        <v>182</v>
      </c>
      <c r="C133" s="124">
        <f t="shared" si="8"/>
        <v>0</v>
      </c>
      <c r="D133" s="121">
        <f>SUM(D134,D139,D143,D144,D147,D154,D162,D163,D166)</f>
        <v>0</v>
      </c>
      <c r="E133" s="123">
        <f>SUM(E134,E139,E143,E144,E147,E154,E162,E163,E166)</f>
        <v>0</v>
      </c>
      <c r="F133" s="122">
        <f t="shared" si="9"/>
        <v>0</v>
      </c>
      <c r="G133" s="121">
        <f>SUM(G134,G139,G143,G144,G147,G154,G162,G163,G166)</f>
        <v>0</v>
      </c>
      <c r="H133" s="120">
        <f>SUM(H134,H139,H143,H144,H147,H154,H162,H163,H166)</f>
        <v>0</v>
      </c>
      <c r="I133" s="119">
        <f t="shared" si="10"/>
        <v>0</v>
      </c>
      <c r="J133" s="121">
        <f>SUM(J134,J139,J143,J144,J147,J154,J162,J163,J166)</f>
        <v>0</v>
      </c>
      <c r="K133" s="120">
        <f>SUM(K134,K139,K143,K144,K147,K154,K162,K163,K166)</f>
        <v>0</v>
      </c>
      <c r="L133" s="119">
        <f t="shared" si="11"/>
        <v>0</v>
      </c>
      <c r="M133" s="172">
        <f>SUM(M134,M139,M143,M144,M147,M154,M162,M163,M166)</f>
        <v>0</v>
      </c>
      <c r="N133" s="123">
        <f>SUM(N134,N139,N143,N144,N147,N154,N162,N163,N166)</f>
        <v>0</v>
      </c>
      <c r="O133" s="119">
        <f t="shared" si="12"/>
        <v>0</v>
      </c>
      <c r="P133" s="171"/>
    </row>
    <row r="134" spans="1:16" ht="24" hidden="1" x14ac:dyDescent="0.25">
      <c r="A134" s="118">
        <v>2310</v>
      </c>
      <c r="B134" s="117" t="s">
        <v>181</v>
      </c>
      <c r="C134" s="85">
        <f t="shared" si="8"/>
        <v>0</v>
      </c>
      <c r="D134" s="201">
        <f>SUM(D135:D138)</f>
        <v>0</v>
      </c>
      <c r="E134" s="139">
        <f>SUM(E135:E138)</f>
        <v>0</v>
      </c>
      <c r="F134" s="84">
        <f t="shared" si="9"/>
        <v>0</v>
      </c>
      <c r="G134" s="140">
        <f>SUM(G135:G138)</f>
        <v>0</v>
      </c>
      <c r="H134" s="139">
        <f>SUM(H135:H138)</f>
        <v>0</v>
      </c>
      <c r="I134" s="79">
        <f t="shared" si="10"/>
        <v>0</v>
      </c>
      <c r="J134" s="140">
        <f>SUM(J135:J138)</f>
        <v>0</v>
      </c>
      <c r="K134" s="139">
        <f>SUM(K135:K138)</f>
        <v>0</v>
      </c>
      <c r="L134" s="79">
        <f t="shared" si="11"/>
        <v>0</v>
      </c>
      <c r="M134" s="142">
        <f>SUM(M135:M138)</f>
        <v>0</v>
      </c>
      <c r="N134" s="141">
        <f>SUM(N135:N138)</f>
        <v>0</v>
      </c>
      <c r="O134" s="79">
        <f t="shared" si="12"/>
        <v>0</v>
      </c>
      <c r="P134" s="78"/>
    </row>
    <row r="135" spans="1:16" hidden="1" x14ac:dyDescent="0.25">
      <c r="A135" s="88">
        <v>2311</v>
      </c>
      <c r="B135" s="110" t="s">
        <v>180</v>
      </c>
      <c r="C135" s="45">
        <f t="shared" si="8"/>
        <v>0</v>
      </c>
      <c r="D135" s="43"/>
      <c r="E135" s="40"/>
      <c r="F135" s="44">
        <f t="shared" si="9"/>
        <v>0</v>
      </c>
      <c r="G135" s="43"/>
      <c r="H135" s="42"/>
      <c r="I135" s="39">
        <f t="shared" si="10"/>
        <v>0</v>
      </c>
      <c r="J135" s="43"/>
      <c r="K135" s="42"/>
      <c r="L135" s="39">
        <f t="shared" si="11"/>
        <v>0</v>
      </c>
      <c r="M135" s="41"/>
      <c r="N135" s="40"/>
      <c r="O135" s="39">
        <f t="shared" si="12"/>
        <v>0</v>
      </c>
      <c r="P135" s="38"/>
    </row>
    <row r="136" spans="1:16" hidden="1" x14ac:dyDescent="0.25">
      <c r="A136" s="88">
        <v>2312</v>
      </c>
      <c r="B136" s="110" t="s">
        <v>179</v>
      </c>
      <c r="C136" s="45">
        <f t="shared" si="8"/>
        <v>0</v>
      </c>
      <c r="D136" s="43"/>
      <c r="E136" s="40"/>
      <c r="F136" s="44">
        <f t="shared" si="9"/>
        <v>0</v>
      </c>
      <c r="G136" s="43"/>
      <c r="H136" s="42"/>
      <c r="I136" s="39">
        <f t="shared" si="10"/>
        <v>0</v>
      </c>
      <c r="J136" s="43"/>
      <c r="K136" s="42"/>
      <c r="L136" s="39">
        <f t="shared" si="11"/>
        <v>0</v>
      </c>
      <c r="M136" s="41"/>
      <c r="N136" s="40"/>
      <c r="O136" s="39">
        <f t="shared" si="12"/>
        <v>0</v>
      </c>
      <c r="P136" s="38"/>
    </row>
    <row r="137" spans="1:16" hidden="1" x14ac:dyDescent="0.25">
      <c r="A137" s="88">
        <v>2313</v>
      </c>
      <c r="B137" s="110" t="s">
        <v>178</v>
      </c>
      <c r="C137" s="45">
        <f t="shared" si="8"/>
        <v>0</v>
      </c>
      <c r="D137" s="43"/>
      <c r="E137" s="40"/>
      <c r="F137" s="44">
        <f t="shared" si="9"/>
        <v>0</v>
      </c>
      <c r="G137" s="43"/>
      <c r="H137" s="42"/>
      <c r="I137" s="39">
        <f t="shared" si="10"/>
        <v>0</v>
      </c>
      <c r="J137" s="43"/>
      <c r="K137" s="42"/>
      <c r="L137" s="39">
        <f t="shared" si="11"/>
        <v>0</v>
      </c>
      <c r="M137" s="41"/>
      <c r="N137" s="40"/>
      <c r="O137" s="39">
        <f t="shared" si="12"/>
        <v>0</v>
      </c>
      <c r="P137" s="38"/>
    </row>
    <row r="138" spans="1:16" ht="36" hidden="1" x14ac:dyDescent="0.25">
      <c r="A138" s="88">
        <v>2314</v>
      </c>
      <c r="B138" s="110" t="s">
        <v>177</v>
      </c>
      <c r="C138" s="45">
        <f t="shared" si="8"/>
        <v>0</v>
      </c>
      <c r="D138" s="43"/>
      <c r="E138" s="40"/>
      <c r="F138" s="44">
        <f t="shared" si="9"/>
        <v>0</v>
      </c>
      <c r="G138" s="43"/>
      <c r="H138" s="42"/>
      <c r="I138" s="39">
        <f t="shared" si="10"/>
        <v>0</v>
      </c>
      <c r="J138" s="43"/>
      <c r="K138" s="42"/>
      <c r="L138" s="39">
        <f t="shared" si="11"/>
        <v>0</v>
      </c>
      <c r="M138" s="41"/>
      <c r="N138" s="40"/>
      <c r="O138" s="39">
        <f t="shared" si="12"/>
        <v>0</v>
      </c>
      <c r="P138" s="38"/>
    </row>
    <row r="139" spans="1:16" hidden="1" x14ac:dyDescent="0.25">
      <c r="A139" s="111">
        <v>2320</v>
      </c>
      <c r="B139" s="110" t="s">
        <v>176</v>
      </c>
      <c r="C139" s="45">
        <f t="shared" si="8"/>
        <v>0</v>
      </c>
      <c r="D139" s="115">
        <f>SUM(D140:D142)</f>
        <v>0</v>
      </c>
      <c r="E139" s="112">
        <f>SUM(E140:E142)</f>
        <v>0</v>
      </c>
      <c r="F139" s="44">
        <f t="shared" si="9"/>
        <v>0</v>
      </c>
      <c r="G139" s="115">
        <f>SUM(G140:G142)</f>
        <v>0</v>
      </c>
      <c r="H139" s="114">
        <f>SUM(H140:H142)</f>
        <v>0</v>
      </c>
      <c r="I139" s="39">
        <f t="shared" si="10"/>
        <v>0</v>
      </c>
      <c r="J139" s="115">
        <f>SUM(J140:J142)</f>
        <v>0</v>
      </c>
      <c r="K139" s="114">
        <f>SUM(K140:K142)</f>
        <v>0</v>
      </c>
      <c r="L139" s="39">
        <f t="shared" si="11"/>
        <v>0</v>
      </c>
      <c r="M139" s="113">
        <f>SUM(M140:M142)</f>
        <v>0</v>
      </c>
      <c r="N139" s="112">
        <f>SUM(N140:N142)</f>
        <v>0</v>
      </c>
      <c r="O139" s="39">
        <f t="shared" si="12"/>
        <v>0</v>
      </c>
      <c r="P139" s="38"/>
    </row>
    <row r="140" spans="1:16" hidden="1" x14ac:dyDescent="0.25">
      <c r="A140" s="88">
        <v>2321</v>
      </c>
      <c r="B140" s="110" t="s">
        <v>175</v>
      </c>
      <c r="C140" s="45">
        <f t="shared" si="8"/>
        <v>0</v>
      </c>
      <c r="D140" s="43"/>
      <c r="E140" s="40"/>
      <c r="F140" s="44">
        <f t="shared" si="9"/>
        <v>0</v>
      </c>
      <c r="G140" s="43"/>
      <c r="H140" s="42"/>
      <c r="I140" s="39">
        <f t="shared" si="10"/>
        <v>0</v>
      </c>
      <c r="J140" s="43"/>
      <c r="K140" s="42"/>
      <c r="L140" s="39">
        <f t="shared" si="11"/>
        <v>0</v>
      </c>
      <c r="M140" s="41"/>
      <c r="N140" s="40"/>
      <c r="O140" s="39">
        <f t="shared" si="12"/>
        <v>0</v>
      </c>
      <c r="P140" s="38"/>
    </row>
    <row r="141" spans="1:16" hidden="1" x14ac:dyDescent="0.25">
      <c r="A141" s="88">
        <v>2322</v>
      </c>
      <c r="B141" s="110" t="s">
        <v>174</v>
      </c>
      <c r="C141" s="45">
        <f t="shared" si="8"/>
        <v>0</v>
      </c>
      <c r="D141" s="43"/>
      <c r="E141" s="40"/>
      <c r="F141" s="44">
        <f t="shared" si="9"/>
        <v>0</v>
      </c>
      <c r="G141" s="43"/>
      <c r="H141" s="42"/>
      <c r="I141" s="39">
        <f t="shared" si="10"/>
        <v>0</v>
      </c>
      <c r="J141" s="43"/>
      <c r="K141" s="42"/>
      <c r="L141" s="39">
        <f t="shared" si="11"/>
        <v>0</v>
      </c>
      <c r="M141" s="41"/>
      <c r="N141" s="40"/>
      <c r="O141" s="39">
        <f t="shared" si="12"/>
        <v>0</v>
      </c>
      <c r="P141" s="38"/>
    </row>
    <row r="142" spans="1:16" hidden="1" x14ac:dyDescent="0.25">
      <c r="A142" s="88">
        <v>2329</v>
      </c>
      <c r="B142" s="110" t="s">
        <v>173</v>
      </c>
      <c r="C142" s="45">
        <f t="shared" si="8"/>
        <v>0</v>
      </c>
      <c r="D142" s="43"/>
      <c r="E142" s="40"/>
      <c r="F142" s="44">
        <f t="shared" si="9"/>
        <v>0</v>
      </c>
      <c r="G142" s="43"/>
      <c r="H142" s="42"/>
      <c r="I142" s="39">
        <f t="shared" si="10"/>
        <v>0</v>
      </c>
      <c r="J142" s="43"/>
      <c r="K142" s="42"/>
      <c r="L142" s="39">
        <f t="shared" si="11"/>
        <v>0</v>
      </c>
      <c r="M142" s="41"/>
      <c r="N142" s="40"/>
      <c r="O142" s="39">
        <f t="shared" si="12"/>
        <v>0</v>
      </c>
      <c r="P142" s="38"/>
    </row>
    <row r="143" spans="1:16" hidden="1" x14ac:dyDescent="0.25">
      <c r="A143" s="111">
        <v>2330</v>
      </c>
      <c r="B143" s="110" t="s">
        <v>172</v>
      </c>
      <c r="C143" s="45">
        <f t="shared" si="8"/>
        <v>0</v>
      </c>
      <c r="D143" s="43"/>
      <c r="E143" s="40"/>
      <c r="F143" s="44">
        <f t="shared" si="9"/>
        <v>0</v>
      </c>
      <c r="G143" s="43"/>
      <c r="H143" s="42"/>
      <c r="I143" s="39">
        <f t="shared" si="10"/>
        <v>0</v>
      </c>
      <c r="J143" s="43"/>
      <c r="K143" s="42"/>
      <c r="L143" s="39">
        <f t="shared" si="11"/>
        <v>0</v>
      </c>
      <c r="M143" s="41"/>
      <c r="N143" s="40"/>
      <c r="O143" s="39">
        <f t="shared" si="12"/>
        <v>0</v>
      </c>
      <c r="P143" s="38"/>
    </row>
    <row r="144" spans="1:16" ht="48" hidden="1" x14ac:dyDescent="0.25">
      <c r="A144" s="111">
        <v>2340</v>
      </c>
      <c r="B144" s="110" t="s">
        <v>171</v>
      </c>
      <c r="C144" s="45">
        <f t="shared" si="8"/>
        <v>0</v>
      </c>
      <c r="D144" s="115">
        <f>SUM(D145:D146)</f>
        <v>0</v>
      </c>
      <c r="E144" s="112">
        <f>SUM(E145:E146)</f>
        <v>0</v>
      </c>
      <c r="F144" s="44">
        <f t="shared" si="9"/>
        <v>0</v>
      </c>
      <c r="G144" s="115">
        <f>SUM(G145:G146)</f>
        <v>0</v>
      </c>
      <c r="H144" s="114">
        <f>SUM(H145:H146)</f>
        <v>0</v>
      </c>
      <c r="I144" s="39">
        <f t="shared" si="10"/>
        <v>0</v>
      </c>
      <c r="J144" s="115">
        <f>SUM(J145:J146)</f>
        <v>0</v>
      </c>
      <c r="K144" s="114">
        <f>SUM(K145:K146)</f>
        <v>0</v>
      </c>
      <c r="L144" s="39">
        <f t="shared" si="11"/>
        <v>0</v>
      </c>
      <c r="M144" s="113">
        <f>SUM(M145:M146)</f>
        <v>0</v>
      </c>
      <c r="N144" s="112">
        <f>SUM(N145:N146)</f>
        <v>0</v>
      </c>
      <c r="O144" s="39">
        <f t="shared" si="12"/>
        <v>0</v>
      </c>
      <c r="P144" s="38"/>
    </row>
    <row r="145" spans="1:16" hidden="1" x14ac:dyDescent="0.25">
      <c r="A145" s="88">
        <v>2341</v>
      </c>
      <c r="B145" s="110" t="s">
        <v>170</v>
      </c>
      <c r="C145" s="45">
        <f t="shared" si="8"/>
        <v>0</v>
      </c>
      <c r="D145" s="43"/>
      <c r="E145" s="40"/>
      <c r="F145" s="44">
        <f t="shared" si="9"/>
        <v>0</v>
      </c>
      <c r="G145" s="43"/>
      <c r="H145" s="42"/>
      <c r="I145" s="39">
        <f t="shared" si="10"/>
        <v>0</v>
      </c>
      <c r="J145" s="43"/>
      <c r="K145" s="42"/>
      <c r="L145" s="39">
        <f t="shared" si="11"/>
        <v>0</v>
      </c>
      <c r="M145" s="41"/>
      <c r="N145" s="40"/>
      <c r="O145" s="39">
        <f t="shared" si="12"/>
        <v>0</v>
      </c>
      <c r="P145" s="38"/>
    </row>
    <row r="146" spans="1:16" ht="24" hidden="1" x14ac:dyDescent="0.25">
      <c r="A146" s="88">
        <v>2344</v>
      </c>
      <c r="B146" s="110" t="s">
        <v>169</v>
      </c>
      <c r="C146" s="45">
        <f t="shared" si="8"/>
        <v>0</v>
      </c>
      <c r="D146" s="43"/>
      <c r="E146" s="40"/>
      <c r="F146" s="44">
        <f t="shared" si="9"/>
        <v>0</v>
      </c>
      <c r="G146" s="43"/>
      <c r="H146" s="42"/>
      <c r="I146" s="39">
        <f t="shared" si="10"/>
        <v>0</v>
      </c>
      <c r="J146" s="43"/>
      <c r="K146" s="42"/>
      <c r="L146" s="39">
        <f t="shared" si="11"/>
        <v>0</v>
      </c>
      <c r="M146" s="41"/>
      <c r="N146" s="40"/>
      <c r="O146" s="39">
        <f t="shared" si="12"/>
        <v>0</v>
      </c>
      <c r="P146" s="38"/>
    </row>
    <row r="147" spans="1:16" ht="24" hidden="1" x14ac:dyDescent="0.25">
      <c r="A147" s="169">
        <v>2350</v>
      </c>
      <c r="B147" s="96" t="s">
        <v>168</v>
      </c>
      <c r="C147" s="45">
        <f t="shared" si="8"/>
        <v>0</v>
      </c>
      <c r="D147" s="94">
        <f>SUM(D148:D153)</f>
        <v>0</v>
      </c>
      <c r="E147" s="91">
        <f>SUM(E148:E153)</f>
        <v>0</v>
      </c>
      <c r="F147" s="95">
        <f t="shared" si="9"/>
        <v>0</v>
      </c>
      <c r="G147" s="94">
        <f>SUM(G148:G153)</f>
        <v>0</v>
      </c>
      <c r="H147" s="93">
        <f>SUM(H148:H153)</f>
        <v>0</v>
      </c>
      <c r="I147" s="90">
        <f t="shared" si="10"/>
        <v>0</v>
      </c>
      <c r="J147" s="94">
        <f>SUM(J148:J153)</f>
        <v>0</v>
      </c>
      <c r="K147" s="93">
        <f>SUM(K148:K153)</f>
        <v>0</v>
      </c>
      <c r="L147" s="90">
        <f t="shared" si="11"/>
        <v>0</v>
      </c>
      <c r="M147" s="92">
        <f>SUM(M148:M153)</f>
        <v>0</v>
      </c>
      <c r="N147" s="91">
        <f>SUM(N148:N153)</f>
        <v>0</v>
      </c>
      <c r="O147" s="90">
        <f t="shared" si="12"/>
        <v>0</v>
      </c>
      <c r="P147" s="89"/>
    </row>
    <row r="148" spans="1:16" hidden="1" x14ac:dyDescent="0.25">
      <c r="A148" s="145">
        <v>2351</v>
      </c>
      <c r="B148" s="117" t="s">
        <v>167</v>
      </c>
      <c r="C148" s="45">
        <f t="shared" si="8"/>
        <v>0</v>
      </c>
      <c r="D148" s="83"/>
      <c r="E148" s="80"/>
      <c r="F148" s="84">
        <f t="shared" si="9"/>
        <v>0</v>
      </c>
      <c r="G148" s="83"/>
      <c r="H148" s="82"/>
      <c r="I148" s="79">
        <f t="shared" si="10"/>
        <v>0</v>
      </c>
      <c r="J148" s="83"/>
      <c r="K148" s="82"/>
      <c r="L148" s="79">
        <f t="shared" si="11"/>
        <v>0</v>
      </c>
      <c r="M148" s="81"/>
      <c r="N148" s="80"/>
      <c r="O148" s="79">
        <f t="shared" si="12"/>
        <v>0</v>
      </c>
      <c r="P148" s="78"/>
    </row>
    <row r="149" spans="1:16" hidden="1" x14ac:dyDescent="0.25">
      <c r="A149" s="88">
        <v>2352</v>
      </c>
      <c r="B149" s="110" t="s">
        <v>166</v>
      </c>
      <c r="C149" s="45">
        <f t="shared" si="8"/>
        <v>0</v>
      </c>
      <c r="D149" s="43"/>
      <c r="E149" s="40"/>
      <c r="F149" s="44">
        <f t="shared" si="9"/>
        <v>0</v>
      </c>
      <c r="G149" s="43"/>
      <c r="H149" s="42"/>
      <c r="I149" s="39">
        <f t="shared" si="10"/>
        <v>0</v>
      </c>
      <c r="J149" s="43"/>
      <c r="K149" s="42"/>
      <c r="L149" s="39">
        <f t="shared" si="11"/>
        <v>0</v>
      </c>
      <c r="M149" s="41"/>
      <c r="N149" s="40"/>
      <c r="O149" s="39">
        <f t="shared" si="12"/>
        <v>0</v>
      </c>
      <c r="P149" s="38"/>
    </row>
    <row r="150" spans="1:16" ht="24" hidden="1" x14ac:dyDescent="0.25">
      <c r="A150" s="88">
        <v>2353</v>
      </c>
      <c r="B150" s="110" t="s">
        <v>165</v>
      </c>
      <c r="C150" s="45">
        <f t="shared" si="8"/>
        <v>0</v>
      </c>
      <c r="D150" s="43"/>
      <c r="E150" s="40"/>
      <c r="F150" s="44">
        <f t="shared" si="9"/>
        <v>0</v>
      </c>
      <c r="G150" s="43"/>
      <c r="H150" s="42"/>
      <c r="I150" s="39">
        <f t="shared" si="10"/>
        <v>0</v>
      </c>
      <c r="J150" s="43"/>
      <c r="K150" s="42"/>
      <c r="L150" s="39">
        <f t="shared" si="11"/>
        <v>0</v>
      </c>
      <c r="M150" s="41"/>
      <c r="N150" s="40"/>
      <c r="O150" s="39">
        <f t="shared" si="12"/>
        <v>0</v>
      </c>
      <c r="P150" s="38"/>
    </row>
    <row r="151" spans="1:16" ht="24" hidden="1" x14ac:dyDescent="0.25">
      <c r="A151" s="88">
        <v>2354</v>
      </c>
      <c r="B151" s="110" t="s">
        <v>164</v>
      </c>
      <c r="C151" s="45">
        <f t="shared" si="8"/>
        <v>0</v>
      </c>
      <c r="D151" s="43"/>
      <c r="E151" s="40"/>
      <c r="F151" s="44">
        <f t="shared" si="9"/>
        <v>0</v>
      </c>
      <c r="G151" s="43"/>
      <c r="H151" s="42"/>
      <c r="I151" s="39">
        <f t="shared" si="10"/>
        <v>0</v>
      </c>
      <c r="J151" s="43"/>
      <c r="K151" s="42"/>
      <c r="L151" s="39">
        <f t="shared" si="11"/>
        <v>0</v>
      </c>
      <c r="M151" s="41"/>
      <c r="N151" s="40"/>
      <c r="O151" s="39">
        <f t="shared" si="12"/>
        <v>0</v>
      </c>
      <c r="P151" s="38"/>
    </row>
    <row r="152" spans="1:16" ht="24" hidden="1" x14ac:dyDescent="0.25">
      <c r="A152" s="88">
        <v>2355</v>
      </c>
      <c r="B152" s="110" t="s">
        <v>163</v>
      </c>
      <c r="C152" s="45">
        <f t="shared" si="8"/>
        <v>0</v>
      </c>
      <c r="D152" s="43"/>
      <c r="E152" s="40"/>
      <c r="F152" s="44">
        <f t="shared" si="9"/>
        <v>0</v>
      </c>
      <c r="G152" s="43"/>
      <c r="H152" s="42"/>
      <c r="I152" s="39">
        <f t="shared" si="10"/>
        <v>0</v>
      </c>
      <c r="J152" s="43"/>
      <c r="K152" s="42"/>
      <c r="L152" s="39">
        <f t="shared" si="11"/>
        <v>0</v>
      </c>
      <c r="M152" s="41"/>
      <c r="N152" s="40"/>
      <c r="O152" s="39">
        <f t="shared" si="12"/>
        <v>0</v>
      </c>
      <c r="P152" s="38"/>
    </row>
    <row r="153" spans="1:16" ht="24" hidden="1" x14ac:dyDescent="0.25">
      <c r="A153" s="88">
        <v>2359</v>
      </c>
      <c r="B153" s="110" t="s">
        <v>162</v>
      </c>
      <c r="C153" s="45">
        <f t="shared" si="8"/>
        <v>0</v>
      </c>
      <c r="D153" s="43"/>
      <c r="E153" s="40"/>
      <c r="F153" s="44">
        <f t="shared" si="9"/>
        <v>0</v>
      </c>
      <c r="G153" s="43"/>
      <c r="H153" s="42"/>
      <c r="I153" s="39">
        <f t="shared" si="10"/>
        <v>0</v>
      </c>
      <c r="J153" s="43"/>
      <c r="K153" s="42"/>
      <c r="L153" s="39">
        <f t="shared" si="11"/>
        <v>0</v>
      </c>
      <c r="M153" s="41"/>
      <c r="N153" s="40"/>
      <c r="O153" s="39">
        <f t="shared" si="12"/>
        <v>0</v>
      </c>
      <c r="P153" s="38"/>
    </row>
    <row r="154" spans="1:16" ht="24" hidden="1" x14ac:dyDescent="0.25">
      <c r="A154" s="111">
        <v>2360</v>
      </c>
      <c r="B154" s="110" t="s">
        <v>161</v>
      </c>
      <c r="C154" s="45">
        <f t="shared" si="8"/>
        <v>0</v>
      </c>
      <c r="D154" s="115">
        <f>SUM(D155:D161)</f>
        <v>0</v>
      </c>
      <c r="E154" s="112">
        <f>SUM(E155:E161)</f>
        <v>0</v>
      </c>
      <c r="F154" s="44">
        <f t="shared" si="9"/>
        <v>0</v>
      </c>
      <c r="G154" s="115">
        <f>SUM(G155:G161)</f>
        <v>0</v>
      </c>
      <c r="H154" s="114">
        <f>SUM(H155:H161)</f>
        <v>0</v>
      </c>
      <c r="I154" s="39">
        <f t="shared" si="10"/>
        <v>0</v>
      </c>
      <c r="J154" s="115">
        <f>SUM(J155:J161)</f>
        <v>0</v>
      </c>
      <c r="K154" s="114">
        <f>SUM(K155:K161)</f>
        <v>0</v>
      </c>
      <c r="L154" s="39">
        <f t="shared" si="11"/>
        <v>0</v>
      </c>
      <c r="M154" s="113">
        <f>SUM(M155:M161)</f>
        <v>0</v>
      </c>
      <c r="N154" s="112">
        <f>SUM(N155:N161)</f>
        <v>0</v>
      </c>
      <c r="O154" s="39">
        <f t="shared" si="12"/>
        <v>0</v>
      </c>
      <c r="P154" s="38"/>
    </row>
    <row r="155" spans="1:16" hidden="1" x14ac:dyDescent="0.25">
      <c r="A155" s="46">
        <v>2361</v>
      </c>
      <c r="B155" s="110" t="s">
        <v>160</v>
      </c>
      <c r="C155" s="45">
        <f t="shared" si="8"/>
        <v>0</v>
      </c>
      <c r="D155" s="43"/>
      <c r="E155" s="40"/>
      <c r="F155" s="44">
        <f t="shared" si="9"/>
        <v>0</v>
      </c>
      <c r="G155" s="43"/>
      <c r="H155" s="42"/>
      <c r="I155" s="39">
        <f t="shared" si="10"/>
        <v>0</v>
      </c>
      <c r="J155" s="43"/>
      <c r="K155" s="42"/>
      <c r="L155" s="39">
        <f t="shared" si="11"/>
        <v>0</v>
      </c>
      <c r="M155" s="41"/>
      <c r="N155" s="40"/>
      <c r="O155" s="39">
        <f t="shared" si="12"/>
        <v>0</v>
      </c>
      <c r="P155" s="38"/>
    </row>
    <row r="156" spans="1:16" ht="24" hidden="1" x14ac:dyDescent="0.25">
      <c r="A156" s="46">
        <v>2362</v>
      </c>
      <c r="B156" s="110" t="s">
        <v>159</v>
      </c>
      <c r="C156" s="45">
        <f t="shared" si="8"/>
        <v>0</v>
      </c>
      <c r="D156" s="43"/>
      <c r="E156" s="40"/>
      <c r="F156" s="44">
        <f t="shared" si="9"/>
        <v>0</v>
      </c>
      <c r="G156" s="43"/>
      <c r="H156" s="42"/>
      <c r="I156" s="39">
        <f t="shared" si="10"/>
        <v>0</v>
      </c>
      <c r="J156" s="43"/>
      <c r="K156" s="42"/>
      <c r="L156" s="39">
        <f t="shared" si="11"/>
        <v>0</v>
      </c>
      <c r="M156" s="41"/>
      <c r="N156" s="40"/>
      <c r="O156" s="39">
        <f t="shared" si="12"/>
        <v>0</v>
      </c>
      <c r="P156" s="38"/>
    </row>
    <row r="157" spans="1:16" hidden="1" x14ac:dyDescent="0.25">
      <c r="A157" s="46">
        <v>2363</v>
      </c>
      <c r="B157" s="110" t="s">
        <v>158</v>
      </c>
      <c r="C157" s="45">
        <f t="shared" si="8"/>
        <v>0</v>
      </c>
      <c r="D157" s="43"/>
      <c r="E157" s="40"/>
      <c r="F157" s="44">
        <f t="shared" si="9"/>
        <v>0</v>
      </c>
      <c r="G157" s="43"/>
      <c r="H157" s="42"/>
      <c r="I157" s="39">
        <f t="shared" si="10"/>
        <v>0</v>
      </c>
      <c r="J157" s="43"/>
      <c r="K157" s="42"/>
      <c r="L157" s="39">
        <f t="shared" si="11"/>
        <v>0</v>
      </c>
      <c r="M157" s="41"/>
      <c r="N157" s="40"/>
      <c r="O157" s="39">
        <f t="shared" si="12"/>
        <v>0</v>
      </c>
      <c r="P157" s="38"/>
    </row>
    <row r="158" spans="1:16" hidden="1" x14ac:dyDescent="0.25">
      <c r="A158" s="46">
        <v>2364</v>
      </c>
      <c r="B158" s="110" t="s">
        <v>156</v>
      </c>
      <c r="C158" s="45">
        <f t="shared" si="8"/>
        <v>0</v>
      </c>
      <c r="D158" s="43"/>
      <c r="E158" s="40"/>
      <c r="F158" s="44">
        <f t="shared" si="9"/>
        <v>0</v>
      </c>
      <c r="G158" s="43"/>
      <c r="H158" s="42"/>
      <c r="I158" s="39">
        <f t="shared" si="10"/>
        <v>0</v>
      </c>
      <c r="J158" s="43"/>
      <c r="K158" s="42"/>
      <c r="L158" s="39">
        <f t="shared" si="11"/>
        <v>0</v>
      </c>
      <c r="M158" s="41"/>
      <c r="N158" s="40"/>
      <c r="O158" s="39">
        <f t="shared" si="12"/>
        <v>0</v>
      </c>
      <c r="P158" s="38"/>
    </row>
    <row r="159" spans="1:16" hidden="1" x14ac:dyDescent="0.25">
      <c r="A159" s="46">
        <v>2365</v>
      </c>
      <c r="B159" s="110" t="s">
        <v>155</v>
      </c>
      <c r="C159" s="45">
        <f t="shared" si="8"/>
        <v>0</v>
      </c>
      <c r="D159" s="43"/>
      <c r="E159" s="40"/>
      <c r="F159" s="44">
        <f t="shared" si="9"/>
        <v>0</v>
      </c>
      <c r="G159" s="43"/>
      <c r="H159" s="42"/>
      <c r="I159" s="39">
        <f t="shared" si="10"/>
        <v>0</v>
      </c>
      <c r="J159" s="43"/>
      <c r="K159" s="42"/>
      <c r="L159" s="39">
        <f t="shared" si="11"/>
        <v>0</v>
      </c>
      <c r="M159" s="41"/>
      <c r="N159" s="40"/>
      <c r="O159" s="39">
        <f t="shared" si="12"/>
        <v>0</v>
      </c>
      <c r="P159" s="38"/>
    </row>
    <row r="160" spans="1:16" ht="36" hidden="1" x14ac:dyDescent="0.25">
      <c r="A160" s="46">
        <v>2366</v>
      </c>
      <c r="B160" s="110" t="s">
        <v>153</v>
      </c>
      <c r="C160" s="45">
        <f t="shared" si="8"/>
        <v>0</v>
      </c>
      <c r="D160" s="43"/>
      <c r="E160" s="40"/>
      <c r="F160" s="44">
        <f t="shared" si="9"/>
        <v>0</v>
      </c>
      <c r="G160" s="43"/>
      <c r="H160" s="42"/>
      <c r="I160" s="39">
        <f t="shared" si="10"/>
        <v>0</v>
      </c>
      <c r="J160" s="43"/>
      <c r="K160" s="42"/>
      <c r="L160" s="39">
        <f t="shared" si="11"/>
        <v>0</v>
      </c>
      <c r="M160" s="41"/>
      <c r="N160" s="40"/>
      <c r="O160" s="39">
        <f t="shared" si="12"/>
        <v>0</v>
      </c>
      <c r="P160" s="38"/>
    </row>
    <row r="161" spans="1:16" ht="48" hidden="1" x14ac:dyDescent="0.25">
      <c r="A161" s="46">
        <v>2369</v>
      </c>
      <c r="B161" s="110" t="s">
        <v>152</v>
      </c>
      <c r="C161" s="45">
        <f t="shared" si="8"/>
        <v>0</v>
      </c>
      <c r="D161" s="43"/>
      <c r="E161" s="40"/>
      <c r="F161" s="44">
        <f t="shared" si="9"/>
        <v>0</v>
      </c>
      <c r="G161" s="43"/>
      <c r="H161" s="42"/>
      <c r="I161" s="39">
        <f t="shared" si="10"/>
        <v>0</v>
      </c>
      <c r="J161" s="43"/>
      <c r="K161" s="42"/>
      <c r="L161" s="39">
        <f t="shared" si="11"/>
        <v>0</v>
      </c>
      <c r="M161" s="41"/>
      <c r="N161" s="40"/>
      <c r="O161" s="39">
        <f t="shared" si="12"/>
        <v>0</v>
      </c>
      <c r="P161" s="38"/>
    </row>
    <row r="162" spans="1:16" hidden="1" x14ac:dyDescent="0.25">
      <c r="A162" s="169">
        <v>2370</v>
      </c>
      <c r="B162" s="96" t="s">
        <v>151</v>
      </c>
      <c r="C162" s="45">
        <f t="shared" si="8"/>
        <v>0</v>
      </c>
      <c r="D162" s="167"/>
      <c r="E162" s="164"/>
      <c r="F162" s="95">
        <f t="shared" si="9"/>
        <v>0</v>
      </c>
      <c r="G162" s="167"/>
      <c r="H162" s="166"/>
      <c r="I162" s="90">
        <f t="shared" si="10"/>
        <v>0</v>
      </c>
      <c r="J162" s="167"/>
      <c r="K162" s="166"/>
      <c r="L162" s="90">
        <f t="shared" si="11"/>
        <v>0</v>
      </c>
      <c r="M162" s="165"/>
      <c r="N162" s="164"/>
      <c r="O162" s="90">
        <f t="shared" si="12"/>
        <v>0</v>
      </c>
      <c r="P162" s="89"/>
    </row>
    <row r="163" spans="1:16" hidden="1" x14ac:dyDescent="0.25">
      <c r="A163" s="169">
        <v>2380</v>
      </c>
      <c r="B163" s="96" t="s">
        <v>150</v>
      </c>
      <c r="C163" s="45">
        <f t="shared" si="8"/>
        <v>0</v>
      </c>
      <c r="D163" s="94">
        <f>SUM(D164:D165)</f>
        <v>0</v>
      </c>
      <c r="E163" s="91">
        <f>SUM(E164:E165)</f>
        <v>0</v>
      </c>
      <c r="F163" s="95">
        <f t="shared" si="9"/>
        <v>0</v>
      </c>
      <c r="G163" s="94">
        <f>SUM(G164:G165)</f>
        <v>0</v>
      </c>
      <c r="H163" s="93">
        <f>SUM(H164:H165)</f>
        <v>0</v>
      </c>
      <c r="I163" s="90">
        <f t="shared" si="10"/>
        <v>0</v>
      </c>
      <c r="J163" s="94">
        <f>SUM(J164:J165)</f>
        <v>0</v>
      </c>
      <c r="K163" s="93">
        <f>SUM(K164:K165)</f>
        <v>0</v>
      </c>
      <c r="L163" s="90">
        <f t="shared" si="11"/>
        <v>0</v>
      </c>
      <c r="M163" s="92">
        <f>SUM(M164:M165)</f>
        <v>0</v>
      </c>
      <c r="N163" s="91">
        <f>SUM(N164:N165)</f>
        <v>0</v>
      </c>
      <c r="O163" s="90">
        <f t="shared" si="12"/>
        <v>0</v>
      </c>
      <c r="P163" s="89"/>
    </row>
    <row r="164" spans="1:16" hidden="1" x14ac:dyDescent="0.25">
      <c r="A164" s="200">
        <v>2381</v>
      </c>
      <c r="B164" s="117" t="s">
        <v>149</v>
      </c>
      <c r="C164" s="45">
        <f t="shared" si="8"/>
        <v>0</v>
      </c>
      <c r="D164" s="83"/>
      <c r="E164" s="80"/>
      <c r="F164" s="84">
        <f t="shared" si="9"/>
        <v>0</v>
      </c>
      <c r="G164" s="83"/>
      <c r="H164" s="82"/>
      <c r="I164" s="79">
        <f t="shared" si="10"/>
        <v>0</v>
      </c>
      <c r="J164" s="83"/>
      <c r="K164" s="82"/>
      <c r="L164" s="79">
        <f t="shared" si="11"/>
        <v>0</v>
      </c>
      <c r="M164" s="81"/>
      <c r="N164" s="80"/>
      <c r="O164" s="79">
        <f t="shared" si="12"/>
        <v>0</v>
      </c>
      <c r="P164" s="78"/>
    </row>
    <row r="165" spans="1:16" ht="24" hidden="1" x14ac:dyDescent="0.25">
      <c r="A165" s="46">
        <v>2389</v>
      </c>
      <c r="B165" s="110" t="s">
        <v>148</v>
      </c>
      <c r="C165" s="45">
        <f t="shared" si="8"/>
        <v>0</v>
      </c>
      <c r="D165" s="43"/>
      <c r="E165" s="40"/>
      <c r="F165" s="44">
        <f t="shared" si="9"/>
        <v>0</v>
      </c>
      <c r="G165" s="43"/>
      <c r="H165" s="42"/>
      <c r="I165" s="39">
        <f t="shared" si="10"/>
        <v>0</v>
      </c>
      <c r="J165" s="43"/>
      <c r="K165" s="42"/>
      <c r="L165" s="39">
        <f t="shared" si="11"/>
        <v>0</v>
      </c>
      <c r="M165" s="41"/>
      <c r="N165" s="40"/>
      <c r="O165" s="39">
        <f t="shared" si="12"/>
        <v>0</v>
      </c>
      <c r="P165" s="38"/>
    </row>
    <row r="166" spans="1:16" hidden="1" x14ac:dyDescent="0.25">
      <c r="A166" s="169">
        <v>2390</v>
      </c>
      <c r="B166" s="96" t="s">
        <v>147</v>
      </c>
      <c r="C166" s="45">
        <f t="shared" si="8"/>
        <v>0</v>
      </c>
      <c r="D166" s="167"/>
      <c r="E166" s="164"/>
      <c r="F166" s="95">
        <f t="shared" si="9"/>
        <v>0</v>
      </c>
      <c r="G166" s="167"/>
      <c r="H166" s="166"/>
      <c r="I166" s="90">
        <f t="shared" si="10"/>
        <v>0</v>
      </c>
      <c r="J166" s="167"/>
      <c r="K166" s="166"/>
      <c r="L166" s="90">
        <f t="shared" si="11"/>
        <v>0</v>
      </c>
      <c r="M166" s="165"/>
      <c r="N166" s="164"/>
      <c r="O166" s="90">
        <f t="shared" si="12"/>
        <v>0</v>
      </c>
      <c r="P166" s="89"/>
    </row>
    <row r="167" spans="1:16" hidden="1" x14ac:dyDescent="0.25">
      <c r="A167" s="109">
        <v>2400</v>
      </c>
      <c r="B167" s="108" t="s">
        <v>146</v>
      </c>
      <c r="C167" s="124">
        <f t="shared" si="8"/>
        <v>0</v>
      </c>
      <c r="D167" s="199"/>
      <c r="E167" s="196"/>
      <c r="F167" s="122">
        <f t="shared" si="9"/>
        <v>0</v>
      </c>
      <c r="G167" s="199"/>
      <c r="H167" s="198"/>
      <c r="I167" s="119">
        <f t="shared" si="10"/>
        <v>0</v>
      </c>
      <c r="J167" s="199"/>
      <c r="K167" s="198"/>
      <c r="L167" s="119">
        <f t="shared" si="11"/>
        <v>0</v>
      </c>
      <c r="M167" s="197"/>
      <c r="N167" s="196"/>
      <c r="O167" s="119">
        <f t="shared" si="12"/>
        <v>0</v>
      </c>
      <c r="P167" s="171"/>
    </row>
    <row r="168" spans="1:16" ht="24" x14ac:dyDescent="0.25">
      <c r="A168" s="109">
        <v>2500</v>
      </c>
      <c r="B168" s="108" t="s">
        <v>145</v>
      </c>
      <c r="C168" s="124">
        <f t="shared" si="8"/>
        <v>702</v>
      </c>
      <c r="D168" s="121">
        <f>SUM(D169,D174)</f>
        <v>0</v>
      </c>
      <c r="E168" s="540">
        <f>SUM(E169,E174)</f>
        <v>702</v>
      </c>
      <c r="F168" s="473">
        <f t="shared" si="9"/>
        <v>702</v>
      </c>
      <c r="G168" s="121">
        <f>SUM(G169,G174)</f>
        <v>0</v>
      </c>
      <c r="H168" s="120">
        <f>SUM(H169,H174)</f>
        <v>0</v>
      </c>
      <c r="I168" s="119">
        <f t="shared" si="10"/>
        <v>0</v>
      </c>
      <c r="J168" s="121">
        <f>SUM(J169,J174)</f>
        <v>0</v>
      </c>
      <c r="K168" s="120">
        <f>SUM(K169,K174)</f>
        <v>0</v>
      </c>
      <c r="L168" s="119">
        <f t="shared" si="11"/>
        <v>0</v>
      </c>
      <c r="M168" s="69">
        <f>SUM(M169,M174)</f>
        <v>0</v>
      </c>
      <c r="N168" s="68">
        <f>SUM(N169,N174)</f>
        <v>0</v>
      </c>
      <c r="O168" s="67">
        <f t="shared" si="12"/>
        <v>0</v>
      </c>
      <c r="P168" s="66"/>
    </row>
    <row r="169" spans="1:16" x14ac:dyDescent="0.25">
      <c r="A169" s="118">
        <v>2510</v>
      </c>
      <c r="B169" s="117" t="s">
        <v>144</v>
      </c>
      <c r="C169" s="85">
        <f t="shared" si="8"/>
        <v>702</v>
      </c>
      <c r="D169" s="140">
        <f>SUM(D170:D173)</f>
        <v>0</v>
      </c>
      <c r="E169" s="148">
        <f>SUM(E170:E173)</f>
        <v>702</v>
      </c>
      <c r="F169" s="477">
        <f t="shared" si="9"/>
        <v>702</v>
      </c>
      <c r="G169" s="140">
        <f>SUM(G170:G173)</f>
        <v>0</v>
      </c>
      <c r="H169" s="139">
        <f>SUM(H170:H173)</f>
        <v>0</v>
      </c>
      <c r="I169" s="79">
        <f t="shared" si="10"/>
        <v>0</v>
      </c>
      <c r="J169" s="140">
        <f>SUM(J170:J173)</f>
        <v>0</v>
      </c>
      <c r="K169" s="139">
        <f>SUM(K170:K173)</f>
        <v>0</v>
      </c>
      <c r="L169" s="79">
        <f t="shared" si="11"/>
        <v>0</v>
      </c>
      <c r="M169" s="138">
        <f>SUM(M170:M173)</f>
        <v>0</v>
      </c>
      <c r="N169" s="137">
        <f>SUM(N170:N173)</f>
        <v>0</v>
      </c>
      <c r="O169" s="49">
        <f t="shared" si="12"/>
        <v>0</v>
      </c>
      <c r="P169" s="48"/>
    </row>
    <row r="170" spans="1:16" ht="24" hidden="1" x14ac:dyDescent="0.25">
      <c r="A170" s="88">
        <v>2512</v>
      </c>
      <c r="B170" s="110" t="s">
        <v>143</v>
      </c>
      <c r="C170" s="45">
        <f t="shared" si="8"/>
        <v>0</v>
      </c>
      <c r="D170" s="43"/>
      <c r="E170" s="40"/>
      <c r="F170" s="44">
        <f t="shared" si="9"/>
        <v>0</v>
      </c>
      <c r="G170" s="43"/>
      <c r="H170" s="42"/>
      <c r="I170" s="39">
        <f t="shared" si="10"/>
        <v>0</v>
      </c>
      <c r="J170" s="43"/>
      <c r="K170" s="42"/>
      <c r="L170" s="39">
        <f t="shared" si="11"/>
        <v>0</v>
      </c>
      <c r="M170" s="41"/>
      <c r="N170" s="40"/>
      <c r="O170" s="39">
        <f t="shared" si="12"/>
        <v>0</v>
      </c>
      <c r="P170" s="38"/>
    </row>
    <row r="171" spans="1:16" ht="36" hidden="1" x14ac:dyDescent="0.25">
      <c r="A171" s="88">
        <v>2513</v>
      </c>
      <c r="B171" s="110" t="s">
        <v>142</v>
      </c>
      <c r="C171" s="45">
        <f t="shared" si="8"/>
        <v>0</v>
      </c>
      <c r="D171" s="43"/>
      <c r="E171" s="40"/>
      <c r="F171" s="44">
        <f t="shared" si="9"/>
        <v>0</v>
      </c>
      <c r="G171" s="43"/>
      <c r="H171" s="42"/>
      <c r="I171" s="39">
        <f t="shared" si="10"/>
        <v>0</v>
      </c>
      <c r="J171" s="43"/>
      <c r="K171" s="42"/>
      <c r="L171" s="39">
        <f t="shared" si="11"/>
        <v>0</v>
      </c>
      <c r="M171" s="41"/>
      <c r="N171" s="40"/>
      <c r="O171" s="39">
        <f t="shared" si="12"/>
        <v>0</v>
      </c>
      <c r="P171" s="38"/>
    </row>
    <row r="172" spans="1:16" ht="24" hidden="1" x14ac:dyDescent="0.25">
      <c r="A172" s="88">
        <v>2515</v>
      </c>
      <c r="B172" s="110" t="s">
        <v>141</v>
      </c>
      <c r="C172" s="45">
        <f t="shared" si="8"/>
        <v>0</v>
      </c>
      <c r="D172" s="43"/>
      <c r="E172" s="40"/>
      <c r="F172" s="44">
        <f t="shared" si="9"/>
        <v>0</v>
      </c>
      <c r="G172" s="43"/>
      <c r="H172" s="42"/>
      <c r="I172" s="39">
        <f t="shared" si="10"/>
        <v>0</v>
      </c>
      <c r="J172" s="43"/>
      <c r="K172" s="42"/>
      <c r="L172" s="39">
        <f t="shared" si="11"/>
        <v>0</v>
      </c>
      <c r="M172" s="41"/>
      <c r="N172" s="40"/>
      <c r="O172" s="39">
        <f t="shared" si="12"/>
        <v>0</v>
      </c>
      <c r="P172" s="38"/>
    </row>
    <row r="173" spans="1:16" ht="36" x14ac:dyDescent="0.25">
      <c r="A173" s="88">
        <v>2519</v>
      </c>
      <c r="B173" s="110" t="s">
        <v>140</v>
      </c>
      <c r="C173" s="45">
        <f t="shared" si="8"/>
        <v>702</v>
      </c>
      <c r="D173" s="43">
        <v>0</v>
      </c>
      <c r="E173" s="543">
        <v>702</v>
      </c>
      <c r="F173" s="87">
        <f t="shared" si="9"/>
        <v>702</v>
      </c>
      <c r="G173" s="43"/>
      <c r="H173" s="42"/>
      <c r="I173" s="39">
        <f t="shared" si="10"/>
        <v>0</v>
      </c>
      <c r="J173" s="43"/>
      <c r="K173" s="42"/>
      <c r="L173" s="39">
        <f t="shared" si="11"/>
        <v>0</v>
      </c>
      <c r="M173" s="41"/>
      <c r="N173" s="40"/>
      <c r="O173" s="39">
        <f t="shared" si="12"/>
        <v>0</v>
      </c>
      <c r="P173" s="38" t="s">
        <v>560</v>
      </c>
    </row>
    <row r="174" spans="1:16" ht="24" hidden="1" x14ac:dyDescent="0.25">
      <c r="A174" s="111">
        <v>2520</v>
      </c>
      <c r="B174" s="110" t="s">
        <v>139</v>
      </c>
      <c r="C174" s="45">
        <f t="shared" si="8"/>
        <v>0</v>
      </c>
      <c r="D174" s="43"/>
      <c r="E174" s="40"/>
      <c r="F174" s="44">
        <f t="shared" si="9"/>
        <v>0</v>
      </c>
      <c r="G174" s="43"/>
      <c r="H174" s="42"/>
      <c r="I174" s="39">
        <f t="shared" si="10"/>
        <v>0</v>
      </c>
      <c r="J174" s="43"/>
      <c r="K174" s="42"/>
      <c r="L174" s="39">
        <f t="shared" si="11"/>
        <v>0</v>
      </c>
      <c r="M174" s="41"/>
      <c r="N174" s="40"/>
      <c r="O174" s="39">
        <f t="shared" si="12"/>
        <v>0</v>
      </c>
      <c r="P174" s="38"/>
    </row>
    <row r="175" spans="1:16" s="189" customFormat="1" ht="48" hidden="1" x14ac:dyDescent="0.25">
      <c r="A175" s="183">
        <v>2800</v>
      </c>
      <c r="B175" s="117" t="s">
        <v>138</v>
      </c>
      <c r="C175" s="85">
        <f t="shared" si="8"/>
        <v>0</v>
      </c>
      <c r="D175" s="194"/>
      <c r="E175" s="191"/>
      <c r="F175" s="195">
        <f t="shared" si="9"/>
        <v>0</v>
      </c>
      <c r="G175" s="194"/>
      <c r="H175" s="193"/>
      <c r="I175" s="190">
        <f t="shared" si="10"/>
        <v>0</v>
      </c>
      <c r="J175" s="194"/>
      <c r="K175" s="193"/>
      <c r="L175" s="190">
        <f t="shared" si="11"/>
        <v>0</v>
      </c>
      <c r="M175" s="192"/>
      <c r="N175" s="191"/>
      <c r="O175" s="190">
        <f t="shared" si="12"/>
        <v>0</v>
      </c>
      <c r="P175" s="78"/>
    </row>
    <row r="176" spans="1:16" hidden="1" x14ac:dyDescent="0.25">
      <c r="A176" s="163">
        <v>3000</v>
      </c>
      <c r="B176" s="163" t="s">
        <v>137</v>
      </c>
      <c r="C176" s="162">
        <f t="shared" si="8"/>
        <v>0</v>
      </c>
      <c r="D176" s="160">
        <f>SUM(D177,D187)</f>
        <v>0</v>
      </c>
      <c r="E176" s="157">
        <f>SUM(E177,E187)</f>
        <v>0</v>
      </c>
      <c r="F176" s="161">
        <f t="shared" si="9"/>
        <v>0</v>
      </c>
      <c r="G176" s="160">
        <f>SUM(G177,G187)</f>
        <v>0</v>
      </c>
      <c r="H176" s="159">
        <f>SUM(H177,H187)</f>
        <v>0</v>
      </c>
      <c r="I176" s="156">
        <f t="shared" si="10"/>
        <v>0</v>
      </c>
      <c r="J176" s="160">
        <f>SUM(J177,J187)</f>
        <v>0</v>
      </c>
      <c r="K176" s="159">
        <f>SUM(K177,K187)</f>
        <v>0</v>
      </c>
      <c r="L176" s="156">
        <f t="shared" si="11"/>
        <v>0</v>
      </c>
      <c r="M176" s="158">
        <f>SUM(M177,M187)</f>
        <v>0</v>
      </c>
      <c r="N176" s="157">
        <f>SUM(N177,N187)</f>
        <v>0</v>
      </c>
      <c r="O176" s="156">
        <f t="shared" si="12"/>
        <v>0</v>
      </c>
      <c r="P176" s="155"/>
    </row>
    <row r="177" spans="1:16" ht="24" hidden="1" x14ac:dyDescent="0.25">
      <c r="A177" s="109">
        <v>3200</v>
      </c>
      <c r="B177" s="153" t="s">
        <v>136</v>
      </c>
      <c r="C177" s="124">
        <f t="shared" si="8"/>
        <v>0</v>
      </c>
      <c r="D177" s="121">
        <f>SUM(D178,D182)</f>
        <v>0</v>
      </c>
      <c r="E177" s="123">
        <f>SUM(E178,E182)</f>
        <v>0</v>
      </c>
      <c r="F177" s="122">
        <f t="shared" si="9"/>
        <v>0</v>
      </c>
      <c r="G177" s="121">
        <f>SUM(G178,G182)</f>
        <v>0</v>
      </c>
      <c r="H177" s="120">
        <f>SUM(H178,H182)</f>
        <v>0</v>
      </c>
      <c r="I177" s="119">
        <f t="shared" si="10"/>
        <v>0</v>
      </c>
      <c r="J177" s="121">
        <f>SUM(J178,J182)</f>
        <v>0</v>
      </c>
      <c r="K177" s="120">
        <f>SUM(K178,K182)</f>
        <v>0</v>
      </c>
      <c r="L177" s="119">
        <f t="shared" si="11"/>
        <v>0</v>
      </c>
      <c r="M177" s="69">
        <f>SUM(M178,M182)</f>
        <v>0</v>
      </c>
      <c r="N177" s="68">
        <f>SUM(N178,N182)</f>
        <v>0</v>
      </c>
      <c r="O177" s="67">
        <f t="shared" si="12"/>
        <v>0</v>
      </c>
      <c r="P177" s="66"/>
    </row>
    <row r="178" spans="1:16" ht="36" hidden="1" x14ac:dyDescent="0.25">
      <c r="A178" s="118">
        <v>3260</v>
      </c>
      <c r="B178" s="117" t="s">
        <v>135</v>
      </c>
      <c r="C178" s="85">
        <f t="shared" si="8"/>
        <v>0</v>
      </c>
      <c r="D178" s="140">
        <f>SUM(D179:D181)</f>
        <v>0</v>
      </c>
      <c r="E178" s="141">
        <f>SUM(E179:E181)</f>
        <v>0</v>
      </c>
      <c r="F178" s="84">
        <f t="shared" si="9"/>
        <v>0</v>
      </c>
      <c r="G178" s="140">
        <f>SUM(G179:G181)</f>
        <v>0</v>
      </c>
      <c r="H178" s="139">
        <f>SUM(H179:H181)</f>
        <v>0</v>
      </c>
      <c r="I178" s="79">
        <f t="shared" si="10"/>
        <v>0</v>
      </c>
      <c r="J178" s="140">
        <f>SUM(J179:J181)</f>
        <v>0</v>
      </c>
      <c r="K178" s="139">
        <f>SUM(K179:K181)</f>
        <v>0</v>
      </c>
      <c r="L178" s="79">
        <f t="shared" si="11"/>
        <v>0</v>
      </c>
      <c r="M178" s="142">
        <f>SUM(M179:M181)</f>
        <v>0</v>
      </c>
      <c r="N178" s="141">
        <f>SUM(N179:N181)</f>
        <v>0</v>
      </c>
      <c r="O178" s="79">
        <f t="shared" si="12"/>
        <v>0</v>
      </c>
      <c r="P178" s="78"/>
    </row>
    <row r="179" spans="1:16" ht="24" hidden="1" x14ac:dyDescent="0.25">
      <c r="A179" s="88">
        <v>3261</v>
      </c>
      <c r="B179" s="110" t="s">
        <v>134</v>
      </c>
      <c r="C179" s="45">
        <f t="shared" si="8"/>
        <v>0</v>
      </c>
      <c r="D179" s="43"/>
      <c r="E179" s="40"/>
      <c r="F179" s="44">
        <f t="shared" si="9"/>
        <v>0</v>
      </c>
      <c r="G179" s="43"/>
      <c r="H179" s="42"/>
      <c r="I179" s="39">
        <f t="shared" si="10"/>
        <v>0</v>
      </c>
      <c r="J179" s="43"/>
      <c r="K179" s="42"/>
      <c r="L179" s="39">
        <f t="shared" si="11"/>
        <v>0</v>
      </c>
      <c r="M179" s="41"/>
      <c r="N179" s="40"/>
      <c r="O179" s="39">
        <f t="shared" si="12"/>
        <v>0</v>
      </c>
      <c r="P179" s="38"/>
    </row>
    <row r="180" spans="1:16" ht="36" hidden="1" x14ac:dyDescent="0.25">
      <c r="A180" s="88">
        <v>3262</v>
      </c>
      <c r="B180" s="110" t="s">
        <v>133</v>
      </c>
      <c r="C180" s="45">
        <f t="shared" si="8"/>
        <v>0</v>
      </c>
      <c r="D180" s="43"/>
      <c r="E180" s="40"/>
      <c r="F180" s="44">
        <f t="shared" si="9"/>
        <v>0</v>
      </c>
      <c r="G180" s="43"/>
      <c r="H180" s="42"/>
      <c r="I180" s="39">
        <f t="shared" si="10"/>
        <v>0</v>
      </c>
      <c r="J180" s="43"/>
      <c r="K180" s="42"/>
      <c r="L180" s="39">
        <f t="shared" si="11"/>
        <v>0</v>
      </c>
      <c r="M180" s="41"/>
      <c r="N180" s="40"/>
      <c r="O180" s="39">
        <f t="shared" si="12"/>
        <v>0</v>
      </c>
      <c r="P180" s="38"/>
    </row>
    <row r="181" spans="1:16" ht="24" hidden="1" x14ac:dyDescent="0.25">
      <c r="A181" s="88">
        <v>3263</v>
      </c>
      <c r="B181" s="110" t="s">
        <v>132</v>
      </c>
      <c r="C181" s="45">
        <f t="shared" si="8"/>
        <v>0</v>
      </c>
      <c r="D181" s="43"/>
      <c r="E181" s="40"/>
      <c r="F181" s="44">
        <f t="shared" si="9"/>
        <v>0</v>
      </c>
      <c r="G181" s="43"/>
      <c r="H181" s="42"/>
      <c r="I181" s="39">
        <f t="shared" si="10"/>
        <v>0</v>
      </c>
      <c r="J181" s="43"/>
      <c r="K181" s="42"/>
      <c r="L181" s="39">
        <f t="shared" si="11"/>
        <v>0</v>
      </c>
      <c r="M181" s="41"/>
      <c r="N181" s="40"/>
      <c r="O181" s="39">
        <f t="shared" si="12"/>
        <v>0</v>
      </c>
      <c r="P181" s="38"/>
    </row>
    <row r="182" spans="1:16" ht="84" hidden="1" x14ac:dyDescent="0.25">
      <c r="A182" s="118">
        <v>3290</v>
      </c>
      <c r="B182" s="117" t="s">
        <v>131</v>
      </c>
      <c r="C182" s="45">
        <f t="shared" ref="C182:C258" si="14">F182+I182+L182+O182</f>
        <v>0</v>
      </c>
      <c r="D182" s="140">
        <f>SUM(D183:D186)</f>
        <v>0</v>
      </c>
      <c r="E182" s="141">
        <f>SUM(E183:E186)</f>
        <v>0</v>
      </c>
      <c r="F182" s="84">
        <f t="shared" si="9"/>
        <v>0</v>
      </c>
      <c r="G182" s="140">
        <f>SUM(G183:G186)</f>
        <v>0</v>
      </c>
      <c r="H182" s="139">
        <f>SUM(H183:H186)</f>
        <v>0</v>
      </c>
      <c r="I182" s="79">
        <f t="shared" si="10"/>
        <v>0</v>
      </c>
      <c r="J182" s="140">
        <f>SUM(J183:J186)</f>
        <v>0</v>
      </c>
      <c r="K182" s="139">
        <f>SUM(K183:K186)</f>
        <v>0</v>
      </c>
      <c r="L182" s="79">
        <f t="shared" si="11"/>
        <v>0</v>
      </c>
      <c r="M182" s="146">
        <f>SUM(M183:M186)</f>
        <v>0</v>
      </c>
      <c r="N182" s="147">
        <f>SUM(N183:N186)</f>
        <v>0</v>
      </c>
      <c r="O182" s="29">
        <f t="shared" si="12"/>
        <v>0</v>
      </c>
      <c r="P182" s="28"/>
    </row>
    <row r="183" spans="1:16" ht="72" hidden="1" x14ac:dyDescent="0.25">
      <c r="A183" s="88">
        <v>3291</v>
      </c>
      <c r="B183" s="110" t="s">
        <v>130</v>
      </c>
      <c r="C183" s="45">
        <f t="shared" si="14"/>
        <v>0</v>
      </c>
      <c r="D183" s="43"/>
      <c r="E183" s="40"/>
      <c r="F183" s="44">
        <f t="shared" ref="F183:F246" si="15">D183+E183</f>
        <v>0</v>
      </c>
      <c r="G183" s="43"/>
      <c r="H183" s="42"/>
      <c r="I183" s="39">
        <f t="shared" ref="I183:I246" si="16">G183+H183</f>
        <v>0</v>
      </c>
      <c r="J183" s="43"/>
      <c r="K183" s="42"/>
      <c r="L183" s="39">
        <f t="shared" ref="L183:L246" si="17">J183+K183</f>
        <v>0</v>
      </c>
      <c r="M183" s="41"/>
      <c r="N183" s="40"/>
      <c r="O183" s="39">
        <f t="shared" ref="O183:O246" si="18">M183+N183</f>
        <v>0</v>
      </c>
      <c r="P183" s="38"/>
    </row>
    <row r="184" spans="1:16" ht="72" hidden="1" x14ac:dyDescent="0.25">
      <c r="A184" s="88">
        <v>3292</v>
      </c>
      <c r="B184" s="110" t="s">
        <v>129</v>
      </c>
      <c r="C184" s="45">
        <f t="shared" si="14"/>
        <v>0</v>
      </c>
      <c r="D184" s="43"/>
      <c r="E184" s="40"/>
      <c r="F184" s="44">
        <f t="shared" si="15"/>
        <v>0</v>
      </c>
      <c r="G184" s="43"/>
      <c r="H184" s="42"/>
      <c r="I184" s="39">
        <f t="shared" si="16"/>
        <v>0</v>
      </c>
      <c r="J184" s="43"/>
      <c r="K184" s="42"/>
      <c r="L184" s="39">
        <f t="shared" si="17"/>
        <v>0</v>
      </c>
      <c r="M184" s="41"/>
      <c r="N184" s="40"/>
      <c r="O184" s="39">
        <f t="shared" si="18"/>
        <v>0</v>
      </c>
      <c r="P184" s="38"/>
    </row>
    <row r="185" spans="1:16" ht="72" hidden="1" x14ac:dyDescent="0.25">
      <c r="A185" s="88">
        <v>3293</v>
      </c>
      <c r="B185" s="110" t="s">
        <v>128</v>
      </c>
      <c r="C185" s="45">
        <f t="shared" si="14"/>
        <v>0</v>
      </c>
      <c r="D185" s="43"/>
      <c r="E185" s="40"/>
      <c r="F185" s="44">
        <f t="shared" si="15"/>
        <v>0</v>
      </c>
      <c r="G185" s="43"/>
      <c r="H185" s="42"/>
      <c r="I185" s="39">
        <f t="shared" si="16"/>
        <v>0</v>
      </c>
      <c r="J185" s="43"/>
      <c r="K185" s="42"/>
      <c r="L185" s="39">
        <f t="shared" si="17"/>
        <v>0</v>
      </c>
      <c r="M185" s="41"/>
      <c r="N185" s="40"/>
      <c r="O185" s="39">
        <f t="shared" si="18"/>
        <v>0</v>
      </c>
      <c r="P185" s="38"/>
    </row>
    <row r="186" spans="1:16" ht="60" hidden="1" x14ac:dyDescent="0.25">
      <c r="A186" s="188">
        <v>3294</v>
      </c>
      <c r="B186" s="110" t="s">
        <v>127</v>
      </c>
      <c r="C186" s="35">
        <f t="shared" si="14"/>
        <v>0</v>
      </c>
      <c r="D186" s="33"/>
      <c r="E186" s="30"/>
      <c r="F186" s="34">
        <f t="shared" si="15"/>
        <v>0</v>
      </c>
      <c r="G186" s="33"/>
      <c r="H186" s="32"/>
      <c r="I186" s="29">
        <f t="shared" si="16"/>
        <v>0</v>
      </c>
      <c r="J186" s="33"/>
      <c r="K186" s="32"/>
      <c r="L186" s="29">
        <f t="shared" si="17"/>
        <v>0</v>
      </c>
      <c r="M186" s="31"/>
      <c r="N186" s="30"/>
      <c r="O186" s="29">
        <f t="shared" si="18"/>
        <v>0</v>
      </c>
      <c r="P186" s="28"/>
    </row>
    <row r="187" spans="1:16" ht="48" hidden="1" x14ac:dyDescent="0.25">
      <c r="A187" s="154">
        <v>3300</v>
      </c>
      <c r="B187" s="153" t="s">
        <v>126</v>
      </c>
      <c r="C187" s="152">
        <f t="shared" si="14"/>
        <v>0</v>
      </c>
      <c r="D187" s="150">
        <f>SUM(D188:D189)</f>
        <v>0</v>
      </c>
      <c r="E187" s="68">
        <f>SUM(E188:E189)</f>
        <v>0</v>
      </c>
      <c r="F187" s="151">
        <f t="shared" si="15"/>
        <v>0</v>
      </c>
      <c r="G187" s="150">
        <f>SUM(G188:G189)</f>
        <v>0</v>
      </c>
      <c r="H187" s="149">
        <f>SUM(H188:H189)</f>
        <v>0</v>
      </c>
      <c r="I187" s="67">
        <f t="shared" si="16"/>
        <v>0</v>
      </c>
      <c r="J187" s="150">
        <f>SUM(J188:J189)</f>
        <v>0</v>
      </c>
      <c r="K187" s="149">
        <f>SUM(K188:K189)</f>
        <v>0</v>
      </c>
      <c r="L187" s="67">
        <f t="shared" si="17"/>
        <v>0</v>
      </c>
      <c r="M187" s="69">
        <f>SUM(M188:M189)</f>
        <v>0</v>
      </c>
      <c r="N187" s="68">
        <f>SUM(N188:N189)</f>
        <v>0</v>
      </c>
      <c r="O187" s="67">
        <f t="shared" si="18"/>
        <v>0</v>
      </c>
      <c r="P187" s="66"/>
    </row>
    <row r="188" spans="1:16" ht="48" hidden="1" x14ac:dyDescent="0.25">
      <c r="A188" s="187">
        <v>3310</v>
      </c>
      <c r="B188" s="96" t="s">
        <v>125</v>
      </c>
      <c r="C188" s="170">
        <f t="shared" si="14"/>
        <v>0</v>
      </c>
      <c r="D188" s="167"/>
      <c r="E188" s="164"/>
      <c r="F188" s="95">
        <f t="shared" si="15"/>
        <v>0</v>
      </c>
      <c r="G188" s="167"/>
      <c r="H188" s="166"/>
      <c r="I188" s="90">
        <f t="shared" si="16"/>
        <v>0</v>
      </c>
      <c r="J188" s="167"/>
      <c r="K188" s="166"/>
      <c r="L188" s="90">
        <f t="shared" si="17"/>
        <v>0</v>
      </c>
      <c r="M188" s="165"/>
      <c r="N188" s="164"/>
      <c r="O188" s="90">
        <f t="shared" si="18"/>
        <v>0</v>
      </c>
      <c r="P188" s="89"/>
    </row>
    <row r="189" spans="1:16" ht="60" hidden="1" x14ac:dyDescent="0.25">
      <c r="A189" s="145">
        <v>3320</v>
      </c>
      <c r="B189" s="117" t="s">
        <v>124</v>
      </c>
      <c r="C189" s="85">
        <f t="shared" si="14"/>
        <v>0</v>
      </c>
      <c r="D189" s="83"/>
      <c r="E189" s="80"/>
      <c r="F189" s="84">
        <f t="shared" si="15"/>
        <v>0</v>
      </c>
      <c r="G189" s="83"/>
      <c r="H189" s="82"/>
      <c r="I189" s="79">
        <f t="shared" si="16"/>
        <v>0</v>
      </c>
      <c r="J189" s="83"/>
      <c r="K189" s="82"/>
      <c r="L189" s="79">
        <f t="shared" si="17"/>
        <v>0</v>
      </c>
      <c r="M189" s="81"/>
      <c r="N189" s="80"/>
      <c r="O189" s="79">
        <f t="shared" si="18"/>
        <v>0</v>
      </c>
      <c r="P189" s="78"/>
    </row>
    <row r="190" spans="1:16" hidden="1" x14ac:dyDescent="0.25">
      <c r="A190" s="186">
        <v>4000</v>
      </c>
      <c r="B190" s="163" t="s">
        <v>123</v>
      </c>
      <c r="C190" s="162">
        <f t="shared" si="14"/>
        <v>0</v>
      </c>
      <c r="D190" s="160">
        <f>SUM(D191,D194)</f>
        <v>0</v>
      </c>
      <c r="E190" s="157">
        <f>SUM(E191,E194)</f>
        <v>0</v>
      </c>
      <c r="F190" s="161">
        <f t="shared" si="15"/>
        <v>0</v>
      </c>
      <c r="G190" s="160">
        <f>SUM(G191,G194)</f>
        <v>0</v>
      </c>
      <c r="H190" s="159">
        <f>SUM(H191,H194)</f>
        <v>0</v>
      </c>
      <c r="I190" s="156">
        <f t="shared" si="16"/>
        <v>0</v>
      </c>
      <c r="J190" s="160">
        <f>SUM(J191,J194)</f>
        <v>0</v>
      </c>
      <c r="K190" s="159">
        <f>SUM(K191,K194)</f>
        <v>0</v>
      </c>
      <c r="L190" s="156">
        <f t="shared" si="17"/>
        <v>0</v>
      </c>
      <c r="M190" s="158">
        <f>SUM(M191,M194)</f>
        <v>0</v>
      </c>
      <c r="N190" s="157">
        <f>SUM(N191,N194)</f>
        <v>0</v>
      </c>
      <c r="O190" s="156">
        <f t="shared" si="18"/>
        <v>0</v>
      </c>
      <c r="P190" s="155"/>
    </row>
    <row r="191" spans="1:16" ht="24" hidden="1" x14ac:dyDescent="0.25">
      <c r="A191" s="185">
        <v>4200</v>
      </c>
      <c r="B191" s="108" t="s">
        <v>122</v>
      </c>
      <c r="C191" s="124">
        <f t="shared" si="14"/>
        <v>0</v>
      </c>
      <c r="D191" s="121">
        <f>SUM(D192,D193)</f>
        <v>0</v>
      </c>
      <c r="E191" s="123">
        <f>SUM(E192,E193)</f>
        <v>0</v>
      </c>
      <c r="F191" s="122">
        <f t="shared" si="15"/>
        <v>0</v>
      </c>
      <c r="G191" s="121">
        <f>SUM(G192,G193)</f>
        <v>0</v>
      </c>
      <c r="H191" s="120">
        <f>SUM(H192,H193)</f>
        <v>0</v>
      </c>
      <c r="I191" s="119">
        <f t="shared" si="16"/>
        <v>0</v>
      </c>
      <c r="J191" s="121">
        <f>SUM(J192,J193)</f>
        <v>0</v>
      </c>
      <c r="K191" s="120">
        <f>SUM(K192,K193)</f>
        <v>0</v>
      </c>
      <c r="L191" s="119">
        <f t="shared" si="17"/>
        <v>0</v>
      </c>
      <c r="M191" s="172">
        <f>SUM(M192,M193)</f>
        <v>0</v>
      </c>
      <c r="N191" s="123">
        <f>SUM(N192,N193)</f>
        <v>0</v>
      </c>
      <c r="O191" s="119">
        <f t="shared" si="18"/>
        <v>0</v>
      </c>
      <c r="P191" s="171"/>
    </row>
    <row r="192" spans="1:16" ht="36" hidden="1" x14ac:dyDescent="0.25">
      <c r="A192" s="118">
        <v>4240</v>
      </c>
      <c r="B192" s="117" t="s">
        <v>121</v>
      </c>
      <c r="C192" s="85">
        <f t="shared" si="14"/>
        <v>0</v>
      </c>
      <c r="D192" s="83"/>
      <c r="E192" s="80"/>
      <c r="F192" s="84">
        <f t="shared" si="15"/>
        <v>0</v>
      </c>
      <c r="G192" s="83"/>
      <c r="H192" s="82"/>
      <c r="I192" s="79">
        <f t="shared" si="16"/>
        <v>0</v>
      </c>
      <c r="J192" s="83"/>
      <c r="K192" s="82"/>
      <c r="L192" s="79">
        <f t="shared" si="17"/>
        <v>0</v>
      </c>
      <c r="M192" s="81"/>
      <c r="N192" s="80"/>
      <c r="O192" s="79">
        <f t="shared" si="18"/>
        <v>0</v>
      </c>
      <c r="P192" s="78"/>
    </row>
    <row r="193" spans="1:16" ht="24" hidden="1" x14ac:dyDescent="0.25">
      <c r="A193" s="111">
        <v>4250</v>
      </c>
      <c r="B193" s="110" t="s">
        <v>120</v>
      </c>
      <c r="C193" s="45">
        <f t="shared" si="14"/>
        <v>0</v>
      </c>
      <c r="D193" s="43"/>
      <c r="E193" s="40"/>
      <c r="F193" s="44">
        <f t="shared" si="15"/>
        <v>0</v>
      </c>
      <c r="G193" s="43"/>
      <c r="H193" s="42"/>
      <c r="I193" s="39">
        <f t="shared" si="16"/>
        <v>0</v>
      </c>
      <c r="J193" s="43"/>
      <c r="K193" s="42"/>
      <c r="L193" s="39">
        <f t="shared" si="17"/>
        <v>0</v>
      </c>
      <c r="M193" s="41"/>
      <c r="N193" s="40"/>
      <c r="O193" s="39">
        <f t="shared" si="18"/>
        <v>0</v>
      </c>
      <c r="P193" s="38"/>
    </row>
    <row r="194" spans="1:16" hidden="1" x14ac:dyDescent="0.25">
      <c r="A194" s="109">
        <v>4300</v>
      </c>
      <c r="B194" s="108" t="s">
        <v>119</v>
      </c>
      <c r="C194" s="124">
        <f t="shared" si="14"/>
        <v>0</v>
      </c>
      <c r="D194" s="121">
        <f>SUM(D195)</f>
        <v>0</v>
      </c>
      <c r="E194" s="123">
        <f>SUM(E195)</f>
        <v>0</v>
      </c>
      <c r="F194" s="122">
        <f t="shared" si="15"/>
        <v>0</v>
      </c>
      <c r="G194" s="121">
        <f>SUM(G195)</f>
        <v>0</v>
      </c>
      <c r="H194" s="120">
        <f>SUM(H195)</f>
        <v>0</v>
      </c>
      <c r="I194" s="119">
        <f t="shared" si="16"/>
        <v>0</v>
      </c>
      <c r="J194" s="121">
        <f>SUM(J195)</f>
        <v>0</v>
      </c>
      <c r="K194" s="120">
        <f>SUM(K195)</f>
        <v>0</v>
      </c>
      <c r="L194" s="119">
        <f t="shared" si="17"/>
        <v>0</v>
      </c>
      <c r="M194" s="172">
        <f>SUM(M195)</f>
        <v>0</v>
      </c>
      <c r="N194" s="123">
        <f>SUM(N195)</f>
        <v>0</v>
      </c>
      <c r="O194" s="119">
        <f t="shared" si="18"/>
        <v>0</v>
      </c>
      <c r="P194" s="171"/>
    </row>
    <row r="195" spans="1:16" ht="24" hidden="1" x14ac:dyDescent="0.25">
      <c r="A195" s="118">
        <v>4310</v>
      </c>
      <c r="B195" s="117" t="s">
        <v>118</v>
      </c>
      <c r="C195" s="85">
        <f t="shared" si="14"/>
        <v>0</v>
      </c>
      <c r="D195" s="140">
        <f>SUM(D196:D196)</f>
        <v>0</v>
      </c>
      <c r="E195" s="141">
        <f>SUM(E196:E196)</f>
        <v>0</v>
      </c>
      <c r="F195" s="84">
        <f t="shared" si="15"/>
        <v>0</v>
      </c>
      <c r="G195" s="140">
        <f>SUM(G196:G196)</f>
        <v>0</v>
      </c>
      <c r="H195" s="139">
        <f>SUM(H196:H196)</f>
        <v>0</v>
      </c>
      <c r="I195" s="79">
        <f t="shared" si="16"/>
        <v>0</v>
      </c>
      <c r="J195" s="140">
        <f>SUM(J196:J196)</f>
        <v>0</v>
      </c>
      <c r="K195" s="139">
        <f>SUM(K196:K196)</f>
        <v>0</v>
      </c>
      <c r="L195" s="79">
        <f t="shared" si="17"/>
        <v>0</v>
      </c>
      <c r="M195" s="142">
        <f>SUM(M196:M196)</f>
        <v>0</v>
      </c>
      <c r="N195" s="141">
        <f>SUM(N196:N196)</f>
        <v>0</v>
      </c>
      <c r="O195" s="79">
        <f t="shared" si="18"/>
        <v>0</v>
      </c>
      <c r="P195" s="78"/>
    </row>
    <row r="196" spans="1:16" ht="36" hidden="1" x14ac:dyDescent="0.25">
      <c r="A196" s="88">
        <v>4311</v>
      </c>
      <c r="B196" s="110" t="s">
        <v>117</v>
      </c>
      <c r="C196" s="45">
        <f t="shared" si="14"/>
        <v>0</v>
      </c>
      <c r="D196" s="43">
        <v>0</v>
      </c>
      <c r="E196" s="40">
        <v>0</v>
      </c>
      <c r="F196" s="44">
        <f t="shared" si="15"/>
        <v>0</v>
      </c>
      <c r="G196" s="43"/>
      <c r="H196" s="42"/>
      <c r="I196" s="39">
        <f t="shared" si="16"/>
        <v>0</v>
      </c>
      <c r="J196" s="43"/>
      <c r="K196" s="42"/>
      <c r="L196" s="39">
        <f t="shared" si="17"/>
        <v>0</v>
      </c>
      <c r="M196" s="41"/>
      <c r="N196" s="40"/>
      <c r="O196" s="39">
        <f t="shared" si="18"/>
        <v>0</v>
      </c>
      <c r="P196" s="38"/>
    </row>
    <row r="197" spans="1:16" s="6" customFormat="1" ht="24" x14ac:dyDescent="0.25">
      <c r="A197" s="184"/>
      <c r="B197" s="183" t="s">
        <v>116</v>
      </c>
      <c r="C197" s="182">
        <f t="shared" si="14"/>
        <v>34000</v>
      </c>
      <c r="D197" s="179">
        <f>SUM(D198,D233,D271)</f>
        <v>0</v>
      </c>
      <c r="E197" s="537">
        <f>SUM(E198,E233,E271)</f>
        <v>34000</v>
      </c>
      <c r="F197" s="491">
        <f t="shared" si="15"/>
        <v>34000</v>
      </c>
      <c r="G197" s="179">
        <f>SUM(G198,G233,G271)</f>
        <v>0</v>
      </c>
      <c r="H197" s="178">
        <f>SUM(H198,H233,H271)</f>
        <v>0</v>
      </c>
      <c r="I197" s="177">
        <f t="shared" si="16"/>
        <v>0</v>
      </c>
      <c r="J197" s="179">
        <f>SUM(J198,J233,J271)</f>
        <v>0</v>
      </c>
      <c r="K197" s="178">
        <f>SUM(K198,K233,K271)</f>
        <v>0</v>
      </c>
      <c r="L197" s="177">
        <f t="shared" si="17"/>
        <v>0</v>
      </c>
      <c r="M197" s="176">
        <f>SUM(M198,M233,M271)</f>
        <v>0</v>
      </c>
      <c r="N197" s="175">
        <f>SUM(N198,N233,N271)</f>
        <v>0</v>
      </c>
      <c r="O197" s="174">
        <f t="shared" si="18"/>
        <v>0</v>
      </c>
      <c r="P197" s="173"/>
    </row>
    <row r="198" spans="1:16" x14ac:dyDescent="0.25">
      <c r="A198" s="163">
        <v>5000</v>
      </c>
      <c r="B198" s="163" t="s">
        <v>115</v>
      </c>
      <c r="C198" s="162">
        <f>F198+I198+L198+O198</f>
        <v>34000</v>
      </c>
      <c r="D198" s="160">
        <f>D199+D207</f>
        <v>0</v>
      </c>
      <c r="E198" s="602">
        <f>E199+E207</f>
        <v>34000</v>
      </c>
      <c r="F198" s="492">
        <f t="shared" si="15"/>
        <v>34000</v>
      </c>
      <c r="G198" s="160">
        <f>G199+G207</f>
        <v>0</v>
      </c>
      <c r="H198" s="159">
        <f>H199+H207</f>
        <v>0</v>
      </c>
      <c r="I198" s="156">
        <f t="shared" si="16"/>
        <v>0</v>
      </c>
      <c r="J198" s="160">
        <f>J199+J207</f>
        <v>0</v>
      </c>
      <c r="K198" s="159">
        <f>K199+K207</f>
        <v>0</v>
      </c>
      <c r="L198" s="156">
        <f t="shared" si="17"/>
        <v>0</v>
      </c>
      <c r="M198" s="158">
        <f>M199+M207</f>
        <v>0</v>
      </c>
      <c r="N198" s="157">
        <f>N199+N207</f>
        <v>0</v>
      </c>
      <c r="O198" s="156">
        <f t="shared" si="18"/>
        <v>0</v>
      </c>
      <c r="P198" s="155"/>
    </row>
    <row r="199" spans="1:16" hidden="1" x14ac:dyDescent="0.25">
      <c r="A199" s="109">
        <v>5100</v>
      </c>
      <c r="B199" s="108" t="s">
        <v>114</v>
      </c>
      <c r="C199" s="124">
        <f t="shared" si="14"/>
        <v>0</v>
      </c>
      <c r="D199" s="121">
        <f>D200+D201+D204+D205+D206</f>
        <v>0</v>
      </c>
      <c r="E199" s="123">
        <f>E200+E201+E204+E205+E206</f>
        <v>0</v>
      </c>
      <c r="F199" s="122">
        <f t="shared" si="15"/>
        <v>0</v>
      </c>
      <c r="G199" s="121">
        <f>G200+G201+G204+G205+G206</f>
        <v>0</v>
      </c>
      <c r="H199" s="120">
        <f>H200+H201+H204+H205+H206</f>
        <v>0</v>
      </c>
      <c r="I199" s="119">
        <f t="shared" si="16"/>
        <v>0</v>
      </c>
      <c r="J199" s="121">
        <f>J200+J201+J204+J205+J206</f>
        <v>0</v>
      </c>
      <c r="K199" s="120">
        <f>K200+K201+K204+K205+K206</f>
        <v>0</v>
      </c>
      <c r="L199" s="119">
        <f t="shared" si="17"/>
        <v>0</v>
      </c>
      <c r="M199" s="172">
        <f>M200+M201+M204+M205+M206</f>
        <v>0</v>
      </c>
      <c r="N199" s="123">
        <f>N200+N201+N204+N205+N206</f>
        <v>0</v>
      </c>
      <c r="O199" s="119">
        <f t="shared" si="18"/>
        <v>0</v>
      </c>
      <c r="P199" s="171"/>
    </row>
    <row r="200" spans="1:16" hidden="1" x14ac:dyDescent="0.25">
      <c r="A200" s="118">
        <v>5110</v>
      </c>
      <c r="B200" s="117" t="s">
        <v>113</v>
      </c>
      <c r="C200" s="85">
        <f t="shared" si="14"/>
        <v>0</v>
      </c>
      <c r="D200" s="83"/>
      <c r="E200" s="80"/>
      <c r="F200" s="84">
        <f t="shared" si="15"/>
        <v>0</v>
      </c>
      <c r="G200" s="83"/>
      <c r="H200" s="82"/>
      <c r="I200" s="79">
        <f t="shared" si="16"/>
        <v>0</v>
      </c>
      <c r="J200" s="83"/>
      <c r="K200" s="82"/>
      <c r="L200" s="79">
        <f t="shared" si="17"/>
        <v>0</v>
      </c>
      <c r="M200" s="81"/>
      <c r="N200" s="80"/>
      <c r="O200" s="79">
        <f t="shared" si="18"/>
        <v>0</v>
      </c>
      <c r="P200" s="78"/>
    </row>
    <row r="201" spans="1:16" ht="24" hidden="1" x14ac:dyDescent="0.25">
      <c r="A201" s="111">
        <v>5120</v>
      </c>
      <c r="B201" s="110" t="s">
        <v>112</v>
      </c>
      <c r="C201" s="45">
        <f t="shared" si="14"/>
        <v>0</v>
      </c>
      <c r="D201" s="115">
        <f>D202+D203</f>
        <v>0</v>
      </c>
      <c r="E201" s="112">
        <f>E202+E203</f>
        <v>0</v>
      </c>
      <c r="F201" s="44">
        <f t="shared" si="15"/>
        <v>0</v>
      </c>
      <c r="G201" s="115">
        <f>G202+G203</f>
        <v>0</v>
      </c>
      <c r="H201" s="114">
        <f>H202+H203</f>
        <v>0</v>
      </c>
      <c r="I201" s="39">
        <f t="shared" si="16"/>
        <v>0</v>
      </c>
      <c r="J201" s="115">
        <f>J202+J203</f>
        <v>0</v>
      </c>
      <c r="K201" s="114">
        <f>K202+K203</f>
        <v>0</v>
      </c>
      <c r="L201" s="39">
        <f t="shared" si="17"/>
        <v>0</v>
      </c>
      <c r="M201" s="113">
        <f>M202+M203</f>
        <v>0</v>
      </c>
      <c r="N201" s="112">
        <f>N202+N203</f>
        <v>0</v>
      </c>
      <c r="O201" s="39">
        <f t="shared" si="18"/>
        <v>0</v>
      </c>
      <c r="P201" s="38"/>
    </row>
    <row r="202" spans="1:16" hidden="1" x14ac:dyDescent="0.25">
      <c r="A202" s="88">
        <v>5121</v>
      </c>
      <c r="B202" s="110" t="s">
        <v>111</v>
      </c>
      <c r="C202" s="45">
        <f t="shared" si="14"/>
        <v>0</v>
      </c>
      <c r="D202" s="43"/>
      <c r="E202" s="40"/>
      <c r="F202" s="44">
        <f t="shared" si="15"/>
        <v>0</v>
      </c>
      <c r="G202" s="43"/>
      <c r="H202" s="42"/>
      <c r="I202" s="39">
        <f t="shared" si="16"/>
        <v>0</v>
      </c>
      <c r="J202" s="43"/>
      <c r="K202" s="42"/>
      <c r="L202" s="39">
        <f t="shared" si="17"/>
        <v>0</v>
      </c>
      <c r="M202" s="41"/>
      <c r="N202" s="40"/>
      <c r="O202" s="39">
        <f t="shared" si="18"/>
        <v>0</v>
      </c>
      <c r="P202" s="38"/>
    </row>
    <row r="203" spans="1:16" ht="24" hidden="1" x14ac:dyDescent="0.25">
      <c r="A203" s="88">
        <v>5129</v>
      </c>
      <c r="B203" s="110" t="s">
        <v>110</v>
      </c>
      <c r="C203" s="45">
        <f t="shared" si="14"/>
        <v>0</v>
      </c>
      <c r="D203" s="43"/>
      <c r="E203" s="40"/>
      <c r="F203" s="44">
        <f t="shared" si="15"/>
        <v>0</v>
      </c>
      <c r="G203" s="43"/>
      <c r="H203" s="42"/>
      <c r="I203" s="39">
        <f t="shared" si="16"/>
        <v>0</v>
      </c>
      <c r="J203" s="43"/>
      <c r="K203" s="42"/>
      <c r="L203" s="39">
        <f t="shared" si="17"/>
        <v>0</v>
      </c>
      <c r="M203" s="41"/>
      <c r="N203" s="40"/>
      <c r="O203" s="39">
        <f t="shared" si="18"/>
        <v>0</v>
      </c>
      <c r="P203" s="38"/>
    </row>
    <row r="204" spans="1:16" hidden="1" x14ac:dyDescent="0.25">
      <c r="A204" s="111">
        <v>5130</v>
      </c>
      <c r="B204" s="110" t="s">
        <v>109</v>
      </c>
      <c r="C204" s="45">
        <f t="shared" si="14"/>
        <v>0</v>
      </c>
      <c r="D204" s="43"/>
      <c r="E204" s="40"/>
      <c r="F204" s="44">
        <f t="shared" si="15"/>
        <v>0</v>
      </c>
      <c r="G204" s="43"/>
      <c r="H204" s="42"/>
      <c r="I204" s="39">
        <f t="shared" si="16"/>
        <v>0</v>
      </c>
      <c r="J204" s="43"/>
      <c r="K204" s="42"/>
      <c r="L204" s="39">
        <f t="shared" si="17"/>
        <v>0</v>
      </c>
      <c r="M204" s="41"/>
      <c r="N204" s="40"/>
      <c r="O204" s="39">
        <f t="shared" si="18"/>
        <v>0</v>
      </c>
      <c r="P204" s="38"/>
    </row>
    <row r="205" spans="1:16" hidden="1" x14ac:dyDescent="0.25">
      <c r="A205" s="111">
        <v>5140</v>
      </c>
      <c r="B205" s="110" t="s">
        <v>108</v>
      </c>
      <c r="C205" s="45">
        <f t="shared" si="14"/>
        <v>0</v>
      </c>
      <c r="D205" s="43"/>
      <c r="E205" s="40"/>
      <c r="F205" s="44">
        <f t="shared" si="15"/>
        <v>0</v>
      </c>
      <c r="G205" s="43"/>
      <c r="H205" s="42"/>
      <c r="I205" s="39">
        <f t="shared" si="16"/>
        <v>0</v>
      </c>
      <c r="J205" s="43"/>
      <c r="K205" s="42"/>
      <c r="L205" s="39">
        <f t="shared" si="17"/>
        <v>0</v>
      </c>
      <c r="M205" s="41"/>
      <c r="N205" s="40"/>
      <c r="O205" s="39">
        <f t="shared" si="18"/>
        <v>0</v>
      </c>
      <c r="P205" s="38"/>
    </row>
    <row r="206" spans="1:16" ht="24" hidden="1" x14ac:dyDescent="0.25">
      <c r="A206" s="111">
        <v>5170</v>
      </c>
      <c r="B206" s="110" t="s">
        <v>107</v>
      </c>
      <c r="C206" s="45">
        <f t="shared" si="14"/>
        <v>0</v>
      </c>
      <c r="D206" s="43"/>
      <c r="E206" s="40"/>
      <c r="F206" s="44">
        <f t="shared" si="15"/>
        <v>0</v>
      </c>
      <c r="G206" s="43"/>
      <c r="H206" s="42"/>
      <c r="I206" s="39">
        <f t="shared" si="16"/>
        <v>0</v>
      </c>
      <c r="J206" s="43"/>
      <c r="K206" s="42"/>
      <c r="L206" s="39">
        <f t="shared" si="17"/>
        <v>0</v>
      </c>
      <c r="M206" s="41"/>
      <c r="N206" s="40"/>
      <c r="O206" s="39">
        <f t="shared" si="18"/>
        <v>0</v>
      </c>
      <c r="P206" s="38"/>
    </row>
    <row r="207" spans="1:16" x14ac:dyDescent="0.25">
      <c r="A207" s="109">
        <v>5200</v>
      </c>
      <c r="B207" s="108" t="s">
        <v>106</v>
      </c>
      <c r="C207" s="124">
        <f t="shared" si="14"/>
        <v>34000</v>
      </c>
      <c r="D207" s="121">
        <f>D208+D218+D219+D228+D229+D230+D232</f>
        <v>0</v>
      </c>
      <c r="E207" s="540">
        <f>E208+E218+E219+E228+E229+E230+E232</f>
        <v>34000</v>
      </c>
      <c r="F207" s="473">
        <f t="shared" si="15"/>
        <v>34000</v>
      </c>
      <c r="G207" s="121">
        <f>G208+G218+G219+G228+G229+G230+G232</f>
        <v>0</v>
      </c>
      <c r="H207" s="120">
        <f>H208+H218+H219+H228+H229+H230+H232</f>
        <v>0</v>
      </c>
      <c r="I207" s="119">
        <f t="shared" si="16"/>
        <v>0</v>
      </c>
      <c r="J207" s="121">
        <f>J208+J218+J219+J228+J229+J230+J232</f>
        <v>0</v>
      </c>
      <c r="K207" s="120">
        <f>K208+K218+K219+K228+K229+K230+K232</f>
        <v>0</v>
      </c>
      <c r="L207" s="119">
        <f t="shared" si="17"/>
        <v>0</v>
      </c>
      <c r="M207" s="172">
        <f>M208+M218+M219+M228+M229+M230+M232</f>
        <v>0</v>
      </c>
      <c r="N207" s="123">
        <f>N208+N218+N219+N228+N229+N230+N232</f>
        <v>0</v>
      </c>
      <c r="O207" s="119">
        <f t="shared" si="18"/>
        <v>0</v>
      </c>
      <c r="P207" s="171"/>
    </row>
    <row r="208" spans="1:16" x14ac:dyDescent="0.25">
      <c r="A208" s="169">
        <v>5210</v>
      </c>
      <c r="B208" s="96" t="s">
        <v>105</v>
      </c>
      <c r="C208" s="170">
        <f t="shared" si="14"/>
        <v>34000</v>
      </c>
      <c r="D208" s="94">
        <f>SUM(D209:D217)</f>
        <v>0</v>
      </c>
      <c r="E208" s="541">
        <f>SUM(E209:E217)</f>
        <v>34000</v>
      </c>
      <c r="F208" s="484">
        <f t="shared" si="15"/>
        <v>34000</v>
      </c>
      <c r="G208" s="94">
        <f>SUM(G209:G217)</f>
        <v>0</v>
      </c>
      <c r="H208" s="93">
        <f>SUM(H209:H217)</f>
        <v>0</v>
      </c>
      <c r="I208" s="90">
        <f t="shared" si="16"/>
        <v>0</v>
      </c>
      <c r="J208" s="94">
        <f>SUM(J209:J217)</f>
        <v>0</v>
      </c>
      <c r="K208" s="93">
        <f>SUM(K209:K217)</f>
        <v>0</v>
      </c>
      <c r="L208" s="90">
        <f t="shared" si="17"/>
        <v>0</v>
      </c>
      <c r="M208" s="92">
        <f>SUM(M209:M217)</f>
        <v>0</v>
      </c>
      <c r="N208" s="91">
        <f>SUM(N209:N217)</f>
        <v>0</v>
      </c>
      <c r="O208" s="90">
        <f t="shared" si="18"/>
        <v>0</v>
      </c>
      <c r="P208" s="89"/>
    </row>
    <row r="209" spans="1:16" hidden="1" x14ac:dyDescent="0.25">
      <c r="A209" s="145">
        <v>5211</v>
      </c>
      <c r="B209" s="117" t="s">
        <v>104</v>
      </c>
      <c r="C209" s="87">
        <f t="shared" si="14"/>
        <v>0</v>
      </c>
      <c r="D209" s="83"/>
      <c r="E209" s="80"/>
      <c r="F209" s="84">
        <f t="shared" si="15"/>
        <v>0</v>
      </c>
      <c r="G209" s="83"/>
      <c r="H209" s="82"/>
      <c r="I209" s="79">
        <f t="shared" si="16"/>
        <v>0</v>
      </c>
      <c r="J209" s="83"/>
      <c r="K209" s="82"/>
      <c r="L209" s="79">
        <f t="shared" si="17"/>
        <v>0</v>
      </c>
      <c r="M209" s="81"/>
      <c r="N209" s="80"/>
      <c r="O209" s="79">
        <f t="shared" si="18"/>
        <v>0</v>
      </c>
      <c r="P209" s="78"/>
    </row>
    <row r="210" spans="1:16" hidden="1" x14ac:dyDescent="0.25">
      <c r="A210" s="88">
        <v>5212</v>
      </c>
      <c r="B210" s="110" t="s">
        <v>103</v>
      </c>
      <c r="C210" s="87">
        <f t="shared" si="14"/>
        <v>0</v>
      </c>
      <c r="D210" s="43"/>
      <c r="E210" s="40"/>
      <c r="F210" s="44">
        <f t="shared" si="15"/>
        <v>0</v>
      </c>
      <c r="G210" s="43"/>
      <c r="H210" s="42"/>
      <c r="I210" s="39">
        <f t="shared" si="16"/>
        <v>0</v>
      </c>
      <c r="J210" s="43"/>
      <c r="K210" s="42"/>
      <c r="L210" s="39">
        <f t="shared" si="17"/>
        <v>0</v>
      </c>
      <c r="M210" s="41"/>
      <c r="N210" s="40"/>
      <c r="O210" s="39">
        <f t="shared" si="18"/>
        <v>0</v>
      </c>
      <c r="P210" s="38"/>
    </row>
    <row r="211" spans="1:16" hidden="1" x14ac:dyDescent="0.25">
      <c r="A211" s="88">
        <v>5213</v>
      </c>
      <c r="B211" s="110" t="s">
        <v>102</v>
      </c>
      <c r="C211" s="87">
        <f t="shared" si="14"/>
        <v>0</v>
      </c>
      <c r="D211" s="43"/>
      <c r="E211" s="40"/>
      <c r="F211" s="44">
        <f t="shared" si="15"/>
        <v>0</v>
      </c>
      <c r="G211" s="43"/>
      <c r="H211" s="42"/>
      <c r="I211" s="39">
        <f t="shared" si="16"/>
        <v>0</v>
      </c>
      <c r="J211" s="43"/>
      <c r="K211" s="42"/>
      <c r="L211" s="39">
        <f t="shared" si="17"/>
        <v>0</v>
      </c>
      <c r="M211" s="41"/>
      <c r="N211" s="40"/>
      <c r="O211" s="39">
        <f t="shared" si="18"/>
        <v>0</v>
      </c>
      <c r="P211" s="38"/>
    </row>
    <row r="212" spans="1:16" hidden="1" x14ac:dyDescent="0.25">
      <c r="A212" s="88">
        <v>5214</v>
      </c>
      <c r="B212" s="110" t="s">
        <v>101</v>
      </c>
      <c r="C212" s="87">
        <f t="shared" si="14"/>
        <v>0</v>
      </c>
      <c r="D212" s="43"/>
      <c r="E212" s="40"/>
      <c r="F212" s="44">
        <f t="shared" si="15"/>
        <v>0</v>
      </c>
      <c r="G212" s="43"/>
      <c r="H212" s="42"/>
      <c r="I212" s="39">
        <f t="shared" si="16"/>
        <v>0</v>
      </c>
      <c r="J212" s="43"/>
      <c r="K212" s="42"/>
      <c r="L212" s="39">
        <f t="shared" si="17"/>
        <v>0</v>
      </c>
      <c r="M212" s="41"/>
      <c r="N212" s="40"/>
      <c r="O212" s="39">
        <f t="shared" si="18"/>
        <v>0</v>
      </c>
      <c r="P212" s="38"/>
    </row>
    <row r="213" spans="1:16" hidden="1" x14ac:dyDescent="0.25">
      <c r="A213" s="88">
        <v>5215</v>
      </c>
      <c r="B213" s="110" t="s">
        <v>100</v>
      </c>
      <c r="C213" s="87">
        <f t="shared" si="14"/>
        <v>0</v>
      </c>
      <c r="D213" s="43"/>
      <c r="E213" s="40"/>
      <c r="F213" s="44">
        <f t="shared" si="15"/>
        <v>0</v>
      </c>
      <c r="G213" s="43"/>
      <c r="H213" s="42"/>
      <c r="I213" s="39">
        <f t="shared" si="16"/>
        <v>0</v>
      </c>
      <c r="J213" s="43"/>
      <c r="K213" s="42"/>
      <c r="L213" s="39">
        <f t="shared" si="17"/>
        <v>0</v>
      </c>
      <c r="M213" s="41"/>
      <c r="N213" s="40"/>
      <c r="O213" s="39">
        <f t="shared" si="18"/>
        <v>0</v>
      </c>
      <c r="P213" s="38"/>
    </row>
    <row r="214" spans="1:16" ht="24" hidden="1" x14ac:dyDescent="0.25">
      <c r="A214" s="88">
        <v>5216</v>
      </c>
      <c r="B214" s="110" t="s">
        <v>99</v>
      </c>
      <c r="C214" s="87">
        <f t="shared" si="14"/>
        <v>0</v>
      </c>
      <c r="D214" s="43"/>
      <c r="E214" s="40"/>
      <c r="F214" s="44">
        <f t="shared" si="15"/>
        <v>0</v>
      </c>
      <c r="G214" s="43"/>
      <c r="H214" s="42"/>
      <c r="I214" s="39">
        <f t="shared" si="16"/>
        <v>0</v>
      </c>
      <c r="J214" s="43"/>
      <c r="K214" s="42"/>
      <c r="L214" s="39">
        <f t="shared" si="17"/>
        <v>0</v>
      </c>
      <c r="M214" s="41"/>
      <c r="N214" s="40"/>
      <c r="O214" s="39">
        <f t="shared" si="18"/>
        <v>0</v>
      </c>
      <c r="P214" s="38"/>
    </row>
    <row r="215" spans="1:16" hidden="1" x14ac:dyDescent="0.25">
      <c r="A215" s="88">
        <v>5217</v>
      </c>
      <c r="B215" s="110" t="s">
        <v>98</v>
      </c>
      <c r="C215" s="87">
        <f t="shared" si="14"/>
        <v>0</v>
      </c>
      <c r="D215" s="43"/>
      <c r="E215" s="40"/>
      <c r="F215" s="44">
        <f t="shared" si="15"/>
        <v>0</v>
      </c>
      <c r="G215" s="43"/>
      <c r="H215" s="42"/>
      <c r="I215" s="39">
        <f t="shared" si="16"/>
        <v>0</v>
      </c>
      <c r="J215" s="43"/>
      <c r="K215" s="42"/>
      <c r="L215" s="39">
        <f t="shared" si="17"/>
        <v>0</v>
      </c>
      <c r="M215" s="41"/>
      <c r="N215" s="40"/>
      <c r="O215" s="39">
        <f t="shared" si="18"/>
        <v>0</v>
      </c>
      <c r="P215" s="38"/>
    </row>
    <row r="216" spans="1:16" hidden="1" x14ac:dyDescent="0.25">
      <c r="A216" s="88">
        <v>5218</v>
      </c>
      <c r="B216" s="110" t="s">
        <v>97</v>
      </c>
      <c r="C216" s="87">
        <f t="shared" si="14"/>
        <v>0</v>
      </c>
      <c r="D216" s="43"/>
      <c r="E216" s="40"/>
      <c r="F216" s="44">
        <f t="shared" si="15"/>
        <v>0</v>
      </c>
      <c r="G216" s="43"/>
      <c r="H216" s="42"/>
      <c r="I216" s="39">
        <f t="shared" si="16"/>
        <v>0</v>
      </c>
      <c r="J216" s="43"/>
      <c r="K216" s="42"/>
      <c r="L216" s="39">
        <f t="shared" si="17"/>
        <v>0</v>
      </c>
      <c r="M216" s="41"/>
      <c r="N216" s="40"/>
      <c r="O216" s="39">
        <f t="shared" si="18"/>
        <v>0</v>
      </c>
      <c r="P216" s="38"/>
    </row>
    <row r="217" spans="1:16" ht="41.25" customHeight="1" x14ac:dyDescent="0.25">
      <c r="A217" s="88">
        <v>5219</v>
      </c>
      <c r="B217" s="110" t="s">
        <v>96</v>
      </c>
      <c r="C217" s="87">
        <f t="shared" si="14"/>
        <v>34000</v>
      </c>
      <c r="D217" s="43">
        <v>0</v>
      </c>
      <c r="E217" s="543">
        <v>34000</v>
      </c>
      <c r="F217" s="87">
        <f t="shared" si="15"/>
        <v>34000</v>
      </c>
      <c r="G217" s="43"/>
      <c r="H217" s="42"/>
      <c r="I217" s="39">
        <f t="shared" si="16"/>
        <v>0</v>
      </c>
      <c r="J217" s="43"/>
      <c r="K217" s="42"/>
      <c r="L217" s="39">
        <f t="shared" si="17"/>
        <v>0</v>
      </c>
      <c r="M217" s="41"/>
      <c r="N217" s="40"/>
      <c r="O217" s="39">
        <f t="shared" si="18"/>
        <v>0</v>
      </c>
      <c r="P217" s="38" t="s">
        <v>560</v>
      </c>
    </row>
    <row r="218" spans="1:16" hidden="1" x14ac:dyDescent="0.25">
      <c r="A218" s="111">
        <v>5220</v>
      </c>
      <c r="B218" s="110" t="s">
        <v>95</v>
      </c>
      <c r="C218" s="87">
        <f t="shared" si="14"/>
        <v>0</v>
      </c>
      <c r="D218" s="43"/>
      <c r="E218" s="40"/>
      <c r="F218" s="44">
        <f t="shared" si="15"/>
        <v>0</v>
      </c>
      <c r="G218" s="43"/>
      <c r="H218" s="42"/>
      <c r="I218" s="39">
        <f t="shared" si="16"/>
        <v>0</v>
      </c>
      <c r="J218" s="43"/>
      <c r="K218" s="42"/>
      <c r="L218" s="39">
        <f t="shared" si="17"/>
        <v>0</v>
      </c>
      <c r="M218" s="41"/>
      <c r="N218" s="40"/>
      <c r="O218" s="39">
        <f t="shared" si="18"/>
        <v>0</v>
      </c>
      <c r="P218" s="38"/>
    </row>
    <row r="219" spans="1:16" hidden="1" x14ac:dyDescent="0.25">
      <c r="A219" s="111">
        <v>5230</v>
      </c>
      <c r="B219" s="110" t="s">
        <v>94</v>
      </c>
      <c r="C219" s="87">
        <f t="shared" si="14"/>
        <v>0</v>
      </c>
      <c r="D219" s="115">
        <f>SUM(D220:D227)</f>
        <v>0</v>
      </c>
      <c r="E219" s="112">
        <f>SUM(E220:E227)</f>
        <v>0</v>
      </c>
      <c r="F219" s="44">
        <f t="shared" si="15"/>
        <v>0</v>
      </c>
      <c r="G219" s="115">
        <f>SUM(G220:G227)</f>
        <v>0</v>
      </c>
      <c r="H219" s="114">
        <f>SUM(H220:H227)</f>
        <v>0</v>
      </c>
      <c r="I219" s="39">
        <f t="shared" si="16"/>
        <v>0</v>
      </c>
      <c r="J219" s="115">
        <f>SUM(J220:J227)</f>
        <v>0</v>
      </c>
      <c r="K219" s="114">
        <f>SUM(K220:K227)</f>
        <v>0</v>
      </c>
      <c r="L219" s="39">
        <f t="shared" si="17"/>
        <v>0</v>
      </c>
      <c r="M219" s="113">
        <f>SUM(M220:M227)</f>
        <v>0</v>
      </c>
      <c r="N219" s="112">
        <f>SUM(N220:N227)</f>
        <v>0</v>
      </c>
      <c r="O219" s="39">
        <f t="shared" si="18"/>
        <v>0</v>
      </c>
      <c r="P219" s="38"/>
    </row>
    <row r="220" spans="1:16" hidden="1" x14ac:dyDescent="0.25">
      <c r="A220" s="88">
        <v>5231</v>
      </c>
      <c r="B220" s="110" t="s">
        <v>93</v>
      </c>
      <c r="C220" s="87">
        <f t="shared" si="14"/>
        <v>0</v>
      </c>
      <c r="D220" s="43"/>
      <c r="E220" s="40"/>
      <c r="F220" s="44">
        <f t="shared" si="15"/>
        <v>0</v>
      </c>
      <c r="G220" s="43"/>
      <c r="H220" s="42"/>
      <c r="I220" s="39">
        <f t="shared" si="16"/>
        <v>0</v>
      </c>
      <c r="J220" s="43"/>
      <c r="K220" s="42"/>
      <c r="L220" s="39">
        <f t="shared" si="17"/>
        <v>0</v>
      </c>
      <c r="M220" s="41"/>
      <c r="N220" s="40"/>
      <c r="O220" s="39">
        <f t="shared" si="18"/>
        <v>0</v>
      </c>
      <c r="P220" s="38"/>
    </row>
    <row r="221" spans="1:16" hidden="1" x14ac:dyDescent="0.25">
      <c r="A221" s="88">
        <v>5232</v>
      </c>
      <c r="B221" s="110" t="s">
        <v>92</v>
      </c>
      <c r="C221" s="87">
        <f t="shared" si="14"/>
        <v>0</v>
      </c>
      <c r="D221" s="43"/>
      <c r="E221" s="40"/>
      <c r="F221" s="44">
        <f t="shared" si="15"/>
        <v>0</v>
      </c>
      <c r="G221" s="43"/>
      <c r="H221" s="42"/>
      <c r="I221" s="39">
        <f t="shared" si="16"/>
        <v>0</v>
      </c>
      <c r="J221" s="43"/>
      <c r="K221" s="42"/>
      <c r="L221" s="39">
        <f t="shared" si="17"/>
        <v>0</v>
      </c>
      <c r="M221" s="41"/>
      <c r="N221" s="40"/>
      <c r="O221" s="39">
        <f t="shared" si="18"/>
        <v>0</v>
      </c>
      <c r="P221" s="38"/>
    </row>
    <row r="222" spans="1:16" hidden="1" x14ac:dyDescent="0.25">
      <c r="A222" s="88">
        <v>5233</v>
      </c>
      <c r="B222" s="110" t="s">
        <v>91</v>
      </c>
      <c r="C222" s="87">
        <f t="shared" si="14"/>
        <v>0</v>
      </c>
      <c r="D222" s="43"/>
      <c r="E222" s="40"/>
      <c r="F222" s="44">
        <f t="shared" si="15"/>
        <v>0</v>
      </c>
      <c r="G222" s="43"/>
      <c r="H222" s="42"/>
      <c r="I222" s="39">
        <f t="shared" si="16"/>
        <v>0</v>
      </c>
      <c r="J222" s="43"/>
      <c r="K222" s="42"/>
      <c r="L222" s="39">
        <f t="shared" si="17"/>
        <v>0</v>
      </c>
      <c r="M222" s="41"/>
      <c r="N222" s="40"/>
      <c r="O222" s="39">
        <f t="shared" si="18"/>
        <v>0</v>
      </c>
      <c r="P222" s="38"/>
    </row>
    <row r="223" spans="1:16" ht="24" hidden="1" x14ac:dyDescent="0.25">
      <c r="A223" s="88">
        <v>5234</v>
      </c>
      <c r="B223" s="110" t="s">
        <v>90</v>
      </c>
      <c r="C223" s="87">
        <f t="shared" si="14"/>
        <v>0</v>
      </c>
      <c r="D223" s="43"/>
      <c r="E223" s="40"/>
      <c r="F223" s="44">
        <f t="shared" si="15"/>
        <v>0</v>
      </c>
      <c r="G223" s="43"/>
      <c r="H223" s="42"/>
      <c r="I223" s="39">
        <f t="shared" si="16"/>
        <v>0</v>
      </c>
      <c r="J223" s="43"/>
      <c r="K223" s="42"/>
      <c r="L223" s="39">
        <f t="shared" si="17"/>
        <v>0</v>
      </c>
      <c r="M223" s="41"/>
      <c r="N223" s="40"/>
      <c r="O223" s="39">
        <f t="shared" si="18"/>
        <v>0</v>
      </c>
      <c r="P223" s="38"/>
    </row>
    <row r="224" spans="1:16" hidden="1" x14ac:dyDescent="0.25">
      <c r="A224" s="88">
        <v>5236</v>
      </c>
      <c r="B224" s="110" t="s">
        <v>89</v>
      </c>
      <c r="C224" s="87">
        <f t="shared" si="14"/>
        <v>0</v>
      </c>
      <c r="D224" s="43"/>
      <c r="E224" s="40"/>
      <c r="F224" s="44">
        <f t="shared" si="15"/>
        <v>0</v>
      </c>
      <c r="G224" s="43"/>
      <c r="H224" s="42"/>
      <c r="I224" s="39">
        <f t="shared" si="16"/>
        <v>0</v>
      </c>
      <c r="J224" s="43"/>
      <c r="K224" s="42"/>
      <c r="L224" s="39">
        <f t="shared" si="17"/>
        <v>0</v>
      </c>
      <c r="M224" s="41"/>
      <c r="N224" s="40"/>
      <c r="O224" s="39">
        <f t="shared" si="18"/>
        <v>0</v>
      </c>
      <c r="P224" s="38"/>
    </row>
    <row r="225" spans="1:16" hidden="1" x14ac:dyDescent="0.25">
      <c r="A225" s="88">
        <v>5237</v>
      </c>
      <c r="B225" s="110" t="s">
        <v>88</v>
      </c>
      <c r="C225" s="87">
        <f t="shared" si="14"/>
        <v>0</v>
      </c>
      <c r="D225" s="43"/>
      <c r="E225" s="40"/>
      <c r="F225" s="44">
        <f t="shared" si="15"/>
        <v>0</v>
      </c>
      <c r="G225" s="43"/>
      <c r="H225" s="42"/>
      <c r="I225" s="39">
        <f t="shared" si="16"/>
        <v>0</v>
      </c>
      <c r="J225" s="43"/>
      <c r="K225" s="42"/>
      <c r="L225" s="39">
        <f t="shared" si="17"/>
        <v>0</v>
      </c>
      <c r="M225" s="41"/>
      <c r="N225" s="40"/>
      <c r="O225" s="39">
        <f t="shared" si="18"/>
        <v>0</v>
      </c>
      <c r="P225" s="38"/>
    </row>
    <row r="226" spans="1:16" ht="24" hidden="1" x14ac:dyDescent="0.25">
      <c r="A226" s="88">
        <v>5238</v>
      </c>
      <c r="B226" s="110" t="s">
        <v>87</v>
      </c>
      <c r="C226" s="87">
        <f t="shared" si="14"/>
        <v>0</v>
      </c>
      <c r="D226" s="43"/>
      <c r="E226" s="40"/>
      <c r="F226" s="44">
        <f t="shared" si="15"/>
        <v>0</v>
      </c>
      <c r="G226" s="43"/>
      <c r="H226" s="42"/>
      <c r="I226" s="39">
        <f t="shared" si="16"/>
        <v>0</v>
      </c>
      <c r="J226" s="43"/>
      <c r="K226" s="42"/>
      <c r="L226" s="39">
        <f t="shared" si="17"/>
        <v>0</v>
      </c>
      <c r="M226" s="41"/>
      <c r="N226" s="40"/>
      <c r="O226" s="39">
        <f t="shared" si="18"/>
        <v>0</v>
      </c>
      <c r="P226" s="38"/>
    </row>
    <row r="227" spans="1:16" ht="24" hidden="1" x14ac:dyDescent="0.25">
      <c r="A227" s="88">
        <v>5239</v>
      </c>
      <c r="B227" s="110" t="s">
        <v>86</v>
      </c>
      <c r="C227" s="87">
        <f t="shared" si="14"/>
        <v>0</v>
      </c>
      <c r="D227" s="43"/>
      <c r="E227" s="40"/>
      <c r="F227" s="44">
        <f t="shared" si="15"/>
        <v>0</v>
      </c>
      <c r="G227" s="43"/>
      <c r="H227" s="42"/>
      <c r="I227" s="39">
        <f t="shared" si="16"/>
        <v>0</v>
      </c>
      <c r="J227" s="43"/>
      <c r="K227" s="42"/>
      <c r="L227" s="39">
        <f t="shared" si="17"/>
        <v>0</v>
      </c>
      <c r="M227" s="41"/>
      <c r="N227" s="40"/>
      <c r="O227" s="39">
        <f t="shared" si="18"/>
        <v>0</v>
      </c>
      <c r="P227" s="38"/>
    </row>
    <row r="228" spans="1:16" ht="24" hidden="1" x14ac:dyDescent="0.25">
      <c r="A228" s="111">
        <v>5240</v>
      </c>
      <c r="B228" s="110" t="s">
        <v>85</v>
      </c>
      <c r="C228" s="87">
        <f t="shared" si="14"/>
        <v>0</v>
      </c>
      <c r="D228" s="43"/>
      <c r="E228" s="40"/>
      <c r="F228" s="44">
        <f t="shared" si="15"/>
        <v>0</v>
      </c>
      <c r="G228" s="43"/>
      <c r="H228" s="42"/>
      <c r="I228" s="39">
        <f t="shared" si="16"/>
        <v>0</v>
      </c>
      <c r="J228" s="43"/>
      <c r="K228" s="42"/>
      <c r="L228" s="39">
        <f t="shared" si="17"/>
        <v>0</v>
      </c>
      <c r="M228" s="41"/>
      <c r="N228" s="40"/>
      <c r="O228" s="39">
        <f t="shared" si="18"/>
        <v>0</v>
      </c>
      <c r="P228" s="38"/>
    </row>
    <row r="229" spans="1:16" hidden="1" x14ac:dyDescent="0.25">
      <c r="A229" s="111">
        <v>5250</v>
      </c>
      <c r="B229" s="110" t="s">
        <v>84</v>
      </c>
      <c r="C229" s="87">
        <f t="shared" si="14"/>
        <v>0</v>
      </c>
      <c r="D229" s="43"/>
      <c r="E229" s="40"/>
      <c r="F229" s="44">
        <f t="shared" si="15"/>
        <v>0</v>
      </c>
      <c r="G229" s="43"/>
      <c r="H229" s="42"/>
      <c r="I229" s="39">
        <f t="shared" si="16"/>
        <v>0</v>
      </c>
      <c r="J229" s="43"/>
      <c r="K229" s="42"/>
      <c r="L229" s="39">
        <f t="shared" si="17"/>
        <v>0</v>
      </c>
      <c r="M229" s="41"/>
      <c r="N229" s="40"/>
      <c r="O229" s="39">
        <f t="shared" si="18"/>
        <v>0</v>
      </c>
      <c r="P229" s="38"/>
    </row>
    <row r="230" spans="1:16" hidden="1" x14ac:dyDescent="0.25">
      <c r="A230" s="111">
        <v>5260</v>
      </c>
      <c r="B230" s="110" t="s">
        <v>83</v>
      </c>
      <c r="C230" s="87">
        <f t="shared" si="14"/>
        <v>0</v>
      </c>
      <c r="D230" s="115">
        <f>SUM(D231)</f>
        <v>0</v>
      </c>
      <c r="E230" s="112">
        <f>SUM(E231)</f>
        <v>0</v>
      </c>
      <c r="F230" s="44">
        <f t="shared" si="15"/>
        <v>0</v>
      </c>
      <c r="G230" s="115">
        <f>SUM(G231)</f>
        <v>0</v>
      </c>
      <c r="H230" s="114">
        <f>SUM(H231)</f>
        <v>0</v>
      </c>
      <c r="I230" s="39">
        <f t="shared" si="16"/>
        <v>0</v>
      </c>
      <c r="J230" s="115">
        <f>SUM(J231)</f>
        <v>0</v>
      </c>
      <c r="K230" s="114">
        <f>SUM(K231)</f>
        <v>0</v>
      </c>
      <c r="L230" s="39">
        <f t="shared" si="17"/>
        <v>0</v>
      </c>
      <c r="M230" s="113">
        <f>SUM(M231)</f>
        <v>0</v>
      </c>
      <c r="N230" s="112">
        <f>SUM(N231)</f>
        <v>0</v>
      </c>
      <c r="O230" s="39">
        <f t="shared" si="18"/>
        <v>0</v>
      </c>
      <c r="P230" s="38"/>
    </row>
    <row r="231" spans="1:16" ht="24" hidden="1" x14ac:dyDescent="0.25">
      <c r="A231" s="88">
        <v>5269</v>
      </c>
      <c r="B231" s="110" t="s">
        <v>82</v>
      </c>
      <c r="C231" s="87">
        <f t="shared" si="14"/>
        <v>0</v>
      </c>
      <c r="D231" s="43"/>
      <c r="E231" s="40"/>
      <c r="F231" s="44">
        <f t="shared" si="15"/>
        <v>0</v>
      </c>
      <c r="G231" s="43"/>
      <c r="H231" s="42"/>
      <c r="I231" s="39">
        <f t="shared" si="16"/>
        <v>0</v>
      </c>
      <c r="J231" s="43"/>
      <c r="K231" s="42"/>
      <c r="L231" s="39">
        <f t="shared" si="17"/>
        <v>0</v>
      </c>
      <c r="M231" s="41"/>
      <c r="N231" s="40"/>
      <c r="O231" s="39">
        <f t="shared" si="18"/>
        <v>0</v>
      </c>
      <c r="P231" s="38"/>
    </row>
    <row r="232" spans="1:16" ht="24" hidden="1" x14ac:dyDescent="0.25">
      <c r="A232" s="169">
        <v>5270</v>
      </c>
      <c r="B232" s="96" t="s">
        <v>81</v>
      </c>
      <c r="C232" s="168">
        <f t="shared" si="14"/>
        <v>0</v>
      </c>
      <c r="D232" s="167"/>
      <c r="E232" s="164"/>
      <c r="F232" s="95">
        <f t="shared" si="15"/>
        <v>0</v>
      </c>
      <c r="G232" s="167"/>
      <c r="H232" s="166"/>
      <c r="I232" s="90">
        <f t="shared" si="16"/>
        <v>0</v>
      </c>
      <c r="J232" s="167"/>
      <c r="K232" s="166"/>
      <c r="L232" s="90">
        <f t="shared" si="17"/>
        <v>0</v>
      </c>
      <c r="M232" s="165"/>
      <c r="N232" s="164"/>
      <c r="O232" s="90">
        <f t="shared" si="18"/>
        <v>0</v>
      </c>
      <c r="P232" s="89"/>
    </row>
    <row r="233" spans="1:16" hidden="1" x14ac:dyDescent="0.25">
      <c r="A233" s="163">
        <v>6000</v>
      </c>
      <c r="B233" s="163" t="s">
        <v>80</v>
      </c>
      <c r="C233" s="162">
        <f t="shared" si="14"/>
        <v>0</v>
      </c>
      <c r="D233" s="160">
        <f>D234+D254+D261</f>
        <v>0</v>
      </c>
      <c r="E233" s="157">
        <f>E234+E254+E261</f>
        <v>0</v>
      </c>
      <c r="F233" s="161">
        <f t="shared" si="15"/>
        <v>0</v>
      </c>
      <c r="G233" s="160">
        <f>G234+G254+G261</f>
        <v>0</v>
      </c>
      <c r="H233" s="159">
        <f>H234+H254+H261</f>
        <v>0</v>
      </c>
      <c r="I233" s="156">
        <f t="shared" si="16"/>
        <v>0</v>
      </c>
      <c r="J233" s="160">
        <f>J234+J254+J261</f>
        <v>0</v>
      </c>
      <c r="K233" s="159">
        <f>K234+K254+K261</f>
        <v>0</v>
      </c>
      <c r="L233" s="156">
        <f t="shared" si="17"/>
        <v>0</v>
      </c>
      <c r="M233" s="158">
        <f>M234+M254+M261</f>
        <v>0</v>
      </c>
      <c r="N233" s="157">
        <f>N234+N254+N261</f>
        <v>0</v>
      </c>
      <c r="O233" s="156">
        <f t="shared" si="18"/>
        <v>0</v>
      </c>
      <c r="P233" s="155"/>
    </row>
    <row r="234" spans="1:16" hidden="1" x14ac:dyDescent="0.25">
      <c r="A234" s="154">
        <v>6200</v>
      </c>
      <c r="B234" s="153" t="s">
        <v>79</v>
      </c>
      <c r="C234" s="152">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16"/>
        <v>0</v>
      </c>
      <c r="J234" s="150">
        <f>SUM(J235,J236,J238,J241,J247,J248,J249)</f>
        <v>0</v>
      </c>
      <c r="K234" s="149">
        <f>SUM(K235,K236,K238,K241,K247,K248,K249)</f>
        <v>0</v>
      </c>
      <c r="L234" s="67">
        <f t="shared" si="17"/>
        <v>0</v>
      </c>
      <c r="M234" s="69">
        <f>SUM(M235,M236,M238,M241,M247,M248,M249)</f>
        <v>0</v>
      </c>
      <c r="N234" s="68">
        <f>SUM(N235,N236,N238,N241,N247,N248,N249)</f>
        <v>0</v>
      </c>
      <c r="O234" s="67">
        <f t="shared" si="18"/>
        <v>0</v>
      </c>
      <c r="P234" s="66"/>
    </row>
    <row r="235" spans="1:16" ht="24" hidden="1" x14ac:dyDescent="0.25">
      <c r="A235" s="118">
        <v>6220</v>
      </c>
      <c r="B235" s="117" t="s">
        <v>78</v>
      </c>
      <c r="C235" s="148">
        <f t="shared" si="14"/>
        <v>0</v>
      </c>
      <c r="D235" s="83"/>
      <c r="E235" s="80"/>
      <c r="F235" s="84">
        <f t="shared" si="15"/>
        <v>0</v>
      </c>
      <c r="G235" s="83"/>
      <c r="H235" s="82"/>
      <c r="I235" s="79">
        <f t="shared" si="16"/>
        <v>0</v>
      </c>
      <c r="J235" s="83"/>
      <c r="K235" s="82"/>
      <c r="L235" s="79">
        <f t="shared" si="17"/>
        <v>0</v>
      </c>
      <c r="M235" s="81"/>
      <c r="N235" s="80"/>
      <c r="O235" s="79">
        <f t="shared" si="18"/>
        <v>0</v>
      </c>
      <c r="P235" s="78"/>
    </row>
    <row r="236" spans="1:16" hidden="1" x14ac:dyDescent="0.25">
      <c r="A236" s="111">
        <v>6230</v>
      </c>
      <c r="B236" s="110" t="s">
        <v>77</v>
      </c>
      <c r="C236" s="136">
        <f t="shared" si="14"/>
        <v>0</v>
      </c>
      <c r="D236" s="115">
        <f>SUM(D237)</f>
        <v>0</v>
      </c>
      <c r="E236" s="114">
        <f>SUM(E237)</f>
        <v>0</v>
      </c>
      <c r="F236" s="44">
        <f t="shared" si="15"/>
        <v>0</v>
      </c>
      <c r="G236" s="115">
        <f>SUM(G237)</f>
        <v>0</v>
      </c>
      <c r="H236" s="114">
        <f>SUM(H237)</f>
        <v>0</v>
      </c>
      <c r="I236" s="39">
        <f t="shared" si="16"/>
        <v>0</v>
      </c>
      <c r="J236" s="115">
        <f>SUM(J237)</f>
        <v>0</v>
      </c>
      <c r="K236" s="114">
        <f>SUM(K237)</f>
        <v>0</v>
      </c>
      <c r="L236" s="39">
        <f t="shared" si="17"/>
        <v>0</v>
      </c>
      <c r="M236" s="115">
        <f>SUM(M237)</f>
        <v>0</v>
      </c>
      <c r="N236" s="114">
        <f>SUM(N237)</f>
        <v>0</v>
      </c>
      <c r="O236" s="39">
        <f t="shared" si="18"/>
        <v>0</v>
      </c>
      <c r="P236" s="38"/>
    </row>
    <row r="237" spans="1:16" ht="24" hidden="1" x14ac:dyDescent="0.25">
      <c r="A237" s="88">
        <v>6239</v>
      </c>
      <c r="B237" s="117" t="s">
        <v>76</v>
      </c>
      <c r="C237" s="136">
        <f t="shared" si="14"/>
        <v>0</v>
      </c>
      <c r="D237" s="43"/>
      <c r="E237" s="40"/>
      <c r="F237" s="44">
        <f t="shared" si="15"/>
        <v>0</v>
      </c>
      <c r="G237" s="43"/>
      <c r="H237" s="42"/>
      <c r="I237" s="39">
        <f t="shared" si="16"/>
        <v>0</v>
      </c>
      <c r="J237" s="43"/>
      <c r="K237" s="42"/>
      <c r="L237" s="39">
        <f t="shared" si="17"/>
        <v>0</v>
      </c>
      <c r="M237" s="41"/>
      <c r="N237" s="40"/>
      <c r="O237" s="39">
        <f t="shared" si="18"/>
        <v>0</v>
      </c>
      <c r="P237" s="38"/>
    </row>
    <row r="238" spans="1:16" ht="24" hidden="1" x14ac:dyDescent="0.25">
      <c r="A238" s="111">
        <v>6240</v>
      </c>
      <c r="B238" s="110" t="s">
        <v>75</v>
      </c>
      <c r="C238" s="136">
        <f t="shared" si="14"/>
        <v>0</v>
      </c>
      <c r="D238" s="115">
        <f>SUM(D239:D240)</f>
        <v>0</v>
      </c>
      <c r="E238" s="112">
        <f>SUM(E239:E240)</f>
        <v>0</v>
      </c>
      <c r="F238" s="44">
        <f t="shared" si="15"/>
        <v>0</v>
      </c>
      <c r="G238" s="115">
        <f>SUM(G239:G240)</f>
        <v>0</v>
      </c>
      <c r="H238" s="114">
        <f>SUM(H239:H240)</f>
        <v>0</v>
      </c>
      <c r="I238" s="39">
        <f t="shared" si="16"/>
        <v>0</v>
      </c>
      <c r="J238" s="115">
        <f>SUM(J239:J240)</f>
        <v>0</v>
      </c>
      <c r="K238" s="114">
        <f>SUM(K239:K240)</f>
        <v>0</v>
      </c>
      <c r="L238" s="39">
        <f t="shared" si="17"/>
        <v>0</v>
      </c>
      <c r="M238" s="113">
        <f>SUM(M239:M240)</f>
        <v>0</v>
      </c>
      <c r="N238" s="112">
        <f>SUM(N239:N240)</f>
        <v>0</v>
      </c>
      <c r="O238" s="39">
        <f t="shared" si="18"/>
        <v>0</v>
      </c>
      <c r="P238" s="38"/>
    </row>
    <row r="239" spans="1:16" hidden="1" x14ac:dyDescent="0.25">
      <c r="A239" s="88">
        <v>6241</v>
      </c>
      <c r="B239" s="110" t="s">
        <v>74</v>
      </c>
      <c r="C239" s="136">
        <f t="shared" si="14"/>
        <v>0</v>
      </c>
      <c r="D239" s="43"/>
      <c r="E239" s="40"/>
      <c r="F239" s="44">
        <f t="shared" si="15"/>
        <v>0</v>
      </c>
      <c r="G239" s="43"/>
      <c r="H239" s="42"/>
      <c r="I239" s="39">
        <f t="shared" si="16"/>
        <v>0</v>
      </c>
      <c r="J239" s="43"/>
      <c r="K239" s="42"/>
      <c r="L239" s="39">
        <f t="shared" si="17"/>
        <v>0</v>
      </c>
      <c r="M239" s="41"/>
      <c r="N239" s="40"/>
      <c r="O239" s="39">
        <f t="shared" si="18"/>
        <v>0</v>
      </c>
      <c r="P239" s="38"/>
    </row>
    <row r="240" spans="1:16" hidden="1" x14ac:dyDescent="0.25">
      <c r="A240" s="88">
        <v>6242</v>
      </c>
      <c r="B240" s="110" t="s">
        <v>73</v>
      </c>
      <c r="C240" s="136">
        <f t="shared" si="14"/>
        <v>0</v>
      </c>
      <c r="D240" s="43"/>
      <c r="E240" s="40"/>
      <c r="F240" s="44">
        <f t="shared" si="15"/>
        <v>0</v>
      </c>
      <c r="G240" s="43"/>
      <c r="H240" s="42"/>
      <c r="I240" s="39">
        <f t="shared" si="16"/>
        <v>0</v>
      </c>
      <c r="J240" s="43"/>
      <c r="K240" s="42"/>
      <c r="L240" s="39">
        <f t="shared" si="17"/>
        <v>0</v>
      </c>
      <c r="M240" s="41"/>
      <c r="N240" s="40"/>
      <c r="O240" s="39">
        <f t="shared" si="18"/>
        <v>0</v>
      </c>
      <c r="P240" s="38"/>
    </row>
    <row r="241" spans="1:16" ht="24" hidden="1" x14ac:dyDescent="0.25">
      <c r="A241" s="111">
        <v>6250</v>
      </c>
      <c r="B241" s="110" t="s">
        <v>72</v>
      </c>
      <c r="C241" s="136">
        <f t="shared" si="14"/>
        <v>0</v>
      </c>
      <c r="D241" s="115">
        <f>SUM(D242:D246)</f>
        <v>0</v>
      </c>
      <c r="E241" s="112">
        <f>SUM(E242:E246)</f>
        <v>0</v>
      </c>
      <c r="F241" s="44">
        <f t="shared" si="15"/>
        <v>0</v>
      </c>
      <c r="G241" s="115">
        <f>SUM(G242:G246)</f>
        <v>0</v>
      </c>
      <c r="H241" s="114">
        <f>SUM(H242:H246)</f>
        <v>0</v>
      </c>
      <c r="I241" s="39">
        <f t="shared" si="16"/>
        <v>0</v>
      </c>
      <c r="J241" s="115">
        <f>SUM(J242:J246)</f>
        <v>0</v>
      </c>
      <c r="K241" s="114">
        <f>SUM(K242:K246)</f>
        <v>0</v>
      </c>
      <c r="L241" s="39">
        <f t="shared" si="17"/>
        <v>0</v>
      </c>
      <c r="M241" s="113">
        <f>SUM(M242:M246)</f>
        <v>0</v>
      </c>
      <c r="N241" s="112">
        <f>SUM(N242:N246)</f>
        <v>0</v>
      </c>
      <c r="O241" s="39">
        <f t="shared" si="18"/>
        <v>0</v>
      </c>
      <c r="P241" s="38"/>
    </row>
    <row r="242" spans="1:16" hidden="1" x14ac:dyDescent="0.25">
      <c r="A242" s="88">
        <v>6252</v>
      </c>
      <c r="B242" s="110" t="s">
        <v>71</v>
      </c>
      <c r="C242" s="136">
        <f t="shared" si="14"/>
        <v>0</v>
      </c>
      <c r="D242" s="43"/>
      <c r="E242" s="40"/>
      <c r="F242" s="44">
        <f t="shared" si="15"/>
        <v>0</v>
      </c>
      <c r="G242" s="43"/>
      <c r="H242" s="42"/>
      <c r="I242" s="39">
        <f t="shared" si="16"/>
        <v>0</v>
      </c>
      <c r="J242" s="43"/>
      <c r="K242" s="42"/>
      <c r="L242" s="39">
        <f t="shared" si="17"/>
        <v>0</v>
      </c>
      <c r="M242" s="41"/>
      <c r="N242" s="40"/>
      <c r="O242" s="39">
        <f t="shared" si="18"/>
        <v>0</v>
      </c>
      <c r="P242" s="38"/>
    </row>
    <row r="243" spans="1:16" hidden="1" x14ac:dyDescent="0.25">
      <c r="A243" s="88">
        <v>6253</v>
      </c>
      <c r="B243" s="110" t="s">
        <v>70</v>
      </c>
      <c r="C243" s="136">
        <f t="shared" si="14"/>
        <v>0</v>
      </c>
      <c r="D243" s="43"/>
      <c r="E243" s="40"/>
      <c r="F243" s="44">
        <f t="shared" si="15"/>
        <v>0</v>
      </c>
      <c r="G243" s="43"/>
      <c r="H243" s="42"/>
      <c r="I243" s="39">
        <f t="shared" si="16"/>
        <v>0</v>
      </c>
      <c r="J243" s="43"/>
      <c r="K243" s="42"/>
      <c r="L243" s="39">
        <f t="shared" si="17"/>
        <v>0</v>
      </c>
      <c r="M243" s="41"/>
      <c r="N243" s="40"/>
      <c r="O243" s="39">
        <f t="shared" si="18"/>
        <v>0</v>
      </c>
      <c r="P243" s="38"/>
    </row>
    <row r="244" spans="1:16" ht="24" hidden="1" x14ac:dyDescent="0.25">
      <c r="A244" s="88">
        <v>6254</v>
      </c>
      <c r="B244" s="110" t="s">
        <v>69</v>
      </c>
      <c r="C244" s="136">
        <f t="shared" si="14"/>
        <v>0</v>
      </c>
      <c r="D244" s="43"/>
      <c r="E244" s="40"/>
      <c r="F244" s="44">
        <f t="shared" si="15"/>
        <v>0</v>
      </c>
      <c r="G244" s="43"/>
      <c r="H244" s="42"/>
      <c r="I244" s="39">
        <f t="shared" si="16"/>
        <v>0</v>
      </c>
      <c r="J244" s="43"/>
      <c r="K244" s="42"/>
      <c r="L244" s="39">
        <f t="shared" si="17"/>
        <v>0</v>
      </c>
      <c r="M244" s="41"/>
      <c r="N244" s="40"/>
      <c r="O244" s="39">
        <f t="shared" si="18"/>
        <v>0</v>
      </c>
      <c r="P244" s="38"/>
    </row>
    <row r="245" spans="1:16" ht="24" hidden="1" x14ac:dyDescent="0.25">
      <c r="A245" s="88">
        <v>6255</v>
      </c>
      <c r="B245" s="110" t="s">
        <v>68</v>
      </c>
      <c r="C245" s="136">
        <f t="shared" si="14"/>
        <v>0</v>
      </c>
      <c r="D245" s="43"/>
      <c r="E245" s="40"/>
      <c r="F245" s="44">
        <f t="shared" si="15"/>
        <v>0</v>
      </c>
      <c r="G245" s="43"/>
      <c r="H245" s="42"/>
      <c r="I245" s="39">
        <f t="shared" si="16"/>
        <v>0</v>
      </c>
      <c r="J245" s="43"/>
      <c r="K245" s="42"/>
      <c r="L245" s="39">
        <f t="shared" si="17"/>
        <v>0</v>
      </c>
      <c r="M245" s="41"/>
      <c r="N245" s="40"/>
      <c r="O245" s="39">
        <f t="shared" si="18"/>
        <v>0</v>
      </c>
      <c r="P245" s="38"/>
    </row>
    <row r="246" spans="1:16" hidden="1" x14ac:dyDescent="0.25">
      <c r="A246" s="88">
        <v>6259</v>
      </c>
      <c r="B246" s="110" t="s">
        <v>67</v>
      </c>
      <c r="C246" s="136">
        <f t="shared" si="14"/>
        <v>0</v>
      </c>
      <c r="D246" s="43"/>
      <c r="E246" s="40"/>
      <c r="F246" s="44">
        <f t="shared" si="15"/>
        <v>0</v>
      </c>
      <c r="G246" s="43"/>
      <c r="H246" s="42"/>
      <c r="I246" s="39">
        <f t="shared" si="16"/>
        <v>0</v>
      </c>
      <c r="J246" s="43"/>
      <c r="K246" s="42"/>
      <c r="L246" s="39">
        <f t="shared" si="17"/>
        <v>0</v>
      </c>
      <c r="M246" s="41"/>
      <c r="N246" s="40"/>
      <c r="O246" s="39">
        <f t="shared" si="18"/>
        <v>0</v>
      </c>
      <c r="P246" s="38"/>
    </row>
    <row r="247" spans="1:16" ht="24" hidden="1" x14ac:dyDescent="0.25">
      <c r="A247" s="111">
        <v>6260</v>
      </c>
      <c r="B247" s="110" t="s">
        <v>66</v>
      </c>
      <c r="C247" s="136">
        <f t="shared" si="14"/>
        <v>0</v>
      </c>
      <c r="D247" s="43"/>
      <c r="E247" s="40"/>
      <c r="F247" s="44">
        <f t="shared" ref="F247:F299" si="19">D247+E247</f>
        <v>0</v>
      </c>
      <c r="G247" s="43"/>
      <c r="H247" s="42"/>
      <c r="I247" s="39">
        <f t="shared" ref="I247:I299" si="20">G247+H247</f>
        <v>0</v>
      </c>
      <c r="J247" s="43"/>
      <c r="K247" s="42"/>
      <c r="L247" s="39">
        <f t="shared" ref="L247:L299" si="21">J247+K247</f>
        <v>0</v>
      </c>
      <c r="M247" s="41"/>
      <c r="N247" s="40"/>
      <c r="O247" s="39">
        <f t="shared" ref="O247:O276" si="22">M247+N247</f>
        <v>0</v>
      </c>
      <c r="P247" s="38"/>
    </row>
    <row r="248" spans="1:16" hidden="1" x14ac:dyDescent="0.25">
      <c r="A248" s="111">
        <v>6270</v>
      </c>
      <c r="B248" s="110" t="s">
        <v>65</v>
      </c>
      <c r="C248" s="136">
        <f t="shared" si="14"/>
        <v>0</v>
      </c>
      <c r="D248" s="43"/>
      <c r="E248" s="40"/>
      <c r="F248" s="44">
        <f t="shared" si="19"/>
        <v>0</v>
      </c>
      <c r="G248" s="43"/>
      <c r="H248" s="42"/>
      <c r="I248" s="39">
        <f t="shared" si="20"/>
        <v>0</v>
      </c>
      <c r="J248" s="43"/>
      <c r="K248" s="42"/>
      <c r="L248" s="39">
        <f t="shared" si="21"/>
        <v>0</v>
      </c>
      <c r="M248" s="41"/>
      <c r="N248" s="40"/>
      <c r="O248" s="39">
        <f t="shared" si="22"/>
        <v>0</v>
      </c>
      <c r="P248" s="38"/>
    </row>
    <row r="249" spans="1:16" ht="24" hidden="1" x14ac:dyDescent="0.25">
      <c r="A249" s="118">
        <v>6290</v>
      </c>
      <c r="B249" s="117" t="s">
        <v>64</v>
      </c>
      <c r="C249" s="136">
        <f t="shared" si="14"/>
        <v>0</v>
      </c>
      <c r="D249" s="140">
        <f>SUM(D250:D253)</f>
        <v>0</v>
      </c>
      <c r="E249" s="141">
        <f>SUM(E250:E253)</f>
        <v>0</v>
      </c>
      <c r="F249" s="84">
        <f t="shared" si="19"/>
        <v>0</v>
      </c>
      <c r="G249" s="140">
        <f>SUM(G250:G253)</f>
        <v>0</v>
      </c>
      <c r="H249" s="139">
        <f>SUM(H250:H253)</f>
        <v>0</v>
      </c>
      <c r="I249" s="79">
        <f t="shared" si="20"/>
        <v>0</v>
      </c>
      <c r="J249" s="140">
        <f>SUM(J250:J253)</f>
        <v>0</v>
      </c>
      <c r="K249" s="139">
        <f>SUM(K250:K253)</f>
        <v>0</v>
      </c>
      <c r="L249" s="79">
        <f t="shared" si="21"/>
        <v>0</v>
      </c>
      <c r="M249" s="146">
        <f>SUM(M250:M253)</f>
        <v>0</v>
      </c>
      <c r="N249" s="147">
        <f>SUM(N250:N253)</f>
        <v>0</v>
      </c>
      <c r="O249" s="29">
        <f t="shared" si="22"/>
        <v>0</v>
      </c>
      <c r="P249" s="28"/>
    </row>
    <row r="250" spans="1:16" hidden="1" x14ac:dyDescent="0.25">
      <c r="A250" s="88">
        <v>6291</v>
      </c>
      <c r="B250" s="110" t="s">
        <v>63</v>
      </c>
      <c r="C250" s="136">
        <f t="shared" si="14"/>
        <v>0</v>
      </c>
      <c r="D250" s="43"/>
      <c r="E250" s="40"/>
      <c r="F250" s="44">
        <f t="shared" si="19"/>
        <v>0</v>
      </c>
      <c r="G250" s="43"/>
      <c r="H250" s="42"/>
      <c r="I250" s="39">
        <f t="shared" si="20"/>
        <v>0</v>
      </c>
      <c r="J250" s="43"/>
      <c r="K250" s="42"/>
      <c r="L250" s="39">
        <f t="shared" si="21"/>
        <v>0</v>
      </c>
      <c r="M250" s="41"/>
      <c r="N250" s="40"/>
      <c r="O250" s="39">
        <f t="shared" si="22"/>
        <v>0</v>
      </c>
      <c r="P250" s="38"/>
    </row>
    <row r="251" spans="1:16" hidden="1" x14ac:dyDescent="0.25">
      <c r="A251" s="88">
        <v>6292</v>
      </c>
      <c r="B251" s="110" t="s">
        <v>62</v>
      </c>
      <c r="C251" s="136">
        <f t="shared" si="14"/>
        <v>0</v>
      </c>
      <c r="D251" s="43"/>
      <c r="E251" s="40"/>
      <c r="F251" s="44">
        <f t="shared" si="19"/>
        <v>0</v>
      </c>
      <c r="G251" s="43"/>
      <c r="H251" s="42"/>
      <c r="I251" s="39">
        <f t="shared" si="20"/>
        <v>0</v>
      </c>
      <c r="J251" s="43"/>
      <c r="K251" s="42"/>
      <c r="L251" s="39">
        <f t="shared" si="21"/>
        <v>0</v>
      </c>
      <c r="M251" s="41"/>
      <c r="N251" s="40"/>
      <c r="O251" s="39">
        <f t="shared" si="22"/>
        <v>0</v>
      </c>
      <c r="P251" s="38"/>
    </row>
    <row r="252" spans="1:16" ht="72" hidden="1" x14ac:dyDescent="0.25">
      <c r="A252" s="88">
        <v>6296</v>
      </c>
      <c r="B252" s="110" t="s">
        <v>61</v>
      </c>
      <c r="C252" s="136">
        <f t="shared" si="14"/>
        <v>0</v>
      </c>
      <c r="D252" s="43"/>
      <c r="E252" s="40"/>
      <c r="F252" s="44">
        <f t="shared" si="19"/>
        <v>0</v>
      </c>
      <c r="G252" s="43"/>
      <c r="H252" s="42"/>
      <c r="I252" s="39">
        <f t="shared" si="20"/>
        <v>0</v>
      </c>
      <c r="J252" s="43"/>
      <c r="K252" s="42"/>
      <c r="L252" s="39">
        <f t="shared" si="21"/>
        <v>0</v>
      </c>
      <c r="M252" s="41"/>
      <c r="N252" s="40"/>
      <c r="O252" s="39">
        <f t="shared" si="22"/>
        <v>0</v>
      </c>
      <c r="P252" s="38"/>
    </row>
    <row r="253" spans="1:16" ht="36" hidden="1" x14ac:dyDescent="0.25">
      <c r="A253" s="88">
        <v>6299</v>
      </c>
      <c r="B253" s="110" t="s">
        <v>60</v>
      </c>
      <c r="C253" s="136">
        <f t="shared" si="14"/>
        <v>0</v>
      </c>
      <c r="D253" s="43"/>
      <c r="E253" s="40"/>
      <c r="F253" s="44">
        <f t="shared" si="19"/>
        <v>0</v>
      </c>
      <c r="G253" s="43"/>
      <c r="H253" s="42"/>
      <c r="I253" s="39">
        <f t="shared" si="20"/>
        <v>0</v>
      </c>
      <c r="J253" s="43"/>
      <c r="K253" s="42"/>
      <c r="L253" s="39">
        <f t="shared" si="21"/>
        <v>0</v>
      </c>
      <c r="M253" s="41"/>
      <c r="N253" s="40"/>
      <c r="O253" s="39">
        <f t="shared" si="22"/>
        <v>0</v>
      </c>
      <c r="P253" s="38"/>
    </row>
    <row r="254" spans="1:16" hidden="1" x14ac:dyDescent="0.25">
      <c r="A254" s="109">
        <v>6300</v>
      </c>
      <c r="B254" s="108" t="s">
        <v>59</v>
      </c>
      <c r="C254" s="124">
        <f t="shared" si="14"/>
        <v>0</v>
      </c>
      <c r="D254" s="121">
        <f>SUM(D255,D259,D260)</f>
        <v>0</v>
      </c>
      <c r="E254" s="123">
        <f>SUM(E255,E259,E260)</f>
        <v>0</v>
      </c>
      <c r="F254" s="122">
        <f t="shared" si="19"/>
        <v>0</v>
      </c>
      <c r="G254" s="121">
        <f>SUM(G255,G259,G260)</f>
        <v>0</v>
      </c>
      <c r="H254" s="120">
        <f>SUM(H255,H259,H260)</f>
        <v>0</v>
      </c>
      <c r="I254" s="119">
        <f t="shared" si="20"/>
        <v>0</v>
      </c>
      <c r="J254" s="121">
        <f>SUM(J255,J259,J260)</f>
        <v>0</v>
      </c>
      <c r="K254" s="120">
        <f>SUM(K255,K259,K260)</f>
        <v>0</v>
      </c>
      <c r="L254" s="119">
        <f t="shared" si="21"/>
        <v>0</v>
      </c>
      <c r="M254" s="103">
        <f>SUM(M255,M259,M260)</f>
        <v>0</v>
      </c>
      <c r="N254" s="102">
        <f>SUM(N255,N259,N260)</f>
        <v>0</v>
      </c>
      <c r="O254" s="101">
        <f t="shared" si="22"/>
        <v>0</v>
      </c>
      <c r="P254" s="100"/>
    </row>
    <row r="255" spans="1:16" ht="24" hidden="1" x14ac:dyDescent="0.25">
      <c r="A255" s="118">
        <v>6320</v>
      </c>
      <c r="B255" s="117" t="s">
        <v>58</v>
      </c>
      <c r="C255" s="146">
        <f t="shared" si="14"/>
        <v>0</v>
      </c>
      <c r="D255" s="140">
        <f>SUM(D256:D258)</f>
        <v>0</v>
      </c>
      <c r="E255" s="141">
        <f>SUM(E256:E258)</f>
        <v>0</v>
      </c>
      <c r="F255" s="84">
        <f t="shared" si="19"/>
        <v>0</v>
      </c>
      <c r="G255" s="140">
        <f>SUM(G256:G258)</f>
        <v>0</v>
      </c>
      <c r="H255" s="139">
        <f>SUM(H256:H258)</f>
        <v>0</v>
      </c>
      <c r="I255" s="79">
        <f t="shared" si="20"/>
        <v>0</v>
      </c>
      <c r="J255" s="140">
        <f>SUM(J256:J258)</f>
        <v>0</v>
      </c>
      <c r="K255" s="139">
        <f>SUM(K256:K258)</f>
        <v>0</v>
      </c>
      <c r="L255" s="79">
        <f t="shared" si="21"/>
        <v>0</v>
      </c>
      <c r="M255" s="142">
        <f>SUM(M256:M258)</f>
        <v>0</v>
      </c>
      <c r="N255" s="141">
        <f>SUM(N256:N258)</f>
        <v>0</v>
      </c>
      <c r="O255" s="79">
        <f t="shared" si="22"/>
        <v>0</v>
      </c>
      <c r="P255" s="78"/>
    </row>
    <row r="256" spans="1:16" hidden="1" x14ac:dyDescent="0.25">
      <c r="A256" s="88">
        <v>6322</v>
      </c>
      <c r="B256" s="110" t="s">
        <v>57</v>
      </c>
      <c r="C256" s="113">
        <f t="shared" si="14"/>
        <v>0</v>
      </c>
      <c r="D256" s="43"/>
      <c r="E256" s="40"/>
      <c r="F256" s="44">
        <f t="shared" si="19"/>
        <v>0</v>
      </c>
      <c r="G256" s="43"/>
      <c r="H256" s="42"/>
      <c r="I256" s="39">
        <f t="shared" si="20"/>
        <v>0</v>
      </c>
      <c r="J256" s="43"/>
      <c r="K256" s="42"/>
      <c r="L256" s="39">
        <f t="shared" si="21"/>
        <v>0</v>
      </c>
      <c r="M256" s="41"/>
      <c r="N256" s="40"/>
      <c r="O256" s="39">
        <f t="shared" si="22"/>
        <v>0</v>
      </c>
      <c r="P256" s="38"/>
    </row>
    <row r="257" spans="1:16" ht="24" hidden="1" x14ac:dyDescent="0.25">
      <c r="A257" s="88">
        <v>6323</v>
      </c>
      <c r="B257" s="110" t="s">
        <v>56</v>
      </c>
      <c r="C257" s="113">
        <f t="shared" si="14"/>
        <v>0</v>
      </c>
      <c r="D257" s="43"/>
      <c r="E257" s="40"/>
      <c r="F257" s="44">
        <f t="shared" si="19"/>
        <v>0</v>
      </c>
      <c r="G257" s="43"/>
      <c r="H257" s="42"/>
      <c r="I257" s="39">
        <f t="shared" si="20"/>
        <v>0</v>
      </c>
      <c r="J257" s="43"/>
      <c r="K257" s="42"/>
      <c r="L257" s="39">
        <f t="shared" si="21"/>
        <v>0</v>
      </c>
      <c r="M257" s="41"/>
      <c r="N257" s="40"/>
      <c r="O257" s="39">
        <f t="shared" si="22"/>
        <v>0</v>
      </c>
      <c r="P257" s="38"/>
    </row>
    <row r="258" spans="1:16" ht="24" hidden="1" x14ac:dyDescent="0.25">
      <c r="A258" s="145">
        <v>6324</v>
      </c>
      <c r="B258" s="117" t="s">
        <v>55</v>
      </c>
      <c r="C258" s="113">
        <f t="shared" si="14"/>
        <v>0</v>
      </c>
      <c r="D258" s="83"/>
      <c r="E258" s="80"/>
      <c r="F258" s="84">
        <f t="shared" si="19"/>
        <v>0</v>
      </c>
      <c r="G258" s="83"/>
      <c r="H258" s="82"/>
      <c r="I258" s="79">
        <f t="shared" si="20"/>
        <v>0</v>
      </c>
      <c r="J258" s="83"/>
      <c r="K258" s="82"/>
      <c r="L258" s="79">
        <f t="shared" si="21"/>
        <v>0</v>
      </c>
      <c r="M258" s="81"/>
      <c r="N258" s="80"/>
      <c r="O258" s="79">
        <f t="shared" si="22"/>
        <v>0</v>
      </c>
      <c r="P258" s="78"/>
    </row>
    <row r="259" spans="1:16" ht="24" hidden="1" x14ac:dyDescent="0.25">
      <c r="A259" s="144">
        <v>6330</v>
      </c>
      <c r="B259" s="143" t="s">
        <v>54</v>
      </c>
      <c r="C259" s="113">
        <f t="shared" ref="C259:C286" si="23">F259+I259+L259+O259</f>
        <v>0</v>
      </c>
      <c r="D259" s="33"/>
      <c r="E259" s="30"/>
      <c r="F259" s="34">
        <f t="shared" si="19"/>
        <v>0</v>
      </c>
      <c r="G259" s="33"/>
      <c r="H259" s="32"/>
      <c r="I259" s="29">
        <f t="shared" si="20"/>
        <v>0</v>
      </c>
      <c r="J259" s="33"/>
      <c r="K259" s="32"/>
      <c r="L259" s="29">
        <f t="shared" si="21"/>
        <v>0</v>
      </c>
      <c r="M259" s="31"/>
      <c r="N259" s="30"/>
      <c r="O259" s="29">
        <f t="shared" si="22"/>
        <v>0</v>
      </c>
      <c r="P259" s="28"/>
    </row>
    <row r="260" spans="1:16" hidden="1" x14ac:dyDescent="0.25">
      <c r="A260" s="111">
        <v>6360</v>
      </c>
      <c r="B260" s="110" t="s">
        <v>53</v>
      </c>
      <c r="C260" s="113">
        <f t="shared" si="23"/>
        <v>0</v>
      </c>
      <c r="D260" s="43"/>
      <c r="E260" s="40"/>
      <c r="F260" s="44">
        <f t="shared" si="19"/>
        <v>0</v>
      </c>
      <c r="G260" s="43"/>
      <c r="H260" s="42"/>
      <c r="I260" s="39">
        <f t="shared" si="20"/>
        <v>0</v>
      </c>
      <c r="J260" s="43"/>
      <c r="K260" s="42"/>
      <c r="L260" s="39">
        <f t="shared" si="21"/>
        <v>0</v>
      </c>
      <c r="M260" s="41"/>
      <c r="N260" s="40"/>
      <c r="O260" s="39">
        <f t="shared" si="22"/>
        <v>0</v>
      </c>
      <c r="P260" s="38"/>
    </row>
    <row r="261" spans="1:16" ht="36" hidden="1" x14ac:dyDescent="0.25">
      <c r="A261" s="109">
        <v>6400</v>
      </c>
      <c r="B261" s="108" t="s">
        <v>52</v>
      </c>
      <c r="C261" s="124">
        <f t="shared" si="23"/>
        <v>0</v>
      </c>
      <c r="D261" s="121">
        <f>SUM(D262,D266)</f>
        <v>0</v>
      </c>
      <c r="E261" s="123">
        <f>SUM(E262,E266)</f>
        <v>0</v>
      </c>
      <c r="F261" s="122">
        <f t="shared" si="19"/>
        <v>0</v>
      </c>
      <c r="G261" s="121">
        <f>SUM(G262,G266)</f>
        <v>0</v>
      </c>
      <c r="H261" s="120">
        <f>SUM(H262,H266)</f>
        <v>0</v>
      </c>
      <c r="I261" s="119">
        <f t="shared" si="20"/>
        <v>0</v>
      </c>
      <c r="J261" s="121">
        <f>SUM(J262,J266)</f>
        <v>0</v>
      </c>
      <c r="K261" s="120">
        <f>SUM(K262,K266)</f>
        <v>0</v>
      </c>
      <c r="L261" s="119">
        <f t="shared" si="21"/>
        <v>0</v>
      </c>
      <c r="M261" s="103">
        <f>SUM(M262,M266)</f>
        <v>0</v>
      </c>
      <c r="N261" s="102">
        <f>SUM(N262,N266)</f>
        <v>0</v>
      </c>
      <c r="O261" s="101">
        <f t="shared" si="22"/>
        <v>0</v>
      </c>
      <c r="P261" s="100"/>
    </row>
    <row r="262" spans="1:16" ht="24" hidden="1" x14ac:dyDescent="0.25">
      <c r="A262" s="118">
        <v>6410</v>
      </c>
      <c r="B262" s="117" t="s">
        <v>51</v>
      </c>
      <c r="C262" s="142">
        <f t="shared" si="23"/>
        <v>0</v>
      </c>
      <c r="D262" s="140">
        <f>SUM(D263:D265)</f>
        <v>0</v>
      </c>
      <c r="E262" s="141">
        <f>SUM(E263:E265)</f>
        <v>0</v>
      </c>
      <c r="F262" s="84">
        <f t="shared" si="19"/>
        <v>0</v>
      </c>
      <c r="G262" s="140">
        <f>SUM(G263:G265)</f>
        <v>0</v>
      </c>
      <c r="H262" s="139">
        <f>SUM(H263:H265)</f>
        <v>0</v>
      </c>
      <c r="I262" s="79">
        <f t="shared" si="20"/>
        <v>0</v>
      </c>
      <c r="J262" s="140">
        <f>SUM(J263:J265)</f>
        <v>0</v>
      </c>
      <c r="K262" s="139">
        <f>SUM(K263:K265)</f>
        <v>0</v>
      </c>
      <c r="L262" s="79">
        <f t="shared" si="21"/>
        <v>0</v>
      </c>
      <c r="M262" s="138">
        <f>SUM(M263:M265)</f>
        <v>0</v>
      </c>
      <c r="N262" s="137">
        <f>SUM(N263:N265)</f>
        <v>0</v>
      </c>
      <c r="O262" s="49">
        <f t="shared" si="22"/>
        <v>0</v>
      </c>
      <c r="P262" s="48"/>
    </row>
    <row r="263" spans="1:16" hidden="1" x14ac:dyDescent="0.25">
      <c r="A263" s="88">
        <v>6411</v>
      </c>
      <c r="B263" s="47" t="s">
        <v>50</v>
      </c>
      <c r="C263" s="136">
        <f t="shared" si="23"/>
        <v>0</v>
      </c>
      <c r="D263" s="43"/>
      <c r="E263" s="40"/>
      <c r="F263" s="44">
        <f t="shared" si="19"/>
        <v>0</v>
      </c>
      <c r="G263" s="43"/>
      <c r="H263" s="42"/>
      <c r="I263" s="39">
        <f t="shared" si="20"/>
        <v>0</v>
      </c>
      <c r="J263" s="43"/>
      <c r="K263" s="42"/>
      <c r="L263" s="39">
        <f t="shared" si="21"/>
        <v>0</v>
      </c>
      <c r="M263" s="41"/>
      <c r="N263" s="40"/>
      <c r="O263" s="39">
        <f t="shared" si="22"/>
        <v>0</v>
      </c>
      <c r="P263" s="38"/>
    </row>
    <row r="264" spans="1:16" ht="36" hidden="1" x14ac:dyDescent="0.25">
      <c r="A264" s="88">
        <v>6412</v>
      </c>
      <c r="B264" s="110" t="s">
        <v>49</v>
      </c>
      <c r="C264" s="136">
        <f t="shared" si="23"/>
        <v>0</v>
      </c>
      <c r="D264" s="43"/>
      <c r="E264" s="40"/>
      <c r="F264" s="44">
        <f t="shared" si="19"/>
        <v>0</v>
      </c>
      <c r="G264" s="43"/>
      <c r="H264" s="42"/>
      <c r="I264" s="39">
        <f t="shared" si="20"/>
        <v>0</v>
      </c>
      <c r="J264" s="43"/>
      <c r="K264" s="42"/>
      <c r="L264" s="39">
        <f t="shared" si="21"/>
        <v>0</v>
      </c>
      <c r="M264" s="41"/>
      <c r="N264" s="40"/>
      <c r="O264" s="39">
        <f t="shared" si="22"/>
        <v>0</v>
      </c>
      <c r="P264" s="38"/>
    </row>
    <row r="265" spans="1:16" ht="36" hidden="1" x14ac:dyDescent="0.25">
      <c r="A265" s="88">
        <v>6419</v>
      </c>
      <c r="B265" s="110" t="s">
        <v>48</v>
      </c>
      <c r="C265" s="136">
        <f t="shared" si="23"/>
        <v>0</v>
      </c>
      <c r="D265" s="43"/>
      <c r="E265" s="40"/>
      <c r="F265" s="44">
        <f t="shared" si="19"/>
        <v>0</v>
      </c>
      <c r="G265" s="43"/>
      <c r="H265" s="42"/>
      <c r="I265" s="39">
        <f t="shared" si="20"/>
        <v>0</v>
      </c>
      <c r="J265" s="43"/>
      <c r="K265" s="42"/>
      <c r="L265" s="39">
        <f t="shared" si="21"/>
        <v>0</v>
      </c>
      <c r="M265" s="41"/>
      <c r="N265" s="40"/>
      <c r="O265" s="39">
        <f t="shared" si="22"/>
        <v>0</v>
      </c>
      <c r="P265" s="38"/>
    </row>
    <row r="266" spans="1:16" ht="36" hidden="1" x14ac:dyDescent="0.25">
      <c r="A266" s="111">
        <v>6420</v>
      </c>
      <c r="B266" s="110" t="s">
        <v>47</v>
      </c>
      <c r="C266" s="136">
        <f t="shared" si="23"/>
        <v>0</v>
      </c>
      <c r="D266" s="115">
        <f>SUM(D267:D270)</f>
        <v>0</v>
      </c>
      <c r="E266" s="112">
        <f>SUM(E267:E270)</f>
        <v>0</v>
      </c>
      <c r="F266" s="44">
        <f t="shared" si="19"/>
        <v>0</v>
      </c>
      <c r="G266" s="115">
        <f>SUM(G267:G270)</f>
        <v>0</v>
      </c>
      <c r="H266" s="114">
        <f>SUM(H267:H270)</f>
        <v>0</v>
      </c>
      <c r="I266" s="39">
        <f t="shared" si="20"/>
        <v>0</v>
      </c>
      <c r="J266" s="115">
        <f>SUM(J267:J270)</f>
        <v>0</v>
      </c>
      <c r="K266" s="114">
        <f>SUM(K267:K270)</f>
        <v>0</v>
      </c>
      <c r="L266" s="39">
        <f t="shared" si="21"/>
        <v>0</v>
      </c>
      <c r="M266" s="113">
        <f>SUM(M267:M270)</f>
        <v>0</v>
      </c>
      <c r="N266" s="112">
        <f>SUM(N267:N270)</f>
        <v>0</v>
      </c>
      <c r="O266" s="39">
        <f t="shared" si="22"/>
        <v>0</v>
      </c>
      <c r="P266" s="38"/>
    </row>
    <row r="267" spans="1:16" hidden="1" x14ac:dyDescent="0.25">
      <c r="A267" s="88">
        <v>6421</v>
      </c>
      <c r="B267" s="110" t="s">
        <v>46</v>
      </c>
      <c r="C267" s="136">
        <f t="shared" si="23"/>
        <v>0</v>
      </c>
      <c r="D267" s="43"/>
      <c r="E267" s="40"/>
      <c r="F267" s="44">
        <f t="shared" si="19"/>
        <v>0</v>
      </c>
      <c r="G267" s="43"/>
      <c r="H267" s="42"/>
      <c r="I267" s="39">
        <f t="shared" si="20"/>
        <v>0</v>
      </c>
      <c r="J267" s="43"/>
      <c r="K267" s="42"/>
      <c r="L267" s="39">
        <f t="shared" si="21"/>
        <v>0</v>
      </c>
      <c r="M267" s="41"/>
      <c r="N267" s="40"/>
      <c r="O267" s="39">
        <f t="shared" si="22"/>
        <v>0</v>
      </c>
      <c r="P267" s="38"/>
    </row>
    <row r="268" spans="1:16" hidden="1" x14ac:dyDescent="0.25">
      <c r="A268" s="88">
        <v>6422</v>
      </c>
      <c r="B268" s="110" t="s">
        <v>45</v>
      </c>
      <c r="C268" s="136">
        <f t="shared" si="23"/>
        <v>0</v>
      </c>
      <c r="D268" s="43"/>
      <c r="E268" s="40"/>
      <c r="F268" s="44">
        <f t="shared" si="19"/>
        <v>0</v>
      </c>
      <c r="G268" s="43"/>
      <c r="H268" s="42"/>
      <c r="I268" s="39">
        <f t="shared" si="20"/>
        <v>0</v>
      </c>
      <c r="J268" s="43"/>
      <c r="K268" s="42"/>
      <c r="L268" s="39">
        <f t="shared" si="21"/>
        <v>0</v>
      </c>
      <c r="M268" s="41"/>
      <c r="N268" s="40"/>
      <c r="O268" s="39">
        <f t="shared" si="22"/>
        <v>0</v>
      </c>
      <c r="P268" s="38"/>
    </row>
    <row r="269" spans="1:16" ht="24" hidden="1" x14ac:dyDescent="0.25">
      <c r="A269" s="88">
        <v>6423</v>
      </c>
      <c r="B269" s="110" t="s">
        <v>44</v>
      </c>
      <c r="C269" s="136">
        <f t="shared" si="23"/>
        <v>0</v>
      </c>
      <c r="D269" s="43"/>
      <c r="E269" s="40"/>
      <c r="F269" s="44">
        <f t="shared" si="19"/>
        <v>0</v>
      </c>
      <c r="G269" s="43"/>
      <c r="H269" s="42"/>
      <c r="I269" s="39">
        <f t="shared" si="20"/>
        <v>0</v>
      </c>
      <c r="J269" s="43"/>
      <c r="K269" s="42"/>
      <c r="L269" s="39">
        <f t="shared" si="21"/>
        <v>0</v>
      </c>
      <c r="M269" s="41"/>
      <c r="N269" s="40"/>
      <c r="O269" s="39">
        <f t="shared" si="22"/>
        <v>0</v>
      </c>
      <c r="P269" s="38"/>
    </row>
    <row r="270" spans="1:16" ht="36" hidden="1" x14ac:dyDescent="0.25">
      <c r="A270" s="88">
        <v>6424</v>
      </c>
      <c r="B270" s="110" t="s">
        <v>43</v>
      </c>
      <c r="C270" s="136">
        <f t="shared" si="23"/>
        <v>0</v>
      </c>
      <c r="D270" s="43"/>
      <c r="E270" s="40"/>
      <c r="F270" s="44">
        <f t="shared" si="19"/>
        <v>0</v>
      </c>
      <c r="G270" s="43"/>
      <c r="H270" s="42"/>
      <c r="I270" s="39">
        <f t="shared" si="20"/>
        <v>0</v>
      </c>
      <c r="J270" s="43"/>
      <c r="K270" s="42"/>
      <c r="L270" s="39">
        <f t="shared" si="21"/>
        <v>0</v>
      </c>
      <c r="M270" s="41"/>
      <c r="N270" s="40"/>
      <c r="O270" s="39">
        <f t="shared" si="22"/>
        <v>0</v>
      </c>
      <c r="P270" s="38"/>
    </row>
    <row r="271" spans="1:16" ht="36" hidden="1" x14ac:dyDescent="0.25">
      <c r="A271" s="135">
        <v>7000</v>
      </c>
      <c r="B271" s="135" t="s">
        <v>42</v>
      </c>
      <c r="C271" s="134">
        <f t="shared" si="23"/>
        <v>0</v>
      </c>
      <c r="D271" s="131">
        <f>SUM(D272,D282)</f>
        <v>0</v>
      </c>
      <c r="E271" s="133">
        <f>SUM(E272,E282)</f>
        <v>0</v>
      </c>
      <c r="F271" s="132">
        <f t="shared" si="19"/>
        <v>0</v>
      </c>
      <c r="G271" s="131">
        <f>SUM(G272,G282)</f>
        <v>0</v>
      </c>
      <c r="H271" s="130">
        <f>SUM(H272,H282)</f>
        <v>0</v>
      </c>
      <c r="I271" s="129">
        <f t="shared" si="20"/>
        <v>0</v>
      </c>
      <c r="J271" s="131">
        <f>SUM(J272,J282)</f>
        <v>0</v>
      </c>
      <c r="K271" s="130">
        <f>SUM(K272,K282)</f>
        <v>0</v>
      </c>
      <c r="L271" s="129">
        <f t="shared" si="21"/>
        <v>0</v>
      </c>
      <c r="M271" s="128">
        <f>SUM(M272,M282)</f>
        <v>0</v>
      </c>
      <c r="N271" s="127">
        <f>SUM(N272,N282)</f>
        <v>0</v>
      </c>
      <c r="O271" s="126">
        <f t="shared" si="22"/>
        <v>0</v>
      </c>
      <c r="P271" s="125"/>
    </row>
    <row r="272" spans="1:16" ht="24" hidden="1" x14ac:dyDescent="0.25">
      <c r="A272" s="109">
        <v>7200</v>
      </c>
      <c r="B272" s="108" t="s">
        <v>41</v>
      </c>
      <c r="C272" s="124">
        <f t="shared" si="23"/>
        <v>0</v>
      </c>
      <c r="D272" s="121">
        <f>SUM(D273,D274,D277,D278,D281)</f>
        <v>0</v>
      </c>
      <c r="E272" s="123">
        <f>SUM(E273,E274,E277,E278,E281)</f>
        <v>0</v>
      </c>
      <c r="F272" s="122">
        <f t="shared" si="19"/>
        <v>0</v>
      </c>
      <c r="G272" s="121">
        <f>SUM(G273,G274,G277,G278,G281)</f>
        <v>0</v>
      </c>
      <c r="H272" s="120">
        <f>SUM(H273,H274,H277,H278,H281)</f>
        <v>0</v>
      </c>
      <c r="I272" s="119">
        <f t="shared" si="20"/>
        <v>0</v>
      </c>
      <c r="J272" s="121">
        <f>SUM(J273,J274,J277,J278,J281)</f>
        <v>0</v>
      </c>
      <c r="K272" s="120">
        <f>SUM(K273,K274,K277,K278,K281)</f>
        <v>0</v>
      </c>
      <c r="L272" s="119">
        <f t="shared" si="21"/>
        <v>0</v>
      </c>
      <c r="M272" s="69">
        <f>SUM(M273,M274,M277,M278,M281)</f>
        <v>0</v>
      </c>
      <c r="N272" s="68">
        <f>SUM(N273,N274,N277,N278,N281)</f>
        <v>0</v>
      </c>
      <c r="O272" s="67">
        <f t="shared" si="22"/>
        <v>0</v>
      </c>
      <c r="P272" s="66"/>
    </row>
    <row r="273" spans="1:16" ht="24" hidden="1" x14ac:dyDescent="0.25">
      <c r="A273" s="118">
        <v>7210</v>
      </c>
      <c r="B273" s="117" t="s">
        <v>40</v>
      </c>
      <c r="C273" s="85">
        <f t="shared" si="23"/>
        <v>0</v>
      </c>
      <c r="D273" s="83"/>
      <c r="E273" s="80"/>
      <c r="F273" s="84">
        <f t="shared" si="19"/>
        <v>0</v>
      </c>
      <c r="G273" s="83"/>
      <c r="H273" s="82"/>
      <c r="I273" s="79">
        <f t="shared" si="20"/>
        <v>0</v>
      </c>
      <c r="J273" s="83"/>
      <c r="K273" s="82"/>
      <c r="L273" s="79">
        <f t="shared" si="21"/>
        <v>0</v>
      </c>
      <c r="M273" s="81"/>
      <c r="N273" s="80"/>
      <c r="O273" s="79">
        <f t="shared" si="22"/>
        <v>0</v>
      </c>
      <c r="P273" s="78"/>
    </row>
    <row r="274" spans="1:16" s="116" customFormat="1" ht="36" hidden="1" x14ac:dyDescent="0.25">
      <c r="A274" s="111">
        <v>7220</v>
      </c>
      <c r="B274" s="110" t="s">
        <v>39</v>
      </c>
      <c r="C274" s="45">
        <f t="shared" si="23"/>
        <v>0</v>
      </c>
      <c r="D274" s="115">
        <f>SUM(D275:D276)</f>
        <v>0</v>
      </c>
      <c r="E274" s="112">
        <f>SUM(E275:E276)</f>
        <v>0</v>
      </c>
      <c r="F274" s="44">
        <f t="shared" si="19"/>
        <v>0</v>
      </c>
      <c r="G274" s="115">
        <f>SUM(G275:G276)</f>
        <v>0</v>
      </c>
      <c r="H274" s="114">
        <f>SUM(H275:H276)</f>
        <v>0</v>
      </c>
      <c r="I274" s="39">
        <f t="shared" si="20"/>
        <v>0</v>
      </c>
      <c r="J274" s="115">
        <f>SUM(J275:J276)</f>
        <v>0</v>
      </c>
      <c r="K274" s="114">
        <f>SUM(K275:K276)</f>
        <v>0</v>
      </c>
      <c r="L274" s="39">
        <f t="shared" si="21"/>
        <v>0</v>
      </c>
      <c r="M274" s="113">
        <f>SUM(M275:M276)</f>
        <v>0</v>
      </c>
      <c r="N274" s="112">
        <f>SUM(N275:N276)</f>
        <v>0</v>
      </c>
      <c r="O274" s="39">
        <f t="shared" si="22"/>
        <v>0</v>
      </c>
      <c r="P274" s="38"/>
    </row>
    <row r="275" spans="1:16" s="116" customFormat="1" ht="36" hidden="1" x14ac:dyDescent="0.25">
      <c r="A275" s="88">
        <v>7221</v>
      </c>
      <c r="B275" s="110" t="s">
        <v>38</v>
      </c>
      <c r="C275" s="45">
        <f t="shared" si="23"/>
        <v>0</v>
      </c>
      <c r="D275" s="43"/>
      <c r="E275" s="40"/>
      <c r="F275" s="44">
        <f t="shared" si="19"/>
        <v>0</v>
      </c>
      <c r="G275" s="43"/>
      <c r="H275" s="42"/>
      <c r="I275" s="39">
        <f t="shared" si="20"/>
        <v>0</v>
      </c>
      <c r="J275" s="43"/>
      <c r="K275" s="42"/>
      <c r="L275" s="39">
        <f t="shared" si="21"/>
        <v>0</v>
      </c>
      <c r="M275" s="41"/>
      <c r="N275" s="40"/>
      <c r="O275" s="39">
        <f t="shared" si="22"/>
        <v>0</v>
      </c>
      <c r="P275" s="38"/>
    </row>
    <row r="276" spans="1:16" s="116" customFormat="1" ht="36" hidden="1" x14ac:dyDescent="0.25">
      <c r="A276" s="88">
        <v>7222</v>
      </c>
      <c r="B276" s="110" t="s">
        <v>37</v>
      </c>
      <c r="C276" s="45">
        <f t="shared" si="23"/>
        <v>0</v>
      </c>
      <c r="D276" s="43"/>
      <c r="E276" s="40"/>
      <c r="F276" s="44">
        <f t="shared" si="19"/>
        <v>0</v>
      </c>
      <c r="G276" s="43"/>
      <c r="H276" s="42"/>
      <c r="I276" s="39">
        <f t="shared" si="20"/>
        <v>0</v>
      </c>
      <c r="J276" s="43"/>
      <c r="K276" s="42"/>
      <c r="L276" s="39">
        <f t="shared" si="21"/>
        <v>0</v>
      </c>
      <c r="M276" s="41"/>
      <c r="N276" s="40"/>
      <c r="O276" s="39">
        <f t="shared" si="22"/>
        <v>0</v>
      </c>
      <c r="P276" s="38"/>
    </row>
    <row r="277" spans="1:16" s="116" customFormat="1" ht="24" hidden="1" x14ac:dyDescent="0.25">
      <c r="A277" s="111">
        <v>7230</v>
      </c>
      <c r="B277" s="110" t="s">
        <v>36</v>
      </c>
      <c r="C277" s="45">
        <f t="shared" si="23"/>
        <v>0</v>
      </c>
      <c r="D277" s="43"/>
      <c r="E277" s="40"/>
      <c r="F277" s="44">
        <f t="shared" si="19"/>
        <v>0</v>
      </c>
      <c r="G277" s="43"/>
      <c r="H277" s="42"/>
      <c r="I277" s="39">
        <f t="shared" si="20"/>
        <v>0</v>
      </c>
      <c r="J277" s="43"/>
      <c r="K277" s="42"/>
      <c r="L277" s="39">
        <f t="shared" si="21"/>
        <v>0</v>
      </c>
      <c r="M277" s="41"/>
      <c r="N277" s="40"/>
      <c r="O277" s="39">
        <f>M277+N277</f>
        <v>0</v>
      </c>
      <c r="P277" s="38"/>
    </row>
    <row r="278" spans="1:16" ht="24" hidden="1" x14ac:dyDescent="0.25">
      <c r="A278" s="111">
        <v>7240</v>
      </c>
      <c r="B278" s="110" t="s">
        <v>35</v>
      </c>
      <c r="C278" s="45">
        <f t="shared" si="23"/>
        <v>0</v>
      </c>
      <c r="D278" s="115">
        <f>SUM(D279:D280)</f>
        <v>0</v>
      </c>
      <c r="E278" s="112">
        <f>SUM(E279:E280)</f>
        <v>0</v>
      </c>
      <c r="F278" s="44">
        <f t="shared" si="19"/>
        <v>0</v>
      </c>
      <c r="G278" s="115">
        <f>SUM(G279:G280)</f>
        <v>0</v>
      </c>
      <c r="H278" s="114">
        <f>SUM(H279:H280)</f>
        <v>0</v>
      </c>
      <c r="I278" s="39">
        <f t="shared" si="20"/>
        <v>0</v>
      </c>
      <c r="J278" s="115">
        <f>SUM(J279:J280)</f>
        <v>0</v>
      </c>
      <c r="K278" s="114">
        <f>SUM(K279:K280)</f>
        <v>0</v>
      </c>
      <c r="L278" s="39">
        <f t="shared" si="21"/>
        <v>0</v>
      </c>
      <c r="M278" s="113">
        <f>SUM(M279:M280)</f>
        <v>0</v>
      </c>
      <c r="N278" s="112">
        <f>SUM(N279:N280)</f>
        <v>0</v>
      </c>
      <c r="O278" s="39">
        <f>SUM(O279:O280)</f>
        <v>0</v>
      </c>
      <c r="P278" s="38"/>
    </row>
    <row r="279" spans="1:16" ht="48" hidden="1" x14ac:dyDescent="0.25">
      <c r="A279" s="88">
        <v>7245</v>
      </c>
      <c r="B279" s="110" t="s">
        <v>34</v>
      </c>
      <c r="C279" s="45">
        <f t="shared" si="23"/>
        <v>0</v>
      </c>
      <c r="D279" s="43"/>
      <c r="E279" s="40"/>
      <c r="F279" s="44">
        <f t="shared" si="19"/>
        <v>0</v>
      </c>
      <c r="G279" s="43"/>
      <c r="H279" s="42"/>
      <c r="I279" s="39">
        <f t="shared" si="20"/>
        <v>0</v>
      </c>
      <c r="J279" s="43"/>
      <c r="K279" s="42"/>
      <c r="L279" s="39">
        <f t="shared" si="21"/>
        <v>0</v>
      </c>
      <c r="M279" s="41"/>
      <c r="N279" s="40"/>
      <c r="O279" s="39">
        <f>M279+N279</f>
        <v>0</v>
      </c>
      <c r="P279" s="38"/>
    </row>
    <row r="280" spans="1:16" ht="96" hidden="1" x14ac:dyDescent="0.25">
      <c r="A280" s="88">
        <v>7246</v>
      </c>
      <c r="B280" s="110" t="s">
        <v>33</v>
      </c>
      <c r="C280" s="45">
        <f t="shared" si="23"/>
        <v>0</v>
      </c>
      <c r="D280" s="43"/>
      <c r="E280" s="40"/>
      <c r="F280" s="44">
        <f t="shared" si="19"/>
        <v>0</v>
      </c>
      <c r="G280" s="43"/>
      <c r="H280" s="42"/>
      <c r="I280" s="39">
        <f t="shared" si="20"/>
        <v>0</v>
      </c>
      <c r="J280" s="43"/>
      <c r="K280" s="42"/>
      <c r="L280" s="39">
        <f t="shared" si="21"/>
        <v>0</v>
      </c>
      <c r="M280" s="41"/>
      <c r="N280" s="40"/>
      <c r="O280" s="39">
        <f>M280+N280</f>
        <v>0</v>
      </c>
      <c r="P280" s="38"/>
    </row>
    <row r="281" spans="1:16" ht="24" hidden="1" x14ac:dyDescent="0.25">
      <c r="A281" s="111">
        <v>7260</v>
      </c>
      <c r="B281" s="110" t="s">
        <v>32</v>
      </c>
      <c r="C281" s="45">
        <f t="shared" si="23"/>
        <v>0</v>
      </c>
      <c r="D281" s="83"/>
      <c r="E281" s="80"/>
      <c r="F281" s="84">
        <f t="shared" si="19"/>
        <v>0</v>
      </c>
      <c r="G281" s="83"/>
      <c r="H281" s="82"/>
      <c r="I281" s="79">
        <f t="shared" si="20"/>
        <v>0</v>
      </c>
      <c r="J281" s="83"/>
      <c r="K281" s="82"/>
      <c r="L281" s="79">
        <f t="shared" si="21"/>
        <v>0</v>
      </c>
      <c r="M281" s="81"/>
      <c r="N281" s="80"/>
      <c r="O281" s="79">
        <f>M281+N281</f>
        <v>0</v>
      </c>
      <c r="P281" s="78"/>
    </row>
    <row r="282" spans="1:16" hidden="1" x14ac:dyDescent="0.25">
      <c r="A282" s="109">
        <v>7700</v>
      </c>
      <c r="B282" s="108" t="s">
        <v>31</v>
      </c>
      <c r="C282" s="107">
        <f t="shared" si="23"/>
        <v>0</v>
      </c>
      <c r="D282" s="105">
        <f>D283</f>
        <v>0</v>
      </c>
      <c r="E282" s="102">
        <f>SUM(E283)</f>
        <v>0</v>
      </c>
      <c r="F282" s="106">
        <f t="shared" si="19"/>
        <v>0</v>
      </c>
      <c r="G282" s="105">
        <f>G283</f>
        <v>0</v>
      </c>
      <c r="H282" s="104">
        <f>SUM(H283)</f>
        <v>0</v>
      </c>
      <c r="I282" s="101">
        <f t="shared" si="20"/>
        <v>0</v>
      </c>
      <c r="J282" s="105">
        <f>J283</f>
        <v>0</v>
      </c>
      <c r="K282" s="104">
        <f>SUM(K283)</f>
        <v>0</v>
      </c>
      <c r="L282" s="101">
        <f t="shared" si="21"/>
        <v>0</v>
      </c>
      <c r="M282" s="103">
        <f>SUM(M283)</f>
        <v>0</v>
      </c>
      <c r="N282" s="102">
        <f>SUM(N283)</f>
        <v>0</v>
      </c>
      <c r="O282" s="101">
        <f>M282+N282</f>
        <v>0</v>
      </c>
      <c r="P282" s="100"/>
    </row>
    <row r="283" spans="1:16" hidden="1" x14ac:dyDescent="0.25">
      <c r="A283" s="99">
        <v>7720</v>
      </c>
      <c r="B283" s="98" t="s">
        <v>30</v>
      </c>
      <c r="C283" s="97">
        <f t="shared" si="23"/>
        <v>0</v>
      </c>
      <c r="D283" s="53"/>
      <c r="E283" s="50"/>
      <c r="F283" s="54">
        <f t="shared" si="19"/>
        <v>0</v>
      </c>
      <c r="G283" s="53"/>
      <c r="H283" s="52"/>
      <c r="I283" s="49">
        <f t="shared" si="20"/>
        <v>0</v>
      </c>
      <c r="J283" s="53"/>
      <c r="K283" s="52"/>
      <c r="L283" s="49">
        <f t="shared" si="21"/>
        <v>0</v>
      </c>
      <c r="M283" s="51"/>
      <c r="N283" s="50"/>
      <c r="O283" s="49">
        <f>M283+N283</f>
        <v>0</v>
      </c>
      <c r="P283" s="48"/>
    </row>
    <row r="284" spans="1:16" hidden="1" x14ac:dyDescent="0.25">
      <c r="A284" s="57"/>
      <c r="B284" s="96" t="s">
        <v>29</v>
      </c>
      <c r="C284" s="85">
        <f t="shared" si="23"/>
        <v>0</v>
      </c>
      <c r="D284" s="94">
        <f>SUM(D285:D286)</f>
        <v>0</v>
      </c>
      <c r="E284" s="91">
        <f>SUM(E285:E286)</f>
        <v>0</v>
      </c>
      <c r="F284" s="95">
        <f t="shared" si="19"/>
        <v>0</v>
      </c>
      <c r="G284" s="94">
        <f>SUM(G285:G286)</f>
        <v>0</v>
      </c>
      <c r="H284" s="93">
        <f>SUM(H285:H286)</f>
        <v>0</v>
      </c>
      <c r="I284" s="90">
        <f t="shared" si="20"/>
        <v>0</v>
      </c>
      <c r="J284" s="94">
        <f>SUM(J285:J286)</f>
        <v>0</v>
      </c>
      <c r="K284" s="93">
        <f>SUM(K285:K286)</f>
        <v>0</v>
      </c>
      <c r="L284" s="90">
        <f t="shared" si="21"/>
        <v>0</v>
      </c>
      <c r="M284" s="92">
        <f>SUM(M285:M286)</f>
        <v>0</v>
      </c>
      <c r="N284" s="91">
        <f>SUM(N285:N286)</f>
        <v>0</v>
      </c>
      <c r="O284" s="90">
        <f t="shared" ref="O284:O299" si="24">M284+N284</f>
        <v>0</v>
      </c>
      <c r="P284" s="89"/>
    </row>
    <row r="285" spans="1:16" hidden="1" x14ac:dyDescent="0.25">
      <c r="A285" s="47" t="s">
        <v>28</v>
      </c>
      <c r="B285" s="88" t="s">
        <v>27</v>
      </c>
      <c r="C285" s="87">
        <f t="shared" si="23"/>
        <v>0</v>
      </c>
      <c r="D285" s="43"/>
      <c r="E285" s="40"/>
      <c r="F285" s="44">
        <f t="shared" si="19"/>
        <v>0</v>
      </c>
      <c r="G285" s="43"/>
      <c r="H285" s="42"/>
      <c r="I285" s="39">
        <f t="shared" si="20"/>
        <v>0</v>
      </c>
      <c r="J285" s="43"/>
      <c r="K285" s="42"/>
      <c r="L285" s="39">
        <f t="shared" si="21"/>
        <v>0</v>
      </c>
      <c r="M285" s="41"/>
      <c r="N285" s="40"/>
      <c r="O285" s="39">
        <f t="shared" si="24"/>
        <v>0</v>
      </c>
      <c r="P285" s="38"/>
    </row>
    <row r="286" spans="1:16" ht="24" hidden="1" x14ac:dyDescent="0.25">
      <c r="A286" s="47" t="s">
        <v>26</v>
      </c>
      <c r="B286" s="86" t="s">
        <v>25</v>
      </c>
      <c r="C286" s="85">
        <f t="shared" si="23"/>
        <v>0</v>
      </c>
      <c r="D286" s="83"/>
      <c r="E286" s="80"/>
      <c r="F286" s="84">
        <f t="shared" si="19"/>
        <v>0</v>
      </c>
      <c r="G286" s="83"/>
      <c r="H286" s="82"/>
      <c r="I286" s="79">
        <f t="shared" si="20"/>
        <v>0</v>
      </c>
      <c r="J286" s="83"/>
      <c r="K286" s="82"/>
      <c r="L286" s="79">
        <f t="shared" si="21"/>
        <v>0</v>
      </c>
      <c r="M286" s="81"/>
      <c r="N286" s="80"/>
      <c r="O286" s="79">
        <f t="shared" si="24"/>
        <v>0</v>
      </c>
      <c r="P286" s="78"/>
    </row>
    <row r="287" spans="1:16" x14ac:dyDescent="0.25">
      <c r="A287" s="77"/>
      <c r="B287" s="76" t="s">
        <v>24</v>
      </c>
      <c r="C287" s="75">
        <f>SUM(C284,C271,C233,C198,C190,C176,C78,C56)</f>
        <v>34902</v>
      </c>
      <c r="D287" s="72">
        <f>SUM(D284,D271,D233,D198,D190,D176,D78,D56)</f>
        <v>0</v>
      </c>
      <c r="E287" s="600">
        <f>SUM(E284,E271,E233,E198,E190,E176,E78,E56)</f>
        <v>34902</v>
      </c>
      <c r="F287" s="505">
        <f t="shared" si="19"/>
        <v>34902</v>
      </c>
      <c r="G287" s="72">
        <f>SUM(G284,G271,G233,G198,G190,G176,G78,G56)</f>
        <v>0</v>
      </c>
      <c r="H287" s="71">
        <f>SUM(H284,H271,H233,H198,H190,H176,H78,H56)</f>
        <v>0</v>
      </c>
      <c r="I287" s="70">
        <f t="shared" si="20"/>
        <v>0</v>
      </c>
      <c r="J287" s="72">
        <f>SUM(J284,J271,J233,J198,J190,J176,J78,J56)</f>
        <v>0</v>
      </c>
      <c r="K287" s="71">
        <f>SUM(K284,K271,K233,K198,K190,K176,K78,K56)</f>
        <v>0</v>
      </c>
      <c r="L287" s="70">
        <f t="shared" si="21"/>
        <v>0</v>
      </c>
      <c r="M287" s="69">
        <f>SUM(M284,M271,M233,M198,M190,M176,M78,M56)</f>
        <v>0</v>
      </c>
      <c r="N287" s="68">
        <f>SUM(N284,N271,N233,N198,N190,N176,N78,N56)</f>
        <v>0</v>
      </c>
      <c r="O287" s="67">
        <f t="shared" si="24"/>
        <v>0</v>
      </c>
      <c r="P287" s="66"/>
    </row>
    <row r="288" spans="1:16" hidden="1" x14ac:dyDescent="0.25">
      <c r="A288" s="65" t="s">
        <v>23</v>
      </c>
      <c r="B288" s="64"/>
      <c r="C288" s="59">
        <f>F288+I288+L288+O288</f>
        <v>0</v>
      </c>
      <c r="D288" s="61">
        <f>SUM(D28,D29,D45)-D54</f>
        <v>0</v>
      </c>
      <c r="E288" s="58">
        <f>SUM(E28,E29,E45)-E54</f>
        <v>0</v>
      </c>
      <c r="F288" s="26">
        <f t="shared" si="19"/>
        <v>0</v>
      </c>
      <c r="G288" s="61">
        <f>SUM(G28,G29,G45)-G54</f>
        <v>0</v>
      </c>
      <c r="H288" s="60">
        <f>SUM(H28,H29,H45)-H54</f>
        <v>0</v>
      </c>
      <c r="I288" s="15">
        <f t="shared" si="20"/>
        <v>0</v>
      </c>
      <c r="J288" s="61">
        <f>(J30+J46)-J54</f>
        <v>0</v>
      </c>
      <c r="K288" s="60">
        <f>(K30+K46)-K54</f>
        <v>0</v>
      </c>
      <c r="L288" s="15">
        <f t="shared" si="21"/>
        <v>0</v>
      </c>
      <c r="M288" s="59">
        <f>M48-M54</f>
        <v>0</v>
      </c>
      <c r="N288" s="58">
        <f>N48-N54</f>
        <v>0</v>
      </c>
      <c r="O288" s="15">
        <f t="shared" si="24"/>
        <v>0</v>
      </c>
      <c r="P288" s="14"/>
    </row>
    <row r="289" spans="1:17" s="6" customFormat="1" hidden="1" x14ac:dyDescent="0.25">
      <c r="A289" s="65" t="s">
        <v>22</v>
      </c>
      <c r="B289" s="64"/>
      <c r="C289" s="62">
        <f>SUM(C290,C291)-C298+C299</f>
        <v>0</v>
      </c>
      <c r="D289" s="61">
        <f>SUM(D290,D291)-D298+D299</f>
        <v>0</v>
      </c>
      <c r="E289" s="58">
        <f>SUM(E290,E291)-E298+E299</f>
        <v>0</v>
      </c>
      <c r="F289" s="26">
        <f t="shared" si="19"/>
        <v>0</v>
      </c>
      <c r="G289" s="61">
        <f>SUM(G290,G291)-G298+G299</f>
        <v>0</v>
      </c>
      <c r="H289" s="60">
        <f>SUM(H290,H291)-H298+H299</f>
        <v>0</v>
      </c>
      <c r="I289" s="15">
        <f t="shared" si="20"/>
        <v>0</v>
      </c>
      <c r="J289" s="61">
        <f>SUM(J290,J291)-J298+J299</f>
        <v>0</v>
      </c>
      <c r="K289" s="60">
        <f>SUM(K290,K291)-K298+K299</f>
        <v>0</v>
      </c>
      <c r="L289" s="15">
        <f t="shared" si="21"/>
        <v>0</v>
      </c>
      <c r="M289" s="59">
        <f>SUM(M290,M291)-M298+M299</f>
        <v>0</v>
      </c>
      <c r="N289" s="58">
        <f>SUM(N290,N291)-N298+N299</f>
        <v>0</v>
      </c>
      <c r="O289" s="15">
        <f t="shared" si="24"/>
        <v>0</v>
      </c>
      <c r="P289" s="14"/>
    </row>
    <row r="290" spans="1:17" s="6" customFormat="1" hidden="1" x14ac:dyDescent="0.25">
      <c r="A290" s="63" t="s">
        <v>21</v>
      </c>
      <c r="B290" s="63" t="s">
        <v>20</v>
      </c>
      <c r="C290" s="62">
        <f>C25-C284</f>
        <v>0</v>
      </c>
      <c r="D290" s="61">
        <f>D25-D284</f>
        <v>0</v>
      </c>
      <c r="E290" s="58">
        <f>E25-E284</f>
        <v>0</v>
      </c>
      <c r="F290" s="26">
        <f t="shared" si="19"/>
        <v>0</v>
      </c>
      <c r="G290" s="61">
        <f>G25-G284</f>
        <v>0</v>
      </c>
      <c r="H290" s="60">
        <f>H25-H284</f>
        <v>0</v>
      </c>
      <c r="I290" s="15">
        <f t="shared" si="20"/>
        <v>0</v>
      </c>
      <c r="J290" s="61">
        <f>J25-J284</f>
        <v>0</v>
      </c>
      <c r="K290" s="60">
        <f>K25-K284</f>
        <v>0</v>
      </c>
      <c r="L290" s="15">
        <f t="shared" si="21"/>
        <v>0</v>
      </c>
      <c r="M290" s="59">
        <f>M25-M284</f>
        <v>0</v>
      </c>
      <c r="N290" s="58">
        <f>N25-N284</f>
        <v>0</v>
      </c>
      <c r="O290" s="15">
        <f t="shared" si="24"/>
        <v>0</v>
      </c>
      <c r="P290" s="14"/>
    </row>
    <row r="291" spans="1:17" s="6" customFormat="1" hidden="1" x14ac:dyDescent="0.25">
      <c r="A291" s="25" t="s">
        <v>19</v>
      </c>
      <c r="B291" s="25" t="s">
        <v>18</v>
      </c>
      <c r="C291" s="62">
        <f>SUM(C292,C294,C296)-SUM(C293,C295,C297)</f>
        <v>0</v>
      </c>
      <c r="D291" s="61">
        <f>SUM(D292,D294,D296)-SUM(D293,D295,D297)</f>
        <v>0</v>
      </c>
      <c r="E291" s="58">
        <f>SUM(E292,E294,E296)-SUM(E293,E295,E297)</f>
        <v>0</v>
      </c>
      <c r="F291" s="26">
        <f t="shared" si="19"/>
        <v>0</v>
      </c>
      <c r="G291" s="61">
        <f>SUM(G292,G294,G296)-SUM(G293,G295,G297)</f>
        <v>0</v>
      </c>
      <c r="H291" s="60">
        <f>SUM(H292,H294,H296)-SUM(H293,H295,H297)</f>
        <v>0</v>
      </c>
      <c r="I291" s="15">
        <f t="shared" si="20"/>
        <v>0</v>
      </c>
      <c r="J291" s="61">
        <f>SUM(J292,J294,J296)-SUM(J293,J295,J297)</f>
        <v>0</v>
      </c>
      <c r="K291" s="60">
        <f>SUM(K292,K294,K296)-SUM(K293,K295,K297)</f>
        <v>0</v>
      </c>
      <c r="L291" s="15">
        <f t="shared" si="21"/>
        <v>0</v>
      </c>
      <c r="M291" s="59">
        <f>SUM(M292,M294,M296)-SUM(M293,M295,M297)</f>
        <v>0</v>
      </c>
      <c r="N291" s="58">
        <f>SUM(N292,N294,N296)-SUM(N293,N295,N297)</f>
        <v>0</v>
      </c>
      <c r="O291" s="15">
        <f t="shared" si="24"/>
        <v>0</v>
      </c>
      <c r="P291" s="14"/>
    </row>
    <row r="292" spans="1:17" s="6" customFormat="1" hidden="1" x14ac:dyDescent="0.25">
      <c r="A292" s="57" t="s">
        <v>17</v>
      </c>
      <c r="B292" s="56" t="s">
        <v>16</v>
      </c>
      <c r="C292" s="55">
        <f t="shared" ref="C292:C299" si="25">F292+I292+L292+O292</f>
        <v>0</v>
      </c>
      <c r="D292" s="53"/>
      <c r="E292" s="50"/>
      <c r="F292" s="54">
        <f t="shared" si="19"/>
        <v>0</v>
      </c>
      <c r="G292" s="53"/>
      <c r="H292" s="52"/>
      <c r="I292" s="49">
        <f t="shared" si="20"/>
        <v>0</v>
      </c>
      <c r="J292" s="53"/>
      <c r="K292" s="52"/>
      <c r="L292" s="49">
        <f t="shared" si="21"/>
        <v>0</v>
      </c>
      <c r="M292" s="51"/>
      <c r="N292" s="50"/>
      <c r="O292" s="49">
        <f t="shared" si="24"/>
        <v>0</v>
      </c>
      <c r="P292" s="48"/>
    </row>
    <row r="293" spans="1:17" ht="24" hidden="1" x14ac:dyDescent="0.25">
      <c r="A293" s="47" t="s">
        <v>15</v>
      </c>
      <c r="B293" s="46" t="s">
        <v>14</v>
      </c>
      <c r="C293" s="45">
        <f t="shared" si="25"/>
        <v>0</v>
      </c>
      <c r="D293" s="43"/>
      <c r="E293" s="40"/>
      <c r="F293" s="44">
        <f t="shared" si="19"/>
        <v>0</v>
      </c>
      <c r="G293" s="43"/>
      <c r="H293" s="42"/>
      <c r="I293" s="39">
        <f t="shared" si="20"/>
        <v>0</v>
      </c>
      <c r="J293" s="43"/>
      <c r="K293" s="42"/>
      <c r="L293" s="39">
        <f t="shared" si="21"/>
        <v>0</v>
      </c>
      <c r="M293" s="41"/>
      <c r="N293" s="40"/>
      <c r="O293" s="39">
        <f t="shared" si="24"/>
        <v>0</v>
      </c>
      <c r="P293" s="38"/>
    </row>
    <row r="294" spans="1:17" hidden="1" x14ac:dyDescent="0.25">
      <c r="A294" s="47" t="s">
        <v>13</v>
      </c>
      <c r="B294" s="46" t="s">
        <v>12</v>
      </c>
      <c r="C294" s="45">
        <f t="shared" si="25"/>
        <v>0</v>
      </c>
      <c r="D294" s="43"/>
      <c r="E294" s="40"/>
      <c r="F294" s="44">
        <f t="shared" si="19"/>
        <v>0</v>
      </c>
      <c r="G294" s="43"/>
      <c r="H294" s="42"/>
      <c r="I294" s="39">
        <f t="shared" si="20"/>
        <v>0</v>
      </c>
      <c r="J294" s="43"/>
      <c r="K294" s="42"/>
      <c r="L294" s="39">
        <f t="shared" si="21"/>
        <v>0</v>
      </c>
      <c r="M294" s="41"/>
      <c r="N294" s="40"/>
      <c r="O294" s="39">
        <f t="shared" si="24"/>
        <v>0</v>
      </c>
      <c r="P294" s="38"/>
    </row>
    <row r="295" spans="1:17" ht="24" hidden="1" x14ac:dyDescent="0.25">
      <c r="A295" s="47" t="s">
        <v>11</v>
      </c>
      <c r="B295" s="46" t="s">
        <v>10</v>
      </c>
      <c r="C295" s="45">
        <f t="shared" si="25"/>
        <v>0</v>
      </c>
      <c r="D295" s="43"/>
      <c r="E295" s="40"/>
      <c r="F295" s="44">
        <f t="shared" si="19"/>
        <v>0</v>
      </c>
      <c r="G295" s="43"/>
      <c r="H295" s="42"/>
      <c r="I295" s="39">
        <f t="shared" si="20"/>
        <v>0</v>
      </c>
      <c r="J295" s="43"/>
      <c r="K295" s="42"/>
      <c r="L295" s="39">
        <f t="shared" si="21"/>
        <v>0</v>
      </c>
      <c r="M295" s="41"/>
      <c r="N295" s="40"/>
      <c r="O295" s="39">
        <f t="shared" si="24"/>
        <v>0</v>
      </c>
      <c r="P295" s="38"/>
    </row>
    <row r="296" spans="1:17" hidden="1" x14ac:dyDescent="0.25">
      <c r="A296" s="47" t="s">
        <v>9</v>
      </c>
      <c r="B296" s="46" t="s">
        <v>8</v>
      </c>
      <c r="C296" s="45">
        <f t="shared" si="25"/>
        <v>0</v>
      </c>
      <c r="D296" s="43"/>
      <c r="E296" s="40"/>
      <c r="F296" s="44">
        <f t="shared" si="19"/>
        <v>0</v>
      </c>
      <c r="G296" s="43"/>
      <c r="H296" s="42"/>
      <c r="I296" s="39">
        <f t="shared" si="20"/>
        <v>0</v>
      </c>
      <c r="J296" s="43"/>
      <c r="K296" s="42"/>
      <c r="L296" s="39">
        <f t="shared" si="21"/>
        <v>0</v>
      </c>
      <c r="M296" s="41"/>
      <c r="N296" s="40"/>
      <c r="O296" s="39">
        <f t="shared" si="24"/>
        <v>0</v>
      </c>
      <c r="P296" s="38"/>
    </row>
    <row r="297" spans="1:17" ht="24" hidden="1" x14ac:dyDescent="0.25">
      <c r="A297" s="37" t="s">
        <v>7</v>
      </c>
      <c r="B297" s="36" t="s">
        <v>6</v>
      </c>
      <c r="C297" s="35">
        <f t="shared" si="25"/>
        <v>0</v>
      </c>
      <c r="D297" s="33"/>
      <c r="E297" s="30"/>
      <c r="F297" s="34">
        <f t="shared" si="19"/>
        <v>0</v>
      </c>
      <c r="G297" s="33"/>
      <c r="H297" s="32"/>
      <c r="I297" s="29">
        <f t="shared" si="20"/>
        <v>0</v>
      </c>
      <c r="J297" s="33"/>
      <c r="K297" s="32"/>
      <c r="L297" s="29">
        <f t="shared" si="21"/>
        <v>0</v>
      </c>
      <c r="M297" s="31"/>
      <c r="N297" s="30"/>
      <c r="O297" s="29">
        <f t="shared" si="24"/>
        <v>0</v>
      </c>
      <c r="P297" s="28"/>
    </row>
    <row r="298" spans="1:17" hidden="1" x14ac:dyDescent="0.25">
      <c r="A298" s="25" t="s">
        <v>5</v>
      </c>
      <c r="B298" s="25" t="s">
        <v>4</v>
      </c>
      <c r="C298" s="27">
        <f t="shared" si="25"/>
        <v>0</v>
      </c>
      <c r="D298" s="19"/>
      <c r="E298" s="16"/>
      <c r="F298" s="26">
        <f t="shared" si="19"/>
        <v>0</v>
      </c>
      <c r="G298" s="19"/>
      <c r="H298" s="18"/>
      <c r="I298" s="15">
        <f t="shared" si="20"/>
        <v>0</v>
      </c>
      <c r="J298" s="19"/>
      <c r="K298" s="18"/>
      <c r="L298" s="15">
        <f t="shared" si="21"/>
        <v>0</v>
      </c>
      <c r="M298" s="17"/>
      <c r="N298" s="16"/>
      <c r="O298" s="15">
        <f t="shared" si="24"/>
        <v>0</v>
      </c>
      <c r="P298" s="14"/>
    </row>
    <row r="299" spans="1:17" s="6" customFormat="1" ht="48" hidden="1" x14ac:dyDescent="0.25">
      <c r="A299" s="25" t="s">
        <v>3</v>
      </c>
      <c r="B299" s="24" t="s">
        <v>2</v>
      </c>
      <c r="C299" s="23">
        <f t="shared" si="25"/>
        <v>0</v>
      </c>
      <c r="D299" s="22"/>
      <c r="E299" s="21"/>
      <c r="F299" s="20">
        <f t="shared" si="19"/>
        <v>0</v>
      </c>
      <c r="G299" s="19"/>
      <c r="H299" s="18"/>
      <c r="I299" s="15">
        <f t="shared" si="20"/>
        <v>0</v>
      </c>
      <c r="J299" s="19"/>
      <c r="K299" s="18"/>
      <c r="L299" s="15">
        <f t="shared" si="21"/>
        <v>0</v>
      </c>
      <c r="M299" s="17"/>
      <c r="N299" s="16"/>
      <c r="O299" s="15">
        <f t="shared" si="24"/>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x14ac:dyDescent="0.25">
      <c r="A301" s="556"/>
      <c r="B301" s="557"/>
      <c r="C301" s="557"/>
      <c r="D301" s="557"/>
      <c r="E301" s="557"/>
      <c r="F301" s="557"/>
      <c r="G301" s="557"/>
      <c r="H301" s="557"/>
      <c r="I301" s="557"/>
      <c r="J301" s="557"/>
      <c r="K301" s="557"/>
      <c r="L301" s="557"/>
      <c r="M301" s="557"/>
      <c r="N301" s="557"/>
      <c r="O301" s="557"/>
      <c r="P301" s="558"/>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sheetData>
  <sheetProtection algorithmName="SHA-512" hashValue="lRd6b0AZdl7HwxpK2xlbRbg2sCibuKySboUq4zR7ubE/lgN15rt+36wh3bNKp4rTIzPjP+ZpmiRUSkHQ4e6RkQ==" saltValue="yIO+C06yIR9/5tDqgl2xmw==" spinCount="100000" sheet="1" objects="1" scenarios="1" formatCells="0" formatColumns="0" formatRows="0"/>
  <autoFilter ref="A22:P300">
    <filterColumn colId="2">
      <filters blank="1">
        <filter val="200"/>
        <filter val="34 000"/>
        <filter val="34 902"/>
        <filter val="702"/>
        <filter val="902"/>
      </filters>
    </filterColumn>
  </autoFilter>
  <mergeCells count="32">
    <mergeCell ref="C9:P9"/>
    <mergeCell ref="C11:P11"/>
    <mergeCell ref="C12:P12"/>
    <mergeCell ref="A3:P3"/>
    <mergeCell ref="A4:P4"/>
    <mergeCell ref="C6:P6"/>
    <mergeCell ref="C7:P7"/>
    <mergeCell ref="C8:P8"/>
    <mergeCell ref="C10:P10"/>
    <mergeCell ref="C13:P13"/>
    <mergeCell ref="C14:P14"/>
    <mergeCell ref="C15:P15"/>
    <mergeCell ref="K20:K21"/>
    <mergeCell ref="C16:P16"/>
    <mergeCell ref="C17:P17"/>
    <mergeCell ref="C18:P18"/>
    <mergeCell ref="A19:A21"/>
    <mergeCell ref="B19:B21"/>
    <mergeCell ref="C19:O19"/>
    <mergeCell ref="P19:P21"/>
    <mergeCell ref="C20:C21"/>
    <mergeCell ref="D20:D21"/>
    <mergeCell ref="E20:E21"/>
    <mergeCell ref="L20:L21"/>
    <mergeCell ref="M20:M21"/>
    <mergeCell ref="N20:N21"/>
    <mergeCell ref="O20:O21"/>
    <mergeCell ref="F20:F21"/>
    <mergeCell ref="G20:G21"/>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2016.gada 15.septembra saistošajiem noteikumiem Nr.30
(protokols Nr.13, 11.punkts)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0" sqref="S10"/>
    </sheetView>
  </sheetViews>
  <sheetFormatPr defaultRowHeight="12" outlineLevelCol="1" x14ac:dyDescent="0.25"/>
  <cols>
    <col min="1" max="1" width="10.85546875" style="2" customWidth="1"/>
    <col min="2" max="2" width="32.425781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370</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371</v>
      </c>
      <c r="D9" s="861"/>
      <c r="E9" s="861"/>
      <c r="F9" s="861"/>
      <c r="G9" s="861"/>
      <c r="H9" s="861"/>
      <c r="I9" s="861"/>
      <c r="J9" s="861"/>
      <c r="K9" s="861"/>
      <c r="L9" s="861"/>
      <c r="M9" s="861"/>
      <c r="N9" s="861"/>
      <c r="O9" s="861"/>
      <c r="P9" s="882"/>
      <c r="Q9" s="377"/>
    </row>
    <row r="10" spans="1:17" ht="24" customHeight="1" x14ac:dyDescent="0.25">
      <c r="A10" s="359" t="s">
        <v>322</v>
      </c>
      <c r="B10" s="358"/>
      <c r="C10" s="864" t="s">
        <v>372</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366</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2047388</v>
      </c>
      <c r="D24" s="334">
        <f>SUM(D25,D28,D29,D45,D46)</f>
        <v>1992732</v>
      </c>
      <c r="E24" s="508">
        <f>SUM(E25,E28,E29,E45,E46)</f>
        <v>54482</v>
      </c>
      <c r="F24" s="462">
        <f t="shared" ref="F24:F29" si="0">D24+E24</f>
        <v>2047214</v>
      </c>
      <c r="G24" s="334">
        <f>SUM(G25,G28,G46)</f>
        <v>0</v>
      </c>
      <c r="H24" s="333">
        <f>SUM(H25,H28,H46)</f>
        <v>0</v>
      </c>
      <c r="I24" s="330">
        <f>G24+H24</f>
        <v>0</v>
      </c>
      <c r="J24" s="334">
        <f>SUM(J25,J30,J46)</f>
        <v>0</v>
      </c>
      <c r="K24" s="333">
        <f>SUM(K25,K30,K46)</f>
        <v>0</v>
      </c>
      <c r="L24" s="330">
        <f>J24+K24</f>
        <v>0</v>
      </c>
      <c r="M24" s="332">
        <f>SUM(M25,M48)</f>
        <v>174</v>
      </c>
      <c r="N24" s="331">
        <f>SUM(N25,N48)</f>
        <v>0</v>
      </c>
      <c r="O24" s="330">
        <f>M24+N24</f>
        <v>174</v>
      </c>
      <c r="P24" s="215"/>
    </row>
    <row r="25" spans="1:17" ht="12.75" hidden="1" thickTop="1" x14ac:dyDescent="0.25">
      <c r="A25" s="329"/>
      <c r="B25" s="328" t="s">
        <v>289</v>
      </c>
      <c r="C25" s="327">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318">
        <f>F27+I27+L27+O27</f>
        <v>0</v>
      </c>
      <c r="D27" s="316"/>
      <c r="E27" s="313"/>
      <c r="F27" s="317">
        <f t="shared" si="0"/>
        <v>0</v>
      </c>
      <c r="G27" s="316"/>
      <c r="H27" s="315"/>
      <c r="I27" s="312">
        <f>G27+H27</f>
        <v>0</v>
      </c>
      <c r="J27" s="316"/>
      <c r="K27" s="315"/>
      <c r="L27" s="312">
        <f>J27+K27</f>
        <v>0</v>
      </c>
      <c r="M27" s="314"/>
      <c r="N27" s="313"/>
      <c r="O27" s="312">
        <f>M27+N27</f>
        <v>0</v>
      </c>
      <c r="P27" s="38"/>
    </row>
    <row r="28" spans="1:17" s="6" customFormat="1" ht="25.5" thickTop="1" thickBot="1" x14ac:dyDescent="0.3">
      <c r="A28" s="311">
        <v>19300</v>
      </c>
      <c r="B28" s="311" t="s">
        <v>286</v>
      </c>
      <c r="C28" s="310">
        <f>SUM(F28,I28)</f>
        <v>2047214</v>
      </c>
      <c r="D28" s="307">
        <v>1992732</v>
      </c>
      <c r="E28" s="512">
        <f>-17300+3520+67020-1750-8000+7992+3000</f>
        <v>54482</v>
      </c>
      <c r="F28" s="469">
        <f t="shared" si="0"/>
        <v>2047214</v>
      </c>
      <c r="G28" s="307"/>
      <c r="H28" s="306"/>
      <c r="I28" s="305">
        <f>G28+H28</f>
        <v>0</v>
      </c>
      <c r="J28" s="304" t="s">
        <v>262</v>
      </c>
      <c r="K28" s="303" t="s">
        <v>262</v>
      </c>
      <c r="L28" s="300" t="s">
        <v>262</v>
      </c>
      <c r="M28" s="302" t="s">
        <v>262</v>
      </c>
      <c r="N28" s="301" t="s">
        <v>262</v>
      </c>
      <c r="O28" s="300" t="s">
        <v>262</v>
      </c>
      <c r="P28" s="299"/>
    </row>
    <row r="29" spans="1:17" s="6" customFormat="1" ht="36.75" hidden="1" customHeight="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24.75" hidden="1" thickTop="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12.75" hidden="1" thickTop="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24.75" hidden="1" thickTop="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24.75" hidden="1" thickTop="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12.75" hidden="1" thickTop="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12.75" hidden="1" thickTop="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24.75" hidden="1" thickTop="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25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12.75" hidden="1" thickTop="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12.75" thickTop="1" x14ac:dyDescent="0.25">
      <c r="A48" s="260">
        <v>23000</v>
      </c>
      <c r="B48" s="259" t="s">
        <v>265</v>
      </c>
      <c r="C48" s="258">
        <f>O48</f>
        <v>174</v>
      </c>
      <c r="D48" s="255" t="s">
        <v>262</v>
      </c>
      <c r="E48" s="527" t="s">
        <v>262</v>
      </c>
      <c r="F48" s="528" t="s">
        <v>262</v>
      </c>
      <c r="G48" s="255" t="s">
        <v>262</v>
      </c>
      <c r="H48" s="254" t="s">
        <v>262</v>
      </c>
      <c r="I48" s="253" t="s">
        <v>262</v>
      </c>
      <c r="J48" s="255" t="s">
        <v>262</v>
      </c>
      <c r="K48" s="254" t="s">
        <v>262</v>
      </c>
      <c r="L48" s="253" t="s">
        <v>262</v>
      </c>
      <c r="M48" s="252">
        <f>SUM(M49:M50)</f>
        <v>174</v>
      </c>
      <c r="N48" s="251">
        <f>SUM(N49:N50)</f>
        <v>0</v>
      </c>
      <c r="O48" s="250">
        <f>M48+N48</f>
        <v>174</v>
      </c>
      <c r="P48" s="171"/>
    </row>
    <row r="49" spans="1:16" ht="24" x14ac:dyDescent="0.25">
      <c r="A49" s="187">
        <v>23410</v>
      </c>
      <c r="B49" s="96" t="s">
        <v>264</v>
      </c>
      <c r="C49" s="249">
        <f>O49</f>
        <v>174</v>
      </c>
      <c r="D49" s="246" t="s">
        <v>262</v>
      </c>
      <c r="E49" s="529" t="s">
        <v>262</v>
      </c>
      <c r="F49" s="530" t="s">
        <v>262</v>
      </c>
      <c r="G49" s="246" t="s">
        <v>262</v>
      </c>
      <c r="H49" s="245" t="s">
        <v>262</v>
      </c>
      <c r="I49" s="240" t="s">
        <v>262</v>
      </c>
      <c r="J49" s="246" t="s">
        <v>262</v>
      </c>
      <c r="K49" s="245" t="s">
        <v>262</v>
      </c>
      <c r="L49" s="240" t="s">
        <v>262</v>
      </c>
      <c r="M49" s="237">
        <v>174</v>
      </c>
      <c r="N49" s="236"/>
      <c r="O49" s="235">
        <f>M49+N49</f>
        <v>174</v>
      </c>
      <c r="P49" s="89"/>
    </row>
    <row r="50" spans="1:16" ht="24" hidden="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4">F53+I53+L53+O53</f>
        <v>2047388</v>
      </c>
      <c r="D53" s="220">
        <f>SUM(D54,D284)</f>
        <v>1992732</v>
      </c>
      <c r="E53" s="535">
        <f>SUM(E54,E284)</f>
        <v>54482</v>
      </c>
      <c r="F53" s="489">
        <f t="shared" ref="F53:F117" si="5">D53+E53</f>
        <v>2047214</v>
      </c>
      <c r="G53" s="220">
        <f>SUM(G54,G284)</f>
        <v>0</v>
      </c>
      <c r="H53" s="219">
        <f>SUM(H54,H284)</f>
        <v>0</v>
      </c>
      <c r="I53" s="216">
        <f t="shared" ref="I53:I117" si="6">G53+H53</f>
        <v>0</v>
      </c>
      <c r="J53" s="220">
        <f>SUM(J54,J284)</f>
        <v>0</v>
      </c>
      <c r="K53" s="219">
        <f>SUM(K54,K284)</f>
        <v>0</v>
      </c>
      <c r="L53" s="216">
        <f t="shared" ref="L53:L117" si="7">J53+K53</f>
        <v>0</v>
      </c>
      <c r="M53" s="218">
        <f>SUM(M54,M284)</f>
        <v>174</v>
      </c>
      <c r="N53" s="217">
        <f>SUM(N54,N284)</f>
        <v>0</v>
      </c>
      <c r="O53" s="216">
        <f t="shared" ref="O53:O117" si="8">M53+N53</f>
        <v>174</v>
      </c>
      <c r="P53" s="215"/>
    </row>
    <row r="54" spans="1:16" s="6" customFormat="1" ht="36.75" thickTop="1" x14ac:dyDescent="0.25">
      <c r="A54" s="214"/>
      <c r="B54" s="213" t="s">
        <v>259</v>
      </c>
      <c r="C54" s="212">
        <f t="shared" si="4"/>
        <v>2047388</v>
      </c>
      <c r="D54" s="210">
        <f>SUM(D55,D197)</f>
        <v>1992732</v>
      </c>
      <c r="E54" s="536">
        <f>SUM(E55,E197)</f>
        <v>54482</v>
      </c>
      <c r="F54" s="490">
        <f t="shared" si="5"/>
        <v>2047214</v>
      </c>
      <c r="G54" s="210">
        <f>SUM(G55,G197)</f>
        <v>0</v>
      </c>
      <c r="H54" s="209">
        <f>SUM(H55,H197)</f>
        <v>0</v>
      </c>
      <c r="I54" s="206">
        <f t="shared" si="6"/>
        <v>0</v>
      </c>
      <c r="J54" s="210">
        <f>SUM(J55,J197)</f>
        <v>0</v>
      </c>
      <c r="K54" s="209">
        <f>SUM(K55,K197)</f>
        <v>0</v>
      </c>
      <c r="L54" s="206">
        <f t="shared" si="7"/>
        <v>0</v>
      </c>
      <c r="M54" s="208">
        <f>SUM(M55,M197)</f>
        <v>174</v>
      </c>
      <c r="N54" s="207">
        <f>SUM(N55,N197)</f>
        <v>0</v>
      </c>
      <c r="O54" s="206">
        <f t="shared" si="8"/>
        <v>174</v>
      </c>
      <c r="P54" s="205"/>
    </row>
    <row r="55" spans="1:16" s="6" customFormat="1" ht="24" x14ac:dyDescent="0.25">
      <c r="A55" s="204"/>
      <c r="B55" s="203" t="s">
        <v>258</v>
      </c>
      <c r="C55" s="182">
        <f t="shared" si="4"/>
        <v>134549</v>
      </c>
      <c r="D55" s="179">
        <f>SUM(D56,D78,D176,D190)</f>
        <v>72355</v>
      </c>
      <c r="E55" s="537">
        <f>SUM(E56,E78,E176,E190)</f>
        <v>62020</v>
      </c>
      <c r="F55" s="491">
        <f t="shared" si="5"/>
        <v>134375</v>
      </c>
      <c r="G55" s="179">
        <f>SUM(G56,G78,G176,G190)</f>
        <v>0</v>
      </c>
      <c r="H55" s="178">
        <f>SUM(H56,H78,H176,H190)</f>
        <v>0</v>
      </c>
      <c r="I55" s="177">
        <f t="shared" si="6"/>
        <v>0</v>
      </c>
      <c r="J55" s="179">
        <f>SUM(J56,J78,J176,J190)</f>
        <v>0</v>
      </c>
      <c r="K55" s="178">
        <f>SUM(K56,K78,K176,K190)</f>
        <v>0</v>
      </c>
      <c r="L55" s="177">
        <f t="shared" si="7"/>
        <v>0</v>
      </c>
      <c r="M55" s="13">
        <f>SUM(M56,M78,M176,M190)</f>
        <v>174</v>
      </c>
      <c r="N55" s="181">
        <f>SUM(N56,N78,N176,N190)</f>
        <v>0</v>
      </c>
      <c r="O55" s="177">
        <f t="shared" si="8"/>
        <v>174</v>
      </c>
      <c r="P55" s="202"/>
    </row>
    <row r="56" spans="1:16" s="6" customFormat="1" hidden="1" x14ac:dyDescent="0.25">
      <c r="A56" s="163">
        <v>1000</v>
      </c>
      <c r="B56" s="163" t="s">
        <v>257</v>
      </c>
      <c r="C56" s="16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124">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170">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85">
        <f t="shared" si="4"/>
        <v>0</v>
      </c>
      <c r="D59" s="83">
        <v>0</v>
      </c>
      <c r="E59" s="80"/>
      <c r="F59" s="84">
        <f t="shared" si="5"/>
        <v>0</v>
      </c>
      <c r="G59" s="83"/>
      <c r="H59" s="82"/>
      <c r="I59" s="79">
        <f t="shared" si="6"/>
        <v>0</v>
      </c>
      <c r="J59" s="83">
        <v>0</v>
      </c>
      <c r="K59" s="82"/>
      <c r="L59" s="79">
        <f t="shared" si="7"/>
        <v>0</v>
      </c>
      <c r="M59" s="81"/>
      <c r="N59" s="80"/>
      <c r="O59" s="79">
        <f t="shared" si="8"/>
        <v>0</v>
      </c>
      <c r="P59" s="78"/>
    </row>
    <row r="60" spans="1:16" hidden="1" x14ac:dyDescent="0.25">
      <c r="A60" s="88">
        <v>1119</v>
      </c>
      <c r="B60" s="110" t="s">
        <v>253</v>
      </c>
      <c r="C60" s="45">
        <f t="shared" si="4"/>
        <v>0</v>
      </c>
      <c r="D60" s="43">
        <v>0</v>
      </c>
      <c r="E60" s="40"/>
      <c r="F60" s="44">
        <f t="shared" si="5"/>
        <v>0</v>
      </c>
      <c r="G60" s="43"/>
      <c r="H60" s="42"/>
      <c r="I60" s="39">
        <f t="shared" si="6"/>
        <v>0</v>
      </c>
      <c r="J60" s="43">
        <v>0</v>
      </c>
      <c r="K60" s="42"/>
      <c r="L60" s="39">
        <f t="shared" si="7"/>
        <v>0</v>
      </c>
      <c r="M60" s="41"/>
      <c r="N60" s="40"/>
      <c r="O60" s="39">
        <f t="shared" si="8"/>
        <v>0</v>
      </c>
      <c r="P60" s="38"/>
    </row>
    <row r="61" spans="1:16" hidden="1" x14ac:dyDescent="0.25">
      <c r="A61" s="111">
        <v>1140</v>
      </c>
      <c r="B61" s="110" t="s">
        <v>252</v>
      </c>
      <c r="C61" s="45">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45">
        <f t="shared" si="4"/>
        <v>0</v>
      </c>
      <c r="D62" s="43">
        <v>0</v>
      </c>
      <c r="E62" s="40"/>
      <c r="F62" s="44">
        <f t="shared" si="5"/>
        <v>0</v>
      </c>
      <c r="G62" s="43"/>
      <c r="H62" s="42"/>
      <c r="I62" s="39">
        <f t="shared" si="6"/>
        <v>0</v>
      </c>
      <c r="J62" s="43">
        <v>0</v>
      </c>
      <c r="K62" s="42"/>
      <c r="L62" s="39">
        <f t="shared" si="7"/>
        <v>0</v>
      </c>
      <c r="M62" s="41"/>
      <c r="N62" s="40"/>
      <c r="O62" s="39">
        <f t="shared" si="8"/>
        <v>0</v>
      </c>
      <c r="P62" s="38"/>
    </row>
    <row r="63" spans="1:16" ht="24" hidden="1" x14ac:dyDescent="0.25">
      <c r="A63" s="88">
        <v>1142</v>
      </c>
      <c r="B63" s="110" t="s">
        <v>250</v>
      </c>
      <c r="C63" s="45">
        <f t="shared" si="4"/>
        <v>0</v>
      </c>
      <c r="D63" s="43">
        <v>0</v>
      </c>
      <c r="E63" s="40"/>
      <c r="F63" s="44">
        <f t="shared" si="5"/>
        <v>0</v>
      </c>
      <c r="G63" s="43"/>
      <c r="H63" s="42"/>
      <c r="I63" s="39">
        <f t="shared" si="6"/>
        <v>0</v>
      </c>
      <c r="J63" s="43">
        <v>0</v>
      </c>
      <c r="K63" s="42"/>
      <c r="L63" s="39">
        <f t="shared" si="7"/>
        <v>0</v>
      </c>
      <c r="M63" s="41"/>
      <c r="N63" s="40"/>
      <c r="O63" s="39">
        <f t="shared" si="8"/>
        <v>0</v>
      </c>
      <c r="P63" s="38"/>
    </row>
    <row r="64" spans="1:16" ht="24" hidden="1" x14ac:dyDescent="0.25">
      <c r="A64" s="88">
        <v>1145</v>
      </c>
      <c r="B64" s="110" t="s">
        <v>249</v>
      </c>
      <c r="C64" s="45">
        <f t="shared" si="4"/>
        <v>0</v>
      </c>
      <c r="D64" s="43">
        <v>0</v>
      </c>
      <c r="E64" s="40"/>
      <c r="F64" s="44">
        <f t="shared" si="5"/>
        <v>0</v>
      </c>
      <c r="G64" s="43"/>
      <c r="H64" s="42"/>
      <c r="I64" s="39">
        <f t="shared" si="6"/>
        <v>0</v>
      </c>
      <c r="J64" s="43">
        <v>0</v>
      </c>
      <c r="K64" s="42"/>
      <c r="L64" s="39">
        <f t="shared" si="7"/>
        <v>0</v>
      </c>
      <c r="M64" s="41"/>
      <c r="N64" s="40"/>
      <c r="O64" s="39">
        <f t="shared" si="8"/>
        <v>0</v>
      </c>
      <c r="P64" s="38"/>
    </row>
    <row r="65" spans="1:16" ht="24" hidden="1" x14ac:dyDescent="0.25">
      <c r="A65" s="88">
        <v>1146</v>
      </c>
      <c r="B65" s="110" t="s">
        <v>248</v>
      </c>
      <c r="C65" s="45">
        <f t="shared" si="4"/>
        <v>0</v>
      </c>
      <c r="D65" s="43">
        <v>0</v>
      </c>
      <c r="E65" s="40"/>
      <c r="F65" s="44">
        <f t="shared" si="5"/>
        <v>0</v>
      </c>
      <c r="G65" s="43"/>
      <c r="H65" s="42"/>
      <c r="I65" s="39">
        <f t="shared" si="6"/>
        <v>0</v>
      </c>
      <c r="J65" s="43">
        <v>0</v>
      </c>
      <c r="K65" s="42"/>
      <c r="L65" s="39">
        <f t="shared" si="7"/>
        <v>0</v>
      </c>
      <c r="M65" s="41"/>
      <c r="N65" s="40"/>
      <c r="O65" s="39">
        <f t="shared" si="8"/>
        <v>0</v>
      </c>
      <c r="P65" s="38"/>
    </row>
    <row r="66" spans="1:16" hidden="1" x14ac:dyDescent="0.25">
      <c r="A66" s="88">
        <v>1147</v>
      </c>
      <c r="B66" s="110" t="s">
        <v>247</v>
      </c>
      <c r="C66" s="45">
        <f t="shared" si="4"/>
        <v>0</v>
      </c>
      <c r="D66" s="43">
        <v>0</v>
      </c>
      <c r="E66" s="40"/>
      <c r="F66" s="44">
        <f t="shared" si="5"/>
        <v>0</v>
      </c>
      <c r="G66" s="43"/>
      <c r="H66" s="42"/>
      <c r="I66" s="39">
        <f t="shared" si="6"/>
        <v>0</v>
      </c>
      <c r="J66" s="43">
        <v>0</v>
      </c>
      <c r="K66" s="42"/>
      <c r="L66" s="39">
        <f t="shared" si="7"/>
        <v>0</v>
      </c>
      <c r="M66" s="41"/>
      <c r="N66" s="40"/>
      <c r="O66" s="39">
        <f t="shared" si="8"/>
        <v>0</v>
      </c>
      <c r="P66" s="38"/>
    </row>
    <row r="67" spans="1:16" hidden="1" x14ac:dyDescent="0.25">
      <c r="A67" s="88">
        <v>1148</v>
      </c>
      <c r="B67" s="110" t="s">
        <v>246</v>
      </c>
      <c r="C67" s="45">
        <f t="shared" si="4"/>
        <v>0</v>
      </c>
      <c r="D67" s="43">
        <v>0</v>
      </c>
      <c r="E67" s="40"/>
      <c r="F67" s="44">
        <f t="shared" si="5"/>
        <v>0</v>
      </c>
      <c r="G67" s="43"/>
      <c r="H67" s="42"/>
      <c r="I67" s="39">
        <f t="shared" si="6"/>
        <v>0</v>
      </c>
      <c r="J67" s="43">
        <v>0</v>
      </c>
      <c r="K67" s="42"/>
      <c r="L67" s="39">
        <f t="shared" si="7"/>
        <v>0</v>
      </c>
      <c r="M67" s="41"/>
      <c r="N67" s="40"/>
      <c r="O67" s="39">
        <f t="shared" si="8"/>
        <v>0</v>
      </c>
      <c r="P67" s="38"/>
    </row>
    <row r="68" spans="1:16" ht="24" hidden="1" x14ac:dyDescent="0.25">
      <c r="A68" s="88">
        <v>1149</v>
      </c>
      <c r="B68" s="110" t="s">
        <v>245</v>
      </c>
      <c r="C68" s="45">
        <f t="shared" si="4"/>
        <v>0</v>
      </c>
      <c r="D68" s="43">
        <v>0</v>
      </c>
      <c r="E68" s="40"/>
      <c r="F68" s="44">
        <f t="shared" si="5"/>
        <v>0</v>
      </c>
      <c r="G68" s="43"/>
      <c r="H68" s="42"/>
      <c r="I68" s="39">
        <f t="shared" si="6"/>
        <v>0</v>
      </c>
      <c r="J68" s="43">
        <v>0</v>
      </c>
      <c r="K68" s="42"/>
      <c r="L68" s="39">
        <f t="shared" si="7"/>
        <v>0</v>
      </c>
      <c r="M68" s="41"/>
      <c r="N68" s="40"/>
      <c r="O68" s="39">
        <f t="shared" si="8"/>
        <v>0</v>
      </c>
      <c r="P68" s="38"/>
    </row>
    <row r="69" spans="1:16" ht="36" hidden="1" x14ac:dyDescent="0.25">
      <c r="A69" s="169">
        <v>1150</v>
      </c>
      <c r="B69" s="96" t="s">
        <v>244</v>
      </c>
      <c r="C69" s="45">
        <f t="shared" si="4"/>
        <v>0</v>
      </c>
      <c r="D69" s="167">
        <v>0</v>
      </c>
      <c r="E69" s="164"/>
      <c r="F69" s="95">
        <f t="shared" si="5"/>
        <v>0</v>
      </c>
      <c r="G69" s="167"/>
      <c r="H69" s="166"/>
      <c r="I69" s="90">
        <f t="shared" si="6"/>
        <v>0</v>
      </c>
      <c r="J69" s="167">
        <v>0</v>
      </c>
      <c r="K69" s="166"/>
      <c r="L69" s="90">
        <f t="shared" si="7"/>
        <v>0</v>
      </c>
      <c r="M69" s="165"/>
      <c r="N69" s="164"/>
      <c r="O69" s="90">
        <f t="shared" si="8"/>
        <v>0</v>
      </c>
      <c r="P69" s="89"/>
    </row>
    <row r="70" spans="1:16" ht="36" hidden="1" x14ac:dyDescent="0.25">
      <c r="A70" s="109">
        <v>1200</v>
      </c>
      <c r="B70" s="108" t="s">
        <v>243</v>
      </c>
      <c r="C70" s="124">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85">
        <f t="shared" si="4"/>
        <v>0</v>
      </c>
      <c r="D71" s="83">
        <v>0</v>
      </c>
      <c r="E71" s="80"/>
      <c r="F71" s="84">
        <f t="shared" si="5"/>
        <v>0</v>
      </c>
      <c r="G71" s="83"/>
      <c r="H71" s="82"/>
      <c r="I71" s="79">
        <f t="shared" si="6"/>
        <v>0</v>
      </c>
      <c r="J71" s="83">
        <v>0</v>
      </c>
      <c r="K71" s="82"/>
      <c r="L71" s="79">
        <f t="shared" si="7"/>
        <v>0</v>
      </c>
      <c r="M71" s="81"/>
      <c r="N71" s="80"/>
      <c r="O71" s="79">
        <f t="shared" si="8"/>
        <v>0</v>
      </c>
      <c r="P71" s="78"/>
    </row>
    <row r="72" spans="1:16" ht="24" hidden="1" x14ac:dyDescent="0.25">
      <c r="A72" s="111">
        <v>1220</v>
      </c>
      <c r="B72" s="110" t="s">
        <v>241</v>
      </c>
      <c r="C72" s="45">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48" hidden="1" x14ac:dyDescent="0.25">
      <c r="A73" s="88">
        <v>1221</v>
      </c>
      <c r="B73" s="110" t="s">
        <v>240</v>
      </c>
      <c r="C73" s="45">
        <f t="shared" si="4"/>
        <v>0</v>
      </c>
      <c r="D73" s="43">
        <v>0</v>
      </c>
      <c r="E73" s="40"/>
      <c r="F73" s="44">
        <f t="shared" si="5"/>
        <v>0</v>
      </c>
      <c r="G73" s="43"/>
      <c r="H73" s="42"/>
      <c r="I73" s="39">
        <f t="shared" si="6"/>
        <v>0</v>
      </c>
      <c r="J73" s="43">
        <v>0</v>
      </c>
      <c r="K73" s="42"/>
      <c r="L73" s="39">
        <f t="shared" si="7"/>
        <v>0</v>
      </c>
      <c r="M73" s="41"/>
      <c r="N73" s="40"/>
      <c r="O73" s="39">
        <f t="shared" si="8"/>
        <v>0</v>
      </c>
      <c r="P73" s="38"/>
    </row>
    <row r="74" spans="1:16" hidden="1" x14ac:dyDescent="0.25">
      <c r="A74" s="88">
        <v>1223</v>
      </c>
      <c r="B74" s="110" t="s">
        <v>239</v>
      </c>
      <c r="C74" s="45">
        <f t="shared" si="4"/>
        <v>0</v>
      </c>
      <c r="D74" s="43">
        <v>0</v>
      </c>
      <c r="E74" s="40"/>
      <c r="F74" s="44">
        <f t="shared" si="5"/>
        <v>0</v>
      </c>
      <c r="G74" s="43"/>
      <c r="H74" s="42"/>
      <c r="I74" s="39">
        <f t="shared" si="6"/>
        <v>0</v>
      </c>
      <c r="J74" s="43">
        <v>0</v>
      </c>
      <c r="K74" s="42"/>
      <c r="L74" s="39">
        <f t="shared" si="7"/>
        <v>0</v>
      </c>
      <c r="M74" s="41"/>
      <c r="N74" s="40"/>
      <c r="O74" s="39">
        <f t="shared" si="8"/>
        <v>0</v>
      </c>
      <c r="P74" s="38"/>
    </row>
    <row r="75" spans="1:16" hidden="1" x14ac:dyDescent="0.25">
      <c r="A75" s="88">
        <v>1225</v>
      </c>
      <c r="B75" s="110" t="s">
        <v>238</v>
      </c>
      <c r="C75" s="45">
        <f t="shared" si="4"/>
        <v>0</v>
      </c>
      <c r="D75" s="43">
        <v>0</v>
      </c>
      <c r="E75" s="40"/>
      <c r="F75" s="44">
        <f t="shared" si="5"/>
        <v>0</v>
      </c>
      <c r="G75" s="43"/>
      <c r="H75" s="42"/>
      <c r="I75" s="39">
        <f t="shared" si="6"/>
        <v>0</v>
      </c>
      <c r="J75" s="43">
        <v>0</v>
      </c>
      <c r="K75" s="42"/>
      <c r="L75" s="39">
        <f t="shared" si="7"/>
        <v>0</v>
      </c>
      <c r="M75" s="41"/>
      <c r="N75" s="40"/>
      <c r="O75" s="39">
        <f t="shared" si="8"/>
        <v>0</v>
      </c>
      <c r="P75" s="38"/>
    </row>
    <row r="76" spans="1:16" ht="24" hidden="1" x14ac:dyDescent="0.25">
      <c r="A76" s="88">
        <v>1227</v>
      </c>
      <c r="B76" s="110" t="s">
        <v>237</v>
      </c>
      <c r="C76" s="45">
        <f t="shared" si="4"/>
        <v>0</v>
      </c>
      <c r="D76" s="43">
        <v>0</v>
      </c>
      <c r="E76" s="40"/>
      <c r="F76" s="44">
        <f t="shared" si="5"/>
        <v>0</v>
      </c>
      <c r="G76" s="43"/>
      <c r="H76" s="42"/>
      <c r="I76" s="39">
        <f t="shared" si="6"/>
        <v>0</v>
      </c>
      <c r="J76" s="43">
        <v>0</v>
      </c>
      <c r="K76" s="42"/>
      <c r="L76" s="39">
        <f t="shared" si="7"/>
        <v>0</v>
      </c>
      <c r="M76" s="41"/>
      <c r="N76" s="40"/>
      <c r="O76" s="39">
        <f t="shared" si="8"/>
        <v>0</v>
      </c>
      <c r="P76" s="38"/>
    </row>
    <row r="77" spans="1:16" ht="48" hidden="1" x14ac:dyDescent="0.25">
      <c r="A77" s="88">
        <v>1228</v>
      </c>
      <c r="B77" s="110" t="s">
        <v>236</v>
      </c>
      <c r="C77" s="45">
        <f t="shared" si="4"/>
        <v>0</v>
      </c>
      <c r="D77" s="43">
        <v>0</v>
      </c>
      <c r="E77" s="40"/>
      <c r="F77" s="44">
        <f t="shared" si="5"/>
        <v>0</v>
      </c>
      <c r="G77" s="43"/>
      <c r="H77" s="42"/>
      <c r="I77" s="39">
        <f t="shared" si="6"/>
        <v>0</v>
      </c>
      <c r="J77" s="43">
        <v>0</v>
      </c>
      <c r="K77" s="42"/>
      <c r="L77" s="39">
        <f t="shared" si="7"/>
        <v>0</v>
      </c>
      <c r="M77" s="41"/>
      <c r="N77" s="40"/>
      <c r="O77" s="39">
        <f t="shared" si="8"/>
        <v>0</v>
      </c>
      <c r="P77" s="38"/>
    </row>
    <row r="78" spans="1:16" x14ac:dyDescent="0.25">
      <c r="A78" s="163">
        <v>2000</v>
      </c>
      <c r="B78" s="163" t="s">
        <v>235</v>
      </c>
      <c r="C78" s="162">
        <f t="shared" si="4"/>
        <v>134549</v>
      </c>
      <c r="D78" s="160">
        <f>SUM(D79,D86,D133,D167,D168,D175)</f>
        <v>72355</v>
      </c>
      <c r="E78" s="539">
        <f>SUM(E79,E86,E133,E167,E168,E175)</f>
        <v>62020</v>
      </c>
      <c r="F78" s="492">
        <f t="shared" si="5"/>
        <v>134375</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174</v>
      </c>
      <c r="N78" s="157">
        <f>SUM(N79,N86,N133,N167,N168,N175)</f>
        <v>0</v>
      </c>
      <c r="O78" s="156">
        <f t="shared" si="8"/>
        <v>174</v>
      </c>
      <c r="P78" s="155"/>
    </row>
    <row r="79" spans="1:16" ht="24" hidden="1" x14ac:dyDescent="0.25">
      <c r="A79" s="109">
        <v>2100</v>
      </c>
      <c r="B79" s="108" t="s">
        <v>234</v>
      </c>
      <c r="C79" s="124">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85">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45">
        <f t="shared" si="4"/>
        <v>0</v>
      </c>
      <c r="D81" s="43">
        <v>0</v>
      </c>
      <c r="E81" s="40"/>
      <c r="F81" s="44">
        <f t="shared" si="5"/>
        <v>0</v>
      </c>
      <c r="G81" s="43"/>
      <c r="H81" s="42"/>
      <c r="I81" s="39">
        <f t="shared" si="6"/>
        <v>0</v>
      </c>
      <c r="J81" s="43">
        <v>0</v>
      </c>
      <c r="K81" s="42"/>
      <c r="L81" s="39">
        <f t="shared" si="7"/>
        <v>0</v>
      </c>
      <c r="M81" s="41"/>
      <c r="N81" s="40"/>
      <c r="O81" s="39">
        <f t="shared" si="8"/>
        <v>0</v>
      </c>
      <c r="P81" s="38"/>
    </row>
    <row r="82" spans="1:16" ht="24" hidden="1" x14ac:dyDescent="0.25">
      <c r="A82" s="88">
        <v>2112</v>
      </c>
      <c r="B82" s="110" t="s">
        <v>230</v>
      </c>
      <c r="C82" s="45">
        <f t="shared" si="4"/>
        <v>0</v>
      </c>
      <c r="D82" s="43">
        <v>0</v>
      </c>
      <c r="E82" s="40"/>
      <c r="F82" s="44">
        <f t="shared" si="5"/>
        <v>0</v>
      </c>
      <c r="G82" s="43"/>
      <c r="H82" s="42"/>
      <c r="I82" s="39">
        <f t="shared" si="6"/>
        <v>0</v>
      </c>
      <c r="J82" s="43">
        <v>0</v>
      </c>
      <c r="K82" s="42"/>
      <c r="L82" s="39">
        <f t="shared" si="7"/>
        <v>0</v>
      </c>
      <c r="M82" s="41"/>
      <c r="N82" s="40"/>
      <c r="O82" s="39">
        <f t="shared" si="8"/>
        <v>0</v>
      </c>
      <c r="P82" s="38"/>
    </row>
    <row r="83" spans="1:16" ht="24" hidden="1" x14ac:dyDescent="0.25">
      <c r="A83" s="111">
        <v>2120</v>
      </c>
      <c r="B83" s="110" t="s">
        <v>232</v>
      </c>
      <c r="C83" s="45">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45">
        <f t="shared" si="4"/>
        <v>0</v>
      </c>
      <c r="D84" s="43">
        <v>0</v>
      </c>
      <c r="E84" s="40"/>
      <c r="F84" s="44">
        <f t="shared" si="5"/>
        <v>0</v>
      </c>
      <c r="G84" s="43"/>
      <c r="H84" s="42"/>
      <c r="I84" s="39">
        <f t="shared" si="6"/>
        <v>0</v>
      </c>
      <c r="J84" s="43">
        <v>0</v>
      </c>
      <c r="K84" s="42"/>
      <c r="L84" s="39">
        <f t="shared" si="7"/>
        <v>0</v>
      </c>
      <c r="M84" s="41"/>
      <c r="N84" s="40"/>
      <c r="O84" s="39">
        <f t="shared" si="8"/>
        <v>0</v>
      </c>
      <c r="P84" s="38"/>
    </row>
    <row r="85" spans="1:16" ht="24" hidden="1" x14ac:dyDescent="0.25">
      <c r="A85" s="88">
        <v>2122</v>
      </c>
      <c r="B85" s="110" t="s">
        <v>230</v>
      </c>
      <c r="C85" s="45">
        <f t="shared" si="4"/>
        <v>0</v>
      </c>
      <c r="D85" s="43">
        <v>0</v>
      </c>
      <c r="E85" s="40"/>
      <c r="F85" s="44">
        <f t="shared" si="5"/>
        <v>0</v>
      </c>
      <c r="G85" s="43"/>
      <c r="H85" s="42"/>
      <c r="I85" s="39">
        <f t="shared" si="6"/>
        <v>0</v>
      </c>
      <c r="J85" s="43">
        <v>0</v>
      </c>
      <c r="K85" s="42"/>
      <c r="L85" s="39">
        <f t="shared" si="7"/>
        <v>0</v>
      </c>
      <c r="M85" s="41"/>
      <c r="N85" s="40"/>
      <c r="O85" s="39">
        <f t="shared" si="8"/>
        <v>0</v>
      </c>
      <c r="P85" s="38"/>
    </row>
    <row r="86" spans="1:16" x14ac:dyDescent="0.25">
      <c r="A86" s="109">
        <v>2200</v>
      </c>
      <c r="B86" s="108" t="s">
        <v>229</v>
      </c>
      <c r="C86" s="168">
        <f t="shared" si="4"/>
        <v>134549</v>
      </c>
      <c r="D86" s="121">
        <f>SUM(D87,D92,D98,D106,D115,D119,D125,D131)</f>
        <v>72355</v>
      </c>
      <c r="E86" s="540">
        <f>SUM(E87,E92,E98,E106,E115,E119,E125,E131)</f>
        <v>62020</v>
      </c>
      <c r="F86" s="473">
        <f t="shared" si="5"/>
        <v>134375</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174</v>
      </c>
      <c r="N86" s="102">
        <f>SUM(N87,N92,N98,N106,N115,N119,N125,N131)</f>
        <v>0</v>
      </c>
      <c r="O86" s="101">
        <f t="shared" si="8"/>
        <v>174</v>
      </c>
      <c r="P86" s="100"/>
    </row>
    <row r="87" spans="1:16" hidden="1" x14ac:dyDescent="0.25">
      <c r="A87" s="169">
        <v>2210</v>
      </c>
      <c r="B87" s="96" t="s">
        <v>228</v>
      </c>
      <c r="C87" s="170">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45">
        <f t="shared" si="4"/>
        <v>0</v>
      </c>
      <c r="D88" s="83">
        <v>0</v>
      </c>
      <c r="E88" s="80"/>
      <c r="F88" s="84">
        <f t="shared" si="5"/>
        <v>0</v>
      </c>
      <c r="G88" s="83"/>
      <c r="H88" s="82"/>
      <c r="I88" s="79">
        <f t="shared" si="6"/>
        <v>0</v>
      </c>
      <c r="J88" s="83">
        <v>0</v>
      </c>
      <c r="K88" s="82"/>
      <c r="L88" s="79">
        <f t="shared" si="7"/>
        <v>0</v>
      </c>
      <c r="M88" s="81"/>
      <c r="N88" s="80"/>
      <c r="O88" s="79">
        <f t="shared" si="8"/>
        <v>0</v>
      </c>
      <c r="P88" s="78"/>
    </row>
    <row r="89" spans="1:16" ht="36" hidden="1" x14ac:dyDescent="0.25">
      <c r="A89" s="88">
        <v>2212</v>
      </c>
      <c r="B89" s="110" t="s">
        <v>226</v>
      </c>
      <c r="C89" s="45">
        <f t="shared" si="4"/>
        <v>0</v>
      </c>
      <c r="D89" s="43">
        <v>0</v>
      </c>
      <c r="E89" s="40"/>
      <c r="F89" s="44">
        <f t="shared" si="5"/>
        <v>0</v>
      </c>
      <c r="G89" s="43"/>
      <c r="H89" s="42"/>
      <c r="I89" s="39">
        <f t="shared" si="6"/>
        <v>0</v>
      </c>
      <c r="J89" s="43"/>
      <c r="K89" s="42"/>
      <c r="L89" s="39">
        <f t="shared" si="7"/>
        <v>0</v>
      </c>
      <c r="M89" s="41"/>
      <c r="N89" s="40"/>
      <c r="O89" s="39">
        <f t="shared" si="8"/>
        <v>0</v>
      </c>
      <c r="P89" s="38"/>
    </row>
    <row r="90" spans="1:16" ht="24" hidden="1" x14ac:dyDescent="0.25">
      <c r="A90" s="88">
        <v>2214</v>
      </c>
      <c r="B90" s="110" t="s">
        <v>225</v>
      </c>
      <c r="C90" s="45">
        <f t="shared" si="4"/>
        <v>0</v>
      </c>
      <c r="D90" s="43">
        <v>0</v>
      </c>
      <c r="E90" s="40"/>
      <c r="F90" s="44">
        <f t="shared" si="5"/>
        <v>0</v>
      </c>
      <c r="G90" s="43"/>
      <c r="H90" s="42"/>
      <c r="I90" s="39">
        <f t="shared" si="6"/>
        <v>0</v>
      </c>
      <c r="J90" s="43"/>
      <c r="K90" s="42"/>
      <c r="L90" s="39">
        <f t="shared" si="7"/>
        <v>0</v>
      </c>
      <c r="M90" s="41"/>
      <c r="N90" s="40"/>
      <c r="O90" s="39">
        <f t="shared" si="8"/>
        <v>0</v>
      </c>
      <c r="P90" s="38"/>
    </row>
    <row r="91" spans="1:16" hidden="1" x14ac:dyDescent="0.25">
      <c r="A91" s="88">
        <v>2219</v>
      </c>
      <c r="B91" s="110" t="s">
        <v>224</v>
      </c>
      <c r="C91" s="45">
        <f t="shared" si="4"/>
        <v>0</v>
      </c>
      <c r="D91" s="43">
        <v>0</v>
      </c>
      <c r="E91" s="40"/>
      <c r="F91" s="44">
        <f t="shared" si="5"/>
        <v>0</v>
      </c>
      <c r="G91" s="43"/>
      <c r="H91" s="42"/>
      <c r="I91" s="39">
        <f t="shared" si="6"/>
        <v>0</v>
      </c>
      <c r="J91" s="43">
        <v>0</v>
      </c>
      <c r="K91" s="42"/>
      <c r="L91" s="39">
        <f t="shared" si="7"/>
        <v>0</v>
      </c>
      <c r="M91" s="41"/>
      <c r="N91" s="40"/>
      <c r="O91" s="39">
        <f t="shared" si="8"/>
        <v>0</v>
      </c>
      <c r="P91" s="38"/>
    </row>
    <row r="92" spans="1:16" hidden="1" x14ac:dyDescent="0.25">
      <c r="A92" s="111">
        <v>2220</v>
      </c>
      <c r="B92" s="110" t="s">
        <v>223</v>
      </c>
      <c r="C92" s="45">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45">
        <f t="shared" si="4"/>
        <v>0</v>
      </c>
      <c r="D93" s="43">
        <v>0</v>
      </c>
      <c r="E93" s="40"/>
      <c r="F93" s="44">
        <f t="shared" si="5"/>
        <v>0</v>
      </c>
      <c r="G93" s="43"/>
      <c r="H93" s="42"/>
      <c r="I93" s="39">
        <f t="shared" si="6"/>
        <v>0</v>
      </c>
      <c r="J93" s="43"/>
      <c r="K93" s="42"/>
      <c r="L93" s="39">
        <f t="shared" si="7"/>
        <v>0</v>
      </c>
      <c r="M93" s="41"/>
      <c r="N93" s="40"/>
      <c r="O93" s="39">
        <f t="shared" si="8"/>
        <v>0</v>
      </c>
      <c r="P93" s="38"/>
    </row>
    <row r="94" spans="1:16" hidden="1" x14ac:dyDescent="0.25">
      <c r="A94" s="88">
        <v>2222</v>
      </c>
      <c r="B94" s="110" t="s">
        <v>221</v>
      </c>
      <c r="C94" s="45">
        <f t="shared" si="4"/>
        <v>0</v>
      </c>
      <c r="D94" s="43">
        <v>0</v>
      </c>
      <c r="E94" s="40"/>
      <c r="F94" s="44">
        <f t="shared" si="5"/>
        <v>0</v>
      </c>
      <c r="G94" s="43"/>
      <c r="H94" s="42"/>
      <c r="I94" s="39">
        <f t="shared" si="6"/>
        <v>0</v>
      </c>
      <c r="J94" s="43"/>
      <c r="K94" s="42"/>
      <c r="L94" s="39">
        <f t="shared" si="7"/>
        <v>0</v>
      </c>
      <c r="M94" s="41"/>
      <c r="N94" s="40"/>
      <c r="O94" s="39">
        <f t="shared" si="8"/>
        <v>0</v>
      </c>
      <c r="P94" s="38"/>
    </row>
    <row r="95" spans="1:16" hidden="1" x14ac:dyDescent="0.25">
      <c r="A95" s="88">
        <v>2223</v>
      </c>
      <c r="B95" s="110" t="s">
        <v>220</v>
      </c>
      <c r="C95" s="45">
        <f t="shared" si="4"/>
        <v>0</v>
      </c>
      <c r="D95" s="43">
        <v>0</v>
      </c>
      <c r="E95" s="40"/>
      <c r="F95" s="44">
        <f t="shared" si="5"/>
        <v>0</v>
      </c>
      <c r="G95" s="43"/>
      <c r="H95" s="42"/>
      <c r="I95" s="39">
        <f t="shared" si="6"/>
        <v>0</v>
      </c>
      <c r="J95" s="43"/>
      <c r="K95" s="42"/>
      <c r="L95" s="39">
        <f t="shared" si="7"/>
        <v>0</v>
      </c>
      <c r="M95" s="41"/>
      <c r="N95" s="40"/>
      <c r="O95" s="39">
        <f t="shared" si="8"/>
        <v>0</v>
      </c>
      <c r="P95" s="38"/>
    </row>
    <row r="96" spans="1:16" ht="36" hidden="1" x14ac:dyDescent="0.25">
      <c r="A96" s="88">
        <v>2224</v>
      </c>
      <c r="B96" s="110" t="s">
        <v>219</v>
      </c>
      <c r="C96" s="45">
        <f t="shared" si="4"/>
        <v>0</v>
      </c>
      <c r="D96" s="43">
        <v>0</v>
      </c>
      <c r="E96" s="40"/>
      <c r="F96" s="44">
        <f t="shared" si="5"/>
        <v>0</v>
      </c>
      <c r="G96" s="43"/>
      <c r="H96" s="42"/>
      <c r="I96" s="39">
        <f t="shared" si="6"/>
        <v>0</v>
      </c>
      <c r="J96" s="43"/>
      <c r="K96" s="42"/>
      <c r="L96" s="39">
        <f t="shared" si="7"/>
        <v>0</v>
      </c>
      <c r="M96" s="41"/>
      <c r="N96" s="40"/>
      <c r="O96" s="39">
        <f t="shared" si="8"/>
        <v>0</v>
      </c>
      <c r="P96" s="38"/>
    </row>
    <row r="97" spans="1:16" ht="24" hidden="1" x14ac:dyDescent="0.25">
      <c r="A97" s="88">
        <v>2229</v>
      </c>
      <c r="B97" s="110" t="s">
        <v>218</v>
      </c>
      <c r="C97" s="45">
        <f t="shared" si="4"/>
        <v>0</v>
      </c>
      <c r="D97" s="43">
        <v>0</v>
      </c>
      <c r="E97" s="40"/>
      <c r="F97" s="44">
        <f t="shared" si="5"/>
        <v>0</v>
      </c>
      <c r="G97" s="43"/>
      <c r="H97" s="42"/>
      <c r="I97" s="39">
        <f t="shared" si="6"/>
        <v>0</v>
      </c>
      <c r="J97" s="43">
        <v>0</v>
      </c>
      <c r="K97" s="42"/>
      <c r="L97" s="39">
        <f t="shared" si="7"/>
        <v>0</v>
      </c>
      <c r="M97" s="41"/>
      <c r="N97" s="40"/>
      <c r="O97" s="39">
        <f t="shared" si="8"/>
        <v>0</v>
      </c>
      <c r="P97" s="38"/>
    </row>
    <row r="98" spans="1:16" ht="36" x14ac:dyDescent="0.25">
      <c r="A98" s="111">
        <v>2230</v>
      </c>
      <c r="B98" s="110" t="s">
        <v>217</v>
      </c>
      <c r="C98" s="45">
        <f t="shared" si="4"/>
        <v>9729</v>
      </c>
      <c r="D98" s="115">
        <f>SUM(D99:D105)</f>
        <v>6729</v>
      </c>
      <c r="E98" s="136">
        <f>SUM(E99:E105)</f>
        <v>3000</v>
      </c>
      <c r="F98" s="87">
        <f t="shared" si="5"/>
        <v>9729</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45">
        <f t="shared" si="4"/>
        <v>0</v>
      </c>
      <c r="D99" s="43">
        <v>0</v>
      </c>
      <c r="E99" s="40"/>
      <c r="F99" s="44">
        <f t="shared" si="5"/>
        <v>0</v>
      </c>
      <c r="G99" s="43"/>
      <c r="H99" s="42"/>
      <c r="I99" s="39">
        <f t="shared" si="6"/>
        <v>0</v>
      </c>
      <c r="J99" s="43">
        <v>0</v>
      </c>
      <c r="K99" s="42"/>
      <c r="L99" s="39">
        <f t="shared" si="7"/>
        <v>0</v>
      </c>
      <c r="M99" s="41"/>
      <c r="N99" s="40"/>
      <c r="O99" s="39">
        <f t="shared" si="8"/>
        <v>0</v>
      </c>
      <c r="P99" s="38"/>
    </row>
    <row r="100" spans="1:16" ht="24" hidden="1" x14ac:dyDescent="0.25">
      <c r="A100" s="88">
        <v>2232</v>
      </c>
      <c r="B100" s="110" t="s">
        <v>215</v>
      </c>
      <c r="C100" s="45">
        <f t="shared" si="4"/>
        <v>0</v>
      </c>
      <c r="D100" s="43">
        <v>0</v>
      </c>
      <c r="E100" s="40"/>
      <c r="F100" s="44">
        <f t="shared" si="5"/>
        <v>0</v>
      </c>
      <c r="G100" s="43"/>
      <c r="H100" s="42"/>
      <c r="I100" s="39">
        <f t="shared" si="6"/>
        <v>0</v>
      </c>
      <c r="J100" s="43">
        <v>0</v>
      </c>
      <c r="K100" s="42"/>
      <c r="L100" s="39">
        <f t="shared" si="7"/>
        <v>0</v>
      </c>
      <c r="M100" s="41"/>
      <c r="N100" s="40"/>
      <c r="O100" s="39">
        <f t="shared" si="8"/>
        <v>0</v>
      </c>
      <c r="P100" s="38"/>
    </row>
    <row r="101" spans="1:16" hidden="1" x14ac:dyDescent="0.25">
      <c r="A101" s="145">
        <v>2233</v>
      </c>
      <c r="B101" s="117" t="s">
        <v>214</v>
      </c>
      <c r="C101" s="45">
        <f t="shared" si="4"/>
        <v>0</v>
      </c>
      <c r="D101" s="83">
        <v>0</v>
      </c>
      <c r="E101" s="80"/>
      <c r="F101" s="84">
        <f t="shared" si="5"/>
        <v>0</v>
      </c>
      <c r="G101" s="83"/>
      <c r="H101" s="82"/>
      <c r="I101" s="79">
        <f t="shared" si="6"/>
        <v>0</v>
      </c>
      <c r="J101" s="83">
        <v>0</v>
      </c>
      <c r="K101" s="82"/>
      <c r="L101" s="79">
        <f t="shared" si="7"/>
        <v>0</v>
      </c>
      <c r="M101" s="81"/>
      <c r="N101" s="80"/>
      <c r="O101" s="79">
        <f t="shared" si="8"/>
        <v>0</v>
      </c>
      <c r="P101" s="78"/>
    </row>
    <row r="102" spans="1:16" ht="24" hidden="1" x14ac:dyDescent="0.25">
      <c r="A102" s="88">
        <v>2234</v>
      </c>
      <c r="B102" s="110" t="s">
        <v>213</v>
      </c>
      <c r="C102" s="45">
        <f t="shared" si="4"/>
        <v>0</v>
      </c>
      <c r="D102" s="43">
        <v>0</v>
      </c>
      <c r="E102" s="40"/>
      <c r="F102" s="44">
        <f t="shared" si="5"/>
        <v>0</v>
      </c>
      <c r="G102" s="43"/>
      <c r="H102" s="42"/>
      <c r="I102" s="39">
        <f t="shared" si="6"/>
        <v>0</v>
      </c>
      <c r="J102" s="43">
        <v>0</v>
      </c>
      <c r="K102" s="42"/>
      <c r="L102" s="39">
        <f t="shared" si="7"/>
        <v>0</v>
      </c>
      <c r="M102" s="41"/>
      <c r="N102" s="40"/>
      <c r="O102" s="39">
        <f t="shared" si="8"/>
        <v>0</v>
      </c>
      <c r="P102" s="38"/>
    </row>
    <row r="103" spans="1:16" ht="24" hidden="1" x14ac:dyDescent="0.25">
      <c r="A103" s="88">
        <v>2235</v>
      </c>
      <c r="B103" s="110" t="s">
        <v>212</v>
      </c>
      <c r="C103" s="45">
        <f t="shared" si="4"/>
        <v>0</v>
      </c>
      <c r="D103" s="43">
        <v>0</v>
      </c>
      <c r="E103" s="40"/>
      <c r="F103" s="44">
        <f t="shared" si="5"/>
        <v>0</v>
      </c>
      <c r="G103" s="43"/>
      <c r="H103" s="42"/>
      <c r="I103" s="39">
        <f t="shared" si="6"/>
        <v>0</v>
      </c>
      <c r="J103" s="43">
        <v>0</v>
      </c>
      <c r="K103" s="42"/>
      <c r="L103" s="39">
        <f t="shared" si="7"/>
        <v>0</v>
      </c>
      <c r="M103" s="41"/>
      <c r="N103" s="40"/>
      <c r="O103" s="39">
        <f t="shared" si="8"/>
        <v>0</v>
      </c>
      <c r="P103" s="38"/>
    </row>
    <row r="104" spans="1:16" hidden="1" x14ac:dyDescent="0.25">
      <c r="A104" s="88">
        <v>2236</v>
      </c>
      <c r="B104" s="110" t="s">
        <v>211</v>
      </c>
      <c r="C104" s="45">
        <f t="shared" si="4"/>
        <v>0</v>
      </c>
      <c r="D104" s="43">
        <v>0</v>
      </c>
      <c r="E104" s="40"/>
      <c r="F104" s="44">
        <f t="shared" si="5"/>
        <v>0</v>
      </c>
      <c r="G104" s="43"/>
      <c r="H104" s="42"/>
      <c r="I104" s="39">
        <f t="shared" si="6"/>
        <v>0</v>
      </c>
      <c r="J104" s="43">
        <v>0</v>
      </c>
      <c r="K104" s="42"/>
      <c r="L104" s="39">
        <f t="shared" si="7"/>
        <v>0</v>
      </c>
      <c r="M104" s="41"/>
      <c r="N104" s="40"/>
      <c r="O104" s="39">
        <f t="shared" si="8"/>
        <v>0</v>
      </c>
      <c r="P104" s="38"/>
    </row>
    <row r="105" spans="1:16" x14ac:dyDescent="0.25">
      <c r="A105" s="88">
        <v>2239</v>
      </c>
      <c r="B105" s="110" t="s">
        <v>210</v>
      </c>
      <c r="C105" s="45">
        <f t="shared" si="4"/>
        <v>9729</v>
      </c>
      <c r="D105" s="43">
        <v>6729</v>
      </c>
      <c r="E105" s="543">
        <v>3000</v>
      </c>
      <c r="F105" s="87">
        <f t="shared" si="5"/>
        <v>9729</v>
      </c>
      <c r="G105" s="43"/>
      <c r="H105" s="42"/>
      <c r="I105" s="39">
        <f t="shared" si="6"/>
        <v>0</v>
      </c>
      <c r="J105" s="43">
        <v>0</v>
      </c>
      <c r="K105" s="42"/>
      <c r="L105" s="39">
        <f t="shared" si="7"/>
        <v>0</v>
      </c>
      <c r="M105" s="41"/>
      <c r="N105" s="40"/>
      <c r="O105" s="39">
        <f t="shared" si="8"/>
        <v>0</v>
      </c>
      <c r="P105" s="38"/>
    </row>
    <row r="106" spans="1:16" ht="24" x14ac:dyDescent="0.25">
      <c r="A106" s="111">
        <v>2240</v>
      </c>
      <c r="B106" s="110" t="s">
        <v>209</v>
      </c>
      <c r="C106" s="45">
        <f t="shared" si="4"/>
        <v>124820</v>
      </c>
      <c r="D106" s="115">
        <f>SUM(D107:D114)</f>
        <v>65626</v>
      </c>
      <c r="E106" s="136">
        <f>SUM(E107:E114)</f>
        <v>59020</v>
      </c>
      <c r="F106" s="87">
        <f t="shared" si="5"/>
        <v>124646</v>
      </c>
      <c r="G106" s="115">
        <f>SUM(G107:G114)</f>
        <v>0</v>
      </c>
      <c r="H106" s="114">
        <f>SUM(H107:H114)</f>
        <v>0</v>
      </c>
      <c r="I106" s="39">
        <f t="shared" si="6"/>
        <v>0</v>
      </c>
      <c r="J106" s="115">
        <f>SUM(J107:J114)</f>
        <v>0</v>
      </c>
      <c r="K106" s="114">
        <f>SUM(K107:K114)</f>
        <v>0</v>
      </c>
      <c r="L106" s="39">
        <f t="shared" si="7"/>
        <v>0</v>
      </c>
      <c r="M106" s="113">
        <f>SUM(M107:M114)</f>
        <v>174</v>
      </c>
      <c r="N106" s="112">
        <f>SUM(N107:N114)</f>
        <v>0</v>
      </c>
      <c r="O106" s="39">
        <f t="shared" si="8"/>
        <v>174</v>
      </c>
      <c r="P106" s="38"/>
    </row>
    <row r="107" spans="1:16" x14ac:dyDescent="0.25">
      <c r="A107" s="88">
        <v>2241</v>
      </c>
      <c r="B107" s="110" t="s">
        <v>208</v>
      </c>
      <c r="C107" s="45">
        <f t="shared" si="4"/>
        <v>124820</v>
      </c>
      <c r="D107" s="43">
        <f>64726+900</f>
        <v>65626</v>
      </c>
      <c r="E107" s="543">
        <f>67020-8000</f>
        <v>59020</v>
      </c>
      <c r="F107" s="87">
        <f t="shared" si="5"/>
        <v>124646</v>
      </c>
      <c r="G107" s="43"/>
      <c r="H107" s="42"/>
      <c r="I107" s="39">
        <f t="shared" si="6"/>
        <v>0</v>
      </c>
      <c r="J107" s="43">
        <v>0</v>
      </c>
      <c r="K107" s="42"/>
      <c r="L107" s="39">
        <f t="shared" si="7"/>
        <v>0</v>
      </c>
      <c r="M107" s="41">
        <v>174</v>
      </c>
      <c r="N107" s="40"/>
      <c r="O107" s="39">
        <f t="shared" si="8"/>
        <v>174</v>
      </c>
      <c r="P107" s="38"/>
    </row>
    <row r="108" spans="1:16" hidden="1" x14ac:dyDescent="0.25">
      <c r="A108" s="88">
        <v>2242</v>
      </c>
      <c r="B108" s="110" t="s">
        <v>207</v>
      </c>
      <c r="C108" s="45">
        <f t="shared" si="4"/>
        <v>0</v>
      </c>
      <c r="D108" s="43">
        <v>0</v>
      </c>
      <c r="E108" s="40"/>
      <c r="F108" s="44">
        <f t="shared" si="5"/>
        <v>0</v>
      </c>
      <c r="G108" s="43"/>
      <c r="H108" s="42"/>
      <c r="I108" s="39">
        <f t="shared" si="6"/>
        <v>0</v>
      </c>
      <c r="J108" s="43">
        <v>0</v>
      </c>
      <c r="K108" s="42"/>
      <c r="L108" s="39">
        <f t="shared" si="7"/>
        <v>0</v>
      </c>
      <c r="M108" s="41"/>
      <c r="N108" s="40"/>
      <c r="O108" s="39">
        <f t="shared" si="8"/>
        <v>0</v>
      </c>
      <c r="P108" s="38"/>
    </row>
    <row r="109" spans="1:16" ht="24" hidden="1" x14ac:dyDescent="0.25">
      <c r="A109" s="88">
        <v>2243</v>
      </c>
      <c r="B109" s="110" t="s">
        <v>206</v>
      </c>
      <c r="C109" s="45">
        <f t="shared" si="4"/>
        <v>0</v>
      </c>
      <c r="D109" s="43">
        <v>0</v>
      </c>
      <c r="E109" s="40"/>
      <c r="F109" s="44">
        <f t="shared" si="5"/>
        <v>0</v>
      </c>
      <c r="G109" s="43"/>
      <c r="H109" s="42"/>
      <c r="I109" s="39">
        <f t="shared" si="6"/>
        <v>0</v>
      </c>
      <c r="J109" s="43"/>
      <c r="K109" s="42"/>
      <c r="L109" s="39">
        <f t="shared" si="7"/>
        <v>0</v>
      </c>
      <c r="M109" s="41"/>
      <c r="N109" s="40"/>
      <c r="O109" s="39">
        <f t="shared" si="8"/>
        <v>0</v>
      </c>
      <c r="P109" s="38"/>
    </row>
    <row r="110" spans="1:16" hidden="1" x14ac:dyDescent="0.25">
      <c r="A110" s="88">
        <v>2244</v>
      </c>
      <c r="B110" s="110" t="s">
        <v>205</v>
      </c>
      <c r="C110" s="45">
        <f t="shared" si="4"/>
        <v>0</v>
      </c>
      <c r="D110" s="43">
        <v>0</v>
      </c>
      <c r="E110" s="40"/>
      <c r="F110" s="44">
        <f t="shared" si="5"/>
        <v>0</v>
      </c>
      <c r="G110" s="43"/>
      <c r="H110" s="42"/>
      <c r="I110" s="39">
        <f t="shared" si="6"/>
        <v>0</v>
      </c>
      <c r="J110" s="43"/>
      <c r="K110" s="42"/>
      <c r="L110" s="39">
        <f t="shared" si="7"/>
        <v>0</v>
      </c>
      <c r="M110" s="41"/>
      <c r="N110" s="40"/>
      <c r="O110" s="39">
        <f t="shared" si="8"/>
        <v>0</v>
      </c>
      <c r="P110" s="38"/>
    </row>
    <row r="111" spans="1:16" hidden="1" x14ac:dyDescent="0.25">
      <c r="A111" s="88">
        <v>2246</v>
      </c>
      <c r="B111" s="110" t="s">
        <v>204</v>
      </c>
      <c r="C111" s="45">
        <f t="shared" si="4"/>
        <v>0</v>
      </c>
      <c r="D111" s="43">
        <v>0</v>
      </c>
      <c r="E111" s="40"/>
      <c r="F111" s="44">
        <f t="shared" si="5"/>
        <v>0</v>
      </c>
      <c r="G111" s="43"/>
      <c r="H111" s="42"/>
      <c r="I111" s="39">
        <f t="shared" si="6"/>
        <v>0</v>
      </c>
      <c r="J111" s="43">
        <v>0</v>
      </c>
      <c r="K111" s="42"/>
      <c r="L111" s="39">
        <f t="shared" si="7"/>
        <v>0</v>
      </c>
      <c r="M111" s="41"/>
      <c r="N111" s="40"/>
      <c r="O111" s="39">
        <f t="shared" si="8"/>
        <v>0</v>
      </c>
      <c r="P111" s="38"/>
    </row>
    <row r="112" spans="1:16" hidden="1" x14ac:dyDescent="0.25">
      <c r="A112" s="88">
        <v>2247</v>
      </c>
      <c r="B112" s="110" t="s">
        <v>203</v>
      </c>
      <c r="C112" s="45">
        <f t="shared" si="4"/>
        <v>0</v>
      </c>
      <c r="D112" s="43">
        <v>0</v>
      </c>
      <c r="E112" s="40"/>
      <c r="F112" s="44">
        <f t="shared" si="5"/>
        <v>0</v>
      </c>
      <c r="G112" s="43"/>
      <c r="H112" s="42"/>
      <c r="I112" s="39">
        <f t="shared" si="6"/>
        <v>0</v>
      </c>
      <c r="J112" s="43">
        <v>0</v>
      </c>
      <c r="K112" s="42"/>
      <c r="L112" s="39">
        <f t="shared" si="7"/>
        <v>0</v>
      </c>
      <c r="M112" s="41"/>
      <c r="N112" s="40"/>
      <c r="O112" s="39">
        <f t="shared" si="8"/>
        <v>0</v>
      </c>
      <c r="P112" s="38"/>
    </row>
    <row r="113" spans="1:16" ht="24" hidden="1" x14ac:dyDescent="0.25">
      <c r="A113" s="88">
        <v>2248</v>
      </c>
      <c r="B113" s="110" t="s">
        <v>202</v>
      </c>
      <c r="C113" s="45">
        <f t="shared" si="4"/>
        <v>0</v>
      </c>
      <c r="D113" s="43">
        <v>0</v>
      </c>
      <c r="E113" s="40"/>
      <c r="F113" s="44">
        <f t="shared" si="5"/>
        <v>0</v>
      </c>
      <c r="G113" s="43"/>
      <c r="H113" s="42"/>
      <c r="I113" s="39">
        <f t="shared" si="6"/>
        <v>0</v>
      </c>
      <c r="J113" s="43">
        <v>0</v>
      </c>
      <c r="K113" s="42"/>
      <c r="L113" s="39">
        <f t="shared" si="7"/>
        <v>0</v>
      </c>
      <c r="M113" s="41"/>
      <c r="N113" s="40"/>
      <c r="O113" s="39">
        <f t="shared" si="8"/>
        <v>0</v>
      </c>
      <c r="P113" s="38"/>
    </row>
    <row r="114" spans="1:16" ht="24" hidden="1" x14ac:dyDescent="0.25">
      <c r="A114" s="88">
        <v>2249</v>
      </c>
      <c r="B114" s="110" t="s">
        <v>201</v>
      </c>
      <c r="C114" s="45">
        <f t="shared" si="4"/>
        <v>0</v>
      </c>
      <c r="D114" s="43">
        <v>0</v>
      </c>
      <c r="E114" s="40"/>
      <c r="F114" s="44">
        <f t="shared" si="5"/>
        <v>0</v>
      </c>
      <c r="G114" s="43"/>
      <c r="H114" s="42"/>
      <c r="I114" s="39">
        <f t="shared" si="6"/>
        <v>0</v>
      </c>
      <c r="J114" s="43">
        <v>0</v>
      </c>
      <c r="K114" s="42"/>
      <c r="L114" s="39">
        <f t="shared" si="7"/>
        <v>0</v>
      </c>
      <c r="M114" s="41"/>
      <c r="N114" s="40"/>
      <c r="O114" s="39">
        <f t="shared" si="8"/>
        <v>0</v>
      </c>
      <c r="P114" s="38"/>
    </row>
    <row r="115" spans="1:16" hidden="1" x14ac:dyDescent="0.25">
      <c r="A115" s="111">
        <v>2250</v>
      </c>
      <c r="B115" s="110" t="s">
        <v>200</v>
      </c>
      <c r="C115" s="45">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45">
        <f t="shared" si="4"/>
        <v>0</v>
      </c>
      <c r="D116" s="43">
        <v>0</v>
      </c>
      <c r="E116" s="40"/>
      <c r="F116" s="44">
        <f t="shared" si="5"/>
        <v>0</v>
      </c>
      <c r="G116" s="43"/>
      <c r="H116" s="42"/>
      <c r="I116" s="39">
        <f t="shared" si="6"/>
        <v>0</v>
      </c>
      <c r="J116" s="43">
        <v>0</v>
      </c>
      <c r="K116" s="42"/>
      <c r="L116" s="39">
        <f t="shared" si="7"/>
        <v>0</v>
      </c>
      <c r="M116" s="41"/>
      <c r="N116" s="40"/>
      <c r="O116" s="39">
        <f t="shared" si="8"/>
        <v>0</v>
      </c>
      <c r="P116" s="38"/>
    </row>
    <row r="117" spans="1:16" ht="24" hidden="1" x14ac:dyDescent="0.25">
      <c r="A117" s="88">
        <v>2252</v>
      </c>
      <c r="B117" s="110" t="s">
        <v>198</v>
      </c>
      <c r="C117" s="45">
        <f t="shared" ref="C117:C181" si="9">F117+I117+L117+O117</f>
        <v>0</v>
      </c>
      <c r="D117" s="43">
        <v>0</v>
      </c>
      <c r="E117" s="40"/>
      <c r="F117" s="44">
        <f t="shared" si="5"/>
        <v>0</v>
      </c>
      <c r="G117" s="43"/>
      <c r="H117" s="42"/>
      <c r="I117" s="39">
        <f t="shared" si="6"/>
        <v>0</v>
      </c>
      <c r="J117" s="43">
        <v>0</v>
      </c>
      <c r="K117" s="42"/>
      <c r="L117" s="39">
        <f t="shared" si="7"/>
        <v>0</v>
      </c>
      <c r="M117" s="41"/>
      <c r="N117" s="40"/>
      <c r="O117" s="39">
        <f t="shared" si="8"/>
        <v>0</v>
      </c>
      <c r="P117" s="38"/>
    </row>
    <row r="118" spans="1:16" hidden="1" x14ac:dyDescent="0.25">
      <c r="A118" s="88">
        <v>2259</v>
      </c>
      <c r="B118" s="110" t="s">
        <v>197</v>
      </c>
      <c r="C118" s="45">
        <f t="shared" si="9"/>
        <v>0</v>
      </c>
      <c r="D118" s="43">
        <v>0</v>
      </c>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row>
    <row r="119" spans="1:16" hidden="1" x14ac:dyDescent="0.25">
      <c r="A119" s="111">
        <v>2260</v>
      </c>
      <c r="B119" s="110" t="s">
        <v>196</v>
      </c>
      <c r="C119" s="45">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45">
        <f t="shared" si="9"/>
        <v>0</v>
      </c>
      <c r="D120" s="43">
        <v>0</v>
      </c>
      <c r="E120" s="40"/>
      <c r="F120" s="44">
        <f t="shared" si="10"/>
        <v>0</v>
      </c>
      <c r="G120" s="43"/>
      <c r="H120" s="42"/>
      <c r="I120" s="39">
        <f t="shared" si="11"/>
        <v>0</v>
      </c>
      <c r="J120" s="43">
        <v>0</v>
      </c>
      <c r="K120" s="42"/>
      <c r="L120" s="39">
        <f t="shared" si="12"/>
        <v>0</v>
      </c>
      <c r="M120" s="41"/>
      <c r="N120" s="40"/>
      <c r="O120" s="39">
        <f t="shared" si="13"/>
        <v>0</v>
      </c>
      <c r="P120" s="38"/>
    </row>
    <row r="121" spans="1:16" hidden="1" x14ac:dyDescent="0.25">
      <c r="A121" s="88">
        <v>2262</v>
      </c>
      <c r="B121" s="110" t="s">
        <v>194</v>
      </c>
      <c r="C121" s="45">
        <f t="shared" si="9"/>
        <v>0</v>
      </c>
      <c r="D121" s="43">
        <v>0</v>
      </c>
      <c r="E121" s="40"/>
      <c r="F121" s="44">
        <f t="shared" si="10"/>
        <v>0</v>
      </c>
      <c r="G121" s="43"/>
      <c r="H121" s="42"/>
      <c r="I121" s="39">
        <f t="shared" si="11"/>
        <v>0</v>
      </c>
      <c r="J121" s="43">
        <v>0</v>
      </c>
      <c r="K121" s="42"/>
      <c r="L121" s="39">
        <f t="shared" si="12"/>
        <v>0</v>
      </c>
      <c r="M121" s="41"/>
      <c r="N121" s="40"/>
      <c r="O121" s="39">
        <f t="shared" si="13"/>
        <v>0</v>
      </c>
      <c r="P121" s="38"/>
    </row>
    <row r="122" spans="1:16" hidden="1" x14ac:dyDescent="0.25">
      <c r="A122" s="88">
        <v>2263</v>
      </c>
      <c r="B122" s="110" t="s">
        <v>193</v>
      </c>
      <c r="C122" s="45">
        <f t="shared" si="9"/>
        <v>0</v>
      </c>
      <c r="D122" s="43">
        <v>0</v>
      </c>
      <c r="E122" s="40"/>
      <c r="F122" s="44">
        <f t="shared" si="10"/>
        <v>0</v>
      </c>
      <c r="G122" s="43"/>
      <c r="H122" s="42"/>
      <c r="I122" s="39">
        <f t="shared" si="11"/>
        <v>0</v>
      </c>
      <c r="J122" s="43">
        <v>0</v>
      </c>
      <c r="K122" s="42"/>
      <c r="L122" s="39">
        <f t="shared" si="12"/>
        <v>0</v>
      </c>
      <c r="M122" s="41"/>
      <c r="N122" s="40"/>
      <c r="O122" s="39">
        <f t="shared" si="13"/>
        <v>0</v>
      </c>
      <c r="P122" s="38"/>
    </row>
    <row r="123" spans="1:16" hidden="1" x14ac:dyDescent="0.25">
      <c r="A123" s="88">
        <v>2264</v>
      </c>
      <c r="B123" s="110" t="s">
        <v>192</v>
      </c>
      <c r="C123" s="45">
        <f t="shared" si="9"/>
        <v>0</v>
      </c>
      <c r="D123" s="43">
        <v>0</v>
      </c>
      <c r="E123" s="40"/>
      <c r="F123" s="44">
        <f t="shared" si="10"/>
        <v>0</v>
      </c>
      <c r="G123" s="43"/>
      <c r="H123" s="42"/>
      <c r="I123" s="39">
        <f t="shared" si="11"/>
        <v>0</v>
      </c>
      <c r="J123" s="43">
        <v>0</v>
      </c>
      <c r="K123" s="42"/>
      <c r="L123" s="39">
        <f t="shared" si="12"/>
        <v>0</v>
      </c>
      <c r="M123" s="41"/>
      <c r="N123" s="40"/>
      <c r="O123" s="39">
        <f t="shared" si="13"/>
        <v>0</v>
      </c>
      <c r="P123" s="38"/>
    </row>
    <row r="124" spans="1:16" hidden="1" x14ac:dyDescent="0.25">
      <c r="A124" s="88">
        <v>2269</v>
      </c>
      <c r="B124" s="110" t="s">
        <v>191</v>
      </c>
      <c r="C124" s="45">
        <f t="shared" si="9"/>
        <v>0</v>
      </c>
      <c r="D124" s="43">
        <v>0</v>
      </c>
      <c r="E124" s="40"/>
      <c r="F124" s="44">
        <f t="shared" si="10"/>
        <v>0</v>
      </c>
      <c r="G124" s="43"/>
      <c r="H124" s="42"/>
      <c r="I124" s="39">
        <f t="shared" si="11"/>
        <v>0</v>
      </c>
      <c r="J124" s="43"/>
      <c r="K124" s="42"/>
      <c r="L124" s="39">
        <f t="shared" si="12"/>
        <v>0</v>
      </c>
      <c r="M124" s="41"/>
      <c r="N124" s="40"/>
      <c r="O124" s="39">
        <f t="shared" si="13"/>
        <v>0</v>
      </c>
      <c r="P124" s="38"/>
    </row>
    <row r="125" spans="1:16" hidden="1" x14ac:dyDescent="0.25">
      <c r="A125" s="111">
        <v>2270</v>
      </c>
      <c r="B125" s="110" t="s">
        <v>190</v>
      </c>
      <c r="C125" s="45">
        <f t="shared" si="9"/>
        <v>0</v>
      </c>
      <c r="D125" s="115">
        <f>SUM(D126:D130)</f>
        <v>0</v>
      </c>
      <c r="E125" s="112">
        <f>SUM(E126:E130)</f>
        <v>0</v>
      </c>
      <c r="F125" s="44">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45">
        <f t="shared" si="9"/>
        <v>0</v>
      </c>
      <c r="D126" s="43">
        <v>0</v>
      </c>
      <c r="E126" s="40"/>
      <c r="F126" s="44">
        <f t="shared" si="10"/>
        <v>0</v>
      </c>
      <c r="G126" s="43"/>
      <c r="H126" s="42"/>
      <c r="I126" s="39">
        <f t="shared" si="11"/>
        <v>0</v>
      </c>
      <c r="J126" s="43">
        <v>0</v>
      </c>
      <c r="K126" s="42"/>
      <c r="L126" s="39">
        <f t="shared" si="12"/>
        <v>0</v>
      </c>
      <c r="M126" s="41"/>
      <c r="N126" s="40"/>
      <c r="O126" s="39">
        <f t="shared" si="13"/>
        <v>0</v>
      </c>
      <c r="P126" s="38"/>
    </row>
    <row r="127" spans="1:16" ht="24" hidden="1" x14ac:dyDescent="0.25">
      <c r="A127" s="88">
        <v>2275</v>
      </c>
      <c r="B127" s="110" t="s">
        <v>188</v>
      </c>
      <c r="C127" s="45">
        <f t="shared" si="9"/>
        <v>0</v>
      </c>
      <c r="D127" s="43">
        <v>0</v>
      </c>
      <c r="E127" s="40"/>
      <c r="F127" s="44">
        <f t="shared" si="10"/>
        <v>0</v>
      </c>
      <c r="G127" s="43"/>
      <c r="H127" s="42"/>
      <c r="I127" s="39">
        <f t="shared" si="11"/>
        <v>0</v>
      </c>
      <c r="J127" s="43">
        <v>0</v>
      </c>
      <c r="K127" s="42"/>
      <c r="L127" s="39">
        <f t="shared" si="12"/>
        <v>0</v>
      </c>
      <c r="M127" s="41"/>
      <c r="N127" s="40"/>
      <c r="O127" s="39">
        <f t="shared" si="13"/>
        <v>0</v>
      </c>
      <c r="P127" s="38"/>
    </row>
    <row r="128" spans="1:16" ht="24" hidden="1" x14ac:dyDescent="0.25">
      <c r="A128" s="88">
        <v>2276</v>
      </c>
      <c r="B128" s="110" t="s">
        <v>187</v>
      </c>
      <c r="C128" s="45">
        <f t="shared" si="9"/>
        <v>0</v>
      </c>
      <c r="D128" s="43">
        <v>0</v>
      </c>
      <c r="E128" s="40"/>
      <c r="F128" s="44">
        <f t="shared" si="10"/>
        <v>0</v>
      </c>
      <c r="G128" s="43"/>
      <c r="H128" s="42"/>
      <c r="I128" s="39">
        <f t="shared" si="11"/>
        <v>0</v>
      </c>
      <c r="J128" s="43">
        <v>0</v>
      </c>
      <c r="K128" s="42"/>
      <c r="L128" s="39">
        <f t="shared" si="12"/>
        <v>0</v>
      </c>
      <c r="M128" s="41"/>
      <c r="N128" s="40"/>
      <c r="O128" s="39">
        <f t="shared" si="13"/>
        <v>0</v>
      </c>
      <c r="P128" s="38"/>
    </row>
    <row r="129" spans="1:16" ht="24" hidden="1" x14ac:dyDescent="0.25">
      <c r="A129" s="88">
        <v>2278</v>
      </c>
      <c r="B129" s="110" t="s">
        <v>186</v>
      </c>
      <c r="C129" s="45">
        <f t="shared" si="9"/>
        <v>0</v>
      </c>
      <c r="D129" s="43">
        <v>0</v>
      </c>
      <c r="E129" s="40"/>
      <c r="F129" s="44">
        <f t="shared" si="10"/>
        <v>0</v>
      </c>
      <c r="G129" s="43"/>
      <c r="H129" s="42"/>
      <c r="I129" s="39">
        <f t="shared" si="11"/>
        <v>0</v>
      </c>
      <c r="J129" s="43">
        <v>0</v>
      </c>
      <c r="K129" s="42"/>
      <c r="L129" s="39">
        <f t="shared" si="12"/>
        <v>0</v>
      </c>
      <c r="M129" s="41"/>
      <c r="N129" s="40"/>
      <c r="O129" s="39">
        <f t="shared" si="13"/>
        <v>0</v>
      </c>
      <c r="P129" s="38"/>
    </row>
    <row r="130" spans="1:16" ht="24" hidden="1" x14ac:dyDescent="0.25">
      <c r="A130" s="88">
        <v>2279</v>
      </c>
      <c r="B130" s="110" t="s">
        <v>185</v>
      </c>
      <c r="C130" s="45">
        <f t="shared" si="9"/>
        <v>0</v>
      </c>
      <c r="D130" s="43">
        <v>0</v>
      </c>
      <c r="E130" s="40"/>
      <c r="F130" s="44">
        <f t="shared" si="10"/>
        <v>0</v>
      </c>
      <c r="G130" s="43"/>
      <c r="H130" s="42"/>
      <c r="I130" s="39">
        <f t="shared" si="11"/>
        <v>0</v>
      </c>
      <c r="J130" s="43">
        <v>0</v>
      </c>
      <c r="K130" s="42"/>
      <c r="L130" s="39">
        <f t="shared" si="12"/>
        <v>0</v>
      </c>
      <c r="M130" s="41"/>
      <c r="N130" s="40"/>
      <c r="O130" s="39">
        <f t="shared" si="13"/>
        <v>0</v>
      </c>
      <c r="P130" s="38"/>
    </row>
    <row r="131" spans="1:16" ht="24" hidden="1" x14ac:dyDescent="0.25">
      <c r="A131" s="118">
        <v>2280</v>
      </c>
      <c r="B131" s="117" t="s">
        <v>184</v>
      </c>
      <c r="C131" s="45">
        <f t="shared" si="9"/>
        <v>0</v>
      </c>
      <c r="D131" s="140">
        <f>SUM(D132)</f>
        <v>0</v>
      </c>
      <c r="E131" s="141">
        <f t="shared" ref="E131:N131" si="14">SUM(E132)</f>
        <v>0</v>
      </c>
      <c r="F131" s="84">
        <f t="shared" si="10"/>
        <v>0</v>
      </c>
      <c r="G131" s="140">
        <f t="shared" ref="G131" si="15">SUM(G132)</f>
        <v>0</v>
      </c>
      <c r="H131" s="139">
        <f t="shared" si="14"/>
        <v>0</v>
      </c>
      <c r="I131" s="79">
        <f t="shared" si="11"/>
        <v>0</v>
      </c>
      <c r="J131" s="140">
        <f>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45">
        <f t="shared" si="9"/>
        <v>0</v>
      </c>
      <c r="D132" s="43">
        <v>0</v>
      </c>
      <c r="E132" s="40"/>
      <c r="F132" s="44">
        <f t="shared" si="10"/>
        <v>0</v>
      </c>
      <c r="G132" s="43"/>
      <c r="H132" s="42"/>
      <c r="I132" s="39">
        <f t="shared" si="11"/>
        <v>0</v>
      </c>
      <c r="J132" s="43">
        <v>0</v>
      </c>
      <c r="K132" s="42"/>
      <c r="L132" s="39">
        <f t="shared" si="12"/>
        <v>0</v>
      </c>
      <c r="M132" s="41"/>
      <c r="N132" s="40"/>
      <c r="O132" s="39">
        <f t="shared" si="13"/>
        <v>0</v>
      </c>
      <c r="P132" s="38"/>
    </row>
    <row r="133" spans="1:16" ht="36" hidden="1" x14ac:dyDescent="0.25">
      <c r="A133" s="109">
        <v>2300</v>
      </c>
      <c r="B133" s="108" t="s">
        <v>182</v>
      </c>
      <c r="C133" s="124">
        <f t="shared" si="9"/>
        <v>0</v>
      </c>
      <c r="D133" s="121">
        <f>SUM(D134,D139,D143,D144,D147,D154,D162,D163,D166)</f>
        <v>0</v>
      </c>
      <c r="E133" s="123">
        <f>SUM(E134,E139,E143,E144,E147,E154,E162,E163,E166)</f>
        <v>0</v>
      </c>
      <c r="F133" s="122">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85">
        <f t="shared" si="9"/>
        <v>0</v>
      </c>
      <c r="D134" s="201">
        <f>SUM(D135:D138)</f>
        <v>0</v>
      </c>
      <c r="E134" s="139">
        <f>SUM(E135:E138)</f>
        <v>0</v>
      </c>
      <c r="F134" s="84">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45">
        <f t="shared" si="9"/>
        <v>0</v>
      </c>
      <c r="D135" s="43">
        <v>0</v>
      </c>
      <c r="E135" s="40"/>
      <c r="F135" s="44">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45">
        <f t="shared" si="9"/>
        <v>0</v>
      </c>
      <c r="D136" s="43">
        <v>0</v>
      </c>
      <c r="E136" s="40"/>
      <c r="F136" s="44">
        <f t="shared" si="10"/>
        <v>0</v>
      </c>
      <c r="G136" s="43"/>
      <c r="H136" s="42"/>
      <c r="I136" s="39">
        <f t="shared" si="11"/>
        <v>0</v>
      </c>
      <c r="J136" s="43"/>
      <c r="K136" s="42"/>
      <c r="L136" s="39">
        <f t="shared" si="12"/>
        <v>0</v>
      </c>
      <c r="M136" s="41"/>
      <c r="N136" s="40"/>
      <c r="O136" s="39">
        <f t="shared" si="13"/>
        <v>0</v>
      </c>
      <c r="P136" s="38"/>
    </row>
    <row r="137" spans="1:16" hidden="1" x14ac:dyDescent="0.25">
      <c r="A137" s="88">
        <v>2313</v>
      </c>
      <c r="B137" s="110" t="s">
        <v>178</v>
      </c>
      <c r="C137" s="45">
        <f t="shared" si="9"/>
        <v>0</v>
      </c>
      <c r="D137" s="43">
        <v>0</v>
      </c>
      <c r="E137" s="40"/>
      <c r="F137" s="44">
        <f t="shared" si="10"/>
        <v>0</v>
      </c>
      <c r="G137" s="43"/>
      <c r="H137" s="42"/>
      <c r="I137" s="39">
        <f t="shared" si="11"/>
        <v>0</v>
      </c>
      <c r="J137" s="43">
        <v>0</v>
      </c>
      <c r="K137" s="42"/>
      <c r="L137" s="39">
        <f t="shared" si="12"/>
        <v>0</v>
      </c>
      <c r="M137" s="41"/>
      <c r="N137" s="40"/>
      <c r="O137" s="39">
        <f t="shared" si="13"/>
        <v>0</v>
      </c>
      <c r="P137" s="38"/>
    </row>
    <row r="138" spans="1:16" ht="24" hidden="1" x14ac:dyDescent="0.25">
      <c r="A138" s="88">
        <v>2314</v>
      </c>
      <c r="B138" s="110" t="s">
        <v>177</v>
      </c>
      <c r="C138" s="45">
        <f t="shared" si="9"/>
        <v>0</v>
      </c>
      <c r="D138" s="43">
        <v>0</v>
      </c>
      <c r="E138" s="40"/>
      <c r="F138" s="44">
        <f t="shared" si="10"/>
        <v>0</v>
      </c>
      <c r="G138" s="43"/>
      <c r="H138" s="42"/>
      <c r="I138" s="39">
        <f t="shared" si="11"/>
        <v>0</v>
      </c>
      <c r="J138" s="43">
        <v>0</v>
      </c>
      <c r="K138" s="42"/>
      <c r="L138" s="39">
        <f t="shared" si="12"/>
        <v>0</v>
      </c>
      <c r="M138" s="41"/>
      <c r="N138" s="40"/>
      <c r="O138" s="39">
        <f t="shared" si="13"/>
        <v>0</v>
      </c>
      <c r="P138" s="38"/>
    </row>
    <row r="139" spans="1:16" hidden="1" x14ac:dyDescent="0.25">
      <c r="A139" s="111">
        <v>2320</v>
      </c>
      <c r="B139" s="110" t="s">
        <v>176</v>
      </c>
      <c r="C139" s="45">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45">
        <f t="shared" si="9"/>
        <v>0</v>
      </c>
      <c r="D140" s="43">
        <v>0</v>
      </c>
      <c r="E140" s="40"/>
      <c r="F140" s="44">
        <f t="shared" si="10"/>
        <v>0</v>
      </c>
      <c r="G140" s="43"/>
      <c r="H140" s="42"/>
      <c r="I140" s="39">
        <f t="shared" si="11"/>
        <v>0</v>
      </c>
      <c r="J140" s="43">
        <v>0</v>
      </c>
      <c r="K140" s="42"/>
      <c r="L140" s="39">
        <f t="shared" si="12"/>
        <v>0</v>
      </c>
      <c r="M140" s="41"/>
      <c r="N140" s="40"/>
      <c r="O140" s="39">
        <f t="shared" si="13"/>
        <v>0</v>
      </c>
      <c r="P140" s="38"/>
    </row>
    <row r="141" spans="1:16" hidden="1" x14ac:dyDescent="0.25">
      <c r="A141" s="88">
        <v>2322</v>
      </c>
      <c r="B141" s="110" t="s">
        <v>174</v>
      </c>
      <c r="C141" s="45">
        <f t="shared" si="9"/>
        <v>0</v>
      </c>
      <c r="D141" s="43">
        <v>0</v>
      </c>
      <c r="E141" s="40"/>
      <c r="F141" s="44">
        <f t="shared" si="10"/>
        <v>0</v>
      </c>
      <c r="G141" s="43"/>
      <c r="H141" s="42"/>
      <c r="I141" s="39">
        <f t="shared" si="11"/>
        <v>0</v>
      </c>
      <c r="J141" s="43"/>
      <c r="K141" s="42"/>
      <c r="L141" s="39">
        <f t="shared" si="12"/>
        <v>0</v>
      </c>
      <c r="M141" s="41"/>
      <c r="N141" s="40"/>
      <c r="O141" s="39">
        <f t="shared" si="13"/>
        <v>0</v>
      </c>
      <c r="P141" s="38"/>
    </row>
    <row r="142" spans="1:16" hidden="1" x14ac:dyDescent="0.25">
      <c r="A142" s="88">
        <v>2329</v>
      </c>
      <c r="B142" s="110" t="s">
        <v>173</v>
      </c>
      <c r="C142" s="45">
        <f t="shared" si="9"/>
        <v>0</v>
      </c>
      <c r="D142" s="43">
        <v>0</v>
      </c>
      <c r="E142" s="40"/>
      <c r="F142" s="44">
        <f t="shared" si="10"/>
        <v>0</v>
      </c>
      <c r="G142" s="43"/>
      <c r="H142" s="42"/>
      <c r="I142" s="39">
        <f t="shared" si="11"/>
        <v>0</v>
      </c>
      <c r="J142" s="43">
        <v>0</v>
      </c>
      <c r="K142" s="42"/>
      <c r="L142" s="39">
        <f t="shared" si="12"/>
        <v>0</v>
      </c>
      <c r="M142" s="41"/>
      <c r="N142" s="40"/>
      <c r="O142" s="39">
        <f t="shared" si="13"/>
        <v>0</v>
      </c>
      <c r="P142" s="38"/>
    </row>
    <row r="143" spans="1:16" hidden="1" x14ac:dyDescent="0.25">
      <c r="A143" s="111">
        <v>2330</v>
      </c>
      <c r="B143" s="110" t="s">
        <v>172</v>
      </c>
      <c r="C143" s="45">
        <f t="shared" si="9"/>
        <v>0</v>
      </c>
      <c r="D143" s="43">
        <v>0</v>
      </c>
      <c r="E143" s="40"/>
      <c r="F143" s="44">
        <f t="shared" si="10"/>
        <v>0</v>
      </c>
      <c r="G143" s="43"/>
      <c r="H143" s="42"/>
      <c r="I143" s="39">
        <f t="shared" si="11"/>
        <v>0</v>
      </c>
      <c r="J143" s="43">
        <v>0</v>
      </c>
      <c r="K143" s="42"/>
      <c r="L143" s="39">
        <f t="shared" si="12"/>
        <v>0</v>
      </c>
      <c r="M143" s="41"/>
      <c r="N143" s="40"/>
      <c r="O143" s="39">
        <f t="shared" si="13"/>
        <v>0</v>
      </c>
      <c r="P143" s="38"/>
    </row>
    <row r="144" spans="1:16" ht="36" hidden="1" x14ac:dyDescent="0.25">
      <c r="A144" s="111">
        <v>2340</v>
      </c>
      <c r="B144" s="110" t="s">
        <v>171</v>
      </c>
      <c r="C144" s="45">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45">
        <f t="shared" si="9"/>
        <v>0</v>
      </c>
      <c r="D145" s="43">
        <v>0</v>
      </c>
      <c r="E145" s="40"/>
      <c r="F145" s="44">
        <f t="shared" si="10"/>
        <v>0</v>
      </c>
      <c r="G145" s="43"/>
      <c r="H145" s="42"/>
      <c r="I145" s="39">
        <f t="shared" si="11"/>
        <v>0</v>
      </c>
      <c r="J145" s="43"/>
      <c r="K145" s="42"/>
      <c r="L145" s="39">
        <f t="shared" si="12"/>
        <v>0</v>
      </c>
      <c r="M145" s="41"/>
      <c r="N145" s="40"/>
      <c r="O145" s="39">
        <f t="shared" si="13"/>
        <v>0</v>
      </c>
      <c r="P145" s="38"/>
    </row>
    <row r="146" spans="1:16" ht="24" hidden="1" x14ac:dyDescent="0.25">
      <c r="A146" s="88">
        <v>2344</v>
      </c>
      <c r="B146" s="110" t="s">
        <v>169</v>
      </c>
      <c r="C146" s="45">
        <f t="shared" si="9"/>
        <v>0</v>
      </c>
      <c r="D146" s="43">
        <v>0</v>
      </c>
      <c r="E146" s="40"/>
      <c r="F146" s="44">
        <f t="shared" si="10"/>
        <v>0</v>
      </c>
      <c r="G146" s="43"/>
      <c r="H146" s="42"/>
      <c r="I146" s="39">
        <f t="shared" si="11"/>
        <v>0</v>
      </c>
      <c r="J146" s="43">
        <v>0</v>
      </c>
      <c r="K146" s="42"/>
      <c r="L146" s="39">
        <f t="shared" si="12"/>
        <v>0</v>
      </c>
      <c r="M146" s="41"/>
      <c r="N146" s="40"/>
      <c r="O146" s="39">
        <f t="shared" si="13"/>
        <v>0</v>
      </c>
      <c r="P146" s="38"/>
    </row>
    <row r="147" spans="1:16" ht="24" hidden="1" x14ac:dyDescent="0.25">
      <c r="A147" s="169">
        <v>2350</v>
      </c>
      <c r="B147" s="96" t="s">
        <v>168</v>
      </c>
      <c r="C147" s="45">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45">
        <f t="shared" si="9"/>
        <v>0</v>
      </c>
      <c r="D148" s="83">
        <v>0</v>
      </c>
      <c r="E148" s="80"/>
      <c r="F148" s="84">
        <f t="shared" si="10"/>
        <v>0</v>
      </c>
      <c r="G148" s="83"/>
      <c r="H148" s="82"/>
      <c r="I148" s="79">
        <f t="shared" si="11"/>
        <v>0</v>
      </c>
      <c r="J148" s="83"/>
      <c r="K148" s="82"/>
      <c r="L148" s="79">
        <f t="shared" si="12"/>
        <v>0</v>
      </c>
      <c r="M148" s="81"/>
      <c r="N148" s="80"/>
      <c r="O148" s="79">
        <f t="shared" si="13"/>
        <v>0</v>
      </c>
      <c r="P148" s="78"/>
    </row>
    <row r="149" spans="1:16" hidden="1" x14ac:dyDescent="0.25">
      <c r="A149" s="88">
        <v>2352</v>
      </c>
      <c r="B149" s="110" t="s">
        <v>166</v>
      </c>
      <c r="C149" s="45">
        <f t="shared" si="9"/>
        <v>0</v>
      </c>
      <c r="D149" s="43">
        <v>0</v>
      </c>
      <c r="E149" s="40"/>
      <c r="F149" s="44">
        <f t="shared" si="10"/>
        <v>0</v>
      </c>
      <c r="G149" s="43"/>
      <c r="H149" s="42"/>
      <c r="I149" s="39">
        <f t="shared" si="11"/>
        <v>0</v>
      </c>
      <c r="J149" s="43"/>
      <c r="K149" s="42"/>
      <c r="L149" s="39">
        <f t="shared" si="12"/>
        <v>0</v>
      </c>
      <c r="M149" s="41"/>
      <c r="N149" s="40"/>
      <c r="O149" s="39">
        <f t="shared" si="13"/>
        <v>0</v>
      </c>
      <c r="P149" s="38"/>
    </row>
    <row r="150" spans="1:16" ht="24" hidden="1" x14ac:dyDescent="0.25">
      <c r="A150" s="88">
        <v>2353</v>
      </c>
      <c r="B150" s="110" t="s">
        <v>165</v>
      </c>
      <c r="C150" s="45">
        <f t="shared" si="9"/>
        <v>0</v>
      </c>
      <c r="D150" s="43">
        <v>0</v>
      </c>
      <c r="E150" s="40"/>
      <c r="F150" s="44">
        <f t="shared" si="10"/>
        <v>0</v>
      </c>
      <c r="G150" s="43"/>
      <c r="H150" s="42"/>
      <c r="I150" s="39">
        <f t="shared" si="11"/>
        <v>0</v>
      </c>
      <c r="J150" s="43">
        <v>0</v>
      </c>
      <c r="K150" s="42"/>
      <c r="L150" s="39">
        <f t="shared" si="12"/>
        <v>0</v>
      </c>
      <c r="M150" s="41"/>
      <c r="N150" s="40"/>
      <c r="O150" s="39">
        <f t="shared" si="13"/>
        <v>0</v>
      </c>
      <c r="P150" s="38"/>
    </row>
    <row r="151" spans="1:16" ht="24" hidden="1" x14ac:dyDescent="0.25">
      <c r="A151" s="88">
        <v>2354</v>
      </c>
      <c r="B151" s="110" t="s">
        <v>164</v>
      </c>
      <c r="C151" s="45">
        <f t="shared" si="9"/>
        <v>0</v>
      </c>
      <c r="D151" s="43">
        <v>0</v>
      </c>
      <c r="E151" s="40"/>
      <c r="F151" s="44">
        <f t="shared" si="10"/>
        <v>0</v>
      </c>
      <c r="G151" s="43"/>
      <c r="H151" s="42"/>
      <c r="I151" s="39">
        <f t="shared" si="11"/>
        <v>0</v>
      </c>
      <c r="J151" s="43"/>
      <c r="K151" s="42"/>
      <c r="L151" s="39">
        <f t="shared" si="12"/>
        <v>0</v>
      </c>
      <c r="M151" s="41"/>
      <c r="N151" s="40"/>
      <c r="O151" s="39">
        <f t="shared" si="13"/>
        <v>0</v>
      </c>
      <c r="P151" s="38"/>
    </row>
    <row r="152" spans="1:16" ht="24" hidden="1" x14ac:dyDescent="0.25">
      <c r="A152" s="88">
        <v>2355</v>
      </c>
      <c r="B152" s="110" t="s">
        <v>163</v>
      </c>
      <c r="C152" s="45">
        <f t="shared" si="9"/>
        <v>0</v>
      </c>
      <c r="D152" s="43">
        <v>0</v>
      </c>
      <c r="E152" s="40"/>
      <c r="F152" s="44">
        <f t="shared" si="10"/>
        <v>0</v>
      </c>
      <c r="G152" s="43"/>
      <c r="H152" s="42"/>
      <c r="I152" s="39">
        <f t="shared" si="11"/>
        <v>0</v>
      </c>
      <c r="J152" s="43">
        <v>0</v>
      </c>
      <c r="K152" s="42"/>
      <c r="L152" s="39">
        <f t="shared" si="12"/>
        <v>0</v>
      </c>
      <c r="M152" s="41"/>
      <c r="N152" s="40"/>
      <c r="O152" s="39">
        <f t="shared" si="13"/>
        <v>0</v>
      </c>
      <c r="P152" s="38"/>
    </row>
    <row r="153" spans="1:16" hidden="1" x14ac:dyDescent="0.25">
      <c r="A153" s="88">
        <v>2359</v>
      </c>
      <c r="B153" s="110" t="s">
        <v>162</v>
      </c>
      <c r="C153" s="45">
        <f t="shared" si="9"/>
        <v>0</v>
      </c>
      <c r="D153" s="43">
        <v>0</v>
      </c>
      <c r="E153" s="40"/>
      <c r="F153" s="44">
        <f t="shared" si="10"/>
        <v>0</v>
      </c>
      <c r="G153" s="43"/>
      <c r="H153" s="42"/>
      <c r="I153" s="39">
        <f t="shared" si="11"/>
        <v>0</v>
      </c>
      <c r="J153" s="43">
        <v>0</v>
      </c>
      <c r="K153" s="42"/>
      <c r="L153" s="39">
        <f t="shared" si="12"/>
        <v>0</v>
      </c>
      <c r="M153" s="41"/>
      <c r="N153" s="40"/>
      <c r="O153" s="39">
        <f t="shared" si="13"/>
        <v>0</v>
      </c>
      <c r="P153" s="38"/>
    </row>
    <row r="154" spans="1:16" ht="24" hidden="1" x14ac:dyDescent="0.25">
      <c r="A154" s="111">
        <v>2360</v>
      </c>
      <c r="B154" s="110" t="s">
        <v>161</v>
      </c>
      <c r="C154" s="45">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45">
        <f t="shared" si="9"/>
        <v>0</v>
      </c>
      <c r="D155" s="43">
        <v>0</v>
      </c>
      <c r="E155" s="40"/>
      <c r="F155" s="44">
        <f t="shared" si="10"/>
        <v>0</v>
      </c>
      <c r="G155" s="43"/>
      <c r="H155" s="42"/>
      <c r="I155" s="39">
        <f t="shared" si="11"/>
        <v>0</v>
      </c>
      <c r="J155" s="43">
        <v>0</v>
      </c>
      <c r="K155" s="42"/>
      <c r="L155" s="39">
        <f t="shared" si="12"/>
        <v>0</v>
      </c>
      <c r="M155" s="41"/>
      <c r="N155" s="40"/>
      <c r="O155" s="39">
        <f t="shared" si="13"/>
        <v>0</v>
      </c>
      <c r="P155" s="38"/>
    </row>
    <row r="156" spans="1:16" hidden="1" x14ac:dyDescent="0.25">
      <c r="A156" s="46">
        <v>2362</v>
      </c>
      <c r="B156" s="110" t="s">
        <v>159</v>
      </c>
      <c r="C156" s="45">
        <f t="shared" si="9"/>
        <v>0</v>
      </c>
      <c r="D156" s="43">
        <v>0</v>
      </c>
      <c r="E156" s="40"/>
      <c r="F156" s="44">
        <f t="shared" si="10"/>
        <v>0</v>
      </c>
      <c r="G156" s="43"/>
      <c r="H156" s="42"/>
      <c r="I156" s="39">
        <f t="shared" si="11"/>
        <v>0</v>
      </c>
      <c r="J156" s="43">
        <v>0</v>
      </c>
      <c r="K156" s="42"/>
      <c r="L156" s="39">
        <f t="shared" si="12"/>
        <v>0</v>
      </c>
      <c r="M156" s="41"/>
      <c r="N156" s="40"/>
      <c r="O156" s="39">
        <f t="shared" si="13"/>
        <v>0</v>
      </c>
      <c r="P156" s="38"/>
    </row>
    <row r="157" spans="1:16" hidden="1" x14ac:dyDescent="0.25">
      <c r="A157" s="46">
        <v>2363</v>
      </c>
      <c r="B157" s="110" t="s">
        <v>158</v>
      </c>
      <c r="C157" s="45">
        <f t="shared" si="9"/>
        <v>0</v>
      </c>
      <c r="D157" s="43">
        <v>0</v>
      </c>
      <c r="E157" s="40"/>
      <c r="F157" s="44">
        <f t="shared" si="10"/>
        <v>0</v>
      </c>
      <c r="G157" s="43"/>
      <c r="H157" s="42"/>
      <c r="I157" s="39">
        <f t="shared" si="11"/>
        <v>0</v>
      </c>
      <c r="J157" s="43">
        <v>0</v>
      </c>
      <c r="K157" s="42"/>
      <c r="L157" s="39">
        <f t="shared" si="12"/>
        <v>0</v>
      </c>
      <c r="M157" s="41"/>
      <c r="N157" s="40"/>
      <c r="O157" s="39">
        <f t="shared" si="13"/>
        <v>0</v>
      </c>
      <c r="P157" s="38"/>
    </row>
    <row r="158" spans="1:16" hidden="1" x14ac:dyDescent="0.25">
      <c r="A158" s="46">
        <v>2364</v>
      </c>
      <c r="B158" s="110" t="s">
        <v>156</v>
      </c>
      <c r="C158" s="45">
        <f t="shared" si="9"/>
        <v>0</v>
      </c>
      <c r="D158" s="43">
        <v>0</v>
      </c>
      <c r="E158" s="40"/>
      <c r="F158" s="44">
        <f t="shared" si="10"/>
        <v>0</v>
      </c>
      <c r="G158" s="43"/>
      <c r="H158" s="42"/>
      <c r="I158" s="39">
        <f t="shared" si="11"/>
        <v>0</v>
      </c>
      <c r="J158" s="43">
        <v>0</v>
      </c>
      <c r="K158" s="42"/>
      <c r="L158" s="39">
        <f t="shared" si="12"/>
        <v>0</v>
      </c>
      <c r="M158" s="41"/>
      <c r="N158" s="40"/>
      <c r="O158" s="39">
        <f t="shared" si="13"/>
        <v>0</v>
      </c>
      <c r="P158" s="38"/>
    </row>
    <row r="159" spans="1:16" hidden="1" x14ac:dyDescent="0.25">
      <c r="A159" s="46">
        <v>2365</v>
      </c>
      <c r="B159" s="110" t="s">
        <v>155</v>
      </c>
      <c r="C159" s="45">
        <f t="shared" si="9"/>
        <v>0</v>
      </c>
      <c r="D159" s="43">
        <v>0</v>
      </c>
      <c r="E159" s="40"/>
      <c r="F159" s="44">
        <f t="shared" si="10"/>
        <v>0</v>
      </c>
      <c r="G159" s="43"/>
      <c r="H159" s="42"/>
      <c r="I159" s="39">
        <f t="shared" si="11"/>
        <v>0</v>
      </c>
      <c r="J159" s="43">
        <v>0</v>
      </c>
      <c r="K159" s="42"/>
      <c r="L159" s="39">
        <f t="shared" si="12"/>
        <v>0</v>
      </c>
      <c r="M159" s="41"/>
      <c r="N159" s="40"/>
      <c r="O159" s="39">
        <f t="shared" si="13"/>
        <v>0</v>
      </c>
      <c r="P159" s="38"/>
    </row>
    <row r="160" spans="1:16" ht="36" hidden="1" x14ac:dyDescent="0.25">
      <c r="A160" s="46">
        <v>2366</v>
      </c>
      <c r="B160" s="110" t="s">
        <v>153</v>
      </c>
      <c r="C160" s="45">
        <f t="shared" si="9"/>
        <v>0</v>
      </c>
      <c r="D160" s="43">
        <v>0</v>
      </c>
      <c r="E160" s="40"/>
      <c r="F160" s="44">
        <f t="shared" si="10"/>
        <v>0</v>
      </c>
      <c r="G160" s="43"/>
      <c r="H160" s="42"/>
      <c r="I160" s="39">
        <f t="shared" si="11"/>
        <v>0</v>
      </c>
      <c r="J160" s="43">
        <v>0</v>
      </c>
      <c r="K160" s="42"/>
      <c r="L160" s="39">
        <f t="shared" si="12"/>
        <v>0</v>
      </c>
      <c r="M160" s="41"/>
      <c r="N160" s="40"/>
      <c r="O160" s="39">
        <f t="shared" si="13"/>
        <v>0</v>
      </c>
      <c r="P160" s="38"/>
    </row>
    <row r="161" spans="1:16" ht="36" hidden="1" x14ac:dyDescent="0.25">
      <c r="A161" s="46">
        <v>2369</v>
      </c>
      <c r="B161" s="110" t="s">
        <v>152</v>
      </c>
      <c r="C161" s="45">
        <f t="shared" si="9"/>
        <v>0</v>
      </c>
      <c r="D161" s="43">
        <v>0</v>
      </c>
      <c r="E161" s="40"/>
      <c r="F161" s="44">
        <f t="shared" si="10"/>
        <v>0</v>
      </c>
      <c r="G161" s="43"/>
      <c r="H161" s="42"/>
      <c r="I161" s="39">
        <f t="shared" si="11"/>
        <v>0</v>
      </c>
      <c r="J161" s="43">
        <v>0</v>
      </c>
      <c r="K161" s="42"/>
      <c r="L161" s="39">
        <f t="shared" si="12"/>
        <v>0</v>
      </c>
      <c r="M161" s="41"/>
      <c r="N161" s="40"/>
      <c r="O161" s="39">
        <f t="shared" si="13"/>
        <v>0</v>
      </c>
      <c r="P161" s="38"/>
    </row>
    <row r="162" spans="1:16" hidden="1" x14ac:dyDescent="0.25">
      <c r="A162" s="169">
        <v>2370</v>
      </c>
      <c r="B162" s="96" t="s">
        <v>151</v>
      </c>
      <c r="C162" s="45">
        <f t="shared" si="9"/>
        <v>0</v>
      </c>
      <c r="D162" s="167">
        <v>0</v>
      </c>
      <c r="E162" s="164"/>
      <c r="F162" s="95">
        <f t="shared" si="10"/>
        <v>0</v>
      </c>
      <c r="G162" s="167"/>
      <c r="H162" s="166"/>
      <c r="I162" s="90">
        <f t="shared" si="11"/>
        <v>0</v>
      </c>
      <c r="J162" s="167">
        <v>0</v>
      </c>
      <c r="K162" s="166"/>
      <c r="L162" s="90">
        <f t="shared" si="12"/>
        <v>0</v>
      </c>
      <c r="M162" s="165"/>
      <c r="N162" s="164"/>
      <c r="O162" s="90">
        <f t="shared" si="13"/>
        <v>0</v>
      </c>
      <c r="P162" s="89"/>
    </row>
    <row r="163" spans="1:16" hidden="1" x14ac:dyDescent="0.25">
      <c r="A163" s="169">
        <v>2380</v>
      </c>
      <c r="B163" s="96" t="s">
        <v>150</v>
      </c>
      <c r="C163" s="45">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45">
        <f t="shared" si="9"/>
        <v>0</v>
      </c>
      <c r="D164" s="83">
        <v>0</v>
      </c>
      <c r="E164" s="80"/>
      <c r="F164" s="84">
        <f t="shared" si="10"/>
        <v>0</v>
      </c>
      <c r="G164" s="83"/>
      <c r="H164" s="82"/>
      <c r="I164" s="79">
        <f t="shared" si="11"/>
        <v>0</v>
      </c>
      <c r="J164" s="83">
        <v>0</v>
      </c>
      <c r="K164" s="82"/>
      <c r="L164" s="79">
        <f t="shared" si="12"/>
        <v>0</v>
      </c>
      <c r="M164" s="81"/>
      <c r="N164" s="80"/>
      <c r="O164" s="79">
        <f t="shared" si="13"/>
        <v>0</v>
      </c>
      <c r="P164" s="78"/>
    </row>
    <row r="165" spans="1:16" ht="24" hidden="1" x14ac:dyDescent="0.25">
      <c r="A165" s="46">
        <v>2389</v>
      </c>
      <c r="B165" s="110" t="s">
        <v>148</v>
      </c>
      <c r="C165" s="45">
        <f t="shared" si="9"/>
        <v>0</v>
      </c>
      <c r="D165" s="43">
        <v>0</v>
      </c>
      <c r="E165" s="40"/>
      <c r="F165" s="44">
        <f t="shared" si="10"/>
        <v>0</v>
      </c>
      <c r="G165" s="43"/>
      <c r="H165" s="42"/>
      <c r="I165" s="39">
        <f t="shared" si="11"/>
        <v>0</v>
      </c>
      <c r="J165" s="43">
        <v>0</v>
      </c>
      <c r="K165" s="42"/>
      <c r="L165" s="39">
        <f t="shared" si="12"/>
        <v>0</v>
      </c>
      <c r="M165" s="41"/>
      <c r="N165" s="40"/>
      <c r="O165" s="39">
        <f t="shared" si="13"/>
        <v>0</v>
      </c>
      <c r="P165" s="38"/>
    </row>
    <row r="166" spans="1:16" hidden="1" x14ac:dyDescent="0.25">
      <c r="A166" s="169">
        <v>2390</v>
      </c>
      <c r="B166" s="96" t="s">
        <v>147</v>
      </c>
      <c r="C166" s="45">
        <f t="shared" si="9"/>
        <v>0</v>
      </c>
      <c r="D166" s="167">
        <v>0</v>
      </c>
      <c r="E166" s="164"/>
      <c r="F166" s="95">
        <f t="shared" si="10"/>
        <v>0</v>
      </c>
      <c r="G166" s="167"/>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124">
        <f t="shared" si="9"/>
        <v>0</v>
      </c>
      <c r="D167" s="199">
        <v>0</v>
      </c>
      <c r="E167" s="196"/>
      <c r="F167" s="122">
        <f t="shared" si="10"/>
        <v>0</v>
      </c>
      <c r="G167" s="199"/>
      <c r="H167" s="198"/>
      <c r="I167" s="119">
        <f t="shared" si="11"/>
        <v>0</v>
      </c>
      <c r="J167" s="199">
        <v>0</v>
      </c>
      <c r="K167" s="198"/>
      <c r="L167" s="119">
        <f t="shared" si="12"/>
        <v>0</v>
      </c>
      <c r="M167" s="197"/>
      <c r="N167" s="196"/>
      <c r="O167" s="119">
        <f t="shared" si="13"/>
        <v>0</v>
      </c>
      <c r="P167" s="171"/>
    </row>
    <row r="168" spans="1:16" ht="24" hidden="1" x14ac:dyDescent="0.25">
      <c r="A168" s="109">
        <v>2500</v>
      </c>
      <c r="B168" s="108" t="s">
        <v>145</v>
      </c>
      <c r="C168" s="124">
        <f t="shared" si="9"/>
        <v>0</v>
      </c>
      <c r="D168" s="121">
        <f>SUM(D169,D174)</f>
        <v>0</v>
      </c>
      <c r="E168" s="123">
        <f>SUM(E169,E174)</f>
        <v>0</v>
      </c>
      <c r="F168" s="122">
        <f t="shared" si="10"/>
        <v>0</v>
      </c>
      <c r="G168" s="121">
        <f>SUM(G169,G174)</f>
        <v>0</v>
      </c>
      <c r="H168" s="120">
        <f t="shared" ref="H168" si="16">SUM(H169,H174)</f>
        <v>0</v>
      </c>
      <c r="I168" s="119">
        <f t="shared" si="11"/>
        <v>0</v>
      </c>
      <c r="J168" s="121">
        <f>SUM(J169,J174)</f>
        <v>0</v>
      </c>
      <c r="K168" s="120">
        <f t="shared" ref="K168" si="17">SUM(K169,K174)</f>
        <v>0</v>
      </c>
      <c r="L168" s="119">
        <f t="shared" si="12"/>
        <v>0</v>
      </c>
      <c r="M168" s="69">
        <f t="shared" ref="M168:N168" si="18">SUM(M169,M174)</f>
        <v>0</v>
      </c>
      <c r="N168" s="68">
        <f t="shared" si="18"/>
        <v>0</v>
      </c>
      <c r="O168" s="67">
        <f t="shared" si="13"/>
        <v>0</v>
      </c>
      <c r="P168" s="66"/>
    </row>
    <row r="169" spans="1:16" hidden="1" x14ac:dyDescent="0.25">
      <c r="A169" s="118">
        <v>2510</v>
      </c>
      <c r="B169" s="117" t="s">
        <v>144</v>
      </c>
      <c r="C169" s="85">
        <f t="shared" si="9"/>
        <v>0</v>
      </c>
      <c r="D169" s="140">
        <f>SUM(D170:D173)</f>
        <v>0</v>
      </c>
      <c r="E169" s="141">
        <f>SUM(E170:E173)</f>
        <v>0</v>
      </c>
      <c r="F169" s="84">
        <f t="shared" si="10"/>
        <v>0</v>
      </c>
      <c r="G169" s="140">
        <f>SUM(G170:G173)</f>
        <v>0</v>
      </c>
      <c r="H169" s="139">
        <f t="shared" ref="H169" si="19">SUM(H170:H173)</f>
        <v>0</v>
      </c>
      <c r="I169" s="79">
        <f t="shared" si="11"/>
        <v>0</v>
      </c>
      <c r="J169" s="140">
        <f>SUM(J170:J173)</f>
        <v>0</v>
      </c>
      <c r="K169" s="139">
        <f t="shared" ref="K169" si="20">SUM(K170:K173)</f>
        <v>0</v>
      </c>
      <c r="L169" s="79">
        <f t="shared" si="12"/>
        <v>0</v>
      </c>
      <c r="M169" s="138">
        <f t="shared" ref="M169:N169" si="21">SUM(M170:M173)</f>
        <v>0</v>
      </c>
      <c r="N169" s="137">
        <f t="shared" si="21"/>
        <v>0</v>
      </c>
      <c r="O169" s="49">
        <f t="shared" si="13"/>
        <v>0</v>
      </c>
      <c r="P169" s="48"/>
    </row>
    <row r="170" spans="1:16" ht="24" hidden="1" x14ac:dyDescent="0.25">
      <c r="A170" s="88">
        <v>2512</v>
      </c>
      <c r="B170" s="110" t="s">
        <v>143</v>
      </c>
      <c r="C170" s="45">
        <f t="shared" si="9"/>
        <v>0</v>
      </c>
      <c r="D170" s="43">
        <v>0</v>
      </c>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45">
        <f t="shared" si="9"/>
        <v>0</v>
      </c>
      <c r="D171" s="43">
        <v>0</v>
      </c>
      <c r="E171" s="40"/>
      <c r="F171" s="44">
        <f t="shared" si="10"/>
        <v>0</v>
      </c>
      <c r="G171" s="43"/>
      <c r="H171" s="42"/>
      <c r="I171" s="39">
        <f t="shared" si="11"/>
        <v>0</v>
      </c>
      <c r="J171" s="43">
        <v>0</v>
      </c>
      <c r="K171" s="42"/>
      <c r="L171" s="39">
        <f t="shared" si="12"/>
        <v>0</v>
      </c>
      <c r="M171" s="41"/>
      <c r="N171" s="40"/>
      <c r="O171" s="39">
        <f t="shared" si="13"/>
        <v>0</v>
      </c>
      <c r="P171" s="38"/>
    </row>
    <row r="172" spans="1:16" ht="24" hidden="1" x14ac:dyDescent="0.25">
      <c r="A172" s="88">
        <v>2515</v>
      </c>
      <c r="B172" s="110" t="s">
        <v>141</v>
      </c>
      <c r="C172" s="45">
        <f t="shared" si="9"/>
        <v>0</v>
      </c>
      <c r="D172" s="43">
        <v>0</v>
      </c>
      <c r="E172" s="40"/>
      <c r="F172" s="44">
        <f t="shared" si="10"/>
        <v>0</v>
      </c>
      <c r="G172" s="43"/>
      <c r="H172" s="42"/>
      <c r="I172" s="39">
        <f t="shared" si="11"/>
        <v>0</v>
      </c>
      <c r="J172" s="43">
        <v>0</v>
      </c>
      <c r="K172" s="42"/>
      <c r="L172" s="39">
        <f t="shared" si="12"/>
        <v>0</v>
      </c>
      <c r="M172" s="41"/>
      <c r="N172" s="40"/>
      <c r="O172" s="39">
        <f t="shared" si="13"/>
        <v>0</v>
      </c>
      <c r="P172" s="38"/>
    </row>
    <row r="173" spans="1:16" ht="24" hidden="1" x14ac:dyDescent="0.25">
      <c r="A173" s="88">
        <v>2519</v>
      </c>
      <c r="B173" s="110" t="s">
        <v>140</v>
      </c>
      <c r="C173" s="45">
        <f t="shared" si="9"/>
        <v>0</v>
      </c>
      <c r="D173" s="43">
        <v>0</v>
      </c>
      <c r="E173" s="40"/>
      <c r="F173" s="44">
        <f t="shared" si="10"/>
        <v>0</v>
      </c>
      <c r="G173" s="43"/>
      <c r="H173" s="42"/>
      <c r="I173" s="39">
        <f t="shared" si="11"/>
        <v>0</v>
      </c>
      <c r="J173" s="43">
        <v>0</v>
      </c>
      <c r="K173" s="42"/>
      <c r="L173" s="39">
        <f t="shared" si="12"/>
        <v>0</v>
      </c>
      <c r="M173" s="41"/>
      <c r="N173" s="40"/>
      <c r="O173" s="39">
        <f t="shared" si="13"/>
        <v>0</v>
      </c>
      <c r="P173" s="38"/>
    </row>
    <row r="174" spans="1:16" hidden="1" x14ac:dyDescent="0.25">
      <c r="A174" s="111">
        <v>2520</v>
      </c>
      <c r="B174" s="110" t="s">
        <v>139</v>
      </c>
      <c r="C174" s="45">
        <f t="shared" si="9"/>
        <v>0</v>
      </c>
      <c r="D174" s="43">
        <v>0</v>
      </c>
      <c r="E174" s="40"/>
      <c r="F174" s="44">
        <f t="shared" si="10"/>
        <v>0</v>
      </c>
      <c r="G174" s="43"/>
      <c r="H174" s="42"/>
      <c r="I174" s="39">
        <f t="shared" si="11"/>
        <v>0</v>
      </c>
      <c r="J174" s="43">
        <v>0</v>
      </c>
      <c r="K174" s="42"/>
      <c r="L174" s="39">
        <f t="shared" si="12"/>
        <v>0</v>
      </c>
      <c r="M174" s="41"/>
      <c r="N174" s="40"/>
      <c r="O174" s="39">
        <f t="shared" si="13"/>
        <v>0</v>
      </c>
      <c r="P174" s="38"/>
    </row>
    <row r="175" spans="1:16" s="189" customFormat="1" ht="36" hidden="1" x14ac:dyDescent="0.25">
      <c r="A175" s="183">
        <v>2800</v>
      </c>
      <c r="B175" s="117" t="s">
        <v>138</v>
      </c>
      <c r="C175" s="85">
        <f t="shared" si="9"/>
        <v>0</v>
      </c>
      <c r="D175" s="194">
        <v>0</v>
      </c>
      <c r="E175" s="191"/>
      <c r="F175" s="195">
        <f t="shared" si="10"/>
        <v>0</v>
      </c>
      <c r="G175" s="194"/>
      <c r="H175" s="193"/>
      <c r="I175" s="190">
        <f t="shared" si="11"/>
        <v>0</v>
      </c>
      <c r="J175" s="194">
        <v>0</v>
      </c>
      <c r="K175" s="193"/>
      <c r="L175" s="190">
        <f t="shared" si="12"/>
        <v>0</v>
      </c>
      <c r="M175" s="192"/>
      <c r="N175" s="191"/>
      <c r="O175" s="190">
        <f t="shared" si="13"/>
        <v>0</v>
      </c>
      <c r="P175" s="78"/>
    </row>
    <row r="176" spans="1:16" hidden="1" x14ac:dyDescent="0.25">
      <c r="A176" s="163">
        <v>3000</v>
      </c>
      <c r="B176" s="163" t="s">
        <v>137</v>
      </c>
      <c r="C176" s="16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124">
        <f t="shared" si="9"/>
        <v>0</v>
      </c>
      <c r="D177" s="121">
        <f>SUM(D178,D182)</f>
        <v>0</v>
      </c>
      <c r="E177" s="123">
        <f>SUM(E178,E182)</f>
        <v>0</v>
      </c>
      <c r="F177" s="122">
        <f t="shared" si="10"/>
        <v>0</v>
      </c>
      <c r="G177" s="121">
        <f>SUM(G178,G182)</f>
        <v>0</v>
      </c>
      <c r="H177" s="120">
        <f t="shared" ref="H177" si="22">SUM(H178,H182)</f>
        <v>0</v>
      </c>
      <c r="I177" s="119">
        <f t="shared" si="11"/>
        <v>0</v>
      </c>
      <c r="J177" s="121">
        <f>SUM(J178,J182)</f>
        <v>0</v>
      </c>
      <c r="K177" s="120">
        <f t="shared" ref="K177" si="23">SUM(K178,K182)</f>
        <v>0</v>
      </c>
      <c r="L177" s="119">
        <f t="shared" si="12"/>
        <v>0</v>
      </c>
      <c r="M177" s="69">
        <f t="shared" ref="M177:N177" si="24">SUM(M178,M182)</f>
        <v>0</v>
      </c>
      <c r="N177" s="68">
        <f t="shared" si="24"/>
        <v>0</v>
      </c>
      <c r="O177" s="67">
        <f t="shared" si="13"/>
        <v>0</v>
      </c>
      <c r="P177" s="66"/>
    </row>
    <row r="178" spans="1:16" ht="36" hidden="1" x14ac:dyDescent="0.25">
      <c r="A178" s="118">
        <v>3260</v>
      </c>
      <c r="B178" s="117" t="s">
        <v>135</v>
      </c>
      <c r="C178" s="85">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45">
        <f t="shared" si="9"/>
        <v>0</v>
      </c>
      <c r="D179" s="43">
        <v>0</v>
      </c>
      <c r="E179" s="40"/>
      <c r="F179" s="44">
        <f t="shared" si="10"/>
        <v>0</v>
      </c>
      <c r="G179" s="43"/>
      <c r="H179" s="42"/>
      <c r="I179" s="39">
        <f t="shared" si="11"/>
        <v>0</v>
      </c>
      <c r="J179" s="43">
        <v>0</v>
      </c>
      <c r="K179" s="42"/>
      <c r="L179" s="39">
        <f t="shared" si="12"/>
        <v>0</v>
      </c>
      <c r="M179" s="41"/>
      <c r="N179" s="40"/>
      <c r="O179" s="39">
        <f t="shared" si="13"/>
        <v>0</v>
      </c>
      <c r="P179" s="38"/>
    </row>
    <row r="180" spans="1:16" ht="36" hidden="1" x14ac:dyDescent="0.25">
      <c r="A180" s="88">
        <v>3262</v>
      </c>
      <c r="B180" s="110" t="s">
        <v>133</v>
      </c>
      <c r="C180" s="45">
        <f t="shared" si="9"/>
        <v>0</v>
      </c>
      <c r="D180" s="43">
        <v>0</v>
      </c>
      <c r="E180" s="40"/>
      <c r="F180" s="44">
        <f t="shared" si="10"/>
        <v>0</v>
      </c>
      <c r="G180" s="43"/>
      <c r="H180" s="42"/>
      <c r="I180" s="39">
        <f t="shared" si="11"/>
        <v>0</v>
      </c>
      <c r="J180" s="43">
        <v>0</v>
      </c>
      <c r="K180" s="42"/>
      <c r="L180" s="39">
        <f t="shared" si="12"/>
        <v>0</v>
      </c>
      <c r="M180" s="41"/>
      <c r="N180" s="40"/>
      <c r="O180" s="39">
        <f t="shared" si="13"/>
        <v>0</v>
      </c>
      <c r="P180" s="38"/>
    </row>
    <row r="181" spans="1:16" ht="24" hidden="1" x14ac:dyDescent="0.25">
      <c r="A181" s="88">
        <v>3263</v>
      </c>
      <c r="B181" s="110" t="s">
        <v>132</v>
      </c>
      <c r="C181" s="45">
        <f t="shared" si="9"/>
        <v>0</v>
      </c>
      <c r="D181" s="43">
        <v>0</v>
      </c>
      <c r="E181" s="40"/>
      <c r="F181" s="44">
        <f t="shared" si="10"/>
        <v>0</v>
      </c>
      <c r="G181" s="43"/>
      <c r="H181" s="42"/>
      <c r="I181" s="39">
        <f t="shared" si="11"/>
        <v>0</v>
      </c>
      <c r="J181" s="43">
        <v>0</v>
      </c>
      <c r="K181" s="42"/>
      <c r="L181" s="39">
        <f t="shared" si="12"/>
        <v>0</v>
      </c>
      <c r="M181" s="41"/>
      <c r="N181" s="40"/>
      <c r="O181" s="39">
        <f t="shared" si="13"/>
        <v>0</v>
      </c>
      <c r="P181" s="38"/>
    </row>
    <row r="182" spans="1:16" ht="72" hidden="1" x14ac:dyDescent="0.25">
      <c r="A182" s="118">
        <v>3290</v>
      </c>
      <c r="B182" s="117" t="s">
        <v>131</v>
      </c>
      <c r="C182" s="45">
        <f t="shared" ref="C182:C258" si="25">F182+I182+L182+O182</f>
        <v>0</v>
      </c>
      <c r="D182" s="140">
        <f>SUM(D183:D186)</f>
        <v>0</v>
      </c>
      <c r="E182" s="141">
        <f>SUM(E183:E186)</f>
        <v>0</v>
      </c>
      <c r="F182" s="84">
        <f t="shared" si="10"/>
        <v>0</v>
      </c>
      <c r="G182" s="140">
        <f>SUM(G183:G186)</f>
        <v>0</v>
      </c>
      <c r="H182" s="139">
        <f t="shared" ref="H182" si="26">SUM(H183:H186)</f>
        <v>0</v>
      </c>
      <c r="I182" s="79">
        <f t="shared" si="11"/>
        <v>0</v>
      </c>
      <c r="J182" s="140">
        <f>SUM(J183:J186)</f>
        <v>0</v>
      </c>
      <c r="K182" s="139">
        <f t="shared" ref="K182" si="27">SUM(K183:K186)</f>
        <v>0</v>
      </c>
      <c r="L182" s="79">
        <f t="shared" si="12"/>
        <v>0</v>
      </c>
      <c r="M182" s="146">
        <f t="shared" ref="M182:N182" si="28">SUM(M183:M186)</f>
        <v>0</v>
      </c>
      <c r="N182" s="147">
        <f t="shared" si="28"/>
        <v>0</v>
      </c>
      <c r="O182" s="29">
        <f t="shared" si="13"/>
        <v>0</v>
      </c>
      <c r="P182" s="28"/>
    </row>
    <row r="183" spans="1:16" ht="60" hidden="1" x14ac:dyDescent="0.25">
      <c r="A183" s="88">
        <v>3291</v>
      </c>
      <c r="B183" s="110" t="s">
        <v>130</v>
      </c>
      <c r="C183" s="45">
        <f t="shared" si="25"/>
        <v>0</v>
      </c>
      <c r="D183" s="43">
        <v>0</v>
      </c>
      <c r="E183" s="40"/>
      <c r="F183" s="44">
        <f t="shared" ref="F183:F246" si="29">D183+E183</f>
        <v>0</v>
      </c>
      <c r="G183" s="43"/>
      <c r="H183" s="42"/>
      <c r="I183" s="39">
        <f t="shared" ref="I183:I246" si="30">G183+H183</f>
        <v>0</v>
      </c>
      <c r="J183" s="43">
        <v>0</v>
      </c>
      <c r="K183" s="42"/>
      <c r="L183" s="39">
        <f t="shared" ref="L183:L246" si="31">J183+K183</f>
        <v>0</v>
      </c>
      <c r="M183" s="41"/>
      <c r="N183" s="40"/>
      <c r="O183" s="39">
        <f t="shared" ref="O183:O246" si="32">M183+N183</f>
        <v>0</v>
      </c>
      <c r="P183" s="38"/>
    </row>
    <row r="184" spans="1:16" ht="60" hidden="1" x14ac:dyDescent="0.25">
      <c r="A184" s="88">
        <v>3292</v>
      </c>
      <c r="B184" s="110" t="s">
        <v>129</v>
      </c>
      <c r="C184" s="45">
        <f t="shared" si="25"/>
        <v>0</v>
      </c>
      <c r="D184" s="43">
        <v>0</v>
      </c>
      <c r="E184" s="40"/>
      <c r="F184" s="44">
        <f t="shared" si="29"/>
        <v>0</v>
      </c>
      <c r="G184" s="43"/>
      <c r="H184" s="42"/>
      <c r="I184" s="39">
        <f t="shared" si="30"/>
        <v>0</v>
      </c>
      <c r="J184" s="43">
        <v>0</v>
      </c>
      <c r="K184" s="42"/>
      <c r="L184" s="39">
        <f t="shared" si="31"/>
        <v>0</v>
      </c>
      <c r="M184" s="41"/>
      <c r="N184" s="40"/>
      <c r="O184" s="39">
        <f t="shared" si="32"/>
        <v>0</v>
      </c>
      <c r="P184" s="38"/>
    </row>
    <row r="185" spans="1:16" ht="60" hidden="1" x14ac:dyDescent="0.25">
      <c r="A185" s="88">
        <v>3293</v>
      </c>
      <c r="B185" s="110" t="s">
        <v>128</v>
      </c>
      <c r="C185" s="45">
        <f t="shared" si="25"/>
        <v>0</v>
      </c>
      <c r="D185" s="43">
        <v>0</v>
      </c>
      <c r="E185" s="40"/>
      <c r="F185" s="44">
        <f t="shared" si="29"/>
        <v>0</v>
      </c>
      <c r="G185" s="43"/>
      <c r="H185" s="42"/>
      <c r="I185" s="39">
        <f t="shared" si="30"/>
        <v>0</v>
      </c>
      <c r="J185" s="43">
        <v>0</v>
      </c>
      <c r="K185" s="42"/>
      <c r="L185" s="39">
        <f t="shared" si="31"/>
        <v>0</v>
      </c>
      <c r="M185" s="41"/>
      <c r="N185" s="40"/>
      <c r="O185" s="39">
        <f t="shared" si="32"/>
        <v>0</v>
      </c>
      <c r="P185" s="38"/>
    </row>
    <row r="186" spans="1:16" ht="48" hidden="1" x14ac:dyDescent="0.25">
      <c r="A186" s="188">
        <v>3294</v>
      </c>
      <c r="B186" s="110" t="s">
        <v>127</v>
      </c>
      <c r="C186" s="35">
        <f t="shared" si="25"/>
        <v>0</v>
      </c>
      <c r="D186" s="33">
        <v>0</v>
      </c>
      <c r="E186" s="30"/>
      <c r="F186" s="34">
        <f t="shared" si="29"/>
        <v>0</v>
      </c>
      <c r="G186" s="33"/>
      <c r="H186" s="32"/>
      <c r="I186" s="29">
        <f t="shared" si="30"/>
        <v>0</v>
      </c>
      <c r="J186" s="33">
        <v>0</v>
      </c>
      <c r="K186" s="32"/>
      <c r="L186" s="29">
        <f t="shared" si="31"/>
        <v>0</v>
      </c>
      <c r="M186" s="31"/>
      <c r="N186" s="30"/>
      <c r="O186" s="29">
        <f t="shared" si="32"/>
        <v>0</v>
      </c>
      <c r="P186" s="28"/>
    </row>
    <row r="187" spans="1:16" ht="36" hidden="1" x14ac:dyDescent="0.25">
      <c r="A187" s="154">
        <v>3300</v>
      </c>
      <c r="B187" s="153" t="s">
        <v>126</v>
      </c>
      <c r="C187" s="152">
        <f t="shared" si="25"/>
        <v>0</v>
      </c>
      <c r="D187" s="150">
        <f>SUM(D188:D189)</f>
        <v>0</v>
      </c>
      <c r="E187" s="68">
        <f>SUM(E188:E189)</f>
        <v>0</v>
      </c>
      <c r="F187" s="151">
        <f t="shared" si="29"/>
        <v>0</v>
      </c>
      <c r="G187" s="150">
        <f>SUM(G188:G189)</f>
        <v>0</v>
      </c>
      <c r="H187" s="149">
        <f t="shared" ref="H187" si="33">SUM(H188:H189)</f>
        <v>0</v>
      </c>
      <c r="I187" s="67">
        <f t="shared" si="30"/>
        <v>0</v>
      </c>
      <c r="J187" s="150">
        <f>SUM(J188:J189)</f>
        <v>0</v>
      </c>
      <c r="K187" s="149">
        <f t="shared" ref="K187" si="34">SUM(K188:K189)</f>
        <v>0</v>
      </c>
      <c r="L187" s="67">
        <f t="shared" si="31"/>
        <v>0</v>
      </c>
      <c r="M187" s="69">
        <f t="shared" ref="M187:N187" si="35">SUM(M188:M189)</f>
        <v>0</v>
      </c>
      <c r="N187" s="68">
        <f t="shared" si="35"/>
        <v>0</v>
      </c>
      <c r="O187" s="67">
        <f t="shared" si="32"/>
        <v>0</v>
      </c>
      <c r="P187" s="66"/>
    </row>
    <row r="188" spans="1:16" ht="48" hidden="1" x14ac:dyDescent="0.25">
      <c r="A188" s="187">
        <v>3310</v>
      </c>
      <c r="B188" s="96" t="s">
        <v>125</v>
      </c>
      <c r="C188" s="170">
        <f t="shared" si="25"/>
        <v>0</v>
      </c>
      <c r="D188" s="167">
        <v>0</v>
      </c>
      <c r="E188" s="164"/>
      <c r="F188" s="95">
        <f t="shared" si="29"/>
        <v>0</v>
      </c>
      <c r="G188" s="167"/>
      <c r="H188" s="166"/>
      <c r="I188" s="90">
        <f t="shared" si="30"/>
        <v>0</v>
      </c>
      <c r="J188" s="167">
        <v>0</v>
      </c>
      <c r="K188" s="166"/>
      <c r="L188" s="90">
        <f t="shared" si="31"/>
        <v>0</v>
      </c>
      <c r="M188" s="165"/>
      <c r="N188" s="164"/>
      <c r="O188" s="90">
        <f t="shared" si="32"/>
        <v>0</v>
      </c>
      <c r="P188" s="89"/>
    </row>
    <row r="189" spans="1:16" ht="48" hidden="1" x14ac:dyDescent="0.25">
      <c r="A189" s="145">
        <v>3320</v>
      </c>
      <c r="B189" s="117" t="s">
        <v>124</v>
      </c>
      <c r="C189" s="85">
        <f t="shared" si="25"/>
        <v>0</v>
      </c>
      <c r="D189" s="83">
        <v>0</v>
      </c>
      <c r="E189" s="80"/>
      <c r="F189" s="84">
        <f t="shared" si="29"/>
        <v>0</v>
      </c>
      <c r="G189" s="83"/>
      <c r="H189" s="82"/>
      <c r="I189" s="79">
        <f t="shared" si="30"/>
        <v>0</v>
      </c>
      <c r="J189" s="83">
        <v>0</v>
      </c>
      <c r="K189" s="82"/>
      <c r="L189" s="79">
        <f t="shared" si="31"/>
        <v>0</v>
      </c>
      <c r="M189" s="81"/>
      <c r="N189" s="80"/>
      <c r="O189" s="79">
        <f t="shared" si="32"/>
        <v>0</v>
      </c>
      <c r="P189" s="78"/>
    </row>
    <row r="190" spans="1:16" hidden="1" x14ac:dyDescent="0.25">
      <c r="A190" s="186">
        <v>4000</v>
      </c>
      <c r="B190" s="163" t="s">
        <v>123</v>
      </c>
      <c r="C190" s="162">
        <f t="shared" si="25"/>
        <v>0</v>
      </c>
      <c r="D190" s="160">
        <f>SUM(D191,D194)</f>
        <v>0</v>
      </c>
      <c r="E190" s="157">
        <f>SUM(E191,E194)</f>
        <v>0</v>
      </c>
      <c r="F190" s="161">
        <f t="shared" si="29"/>
        <v>0</v>
      </c>
      <c r="G190" s="160">
        <f>SUM(G191,G194)</f>
        <v>0</v>
      </c>
      <c r="H190" s="159">
        <f>SUM(H191,H194)</f>
        <v>0</v>
      </c>
      <c r="I190" s="156">
        <f t="shared" si="30"/>
        <v>0</v>
      </c>
      <c r="J190" s="160">
        <f>SUM(J191,J194)</f>
        <v>0</v>
      </c>
      <c r="K190" s="159">
        <f>SUM(K191,K194)</f>
        <v>0</v>
      </c>
      <c r="L190" s="156">
        <f t="shared" si="31"/>
        <v>0</v>
      </c>
      <c r="M190" s="158">
        <f>SUM(M191,M194)</f>
        <v>0</v>
      </c>
      <c r="N190" s="157">
        <f>SUM(N191,N194)</f>
        <v>0</v>
      </c>
      <c r="O190" s="156">
        <f t="shared" si="32"/>
        <v>0</v>
      </c>
      <c r="P190" s="155"/>
    </row>
    <row r="191" spans="1:16" ht="24" hidden="1" x14ac:dyDescent="0.25">
      <c r="A191" s="185">
        <v>4200</v>
      </c>
      <c r="B191" s="108" t="s">
        <v>122</v>
      </c>
      <c r="C191" s="124">
        <f t="shared" si="25"/>
        <v>0</v>
      </c>
      <c r="D191" s="121">
        <f>SUM(D192,D193)</f>
        <v>0</v>
      </c>
      <c r="E191" s="123">
        <f>SUM(E192,E193)</f>
        <v>0</v>
      </c>
      <c r="F191" s="122">
        <f t="shared" si="29"/>
        <v>0</v>
      </c>
      <c r="G191" s="121">
        <f>SUM(G192,G193)</f>
        <v>0</v>
      </c>
      <c r="H191" s="120">
        <f>SUM(H192,H193)</f>
        <v>0</v>
      </c>
      <c r="I191" s="119">
        <f t="shared" si="30"/>
        <v>0</v>
      </c>
      <c r="J191" s="121">
        <f>SUM(J192,J193)</f>
        <v>0</v>
      </c>
      <c r="K191" s="120">
        <f>SUM(K192,K193)</f>
        <v>0</v>
      </c>
      <c r="L191" s="119">
        <f t="shared" si="31"/>
        <v>0</v>
      </c>
      <c r="M191" s="172">
        <f>SUM(M192,M193)</f>
        <v>0</v>
      </c>
      <c r="N191" s="123">
        <f>SUM(N192,N193)</f>
        <v>0</v>
      </c>
      <c r="O191" s="119">
        <f t="shared" si="32"/>
        <v>0</v>
      </c>
      <c r="P191" s="171"/>
    </row>
    <row r="192" spans="1:16" ht="36" hidden="1" x14ac:dyDescent="0.25">
      <c r="A192" s="118">
        <v>4240</v>
      </c>
      <c r="B192" s="117" t="s">
        <v>121</v>
      </c>
      <c r="C192" s="85">
        <f t="shared" si="25"/>
        <v>0</v>
      </c>
      <c r="D192" s="83">
        <v>0</v>
      </c>
      <c r="E192" s="80"/>
      <c r="F192" s="84">
        <f t="shared" si="29"/>
        <v>0</v>
      </c>
      <c r="G192" s="83"/>
      <c r="H192" s="82"/>
      <c r="I192" s="79">
        <f t="shared" si="30"/>
        <v>0</v>
      </c>
      <c r="J192" s="83">
        <v>0</v>
      </c>
      <c r="K192" s="82"/>
      <c r="L192" s="79">
        <f t="shared" si="31"/>
        <v>0</v>
      </c>
      <c r="M192" s="81"/>
      <c r="N192" s="80"/>
      <c r="O192" s="79">
        <f t="shared" si="32"/>
        <v>0</v>
      </c>
      <c r="P192" s="78"/>
    </row>
    <row r="193" spans="1:16" hidden="1" x14ac:dyDescent="0.25">
      <c r="A193" s="111">
        <v>4250</v>
      </c>
      <c r="B193" s="110" t="s">
        <v>120</v>
      </c>
      <c r="C193" s="45">
        <f t="shared" si="25"/>
        <v>0</v>
      </c>
      <c r="D193" s="43">
        <v>0</v>
      </c>
      <c r="E193" s="40"/>
      <c r="F193" s="44">
        <f t="shared" si="29"/>
        <v>0</v>
      </c>
      <c r="G193" s="43"/>
      <c r="H193" s="42"/>
      <c r="I193" s="39">
        <f t="shared" si="30"/>
        <v>0</v>
      </c>
      <c r="J193" s="43">
        <v>0</v>
      </c>
      <c r="K193" s="42"/>
      <c r="L193" s="39">
        <f t="shared" si="31"/>
        <v>0</v>
      </c>
      <c r="M193" s="41"/>
      <c r="N193" s="40"/>
      <c r="O193" s="39">
        <f t="shared" si="32"/>
        <v>0</v>
      </c>
      <c r="P193" s="38"/>
    </row>
    <row r="194" spans="1:16" hidden="1" x14ac:dyDescent="0.25">
      <c r="A194" s="109">
        <v>4300</v>
      </c>
      <c r="B194" s="108" t="s">
        <v>119</v>
      </c>
      <c r="C194" s="124">
        <f t="shared" si="25"/>
        <v>0</v>
      </c>
      <c r="D194" s="121">
        <f>SUM(D195)</f>
        <v>0</v>
      </c>
      <c r="E194" s="123">
        <f>SUM(E195)</f>
        <v>0</v>
      </c>
      <c r="F194" s="122">
        <f t="shared" si="29"/>
        <v>0</v>
      </c>
      <c r="G194" s="121">
        <f>SUM(G195)</f>
        <v>0</v>
      </c>
      <c r="H194" s="120">
        <f>SUM(H195)</f>
        <v>0</v>
      </c>
      <c r="I194" s="119">
        <f t="shared" si="30"/>
        <v>0</v>
      </c>
      <c r="J194" s="121">
        <f>SUM(J195)</f>
        <v>0</v>
      </c>
      <c r="K194" s="120">
        <f>SUM(K195)</f>
        <v>0</v>
      </c>
      <c r="L194" s="119">
        <f t="shared" si="31"/>
        <v>0</v>
      </c>
      <c r="M194" s="172">
        <f>SUM(M195)</f>
        <v>0</v>
      </c>
      <c r="N194" s="123">
        <f>SUM(N195)</f>
        <v>0</v>
      </c>
      <c r="O194" s="119">
        <f t="shared" si="32"/>
        <v>0</v>
      </c>
      <c r="P194" s="171"/>
    </row>
    <row r="195" spans="1:16" ht="24" hidden="1" x14ac:dyDescent="0.25">
      <c r="A195" s="118">
        <v>4310</v>
      </c>
      <c r="B195" s="117" t="s">
        <v>118</v>
      </c>
      <c r="C195" s="85">
        <f t="shared" si="25"/>
        <v>0</v>
      </c>
      <c r="D195" s="140">
        <f>SUM(D196:D196)</f>
        <v>0</v>
      </c>
      <c r="E195" s="141">
        <f>SUM(E196:E196)</f>
        <v>0</v>
      </c>
      <c r="F195" s="84">
        <f t="shared" si="29"/>
        <v>0</v>
      </c>
      <c r="G195" s="140">
        <f>SUM(G196:G196)</f>
        <v>0</v>
      </c>
      <c r="H195" s="139">
        <f>SUM(H196:H196)</f>
        <v>0</v>
      </c>
      <c r="I195" s="79">
        <f t="shared" si="30"/>
        <v>0</v>
      </c>
      <c r="J195" s="140">
        <f>SUM(J196:J196)</f>
        <v>0</v>
      </c>
      <c r="K195" s="139">
        <f>SUM(K196:K196)</f>
        <v>0</v>
      </c>
      <c r="L195" s="79">
        <f t="shared" si="31"/>
        <v>0</v>
      </c>
      <c r="M195" s="142">
        <f>SUM(M196:M196)</f>
        <v>0</v>
      </c>
      <c r="N195" s="141">
        <f>SUM(N196:N196)</f>
        <v>0</v>
      </c>
      <c r="O195" s="79">
        <f t="shared" si="32"/>
        <v>0</v>
      </c>
      <c r="P195" s="78"/>
    </row>
    <row r="196" spans="1:16" ht="36" hidden="1" x14ac:dyDescent="0.25">
      <c r="A196" s="88">
        <v>4311</v>
      </c>
      <c r="B196" s="110" t="s">
        <v>117</v>
      </c>
      <c r="C196" s="45">
        <f t="shared" si="25"/>
        <v>0</v>
      </c>
      <c r="D196" s="43">
        <v>0</v>
      </c>
      <c r="E196" s="40"/>
      <c r="F196" s="44">
        <f t="shared" si="29"/>
        <v>0</v>
      </c>
      <c r="G196" s="43"/>
      <c r="H196" s="42"/>
      <c r="I196" s="39">
        <f t="shared" si="30"/>
        <v>0</v>
      </c>
      <c r="J196" s="43">
        <v>0</v>
      </c>
      <c r="K196" s="42"/>
      <c r="L196" s="39">
        <f t="shared" si="31"/>
        <v>0</v>
      </c>
      <c r="M196" s="41"/>
      <c r="N196" s="40"/>
      <c r="O196" s="39">
        <f t="shared" si="32"/>
        <v>0</v>
      </c>
      <c r="P196" s="38"/>
    </row>
    <row r="197" spans="1:16" s="6" customFormat="1" x14ac:dyDescent="0.25">
      <c r="A197" s="184"/>
      <c r="B197" s="183" t="s">
        <v>116</v>
      </c>
      <c r="C197" s="182">
        <f t="shared" si="25"/>
        <v>1912839</v>
      </c>
      <c r="D197" s="179">
        <f>SUM(D198,D233,D271)</f>
        <v>1920377</v>
      </c>
      <c r="E197" s="537">
        <f>SUM(E198,E233,E271)</f>
        <v>-7538</v>
      </c>
      <c r="F197" s="491">
        <f t="shared" si="29"/>
        <v>1912839</v>
      </c>
      <c r="G197" s="179">
        <f>SUM(G198,G233,G271)</f>
        <v>0</v>
      </c>
      <c r="H197" s="178">
        <f>SUM(H198,H233,H271)</f>
        <v>0</v>
      </c>
      <c r="I197" s="177">
        <f t="shared" si="30"/>
        <v>0</v>
      </c>
      <c r="J197" s="179">
        <f>SUM(J198,J233,J271)</f>
        <v>0</v>
      </c>
      <c r="K197" s="178">
        <f>SUM(K198,K233,K271)</f>
        <v>0</v>
      </c>
      <c r="L197" s="177">
        <f t="shared" si="31"/>
        <v>0</v>
      </c>
      <c r="M197" s="176">
        <f>SUM(M198,M233,M271)</f>
        <v>0</v>
      </c>
      <c r="N197" s="175">
        <f>SUM(N198,N233,N271)</f>
        <v>0</v>
      </c>
      <c r="O197" s="174">
        <f t="shared" si="32"/>
        <v>0</v>
      </c>
      <c r="P197" s="173"/>
    </row>
    <row r="198" spans="1:16" x14ac:dyDescent="0.25">
      <c r="A198" s="163">
        <v>5000</v>
      </c>
      <c r="B198" s="163" t="s">
        <v>115</v>
      </c>
      <c r="C198" s="162">
        <f>F198+I198+L198+O198</f>
        <v>1912839</v>
      </c>
      <c r="D198" s="160">
        <f>D199+D207</f>
        <v>1920377</v>
      </c>
      <c r="E198" s="539">
        <f>E199+E207</f>
        <v>-7538</v>
      </c>
      <c r="F198" s="492">
        <f t="shared" si="29"/>
        <v>1912839</v>
      </c>
      <c r="G198" s="160">
        <f>G199+G207</f>
        <v>0</v>
      </c>
      <c r="H198" s="159">
        <f>H199+H207</f>
        <v>0</v>
      </c>
      <c r="I198" s="156">
        <f t="shared" si="30"/>
        <v>0</v>
      </c>
      <c r="J198" s="160">
        <f>J199+J207</f>
        <v>0</v>
      </c>
      <c r="K198" s="159">
        <f>K199+K207</f>
        <v>0</v>
      </c>
      <c r="L198" s="156">
        <f t="shared" si="31"/>
        <v>0</v>
      </c>
      <c r="M198" s="158">
        <f>M199+M207</f>
        <v>0</v>
      </c>
      <c r="N198" s="157">
        <f>N199+N207</f>
        <v>0</v>
      </c>
      <c r="O198" s="156">
        <f t="shared" si="32"/>
        <v>0</v>
      </c>
      <c r="P198" s="155"/>
    </row>
    <row r="199" spans="1:16" hidden="1" x14ac:dyDescent="0.25">
      <c r="A199" s="109">
        <v>5100</v>
      </c>
      <c r="B199" s="108" t="s">
        <v>114</v>
      </c>
      <c r="C199" s="124">
        <f t="shared" si="25"/>
        <v>0</v>
      </c>
      <c r="D199" s="121">
        <f>D200+D201+D204+D205+D206</f>
        <v>0</v>
      </c>
      <c r="E199" s="123">
        <f>E200+E201+E204+E205+E206</f>
        <v>0</v>
      </c>
      <c r="F199" s="122">
        <f t="shared" si="29"/>
        <v>0</v>
      </c>
      <c r="G199" s="121">
        <f>G200+G201+G204+G205+G206</f>
        <v>0</v>
      </c>
      <c r="H199" s="120">
        <f>H200+H201+H204+H205+H206</f>
        <v>0</v>
      </c>
      <c r="I199" s="119">
        <f t="shared" si="30"/>
        <v>0</v>
      </c>
      <c r="J199" s="121">
        <f>J200+J201+J204+J205+J206</f>
        <v>0</v>
      </c>
      <c r="K199" s="120">
        <f>K200+K201+K204+K205+K206</f>
        <v>0</v>
      </c>
      <c r="L199" s="119">
        <f t="shared" si="31"/>
        <v>0</v>
      </c>
      <c r="M199" s="172">
        <f>M200+M201+M204+M205+M206</f>
        <v>0</v>
      </c>
      <c r="N199" s="123">
        <f>N200+N201+N204+N205+N206</f>
        <v>0</v>
      </c>
      <c r="O199" s="119">
        <f t="shared" si="32"/>
        <v>0</v>
      </c>
      <c r="P199" s="171"/>
    </row>
    <row r="200" spans="1:16" hidden="1" x14ac:dyDescent="0.25">
      <c r="A200" s="118">
        <v>5110</v>
      </c>
      <c r="B200" s="117" t="s">
        <v>113</v>
      </c>
      <c r="C200" s="85">
        <f t="shared" si="25"/>
        <v>0</v>
      </c>
      <c r="D200" s="83">
        <v>0</v>
      </c>
      <c r="E200" s="80"/>
      <c r="F200" s="84">
        <f t="shared" si="29"/>
        <v>0</v>
      </c>
      <c r="G200" s="83"/>
      <c r="H200" s="82"/>
      <c r="I200" s="79">
        <f t="shared" si="30"/>
        <v>0</v>
      </c>
      <c r="J200" s="83">
        <v>0</v>
      </c>
      <c r="K200" s="82"/>
      <c r="L200" s="79">
        <f t="shared" si="31"/>
        <v>0</v>
      </c>
      <c r="M200" s="81"/>
      <c r="N200" s="80"/>
      <c r="O200" s="79">
        <f t="shared" si="32"/>
        <v>0</v>
      </c>
      <c r="P200" s="78"/>
    </row>
    <row r="201" spans="1:16" ht="24" hidden="1" x14ac:dyDescent="0.25">
      <c r="A201" s="111">
        <v>5120</v>
      </c>
      <c r="B201" s="110" t="s">
        <v>112</v>
      </c>
      <c r="C201" s="45">
        <f t="shared" si="25"/>
        <v>0</v>
      </c>
      <c r="D201" s="115">
        <f>D202+D203</f>
        <v>0</v>
      </c>
      <c r="E201" s="112">
        <f>E202+E203</f>
        <v>0</v>
      </c>
      <c r="F201" s="44">
        <f t="shared" si="29"/>
        <v>0</v>
      </c>
      <c r="G201" s="115">
        <f>G202+G203</f>
        <v>0</v>
      </c>
      <c r="H201" s="114">
        <f>H202+H203</f>
        <v>0</v>
      </c>
      <c r="I201" s="39">
        <f t="shared" si="30"/>
        <v>0</v>
      </c>
      <c r="J201" s="115">
        <f>J202+J203</f>
        <v>0</v>
      </c>
      <c r="K201" s="114">
        <f>K202+K203</f>
        <v>0</v>
      </c>
      <c r="L201" s="39">
        <f t="shared" si="31"/>
        <v>0</v>
      </c>
      <c r="M201" s="113">
        <f>M202+M203</f>
        <v>0</v>
      </c>
      <c r="N201" s="112">
        <f>N202+N203</f>
        <v>0</v>
      </c>
      <c r="O201" s="39">
        <f t="shared" si="32"/>
        <v>0</v>
      </c>
      <c r="P201" s="38"/>
    </row>
    <row r="202" spans="1:16" hidden="1" x14ac:dyDescent="0.25">
      <c r="A202" s="88">
        <v>5121</v>
      </c>
      <c r="B202" s="110" t="s">
        <v>111</v>
      </c>
      <c r="C202" s="45">
        <f t="shared" si="25"/>
        <v>0</v>
      </c>
      <c r="D202" s="43">
        <v>0</v>
      </c>
      <c r="E202" s="40"/>
      <c r="F202" s="44">
        <f t="shared" si="29"/>
        <v>0</v>
      </c>
      <c r="G202" s="43"/>
      <c r="H202" s="42"/>
      <c r="I202" s="39">
        <f t="shared" si="30"/>
        <v>0</v>
      </c>
      <c r="J202" s="43">
        <v>0</v>
      </c>
      <c r="K202" s="42"/>
      <c r="L202" s="39">
        <f t="shared" si="31"/>
        <v>0</v>
      </c>
      <c r="M202" s="41"/>
      <c r="N202" s="40"/>
      <c r="O202" s="39">
        <f t="shared" si="32"/>
        <v>0</v>
      </c>
      <c r="P202" s="38"/>
    </row>
    <row r="203" spans="1:16" ht="24" hidden="1" x14ac:dyDescent="0.25">
      <c r="A203" s="88">
        <v>5129</v>
      </c>
      <c r="B203" s="110" t="s">
        <v>110</v>
      </c>
      <c r="C203" s="45">
        <f t="shared" si="25"/>
        <v>0</v>
      </c>
      <c r="D203" s="43">
        <v>0</v>
      </c>
      <c r="E203" s="40"/>
      <c r="F203" s="44">
        <f t="shared" si="29"/>
        <v>0</v>
      </c>
      <c r="G203" s="43"/>
      <c r="H203" s="42"/>
      <c r="I203" s="39">
        <f t="shared" si="30"/>
        <v>0</v>
      </c>
      <c r="J203" s="43">
        <v>0</v>
      </c>
      <c r="K203" s="42"/>
      <c r="L203" s="39">
        <f t="shared" si="31"/>
        <v>0</v>
      </c>
      <c r="M203" s="41"/>
      <c r="N203" s="40"/>
      <c r="O203" s="39">
        <f t="shared" si="32"/>
        <v>0</v>
      </c>
      <c r="P203" s="38"/>
    </row>
    <row r="204" spans="1:16" hidden="1" x14ac:dyDescent="0.25">
      <c r="A204" s="111">
        <v>5130</v>
      </c>
      <c r="B204" s="110" t="s">
        <v>109</v>
      </c>
      <c r="C204" s="45">
        <f t="shared" si="25"/>
        <v>0</v>
      </c>
      <c r="D204" s="43">
        <v>0</v>
      </c>
      <c r="E204" s="40"/>
      <c r="F204" s="44">
        <f t="shared" si="29"/>
        <v>0</v>
      </c>
      <c r="G204" s="43"/>
      <c r="H204" s="42"/>
      <c r="I204" s="39">
        <f t="shared" si="30"/>
        <v>0</v>
      </c>
      <c r="J204" s="43">
        <v>0</v>
      </c>
      <c r="K204" s="42"/>
      <c r="L204" s="39">
        <f t="shared" si="31"/>
        <v>0</v>
      </c>
      <c r="M204" s="41"/>
      <c r="N204" s="40"/>
      <c r="O204" s="39">
        <f t="shared" si="32"/>
        <v>0</v>
      </c>
      <c r="P204" s="38"/>
    </row>
    <row r="205" spans="1:16" hidden="1" x14ac:dyDescent="0.25">
      <c r="A205" s="111">
        <v>5140</v>
      </c>
      <c r="B205" s="110" t="s">
        <v>108</v>
      </c>
      <c r="C205" s="45">
        <f t="shared" si="25"/>
        <v>0</v>
      </c>
      <c r="D205" s="43">
        <v>0</v>
      </c>
      <c r="E205" s="40"/>
      <c r="F205" s="44">
        <f t="shared" si="29"/>
        <v>0</v>
      </c>
      <c r="G205" s="43"/>
      <c r="H205" s="42"/>
      <c r="I205" s="39">
        <f t="shared" si="30"/>
        <v>0</v>
      </c>
      <c r="J205" s="43">
        <v>0</v>
      </c>
      <c r="K205" s="42"/>
      <c r="L205" s="39">
        <f t="shared" si="31"/>
        <v>0</v>
      </c>
      <c r="M205" s="41"/>
      <c r="N205" s="40"/>
      <c r="O205" s="39">
        <f t="shared" si="32"/>
        <v>0</v>
      </c>
      <c r="P205" s="38"/>
    </row>
    <row r="206" spans="1:16" ht="24" hidden="1" x14ac:dyDescent="0.25">
      <c r="A206" s="111">
        <v>5170</v>
      </c>
      <c r="B206" s="110" t="s">
        <v>107</v>
      </c>
      <c r="C206" s="45">
        <f t="shared" si="25"/>
        <v>0</v>
      </c>
      <c r="D206" s="43">
        <v>0</v>
      </c>
      <c r="E206" s="40"/>
      <c r="F206" s="44">
        <f t="shared" si="29"/>
        <v>0</v>
      </c>
      <c r="G206" s="43"/>
      <c r="H206" s="42"/>
      <c r="I206" s="39">
        <f t="shared" si="30"/>
        <v>0</v>
      </c>
      <c r="J206" s="43">
        <v>0</v>
      </c>
      <c r="K206" s="42"/>
      <c r="L206" s="39">
        <f t="shared" si="31"/>
        <v>0</v>
      </c>
      <c r="M206" s="41"/>
      <c r="N206" s="40"/>
      <c r="O206" s="39">
        <f t="shared" si="32"/>
        <v>0</v>
      </c>
      <c r="P206" s="38"/>
    </row>
    <row r="207" spans="1:16" x14ac:dyDescent="0.25">
      <c r="A207" s="109">
        <v>5200</v>
      </c>
      <c r="B207" s="108" t="s">
        <v>106</v>
      </c>
      <c r="C207" s="124">
        <f t="shared" si="25"/>
        <v>1912839</v>
      </c>
      <c r="D207" s="121">
        <f>D208+D218+D219+D228+D229+D230+D232</f>
        <v>1920377</v>
      </c>
      <c r="E207" s="540">
        <f>E208+E218+E219+E228+E229+E230+E232</f>
        <v>-7538</v>
      </c>
      <c r="F207" s="473">
        <f t="shared" si="29"/>
        <v>1912839</v>
      </c>
      <c r="G207" s="121">
        <f>G208+G218+G219+G228+G229+G230+G232</f>
        <v>0</v>
      </c>
      <c r="H207" s="120">
        <f>H208+H218+H219+H228+H229+H230+H232</f>
        <v>0</v>
      </c>
      <c r="I207" s="119">
        <f t="shared" si="30"/>
        <v>0</v>
      </c>
      <c r="J207" s="121">
        <f>J208+J218+J219+J228+J229+J230+J232</f>
        <v>0</v>
      </c>
      <c r="K207" s="120">
        <f>K208+K218+K219+K228+K229+K230+K232</f>
        <v>0</v>
      </c>
      <c r="L207" s="119">
        <f t="shared" si="31"/>
        <v>0</v>
      </c>
      <c r="M207" s="172">
        <f>M208+M218+M219+M228+M229+M230+M232</f>
        <v>0</v>
      </c>
      <c r="N207" s="123">
        <f>N208+N218+N219+N228+N229+N230+N232</f>
        <v>0</v>
      </c>
      <c r="O207" s="119">
        <f t="shared" si="32"/>
        <v>0</v>
      </c>
      <c r="P207" s="171"/>
    </row>
    <row r="208" spans="1:16" hidden="1" x14ac:dyDescent="0.25">
      <c r="A208" s="169">
        <v>5210</v>
      </c>
      <c r="B208" s="96" t="s">
        <v>105</v>
      </c>
      <c r="C208" s="170">
        <f t="shared" si="25"/>
        <v>0</v>
      </c>
      <c r="D208" s="94">
        <f>SUM(D209:D217)</f>
        <v>0</v>
      </c>
      <c r="E208" s="91">
        <f>SUM(E209:E217)</f>
        <v>0</v>
      </c>
      <c r="F208" s="95">
        <f t="shared" si="29"/>
        <v>0</v>
      </c>
      <c r="G208" s="94">
        <f>SUM(G209:G217)</f>
        <v>0</v>
      </c>
      <c r="H208" s="93">
        <f>SUM(H209:H217)</f>
        <v>0</v>
      </c>
      <c r="I208" s="90">
        <f t="shared" si="30"/>
        <v>0</v>
      </c>
      <c r="J208" s="94">
        <f>SUM(J209:J217)</f>
        <v>0</v>
      </c>
      <c r="K208" s="93">
        <f>SUM(K209:K217)</f>
        <v>0</v>
      </c>
      <c r="L208" s="90">
        <f t="shared" si="31"/>
        <v>0</v>
      </c>
      <c r="M208" s="92">
        <f>SUM(M209:M217)</f>
        <v>0</v>
      </c>
      <c r="N208" s="91">
        <f>SUM(N209:N217)</f>
        <v>0</v>
      </c>
      <c r="O208" s="90">
        <f t="shared" si="32"/>
        <v>0</v>
      </c>
      <c r="P208" s="89"/>
    </row>
    <row r="209" spans="1:16" hidden="1" x14ac:dyDescent="0.25">
      <c r="A209" s="145">
        <v>5211</v>
      </c>
      <c r="B209" s="117" t="s">
        <v>104</v>
      </c>
      <c r="C209" s="87">
        <f t="shared" si="25"/>
        <v>0</v>
      </c>
      <c r="D209" s="83">
        <v>0</v>
      </c>
      <c r="E209" s="80"/>
      <c r="F209" s="84">
        <f t="shared" si="29"/>
        <v>0</v>
      </c>
      <c r="G209" s="83"/>
      <c r="H209" s="82"/>
      <c r="I209" s="79">
        <f t="shared" si="30"/>
        <v>0</v>
      </c>
      <c r="J209" s="83">
        <v>0</v>
      </c>
      <c r="K209" s="82"/>
      <c r="L209" s="79">
        <f t="shared" si="31"/>
        <v>0</v>
      </c>
      <c r="M209" s="81"/>
      <c r="N209" s="80"/>
      <c r="O209" s="79">
        <f t="shared" si="32"/>
        <v>0</v>
      </c>
      <c r="P209" s="78"/>
    </row>
    <row r="210" spans="1:16" hidden="1" x14ac:dyDescent="0.25">
      <c r="A210" s="88">
        <v>5212</v>
      </c>
      <c r="B210" s="110" t="s">
        <v>103</v>
      </c>
      <c r="C210" s="87">
        <f t="shared" si="25"/>
        <v>0</v>
      </c>
      <c r="D210" s="43">
        <v>0</v>
      </c>
      <c r="E210" s="40"/>
      <c r="F210" s="44">
        <f t="shared" si="29"/>
        <v>0</v>
      </c>
      <c r="G210" s="43"/>
      <c r="H210" s="42"/>
      <c r="I210" s="39">
        <f t="shared" si="30"/>
        <v>0</v>
      </c>
      <c r="J210" s="43">
        <v>0</v>
      </c>
      <c r="K210" s="42"/>
      <c r="L210" s="39">
        <f t="shared" si="31"/>
        <v>0</v>
      </c>
      <c r="M210" s="41"/>
      <c r="N210" s="40"/>
      <c r="O210" s="39">
        <f t="shared" si="32"/>
        <v>0</v>
      </c>
      <c r="P210" s="38"/>
    </row>
    <row r="211" spans="1:16" hidden="1" x14ac:dyDescent="0.25">
      <c r="A211" s="88">
        <v>5213</v>
      </c>
      <c r="B211" s="110" t="s">
        <v>102</v>
      </c>
      <c r="C211" s="87">
        <f t="shared" si="25"/>
        <v>0</v>
      </c>
      <c r="D211" s="43">
        <v>0</v>
      </c>
      <c r="E211" s="40"/>
      <c r="F211" s="44">
        <f t="shared" si="29"/>
        <v>0</v>
      </c>
      <c r="G211" s="43"/>
      <c r="H211" s="42"/>
      <c r="I211" s="39">
        <f t="shared" si="30"/>
        <v>0</v>
      </c>
      <c r="J211" s="43">
        <v>0</v>
      </c>
      <c r="K211" s="42"/>
      <c r="L211" s="39">
        <f t="shared" si="31"/>
        <v>0</v>
      </c>
      <c r="M211" s="41"/>
      <c r="N211" s="40"/>
      <c r="O211" s="39">
        <f t="shared" si="32"/>
        <v>0</v>
      </c>
      <c r="P211" s="38"/>
    </row>
    <row r="212" spans="1:16" hidden="1" x14ac:dyDescent="0.25">
      <c r="A212" s="88">
        <v>5214</v>
      </c>
      <c r="B212" s="110" t="s">
        <v>101</v>
      </c>
      <c r="C212" s="87">
        <f t="shared" si="25"/>
        <v>0</v>
      </c>
      <c r="D212" s="43">
        <v>0</v>
      </c>
      <c r="E212" s="40"/>
      <c r="F212" s="44">
        <f t="shared" si="29"/>
        <v>0</v>
      </c>
      <c r="G212" s="43"/>
      <c r="H212" s="42"/>
      <c r="I212" s="39">
        <f t="shared" si="30"/>
        <v>0</v>
      </c>
      <c r="J212" s="43">
        <v>0</v>
      </c>
      <c r="K212" s="42"/>
      <c r="L212" s="39">
        <f t="shared" si="31"/>
        <v>0</v>
      </c>
      <c r="M212" s="41"/>
      <c r="N212" s="40"/>
      <c r="O212" s="39">
        <f t="shared" si="32"/>
        <v>0</v>
      </c>
      <c r="P212" s="38"/>
    </row>
    <row r="213" spans="1:16" hidden="1" x14ac:dyDescent="0.25">
      <c r="A213" s="88">
        <v>5215</v>
      </c>
      <c r="B213" s="110" t="s">
        <v>100</v>
      </c>
      <c r="C213" s="87">
        <f t="shared" si="25"/>
        <v>0</v>
      </c>
      <c r="D213" s="43">
        <v>0</v>
      </c>
      <c r="E213" s="40"/>
      <c r="F213" s="44">
        <f t="shared" si="29"/>
        <v>0</v>
      </c>
      <c r="G213" s="43"/>
      <c r="H213" s="42"/>
      <c r="I213" s="39">
        <f t="shared" si="30"/>
        <v>0</v>
      </c>
      <c r="J213" s="43">
        <v>0</v>
      </c>
      <c r="K213" s="42"/>
      <c r="L213" s="39">
        <f t="shared" si="31"/>
        <v>0</v>
      </c>
      <c r="M213" s="41"/>
      <c r="N213" s="40"/>
      <c r="O213" s="39">
        <f t="shared" si="32"/>
        <v>0</v>
      </c>
      <c r="P213" s="38"/>
    </row>
    <row r="214" spans="1:16" hidden="1" x14ac:dyDescent="0.25">
      <c r="A214" s="88">
        <v>5216</v>
      </c>
      <c r="B214" s="110" t="s">
        <v>99</v>
      </c>
      <c r="C214" s="87">
        <f t="shared" si="25"/>
        <v>0</v>
      </c>
      <c r="D214" s="43">
        <v>0</v>
      </c>
      <c r="E214" s="40"/>
      <c r="F214" s="44">
        <f t="shared" si="29"/>
        <v>0</v>
      </c>
      <c r="G214" s="43"/>
      <c r="H214" s="42"/>
      <c r="I214" s="39">
        <f t="shared" si="30"/>
        <v>0</v>
      </c>
      <c r="J214" s="43">
        <v>0</v>
      </c>
      <c r="K214" s="42"/>
      <c r="L214" s="39">
        <f t="shared" si="31"/>
        <v>0</v>
      </c>
      <c r="M214" s="41"/>
      <c r="N214" s="40"/>
      <c r="O214" s="39">
        <f t="shared" si="32"/>
        <v>0</v>
      </c>
      <c r="P214" s="38"/>
    </row>
    <row r="215" spans="1:16" hidden="1" x14ac:dyDescent="0.25">
      <c r="A215" s="88">
        <v>5217</v>
      </c>
      <c r="B215" s="110" t="s">
        <v>98</v>
      </c>
      <c r="C215" s="87">
        <f t="shared" si="25"/>
        <v>0</v>
      </c>
      <c r="D215" s="43">
        <v>0</v>
      </c>
      <c r="E215" s="40"/>
      <c r="F215" s="44">
        <f t="shared" si="29"/>
        <v>0</v>
      </c>
      <c r="G215" s="43"/>
      <c r="H215" s="42"/>
      <c r="I215" s="39">
        <f t="shared" si="30"/>
        <v>0</v>
      </c>
      <c r="J215" s="43">
        <v>0</v>
      </c>
      <c r="K215" s="42"/>
      <c r="L215" s="39">
        <f t="shared" si="31"/>
        <v>0</v>
      </c>
      <c r="M215" s="41"/>
      <c r="N215" s="40"/>
      <c r="O215" s="39">
        <f t="shared" si="32"/>
        <v>0</v>
      </c>
      <c r="P215" s="38"/>
    </row>
    <row r="216" spans="1:16" hidden="1" x14ac:dyDescent="0.25">
      <c r="A216" s="88">
        <v>5218</v>
      </c>
      <c r="B216" s="110" t="s">
        <v>97</v>
      </c>
      <c r="C216" s="87">
        <f t="shared" si="25"/>
        <v>0</v>
      </c>
      <c r="D216" s="43">
        <v>0</v>
      </c>
      <c r="E216" s="40"/>
      <c r="F216" s="44">
        <f t="shared" si="29"/>
        <v>0</v>
      </c>
      <c r="G216" s="43"/>
      <c r="H216" s="42"/>
      <c r="I216" s="39">
        <f t="shared" si="30"/>
        <v>0</v>
      </c>
      <c r="J216" s="43">
        <v>0</v>
      </c>
      <c r="K216" s="42"/>
      <c r="L216" s="39">
        <f t="shared" si="31"/>
        <v>0</v>
      </c>
      <c r="M216" s="41"/>
      <c r="N216" s="40"/>
      <c r="O216" s="39">
        <f t="shared" si="32"/>
        <v>0</v>
      </c>
      <c r="P216" s="38"/>
    </row>
    <row r="217" spans="1:16" hidden="1" x14ac:dyDescent="0.25">
      <c r="A217" s="88">
        <v>5219</v>
      </c>
      <c r="B217" s="110" t="s">
        <v>96</v>
      </c>
      <c r="C217" s="87">
        <f t="shared" si="25"/>
        <v>0</v>
      </c>
      <c r="D217" s="43">
        <v>0</v>
      </c>
      <c r="E217" s="40"/>
      <c r="F217" s="44">
        <f t="shared" si="29"/>
        <v>0</v>
      </c>
      <c r="G217" s="43"/>
      <c r="H217" s="42"/>
      <c r="I217" s="39">
        <f t="shared" si="30"/>
        <v>0</v>
      </c>
      <c r="J217" s="43">
        <v>0</v>
      </c>
      <c r="K217" s="42"/>
      <c r="L217" s="39">
        <f t="shared" si="31"/>
        <v>0</v>
      </c>
      <c r="M217" s="41"/>
      <c r="N217" s="40"/>
      <c r="O217" s="39">
        <f t="shared" si="32"/>
        <v>0</v>
      </c>
      <c r="P217" s="38"/>
    </row>
    <row r="218" spans="1:16" hidden="1" x14ac:dyDescent="0.25">
      <c r="A218" s="111">
        <v>5220</v>
      </c>
      <c r="B218" s="110" t="s">
        <v>95</v>
      </c>
      <c r="C218" s="87">
        <f t="shared" si="25"/>
        <v>0</v>
      </c>
      <c r="D218" s="43">
        <v>0</v>
      </c>
      <c r="E218" s="40"/>
      <c r="F218" s="44">
        <f t="shared" si="29"/>
        <v>0</v>
      </c>
      <c r="G218" s="43"/>
      <c r="H218" s="42"/>
      <c r="I218" s="39">
        <f t="shared" si="30"/>
        <v>0</v>
      </c>
      <c r="J218" s="43">
        <v>0</v>
      </c>
      <c r="K218" s="42"/>
      <c r="L218" s="39">
        <f t="shared" si="31"/>
        <v>0</v>
      </c>
      <c r="M218" s="41"/>
      <c r="N218" s="40"/>
      <c r="O218" s="39">
        <f t="shared" si="32"/>
        <v>0</v>
      </c>
      <c r="P218" s="38"/>
    </row>
    <row r="219" spans="1:16" hidden="1" x14ac:dyDescent="0.25">
      <c r="A219" s="111">
        <v>5230</v>
      </c>
      <c r="B219" s="110" t="s">
        <v>94</v>
      </c>
      <c r="C219" s="87">
        <f t="shared" si="25"/>
        <v>0</v>
      </c>
      <c r="D219" s="115">
        <f>SUM(D220:D227)</f>
        <v>0</v>
      </c>
      <c r="E219" s="112">
        <f>SUM(E220:E227)</f>
        <v>0</v>
      </c>
      <c r="F219" s="44">
        <f t="shared" si="29"/>
        <v>0</v>
      </c>
      <c r="G219" s="115">
        <f>SUM(G220:G227)</f>
        <v>0</v>
      </c>
      <c r="H219" s="114">
        <f>SUM(H220:H227)</f>
        <v>0</v>
      </c>
      <c r="I219" s="39">
        <f t="shared" si="30"/>
        <v>0</v>
      </c>
      <c r="J219" s="115">
        <f>SUM(J220:J227)</f>
        <v>0</v>
      </c>
      <c r="K219" s="114">
        <f>SUM(K220:K227)</f>
        <v>0</v>
      </c>
      <c r="L219" s="39">
        <f t="shared" si="31"/>
        <v>0</v>
      </c>
      <c r="M219" s="113">
        <f>SUM(M220:M227)</f>
        <v>0</v>
      </c>
      <c r="N219" s="112">
        <f>SUM(N220:N227)</f>
        <v>0</v>
      </c>
      <c r="O219" s="39">
        <f t="shared" si="32"/>
        <v>0</v>
      </c>
      <c r="P219" s="38"/>
    </row>
    <row r="220" spans="1:16" hidden="1" x14ac:dyDescent="0.25">
      <c r="A220" s="88">
        <v>5231</v>
      </c>
      <c r="B220" s="110" t="s">
        <v>93</v>
      </c>
      <c r="C220" s="87">
        <f t="shared" si="25"/>
        <v>0</v>
      </c>
      <c r="D220" s="43">
        <v>0</v>
      </c>
      <c r="E220" s="40"/>
      <c r="F220" s="44">
        <f t="shared" si="29"/>
        <v>0</v>
      </c>
      <c r="G220" s="43"/>
      <c r="H220" s="42"/>
      <c r="I220" s="39">
        <f t="shared" si="30"/>
        <v>0</v>
      </c>
      <c r="J220" s="43"/>
      <c r="K220" s="42"/>
      <c r="L220" s="39">
        <f t="shared" si="31"/>
        <v>0</v>
      </c>
      <c r="M220" s="41"/>
      <c r="N220" s="40"/>
      <c r="O220" s="39">
        <f t="shared" si="32"/>
        <v>0</v>
      </c>
      <c r="P220" s="38"/>
    </row>
    <row r="221" spans="1:16" hidden="1" x14ac:dyDescent="0.25">
      <c r="A221" s="88">
        <v>5232</v>
      </c>
      <c r="B221" s="110" t="s">
        <v>92</v>
      </c>
      <c r="C221" s="87">
        <f t="shared" si="25"/>
        <v>0</v>
      </c>
      <c r="D221" s="43">
        <v>0</v>
      </c>
      <c r="E221" s="40"/>
      <c r="F221" s="44">
        <f t="shared" si="29"/>
        <v>0</v>
      </c>
      <c r="G221" s="43"/>
      <c r="H221" s="42"/>
      <c r="I221" s="39">
        <f t="shared" si="30"/>
        <v>0</v>
      </c>
      <c r="J221" s="43">
        <v>0</v>
      </c>
      <c r="K221" s="42"/>
      <c r="L221" s="39">
        <f t="shared" si="31"/>
        <v>0</v>
      </c>
      <c r="M221" s="41"/>
      <c r="N221" s="40"/>
      <c r="O221" s="39">
        <f t="shared" si="32"/>
        <v>0</v>
      </c>
      <c r="P221" s="38"/>
    </row>
    <row r="222" spans="1:16" hidden="1" x14ac:dyDescent="0.25">
      <c r="A222" s="88">
        <v>5233</v>
      </c>
      <c r="B222" s="110" t="s">
        <v>91</v>
      </c>
      <c r="C222" s="87">
        <f t="shared" si="25"/>
        <v>0</v>
      </c>
      <c r="D222" s="43">
        <v>0</v>
      </c>
      <c r="E222" s="40"/>
      <c r="F222" s="44">
        <f t="shared" si="29"/>
        <v>0</v>
      </c>
      <c r="G222" s="43"/>
      <c r="H222" s="42"/>
      <c r="I222" s="39">
        <f t="shared" si="30"/>
        <v>0</v>
      </c>
      <c r="J222" s="43">
        <v>0</v>
      </c>
      <c r="K222" s="42"/>
      <c r="L222" s="39">
        <f t="shared" si="31"/>
        <v>0</v>
      </c>
      <c r="M222" s="41"/>
      <c r="N222" s="40"/>
      <c r="O222" s="39">
        <f t="shared" si="32"/>
        <v>0</v>
      </c>
      <c r="P222" s="38"/>
    </row>
    <row r="223" spans="1:16" hidden="1" x14ac:dyDescent="0.25">
      <c r="A223" s="88">
        <v>5234</v>
      </c>
      <c r="B223" s="110" t="s">
        <v>90</v>
      </c>
      <c r="C223" s="87">
        <f t="shared" si="25"/>
        <v>0</v>
      </c>
      <c r="D223" s="43">
        <v>0</v>
      </c>
      <c r="E223" s="40"/>
      <c r="F223" s="44">
        <f t="shared" si="29"/>
        <v>0</v>
      </c>
      <c r="G223" s="43"/>
      <c r="H223" s="42"/>
      <c r="I223" s="39">
        <f t="shared" si="30"/>
        <v>0</v>
      </c>
      <c r="J223" s="43">
        <v>0</v>
      </c>
      <c r="K223" s="42"/>
      <c r="L223" s="39">
        <f t="shared" si="31"/>
        <v>0</v>
      </c>
      <c r="M223" s="41"/>
      <c r="N223" s="40"/>
      <c r="O223" s="39">
        <f t="shared" si="32"/>
        <v>0</v>
      </c>
      <c r="P223" s="38"/>
    </row>
    <row r="224" spans="1:16" hidden="1" x14ac:dyDescent="0.25">
      <c r="A224" s="88">
        <v>5236</v>
      </c>
      <c r="B224" s="110" t="s">
        <v>89</v>
      </c>
      <c r="C224" s="87">
        <f t="shared" si="25"/>
        <v>0</v>
      </c>
      <c r="D224" s="43">
        <v>0</v>
      </c>
      <c r="E224" s="40"/>
      <c r="F224" s="44">
        <f t="shared" si="29"/>
        <v>0</v>
      </c>
      <c r="G224" s="43"/>
      <c r="H224" s="42"/>
      <c r="I224" s="39">
        <f t="shared" si="30"/>
        <v>0</v>
      </c>
      <c r="J224" s="43">
        <v>0</v>
      </c>
      <c r="K224" s="42"/>
      <c r="L224" s="39">
        <f t="shared" si="31"/>
        <v>0</v>
      </c>
      <c r="M224" s="41"/>
      <c r="N224" s="40"/>
      <c r="O224" s="39">
        <f t="shared" si="32"/>
        <v>0</v>
      </c>
      <c r="P224" s="38"/>
    </row>
    <row r="225" spans="1:16" hidden="1" x14ac:dyDescent="0.25">
      <c r="A225" s="88">
        <v>5237</v>
      </c>
      <c r="B225" s="110" t="s">
        <v>88</v>
      </c>
      <c r="C225" s="87">
        <f t="shared" si="25"/>
        <v>0</v>
      </c>
      <c r="D225" s="43">
        <v>0</v>
      </c>
      <c r="E225" s="40"/>
      <c r="F225" s="44">
        <f t="shared" si="29"/>
        <v>0</v>
      </c>
      <c r="G225" s="43"/>
      <c r="H225" s="42"/>
      <c r="I225" s="39">
        <f t="shared" si="30"/>
        <v>0</v>
      </c>
      <c r="J225" s="43">
        <v>0</v>
      </c>
      <c r="K225" s="42"/>
      <c r="L225" s="39">
        <f t="shared" si="31"/>
        <v>0</v>
      </c>
      <c r="M225" s="41"/>
      <c r="N225" s="40"/>
      <c r="O225" s="39">
        <f t="shared" si="32"/>
        <v>0</v>
      </c>
      <c r="P225" s="38"/>
    </row>
    <row r="226" spans="1:16" hidden="1" x14ac:dyDescent="0.25">
      <c r="A226" s="88">
        <v>5238</v>
      </c>
      <c r="B226" s="110" t="s">
        <v>87</v>
      </c>
      <c r="C226" s="87">
        <f t="shared" si="25"/>
        <v>0</v>
      </c>
      <c r="D226" s="43">
        <v>0</v>
      </c>
      <c r="E226" s="40"/>
      <c r="F226" s="44">
        <f t="shared" si="29"/>
        <v>0</v>
      </c>
      <c r="G226" s="43"/>
      <c r="H226" s="42"/>
      <c r="I226" s="39">
        <f t="shared" si="30"/>
        <v>0</v>
      </c>
      <c r="J226" s="43">
        <v>0</v>
      </c>
      <c r="K226" s="42"/>
      <c r="L226" s="39">
        <f t="shared" si="31"/>
        <v>0</v>
      </c>
      <c r="M226" s="41"/>
      <c r="N226" s="40"/>
      <c r="O226" s="39">
        <f t="shared" si="32"/>
        <v>0</v>
      </c>
      <c r="P226" s="38"/>
    </row>
    <row r="227" spans="1:16" hidden="1" x14ac:dyDescent="0.25">
      <c r="A227" s="88">
        <v>5239</v>
      </c>
      <c r="B227" s="110" t="s">
        <v>86</v>
      </c>
      <c r="C227" s="87">
        <f t="shared" si="25"/>
        <v>0</v>
      </c>
      <c r="D227" s="43">
        <v>0</v>
      </c>
      <c r="E227" s="40"/>
      <c r="F227" s="44">
        <f t="shared" si="29"/>
        <v>0</v>
      </c>
      <c r="G227" s="43"/>
      <c r="H227" s="42"/>
      <c r="I227" s="39">
        <f t="shared" si="30"/>
        <v>0</v>
      </c>
      <c r="J227" s="43">
        <v>0</v>
      </c>
      <c r="K227" s="42"/>
      <c r="L227" s="39">
        <f t="shared" si="31"/>
        <v>0</v>
      </c>
      <c r="M227" s="41"/>
      <c r="N227" s="40"/>
      <c r="O227" s="39">
        <f t="shared" si="32"/>
        <v>0</v>
      </c>
      <c r="P227" s="38"/>
    </row>
    <row r="228" spans="1:16" ht="24" x14ac:dyDescent="0.25">
      <c r="A228" s="111">
        <v>5240</v>
      </c>
      <c r="B228" s="110" t="s">
        <v>85</v>
      </c>
      <c r="C228" s="87">
        <f t="shared" si="25"/>
        <v>454089</v>
      </c>
      <c r="D228" s="43">
        <f>431542-900+19927</f>
        <v>450569</v>
      </c>
      <c r="E228" s="543">
        <f>3520</f>
        <v>3520</v>
      </c>
      <c r="F228" s="87">
        <f t="shared" si="29"/>
        <v>454089</v>
      </c>
      <c r="G228" s="43"/>
      <c r="H228" s="42"/>
      <c r="I228" s="39">
        <f t="shared" si="30"/>
        <v>0</v>
      </c>
      <c r="J228" s="43">
        <v>0</v>
      </c>
      <c r="K228" s="42"/>
      <c r="L228" s="39">
        <f t="shared" si="31"/>
        <v>0</v>
      </c>
      <c r="M228" s="41"/>
      <c r="N228" s="40"/>
      <c r="O228" s="39">
        <f t="shared" si="32"/>
        <v>0</v>
      </c>
      <c r="P228" s="38"/>
    </row>
    <row r="229" spans="1:16" x14ac:dyDescent="0.25">
      <c r="A229" s="111">
        <v>5250</v>
      </c>
      <c r="B229" s="110" t="s">
        <v>84</v>
      </c>
      <c r="C229" s="87">
        <f t="shared" si="25"/>
        <v>1458750</v>
      </c>
      <c r="D229" s="43">
        <v>1469808</v>
      </c>
      <c r="E229" s="543">
        <f>-17300-1750+7992</f>
        <v>-11058</v>
      </c>
      <c r="F229" s="87">
        <f t="shared" si="29"/>
        <v>1458750</v>
      </c>
      <c r="G229" s="43"/>
      <c r="H229" s="42"/>
      <c r="I229" s="39">
        <f t="shared" si="30"/>
        <v>0</v>
      </c>
      <c r="J229" s="43">
        <v>0</v>
      </c>
      <c r="K229" s="42"/>
      <c r="L229" s="39">
        <f t="shared" si="31"/>
        <v>0</v>
      </c>
      <c r="M229" s="41"/>
      <c r="N229" s="40"/>
      <c r="O229" s="39">
        <f t="shared" si="32"/>
        <v>0</v>
      </c>
      <c r="P229" s="392"/>
    </row>
    <row r="230" spans="1:16" hidden="1" x14ac:dyDescent="0.25">
      <c r="A230" s="111">
        <v>5260</v>
      </c>
      <c r="B230" s="110" t="s">
        <v>83</v>
      </c>
      <c r="C230" s="87">
        <f t="shared" si="25"/>
        <v>0</v>
      </c>
      <c r="D230" s="115">
        <f>SUM(D231)</f>
        <v>0</v>
      </c>
      <c r="E230" s="112">
        <f>SUM(E231)</f>
        <v>0</v>
      </c>
      <c r="F230" s="44">
        <f t="shared" si="29"/>
        <v>0</v>
      </c>
      <c r="G230" s="115">
        <f>SUM(G231)</f>
        <v>0</v>
      </c>
      <c r="H230" s="114">
        <f>SUM(H231)</f>
        <v>0</v>
      </c>
      <c r="I230" s="39">
        <f t="shared" si="30"/>
        <v>0</v>
      </c>
      <c r="J230" s="115">
        <f>SUM(J231)</f>
        <v>0</v>
      </c>
      <c r="K230" s="114">
        <f>SUM(K231)</f>
        <v>0</v>
      </c>
      <c r="L230" s="39">
        <f t="shared" si="31"/>
        <v>0</v>
      </c>
      <c r="M230" s="113">
        <f>SUM(M231)</f>
        <v>0</v>
      </c>
      <c r="N230" s="112">
        <f>SUM(N231)</f>
        <v>0</v>
      </c>
      <c r="O230" s="39">
        <f t="shared" si="32"/>
        <v>0</v>
      </c>
      <c r="P230" s="38"/>
    </row>
    <row r="231" spans="1:16" hidden="1" x14ac:dyDescent="0.25">
      <c r="A231" s="88">
        <v>5269</v>
      </c>
      <c r="B231" s="110" t="s">
        <v>82</v>
      </c>
      <c r="C231" s="87">
        <f t="shared" si="25"/>
        <v>0</v>
      </c>
      <c r="D231" s="43">
        <v>0</v>
      </c>
      <c r="E231" s="40"/>
      <c r="F231" s="44">
        <f t="shared" si="29"/>
        <v>0</v>
      </c>
      <c r="G231" s="43"/>
      <c r="H231" s="42"/>
      <c r="I231" s="39">
        <f t="shared" si="30"/>
        <v>0</v>
      </c>
      <c r="J231" s="43">
        <v>0</v>
      </c>
      <c r="K231" s="42"/>
      <c r="L231" s="39">
        <f t="shared" si="31"/>
        <v>0</v>
      </c>
      <c r="M231" s="41"/>
      <c r="N231" s="40"/>
      <c r="O231" s="39">
        <f t="shared" si="32"/>
        <v>0</v>
      </c>
      <c r="P231" s="38"/>
    </row>
    <row r="232" spans="1:16" ht="24" hidden="1" x14ac:dyDescent="0.25">
      <c r="A232" s="169">
        <v>5270</v>
      </c>
      <c r="B232" s="96" t="s">
        <v>81</v>
      </c>
      <c r="C232" s="168">
        <f t="shared" si="25"/>
        <v>0</v>
      </c>
      <c r="D232" s="167">
        <v>0</v>
      </c>
      <c r="E232" s="164"/>
      <c r="F232" s="95">
        <f t="shared" si="29"/>
        <v>0</v>
      </c>
      <c r="G232" s="167"/>
      <c r="H232" s="166"/>
      <c r="I232" s="90">
        <f t="shared" si="30"/>
        <v>0</v>
      </c>
      <c r="J232" s="167">
        <v>0</v>
      </c>
      <c r="K232" s="166"/>
      <c r="L232" s="90">
        <f t="shared" si="31"/>
        <v>0</v>
      </c>
      <c r="M232" s="165"/>
      <c r="N232" s="164"/>
      <c r="O232" s="90">
        <f t="shared" si="32"/>
        <v>0</v>
      </c>
      <c r="P232" s="89"/>
    </row>
    <row r="233" spans="1:16" hidden="1" x14ac:dyDescent="0.25">
      <c r="A233" s="163">
        <v>6000</v>
      </c>
      <c r="B233" s="163" t="s">
        <v>80</v>
      </c>
      <c r="C233" s="162">
        <f t="shared" si="25"/>
        <v>0</v>
      </c>
      <c r="D233" s="160">
        <f>D234+D254+D261</f>
        <v>0</v>
      </c>
      <c r="E233" s="157">
        <f>E234+E254+E261</f>
        <v>0</v>
      </c>
      <c r="F233" s="161">
        <f t="shared" si="29"/>
        <v>0</v>
      </c>
      <c r="G233" s="160">
        <f>G234+G254+G261</f>
        <v>0</v>
      </c>
      <c r="H233" s="159">
        <f>H234+H254+H261</f>
        <v>0</v>
      </c>
      <c r="I233" s="156">
        <f t="shared" si="30"/>
        <v>0</v>
      </c>
      <c r="J233" s="160">
        <f>J234+J254+J261</f>
        <v>0</v>
      </c>
      <c r="K233" s="159">
        <f>K234+K254+K261</f>
        <v>0</v>
      </c>
      <c r="L233" s="156">
        <f t="shared" si="31"/>
        <v>0</v>
      </c>
      <c r="M233" s="158">
        <f>M234+M254+M261</f>
        <v>0</v>
      </c>
      <c r="N233" s="157">
        <f>N234+N254+N261</f>
        <v>0</v>
      </c>
      <c r="O233" s="156">
        <f t="shared" si="32"/>
        <v>0</v>
      </c>
      <c r="P233" s="155"/>
    </row>
    <row r="234" spans="1:16" hidden="1" x14ac:dyDescent="0.25">
      <c r="A234" s="154">
        <v>6200</v>
      </c>
      <c r="B234" s="153" t="s">
        <v>79</v>
      </c>
      <c r="C234" s="152">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0"/>
        <v>0</v>
      </c>
      <c r="J234" s="150">
        <f>SUM(J235,J236,J238,J241,J247,J248,J249)</f>
        <v>0</v>
      </c>
      <c r="K234" s="149">
        <f>SUM(K235,K236,K238,K241,K247,K248,K249)</f>
        <v>0</v>
      </c>
      <c r="L234" s="67">
        <f t="shared" si="31"/>
        <v>0</v>
      </c>
      <c r="M234" s="69">
        <f>SUM(M235,M236,M238,M241,M247,M248,M249)</f>
        <v>0</v>
      </c>
      <c r="N234" s="68">
        <f>SUM(N235,N236,N238,N241,N247,N248,N249)</f>
        <v>0</v>
      </c>
      <c r="O234" s="67">
        <f t="shared" si="32"/>
        <v>0</v>
      </c>
      <c r="P234" s="66"/>
    </row>
    <row r="235" spans="1:16" ht="24" hidden="1" x14ac:dyDescent="0.25">
      <c r="A235" s="118">
        <v>6220</v>
      </c>
      <c r="B235" s="117" t="s">
        <v>78</v>
      </c>
      <c r="C235" s="148">
        <f t="shared" si="25"/>
        <v>0</v>
      </c>
      <c r="D235" s="83">
        <v>0</v>
      </c>
      <c r="E235" s="80"/>
      <c r="F235" s="84">
        <f t="shared" si="29"/>
        <v>0</v>
      </c>
      <c r="G235" s="83"/>
      <c r="H235" s="82"/>
      <c r="I235" s="79">
        <f t="shared" si="30"/>
        <v>0</v>
      </c>
      <c r="J235" s="83">
        <v>0</v>
      </c>
      <c r="K235" s="82"/>
      <c r="L235" s="79">
        <f t="shared" si="31"/>
        <v>0</v>
      </c>
      <c r="M235" s="81"/>
      <c r="N235" s="80"/>
      <c r="O235" s="79">
        <f t="shared" si="32"/>
        <v>0</v>
      </c>
      <c r="P235" s="78"/>
    </row>
    <row r="236" spans="1:16" hidden="1" x14ac:dyDescent="0.25">
      <c r="A236" s="111">
        <v>6230</v>
      </c>
      <c r="B236" s="110" t="s">
        <v>77</v>
      </c>
      <c r="C236" s="136">
        <f t="shared" si="25"/>
        <v>0</v>
      </c>
      <c r="D236" s="115">
        <f>SUM(D237)</f>
        <v>0</v>
      </c>
      <c r="E236" s="114">
        <f>SUM(E237)</f>
        <v>0</v>
      </c>
      <c r="F236" s="44">
        <f t="shared" si="29"/>
        <v>0</v>
      </c>
      <c r="G236" s="115">
        <f>SUM(G237)</f>
        <v>0</v>
      </c>
      <c r="H236" s="114">
        <f>SUM(H237)</f>
        <v>0</v>
      </c>
      <c r="I236" s="39">
        <f t="shared" si="30"/>
        <v>0</v>
      </c>
      <c r="J236" s="115">
        <f>SUM(J237)</f>
        <v>0</v>
      </c>
      <c r="K236" s="114">
        <f>SUM(K237)</f>
        <v>0</v>
      </c>
      <c r="L236" s="39">
        <f t="shared" si="31"/>
        <v>0</v>
      </c>
      <c r="M236" s="115">
        <f>SUM(M237)</f>
        <v>0</v>
      </c>
      <c r="N236" s="114">
        <f>SUM(N237)</f>
        <v>0</v>
      </c>
      <c r="O236" s="39">
        <f t="shared" si="32"/>
        <v>0</v>
      </c>
      <c r="P236" s="38"/>
    </row>
    <row r="237" spans="1:16" hidden="1" x14ac:dyDescent="0.25">
      <c r="A237" s="88">
        <v>6239</v>
      </c>
      <c r="B237" s="117" t="s">
        <v>76</v>
      </c>
      <c r="C237" s="136">
        <f t="shared" si="25"/>
        <v>0</v>
      </c>
      <c r="D237" s="43">
        <v>0</v>
      </c>
      <c r="E237" s="40"/>
      <c r="F237" s="44">
        <f t="shared" si="29"/>
        <v>0</v>
      </c>
      <c r="G237" s="43"/>
      <c r="H237" s="42"/>
      <c r="I237" s="39">
        <f t="shared" si="30"/>
        <v>0</v>
      </c>
      <c r="J237" s="43">
        <v>0</v>
      </c>
      <c r="K237" s="42"/>
      <c r="L237" s="39">
        <f t="shared" si="31"/>
        <v>0</v>
      </c>
      <c r="M237" s="41"/>
      <c r="N237" s="40"/>
      <c r="O237" s="39">
        <f t="shared" si="32"/>
        <v>0</v>
      </c>
      <c r="P237" s="38"/>
    </row>
    <row r="238" spans="1:16" ht="24" hidden="1" x14ac:dyDescent="0.25">
      <c r="A238" s="111">
        <v>6240</v>
      </c>
      <c r="B238" s="110" t="s">
        <v>75</v>
      </c>
      <c r="C238" s="136">
        <f t="shared" si="25"/>
        <v>0</v>
      </c>
      <c r="D238" s="115">
        <f>SUM(D239:D240)</f>
        <v>0</v>
      </c>
      <c r="E238" s="112">
        <f>SUM(E239:E240)</f>
        <v>0</v>
      </c>
      <c r="F238" s="44">
        <f t="shared" si="29"/>
        <v>0</v>
      </c>
      <c r="G238" s="115">
        <f>SUM(G239:G240)</f>
        <v>0</v>
      </c>
      <c r="H238" s="114">
        <f>SUM(H239:H240)</f>
        <v>0</v>
      </c>
      <c r="I238" s="39">
        <f t="shared" si="30"/>
        <v>0</v>
      </c>
      <c r="J238" s="115">
        <f>SUM(J239:J240)</f>
        <v>0</v>
      </c>
      <c r="K238" s="114">
        <f>SUM(K239:K240)</f>
        <v>0</v>
      </c>
      <c r="L238" s="39">
        <f t="shared" si="31"/>
        <v>0</v>
      </c>
      <c r="M238" s="113">
        <f>SUM(M239:M240)</f>
        <v>0</v>
      </c>
      <c r="N238" s="112">
        <f>SUM(N239:N240)</f>
        <v>0</v>
      </c>
      <c r="O238" s="39">
        <f t="shared" si="32"/>
        <v>0</v>
      </c>
      <c r="P238" s="38"/>
    </row>
    <row r="239" spans="1:16" hidden="1" x14ac:dyDescent="0.25">
      <c r="A239" s="88">
        <v>6241</v>
      </c>
      <c r="B239" s="110" t="s">
        <v>74</v>
      </c>
      <c r="C239" s="136">
        <f t="shared" si="25"/>
        <v>0</v>
      </c>
      <c r="D239" s="43">
        <v>0</v>
      </c>
      <c r="E239" s="40"/>
      <c r="F239" s="44">
        <f t="shared" si="29"/>
        <v>0</v>
      </c>
      <c r="G239" s="43"/>
      <c r="H239" s="42"/>
      <c r="I239" s="39">
        <f t="shared" si="30"/>
        <v>0</v>
      </c>
      <c r="J239" s="43">
        <v>0</v>
      </c>
      <c r="K239" s="42"/>
      <c r="L239" s="39">
        <f t="shared" si="31"/>
        <v>0</v>
      </c>
      <c r="M239" s="41"/>
      <c r="N239" s="40"/>
      <c r="O239" s="39">
        <f t="shared" si="32"/>
        <v>0</v>
      </c>
      <c r="P239" s="38"/>
    </row>
    <row r="240" spans="1:16" hidden="1" x14ac:dyDescent="0.25">
      <c r="A240" s="88">
        <v>6242</v>
      </c>
      <c r="B240" s="110" t="s">
        <v>73</v>
      </c>
      <c r="C240" s="136">
        <f t="shared" si="25"/>
        <v>0</v>
      </c>
      <c r="D240" s="43">
        <v>0</v>
      </c>
      <c r="E240" s="40"/>
      <c r="F240" s="44">
        <f t="shared" si="29"/>
        <v>0</v>
      </c>
      <c r="G240" s="43"/>
      <c r="H240" s="42"/>
      <c r="I240" s="39">
        <f t="shared" si="30"/>
        <v>0</v>
      </c>
      <c r="J240" s="43">
        <v>0</v>
      </c>
      <c r="K240" s="42"/>
      <c r="L240" s="39">
        <f t="shared" si="31"/>
        <v>0</v>
      </c>
      <c r="M240" s="41"/>
      <c r="N240" s="40"/>
      <c r="O240" s="39">
        <f t="shared" si="32"/>
        <v>0</v>
      </c>
      <c r="P240" s="38"/>
    </row>
    <row r="241" spans="1:16" ht="24" hidden="1" x14ac:dyDescent="0.25">
      <c r="A241" s="111">
        <v>6250</v>
      </c>
      <c r="B241" s="110" t="s">
        <v>72</v>
      </c>
      <c r="C241" s="136">
        <f t="shared" si="25"/>
        <v>0</v>
      </c>
      <c r="D241" s="115">
        <f>SUM(D242:D246)</f>
        <v>0</v>
      </c>
      <c r="E241" s="112">
        <f>SUM(E242:E246)</f>
        <v>0</v>
      </c>
      <c r="F241" s="44">
        <f t="shared" si="29"/>
        <v>0</v>
      </c>
      <c r="G241" s="115">
        <f>SUM(G242:G246)</f>
        <v>0</v>
      </c>
      <c r="H241" s="114">
        <f>SUM(H242:H246)</f>
        <v>0</v>
      </c>
      <c r="I241" s="39">
        <f t="shared" si="30"/>
        <v>0</v>
      </c>
      <c r="J241" s="115">
        <f>SUM(J242:J246)</f>
        <v>0</v>
      </c>
      <c r="K241" s="114">
        <f>SUM(K242:K246)</f>
        <v>0</v>
      </c>
      <c r="L241" s="39">
        <f t="shared" si="31"/>
        <v>0</v>
      </c>
      <c r="M241" s="113">
        <f>SUM(M242:M246)</f>
        <v>0</v>
      </c>
      <c r="N241" s="112">
        <f>SUM(N242:N246)</f>
        <v>0</v>
      </c>
      <c r="O241" s="39">
        <f t="shared" si="32"/>
        <v>0</v>
      </c>
      <c r="P241" s="38"/>
    </row>
    <row r="242" spans="1:16" hidden="1" x14ac:dyDescent="0.25">
      <c r="A242" s="88">
        <v>6252</v>
      </c>
      <c r="B242" s="110" t="s">
        <v>71</v>
      </c>
      <c r="C242" s="136">
        <f t="shared" si="25"/>
        <v>0</v>
      </c>
      <c r="D242" s="43">
        <v>0</v>
      </c>
      <c r="E242" s="40"/>
      <c r="F242" s="44">
        <f t="shared" si="29"/>
        <v>0</v>
      </c>
      <c r="G242" s="43"/>
      <c r="H242" s="42"/>
      <c r="I242" s="39">
        <f t="shared" si="30"/>
        <v>0</v>
      </c>
      <c r="J242" s="43">
        <v>0</v>
      </c>
      <c r="K242" s="42"/>
      <c r="L242" s="39">
        <f t="shared" si="31"/>
        <v>0</v>
      </c>
      <c r="M242" s="41"/>
      <c r="N242" s="40"/>
      <c r="O242" s="39">
        <f t="shared" si="32"/>
        <v>0</v>
      </c>
      <c r="P242" s="38"/>
    </row>
    <row r="243" spans="1:16" hidden="1" x14ac:dyDescent="0.25">
      <c r="A243" s="88">
        <v>6253</v>
      </c>
      <c r="B243" s="110" t="s">
        <v>70</v>
      </c>
      <c r="C243" s="136">
        <f t="shared" si="25"/>
        <v>0</v>
      </c>
      <c r="D243" s="43">
        <v>0</v>
      </c>
      <c r="E243" s="40"/>
      <c r="F243" s="44">
        <f t="shared" si="29"/>
        <v>0</v>
      </c>
      <c r="G243" s="43"/>
      <c r="H243" s="42"/>
      <c r="I243" s="39">
        <f t="shared" si="30"/>
        <v>0</v>
      </c>
      <c r="J243" s="43">
        <v>0</v>
      </c>
      <c r="K243" s="42"/>
      <c r="L243" s="39">
        <f t="shared" si="31"/>
        <v>0</v>
      </c>
      <c r="M243" s="41"/>
      <c r="N243" s="40"/>
      <c r="O243" s="39">
        <f t="shared" si="32"/>
        <v>0</v>
      </c>
      <c r="P243" s="38"/>
    </row>
    <row r="244" spans="1:16" ht="24" hidden="1" x14ac:dyDescent="0.25">
      <c r="A244" s="88">
        <v>6254</v>
      </c>
      <c r="B244" s="110" t="s">
        <v>69</v>
      </c>
      <c r="C244" s="136">
        <f t="shared" si="25"/>
        <v>0</v>
      </c>
      <c r="D244" s="43">
        <v>0</v>
      </c>
      <c r="E244" s="40"/>
      <c r="F244" s="44">
        <f t="shared" si="29"/>
        <v>0</v>
      </c>
      <c r="G244" s="43"/>
      <c r="H244" s="42"/>
      <c r="I244" s="39">
        <f t="shared" si="30"/>
        <v>0</v>
      </c>
      <c r="J244" s="43">
        <v>0</v>
      </c>
      <c r="K244" s="42"/>
      <c r="L244" s="39">
        <f t="shared" si="31"/>
        <v>0</v>
      </c>
      <c r="M244" s="41"/>
      <c r="N244" s="40"/>
      <c r="O244" s="39">
        <f t="shared" si="32"/>
        <v>0</v>
      </c>
      <c r="P244" s="38"/>
    </row>
    <row r="245" spans="1:16" ht="24" hidden="1" x14ac:dyDescent="0.25">
      <c r="A245" s="88">
        <v>6255</v>
      </c>
      <c r="B245" s="110" t="s">
        <v>68</v>
      </c>
      <c r="C245" s="136">
        <f t="shared" si="25"/>
        <v>0</v>
      </c>
      <c r="D245" s="43">
        <v>0</v>
      </c>
      <c r="E245" s="40"/>
      <c r="F245" s="44">
        <f t="shared" si="29"/>
        <v>0</v>
      </c>
      <c r="G245" s="43"/>
      <c r="H245" s="42"/>
      <c r="I245" s="39">
        <f t="shared" si="30"/>
        <v>0</v>
      </c>
      <c r="J245" s="43">
        <v>0</v>
      </c>
      <c r="K245" s="42"/>
      <c r="L245" s="39">
        <f t="shared" si="31"/>
        <v>0</v>
      </c>
      <c r="M245" s="41"/>
      <c r="N245" s="40"/>
      <c r="O245" s="39">
        <f t="shared" si="32"/>
        <v>0</v>
      </c>
      <c r="P245" s="38"/>
    </row>
    <row r="246" spans="1:16" hidden="1" x14ac:dyDescent="0.25">
      <c r="A246" s="88">
        <v>6259</v>
      </c>
      <c r="B246" s="110" t="s">
        <v>67</v>
      </c>
      <c r="C246" s="136">
        <f t="shared" si="25"/>
        <v>0</v>
      </c>
      <c r="D246" s="43">
        <v>0</v>
      </c>
      <c r="E246" s="40"/>
      <c r="F246" s="44">
        <f t="shared" si="29"/>
        <v>0</v>
      </c>
      <c r="G246" s="43"/>
      <c r="H246" s="42"/>
      <c r="I246" s="39">
        <f t="shared" si="30"/>
        <v>0</v>
      </c>
      <c r="J246" s="43">
        <v>0</v>
      </c>
      <c r="K246" s="42"/>
      <c r="L246" s="39">
        <f t="shared" si="31"/>
        <v>0</v>
      </c>
      <c r="M246" s="41"/>
      <c r="N246" s="40"/>
      <c r="O246" s="39">
        <f t="shared" si="32"/>
        <v>0</v>
      </c>
      <c r="P246" s="38"/>
    </row>
    <row r="247" spans="1:16" ht="24" hidden="1" x14ac:dyDescent="0.25">
      <c r="A247" s="111">
        <v>6260</v>
      </c>
      <c r="B247" s="110" t="s">
        <v>66</v>
      </c>
      <c r="C247" s="136">
        <f t="shared" si="25"/>
        <v>0</v>
      </c>
      <c r="D247" s="43">
        <v>0</v>
      </c>
      <c r="E247" s="40"/>
      <c r="F247" s="44">
        <f t="shared" ref="F247:F299" si="36">D247+E247</f>
        <v>0</v>
      </c>
      <c r="G247" s="43"/>
      <c r="H247" s="42"/>
      <c r="I247" s="39">
        <f t="shared" ref="I247:I299" si="37">G247+H247</f>
        <v>0</v>
      </c>
      <c r="J247" s="43">
        <v>0</v>
      </c>
      <c r="K247" s="42"/>
      <c r="L247" s="39">
        <f t="shared" ref="L247:L299" si="38">J247+K247</f>
        <v>0</v>
      </c>
      <c r="M247" s="41"/>
      <c r="N247" s="40"/>
      <c r="O247" s="39">
        <f t="shared" ref="O247:O276" si="39">M247+N247</f>
        <v>0</v>
      </c>
      <c r="P247" s="38"/>
    </row>
    <row r="248" spans="1:16" hidden="1" x14ac:dyDescent="0.25">
      <c r="A248" s="111">
        <v>6270</v>
      </c>
      <c r="B248" s="110" t="s">
        <v>65</v>
      </c>
      <c r="C248" s="136">
        <f t="shared" si="25"/>
        <v>0</v>
      </c>
      <c r="D248" s="43">
        <v>0</v>
      </c>
      <c r="E248" s="40"/>
      <c r="F248" s="44">
        <f t="shared" si="36"/>
        <v>0</v>
      </c>
      <c r="G248" s="43"/>
      <c r="H248" s="42"/>
      <c r="I248" s="39">
        <f t="shared" si="37"/>
        <v>0</v>
      </c>
      <c r="J248" s="43">
        <v>0</v>
      </c>
      <c r="K248" s="42"/>
      <c r="L248" s="39">
        <f t="shared" si="38"/>
        <v>0</v>
      </c>
      <c r="M248" s="41"/>
      <c r="N248" s="40"/>
      <c r="O248" s="39">
        <f t="shared" si="39"/>
        <v>0</v>
      </c>
      <c r="P248" s="38"/>
    </row>
    <row r="249" spans="1:16" hidden="1" x14ac:dyDescent="0.25">
      <c r="A249" s="118">
        <v>6290</v>
      </c>
      <c r="B249" s="117" t="s">
        <v>64</v>
      </c>
      <c r="C249" s="136">
        <f t="shared" si="25"/>
        <v>0</v>
      </c>
      <c r="D249" s="140">
        <f>SUM(D250:D253)</f>
        <v>0</v>
      </c>
      <c r="E249" s="141">
        <f>SUM(E250:E253)</f>
        <v>0</v>
      </c>
      <c r="F249" s="84">
        <f t="shared" si="36"/>
        <v>0</v>
      </c>
      <c r="G249" s="140">
        <f>SUM(G250:G253)</f>
        <v>0</v>
      </c>
      <c r="H249" s="139">
        <f t="shared" ref="H249" si="40">SUM(H250:H253)</f>
        <v>0</v>
      </c>
      <c r="I249" s="79">
        <f t="shared" si="37"/>
        <v>0</v>
      </c>
      <c r="J249" s="140">
        <f>SUM(J250:J253)</f>
        <v>0</v>
      </c>
      <c r="K249" s="139">
        <f t="shared" ref="K249" si="41">SUM(K250:K253)</f>
        <v>0</v>
      </c>
      <c r="L249" s="79">
        <f t="shared" si="38"/>
        <v>0</v>
      </c>
      <c r="M249" s="146">
        <f t="shared" ref="M249:N249" si="42">SUM(M250:M253)</f>
        <v>0</v>
      </c>
      <c r="N249" s="147">
        <f t="shared" si="42"/>
        <v>0</v>
      </c>
      <c r="O249" s="29">
        <f t="shared" si="39"/>
        <v>0</v>
      </c>
      <c r="P249" s="28"/>
    </row>
    <row r="250" spans="1:16" hidden="1" x14ac:dyDescent="0.25">
      <c r="A250" s="88">
        <v>6291</v>
      </c>
      <c r="B250" s="110" t="s">
        <v>63</v>
      </c>
      <c r="C250" s="136">
        <f t="shared" si="25"/>
        <v>0</v>
      </c>
      <c r="D250" s="43">
        <v>0</v>
      </c>
      <c r="E250" s="40"/>
      <c r="F250" s="44">
        <f t="shared" si="36"/>
        <v>0</v>
      </c>
      <c r="G250" s="43"/>
      <c r="H250" s="42"/>
      <c r="I250" s="39">
        <f t="shared" si="37"/>
        <v>0</v>
      </c>
      <c r="J250" s="43">
        <v>0</v>
      </c>
      <c r="K250" s="42"/>
      <c r="L250" s="39">
        <f t="shared" si="38"/>
        <v>0</v>
      </c>
      <c r="M250" s="41"/>
      <c r="N250" s="40"/>
      <c r="O250" s="39">
        <f t="shared" si="39"/>
        <v>0</v>
      </c>
      <c r="P250" s="38"/>
    </row>
    <row r="251" spans="1:16" hidden="1" x14ac:dyDescent="0.25">
      <c r="A251" s="88">
        <v>6292</v>
      </c>
      <c r="B251" s="110" t="s">
        <v>62</v>
      </c>
      <c r="C251" s="136">
        <f t="shared" si="25"/>
        <v>0</v>
      </c>
      <c r="D251" s="43">
        <v>0</v>
      </c>
      <c r="E251" s="40"/>
      <c r="F251" s="44">
        <f t="shared" si="36"/>
        <v>0</v>
      </c>
      <c r="G251" s="43"/>
      <c r="H251" s="42"/>
      <c r="I251" s="39">
        <f t="shared" si="37"/>
        <v>0</v>
      </c>
      <c r="J251" s="43">
        <v>0</v>
      </c>
      <c r="K251" s="42"/>
      <c r="L251" s="39">
        <f t="shared" si="38"/>
        <v>0</v>
      </c>
      <c r="M251" s="41"/>
      <c r="N251" s="40"/>
      <c r="O251" s="39">
        <f t="shared" si="39"/>
        <v>0</v>
      </c>
      <c r="P251" s="38"/>
    </row>
    <row r="252" spans="1:16" ht="72" hidden="1" x14ac:dyDescent="0.25">
      <c r="A252" s="88">
        <v>6296</v>
      </c>
      <c r="B252" s="110" t="s">
        <v>61</v>
      </c>
      <c r="C252" s="136">
        <f t="shared" si="25"/>
        <v>0</v>
      </c>
      <c r="D252" s="43">
        <v>0</v>
      </c>
      <c r="E252" s="40"/>
      <c r="F252" s="44">
        <f t="shared" si="36"/>
        <v>0</v>
      </c>
      <c r="G252" s="43"/>
      <c r="H252" s="42"/>
      <c r="I252" s="39">
        <f t="shared" si="37"/>
        <v>0</v>
      </c>
      <c r="J252" s="43">
        <v>0</v>
      </c>
      <c r="K252" s="42"/>
      <c r="L252" s="39">
        <f t="shared" si="38"/>
        <v>0</v>
      </c>
      <c r="M252" s="41"/>
      <c r="N252" s="40"/>
      <c r="O252" s="39">
        <f t="shared" si="39"/>
        <v>0</v>
      </c>
      <c r="P252" s="38"/>
    </row>
    <row r="253" spans="1:16" ht="36" hidden="1" x14ac:dyDescent="0.25">
      <c r="A253" s="88">
        <v>6299</v>
      </c>
      <c r="B253" s="110" t="s">
        <v>60</v>
      </c>
      <c r="C253" s="136">
        <f t="shared" si="25"/>
        <v>0</v>
      </c>
      <c r="D253" s="43">
        <v>0</v>
      </c>
      <c r="E253" s="40"/>
      <c r="F253" s="44">
        <f t="shared" si="36"/>
        <v>0</v>
      </c>
      <c r="G253" s="43"/>
      <c r="H253" s="42"/>
      <c r="I253" s="39">
        <f t="shared" si="37"/>
        <v>0</v>
      </c>
      <c r="J253" s="43">
        <v>0</v>
      </c>
      <c r="K253" s="42"/>
      <c r="L253" s="39">
        <f t="shared" si="38"/>
        <v>0</v>
      </c>
      <c r="M253" s="41"/>
      <c r="N253" s="40"/>
      <c r="O253" s="39">
        <f t="shared" si="39"/>
        <v>0</v>
      </c>
      <c r="P253" s="38"/>
    </row>
    <row r="254" spans="1:16" hidden="1" x14ac:dyDescent="0.25">
      <c r="A254" s="109">
        <v>6300</v>
      </c>
      <c r="B254" s="108" t="s">
        <v>59</v>
      </c>
      <c r="C254" s="124">
        <f t="shared" si="25"/>
        <v>0</v>
      </c>
      <c r="D254" s="121">
        <f>SUM(D255,D259,D260)</f>
        <v>0</v>
      </c>
      <c r="E254" s="123">
        <f>SUM(E255,E259,E260)</f>
        <v>0</v>
      </c>
      <c r="F254" s="122">
        <f t="shared" si="36"/>
        <v>0</v>
      </c>
      <c r="G254" s="121">
        <f>SUM(G255,G259,G260)</f>
        <v>0</v>
      </c>
      <c r="H254" s="120">
        <f t="shared" ref="H254" si="43">SUM(H255,H259,H260)</f>
        <v>0</v>
      </c>
      <c r="I254" s="119">
        <f t="shared" si="37"/>
        <v>0</v>
      </c>
      <c r="J254" s="121">
        <f>SUM(J255,J259,J260)</f>
        <v>0</v>
      </c>
      <c r="K254" s="120">
        <f t="shared" ref="K254" si="44">SUM(K255,K259,K260)</f>
        <v>0</v>
      </c>
      <c r="L254" s="119">
        <f t="shared" si="38"/>
        <v>0</v>
      </c>
      <c r="M254" s="103">
        <f t="shared" ref="M254:N254" si="45">SUM(M255,M259,M260)</f>
        <v>0</v>
      </c>
      <c r="N254" s="102">
        <f t="shared" si="45"/>
        <v>0</v>
      </c>
      <c r="O254" s="101">
        <f t="shared" si="39"/>
        <v>0</v>
      </c>
      <c r="P254" s="100"/>
    </row>
    <row r="255" spans="1:16" ht="24" hidden="1" x14ac:dyDescent="0.25">
      <c r="A255" s="118">
        <v>6320</v>
      </c>
      <c r="B255" s="117" t="s">
        <v>58</v>
      </c>
      <c r="C255" s="146">
        <f t="shared" si="25"/>
        <v>0</v>
      </c>
      <c r="D255" s="140">
        <f>SUM(D256:D258)</f>
        <v>0</v>
      </c>
      <c r="E255" s="141">
        <f>SUM(E256:E258)</f>
        <v>0</v>
      </c>
      <c r="F255" s="84">
        <f t="shared" si="36"/>
        <v>0</v>
      </c>
      <c r="G255" s="140">
        <f>SUM(G256:G258)</f>
        <v>0</v>
      </c>
      <c r="H255" s="139">
        <f t="shared" ref="H255" si="46">SUM(H256:H258)</f>
        <v>0</v>
      </c>
      <c r="I255" s="79">
        <f t="shared" si="37"/>
        <v>0</v>
      </c>
      <c r="J255" s="140">
        <f>SUM(J256:J258)</f>
        <v>0</v>
      </c>
      <c r="K255" s="139">
        <f t="shared" ref="K255" si="47">SUM(K256:K258)</f>
        <v>0</v>
      </c>
      <c r="L255" s="79">
        <f t="shared" si="38"/>
        <v>0</v>
      </c>
      <c r="M255" s="142">
        <f t="shared" ref="M255:N255" si="48">SUM(M256:M258)</f>
        <v>0</v>
      </c>
      <c r="N255" s="141">
        <f t="shared" si="48"/>
        <v>0</v>
      </c>
      <c r="O255" s="79">
        <f t="shared" si="39"/>
        <v>0</v>
      </c>
      <c r="P255" s="78"/>
    </row>
    <row r="256" spans="1:16" hidden="1" x14ac:dyDescent="0.25">
      <c r="A256" s="88">
        <v>6322</v>
      </c>
      <c r="B256" s="110" t="s">
        <v>57</v>
      </c>
      <c r="C256" s="113">
        <f t="shared" si="25"/>
        <v>0</v>
      </c>
      <c r="D256" s="43">
        <v>0</v>
      </c>
      <c r="E256" s="40"/>
      <c r="F256" s="44">
        <f t="shared" si="36"/>
        <v>0</v>
      </c>
      <c r="G256" s="43"/>
      <c r="H256" s="42"/>
      <c r="I256" s="39">
        <f t="shared" si="37"/>
        <v>0</v>
      </c>
      <c r="J256" s="43">
        <v>0</v>
      </c>
      <c r="K256" s="42"/>
      <c r="L256" s="39">
        <f t="shared" si="38"/>
        <v>0</v>
      </c>
      <c r="M256" s="41"/>
      <c r="N256" s="40"/>
      <c r="O256" s="39">
        <f t="shared" si="39"/>
        <v>0</v>
      </c>
      <c r="P256" s="38"/>
    </row>
    <row r="257" spans="1:16" ht="24" hidden="1" x14ac:dyDescent="0.25">
      <c r="A257" s="88">
        <v>6323</v>
      </c>
      <c r="B257" s="110" t="s">
        <v>56</v>
      </c>
      <c r="C257" s="113">
        <f t="shared" si="25"/>
        <v>0</v>
      </c>
      <c r="D257" s="43">
        <v>0</v>
      </c>
      <c r="E257" s="40"/>
      <c r="F257" s="44">
        <f t="shared" si="36"/>
        <v>0</v>
      </c>
      <c r="G257" s="43"/>
      <c r="H257" s="42"/>
      <c r="I257" s="39">
        <f t="shared" si="37"/>
        <v>0</v>
      </c>
      <c r="J257" s="43">
        <v>0</v>
      </c>
      <c r="K257" s="42"/>
      <c r="L257" s="39">
        <f t="shared" si="38"/>
        <v>0</v>
      </c>
      <c r="M257" s="41"/>
      <c r="N257" s="40"/>
      <c r="O257" s="39">
        <f t="shared" si="39"/>
        <v>0</v>
      </c>
      <c r="P257" s="38"/>
    </row>
    <row r="258" spans="1:16" ht="24" hidden="1" x14ac:dyDescent="0.25">
      <c r="A258" s="145">
        <v>6324</v>
      </c>
      <c r="B258" s="117" t="s">
        <v>55</v>
      </c>
      <c r="C258" s="113">
        <f t="shared" si="25"/>
        <v>0</v>
      </c>
      <c r="D258" s="83">
        <v>0</v>
      </c>
      <c r="E258" s="80"/>
      <c r="F258" s="84">
        <f t="shared" si="36"/>
        <v>0</v>
      </c>
      <c r="G258" s="83"/>
      <c r="H258" s="82"/>
      <c r="I258" s="79">
        <f t="shared" si="37"/>
        <v>0</v>
      </c>
      <c r="J258" s="83">
        <v>0</v>
      </c>
      <c r="K258" s="82"/>
      <c r="L258" s="79">
        <f t="shared" si="38"/>
        <v>0</v>
      </c>
      <c r="M258" s="81"/>
      <c r="N258" s="80"/>
      <c r="O258" s="79">
        <f t="shared" si="39"/>
        <v>0</v>
      </c>
      <c r="P258" s="78"/>
    </row>
    <row r="259" spans="1:16" hidden="1" x14ac:dyDescent="0.25">
      <c r="A259" s="144">
        <v>6330</v>
      </c>
      <c r="B259" s="143" t="s">
        <v>54</v>
      </c>
      <c r="C259" s="113">
        <f t="shared" ref="C259:C286" si="49">F259+I259+L259+O259</f>
        <v>0</v>
      </c>
      <c r="D259" s="33">
        <v>0</v>
      </c>
      <c r="E259" s="30"/>
      <c r="F259" s="34">
        <f t="shared" si="36"/>
        <v>0</v>
      </c>
      <c r="G259" s="33"/>
      <c r="H259" s="32"/>
      <c r="I259" s="29">
        <f t="shared" si="37"/>
        <v>0</v>
      </c>
      <c r="J259" s="33">
        <v>0</v>
      </c>
      <c r="K259" s="32"/>
      <c r="L259" s="29">
        <f t="shared" si="38"/>
        <v>0</v>
      </c>
      <c r="M259" s="31"/>
      <c r="N259" s="30"/>
      <c r="O259" s="29">
        <f t="shared" si="39"/>
        <v>0</v>
      </c>
      <c r="P259" s="28"/>
    </row>
    <row r="260" spans="1:16" hidden="1" x14ac:dyDescent="0.25">
      <c r="A260" s="111">
        <v>6360</v>
      </c>
      <c r="B260" s="110" t="s">
        <v>53</v>
      </c>
      <c r="C260" s="113">
        <f t="shared" si="49"/>
        <v>0</v>
      </c>
      <c r="D260" s="43">
        <v>0</v>
      </c>
      <c r="E260" s="40"/>
      <c r="F260" s="44">
        <f t="shared" si="36"/>
        <v>0</v>
      </c>
      <c r="G260" s="43"/>
      <c r="H260" s="42"/>
      <c r="I260" s="39">
        <f t="shared" si="37"/>
        <v>0</v>
      </c>
      <c r="J260" s="43">
        <v>0</v>
      </c>
      <c r="K260" s="42"/>
      <c r="L260" s="39">
        <f t="shared" si="38"/>
        <v>0</v>
      </c>
      <c r="M260" s="41"/>
      <c r="N260" s="40"/>
      <c r="O260" s="39">
        <f t="shared" si="39"/>
        <v>0</v>
      </c>
      <c r="P260" s="38"/>
    </row>
    <row r="261" spans="1:16" ht="24" hidden="1" x14ac:dyDescent="0.25">
      <c r="A261" s="109">
        <v>6400</v>
      </c>
      <c r="B261" s="108" t="s">
        <v>52</v>
      </c>
      <c r="C261" s="124">
        <f t="shared" si="49"/>
        <v>0</v>
      </c>
      <c r="D261" s="121">
        <f>SUM(D262,D266)</f>
        <v>0</v>
      </c>
      <c r="E261" s="123">
        <f>SUM(E262,E266)</f>
        <v>0</v>
      </c>
      <c r="F261" s="122">
        <f t="shared" si="36"/>
        <v>0</v>
      </c>
      <c r="G261" s="121">
        <f>SUM(G262,G266)</f>
        <v>0</v>
      </c>
      <c r="H261" s="120">
        <f t="shared" ref="H261" si="50">SUM(H262,H266)</f>
        <v>0</v>
      </c>
      <c r="I261" s="119">
        <f t="shared" si="37"/>
        <v>0</v>
      </c>
      <c r="J261" s="121">
        <f>SUM(J262,J266)</f>
        <v>0</v>
      </c>
      <c r="K261" s="120">
        <f t="shared" ref="K261" si="51">SUM(K262,K266)</f>
        <v>0</v>
      </c>
      <c r="L261" s="119">
        <f t="shared" si="38"/>
        <v>0</v>
      </c>
      <c r="M261" s="103">
        <f t="shared" ref="M261:N261" si="52">SUM(M262,M266)</f>
        <v>0</v>
      </c>
      <c r="N261" s="102">
        <f t="shared" si="52"/>
        <v>0</v>
      </c>
      <c r="O261" s="101">
        <f t="shared" si="39"/>
        <v>0</v>
      </c>
      <c r="P261" s="100"/>
    </row>
    <row r="262" spans="1:16" ht="24" hidden="1" x14ac:dyDescent="0.25">
      <c r="A262" s="118">
        <v>6410</v>
      </c>
      <c r="B262" s="117" t="s">
        <v>51</v>
      </c>
      <c r="C262" s="142">
        <f t="shared" si="49"/>
        <v>0</v>
      </c>
      <c r="D262" s="140">
        <f>SUM(D263:D265)</f>
        <v>0</v>
      </c>
      <c r="E262" s="141">
        <f>SUM(E263:E265)</f>
        <v>0</v>
      </c>
      <c r="F262" s="84">
        <f t="shared" si="36"/>
        <v>0</v>
      </c>
      <c r="G262" s="140">
        <f>SUM(G263:G265)</f>
        <v>0</v>
      </c>
      <c r="H262" s="139">
        <f t="shared" ref="H262" si="53">SUM(H263:H265)</f>
        <v>0</v>
      </c>
      <c r="I262" s="79">
        <f t="shared" si="37"/>
        <v>0</v>
      </c>
      <c r="J262" s="140">
        <f>SUM(J263:J265)</f>
        <v>0</v>
      </c>
      <c r="K262" s="139">
        <f t="shared" ref="K262" si="54">SUM(K263:K265)</f>
        <v>0</v>
      </c>
      <c r="L262" s="79">
        <f t="shared" si="38"/>
        <v>0</v>
      </c>
      <c r="M262" s="138">
        <f t="shared" ref="M262:N262" si="55">SUM(M263:M265)</f>
        <v>0</v>
      </c>
      <c r="N262" s="137">
        <f t="shared" si="55"/>
        <v>0</v>
      </c>
      <c r="O262" s="49">
        <f t="shared" si="39"/>
        <v>0</v>
      </c>
      <c r="P262" s="48"/>
    </row>
    <row r="263" spans="1:16" hidden="1" x14ac:dyDescent="0.25">
      <c r="A263" s="88">
        <v>6411</v>
      </c>
      <c r="B263" s="47" t="s">
        <v>50</v>
      </c>
      <c r="C263" s="136">
        <f t="shared" si="49"/>
        <v>0</v>
      </c>
      <c r="D263" s="43">
        <v>0</v>
      </c>
      <c r="E263" s="40"/>
      <c r="F263" s="44">
        <f t="shared" si="36"/>
        <v>0</v>
      </c>
      <c r="G263" s="43"/>
      <c r="H263" s="42"/>
      <c r="I263" s="39">
        <f t="shared" si="37"/>
        <v>0</v>
      </c>
      <c r="J263" s="43">
        <v>0</v>
      </c>
      <c r="K263" s="42"/>
      <c r="L263" s="39">
        <f t="shared" si="38"/>
        <v>0</v>
      </c>
      <c r="M263" s="41"/>
      <c r="N263" s="40"/>
      <c r="O263" s="39">
        <f t="shared" si="39"/>
        <v>0</v>
      </c>
      <c r="P263" s="38"/>
    </row>
    <row r="264" spans="1:16" ht="36" hidden="1" x14ac:dyDescent="0.25">
      <c r="A264" s="88">
        <v>6412</v>
      </c>
      <c r="B264" s="110" t="s">
        <v>49</v>
      </c>
      <c r="C264" s="136">
        <f t="shared" si="49"/>
        <v>0</v>
      </c>
      <c r="D264" s="43">
        <v>0</v>
      </c>
      <c r="E264" s="40"/>
      <c r="F264" s="44">
        <f t="shared" si="36"/>
        <v>0</v>
      </c>
      <c r="G264" s="43"/>
      <c r="H264" s="42"/>
      <c r="I264" s="39">
        <f t="shared" si="37"/>
        <v>0</v>
      </c>
      <c r="J264" s="43">
        <v>0</v>
      </c>
      <c r="K264" s="42"/>
      <c r="L264" s="39">
        <f t="shared" si="38"/>
        <v>0</v>
      </c>
      <c r="M264" s="41"/>
      <c r="N264" s="40"/>
      <c r="O264" s="39">
        <f t="shared" si="39"/>
        <v>0</v>
      </c>
      <c r="P264" s="38"/>
    </row>
    <row r="265" spans="1:16" ht="36" hidden="1" x14ac:dyDescent="0.25">
      <c r="A265" s="88">
        <v>6419</v>
      </c>
      <c r="B265" s="110" t="s">
        <v>48</v>
      </c>
      <c r="C265" s="136">
        <f t="shared" si="49"/>
        <v>0</v>
      </c>
      <c r="D265" s="43">
        <v>0</v>
      </c>
      <c r="E265" s="40"/>
      <c r="F265" s="44">
        <f t="shared" si="36"/>
        <v>0</v>
      </c>
      <c r="G265" s="43"/>
      <c r="H265" s="42"/>
      <c r="I265" s="39">
        <f t="shared" si="37"/>
        <v>0</v>
      </c>
      <c r="J265" s="43">
        <v>0</v>
      </c>
      <c r="K265" s="42"/>
      <c r="L265" s="39">
        <f t="shared" si="38"/>
        <v>0</v>
      </c>
      <c r="M265" s="41"/>
      <c r="N265" s="40"/>
      <c r="O265" s="39">
        <f t="shared" si="39"/>
        <v>0</v>
      </c>
      <c r="P265" s="38"/>
    </row>
    <row r="266" spans="1:16" ht="36" hidden="1" x14ac:dyDescent="0.25">
      <c r="A266" s="111">
        <v>6420</v>
      </c>
      <c r="B266" s="110" t="s">
        <v>47</v>
      </c>
      <c r="C266" s="136">
        <f t="shared" si="49"/>
        <v>0</v>
      </c>
      <c r="D266" s="115">
        <f>SUM(D267:D270)</f>
        <v>0</v>
      </c>
      <c r="E266" s="112">
        <f>SUM(E267:E270)</f>
        <v>0</v>
      </c>
      <c r="F266" s="44">
        <f t="shared" si="36"/>
        <v>0</v>
      </c>
      <c r="G266" s="115">
        <f>SUM(G267:G270)</f>
        <v>0</v>
      </c>
      <c r="H266" s="114">
        <f>SUM(H267:H270)</f>
        <v>0</v>
      </c>
      <c r="I266" s="39">
        <f t="shared" si="37"/>
        <v>0</v>
      </c>
      <c r="J266" s="115">
        <f>SUM(J267:J270)</f>
        <v>0</v>
      </c>
      <c r="K266" s="114">
        <f>SUM(K267:K270)</f>
        <v>0</v>
      </c>
      <c r="L266" s="39">
        <f t="shared" si="38"/>
        <v>0</v>
      </c>
      <c r="M266" s="113">
        <f>SUM(M267:M270)</f>
        <v>0</v>
      </c>
      <c r="N266" s="112">
        <f>SUM(N267:N270)</f>
        <v>0</v>
      </c>
      <c r="O266" s="39">
        <f t="shared" si="39"/>
        <v>0</v>
      </c>
      <c r="P266" s="38"/>
    </row>
    <row r="267" spans="1:16" hidden="1" x14ac:dyDescent="0.25">
      <c r="A267" s="88">
        <v>6421</v>
      </c>
      <c r="B267" s="110" t="s">
        <v>46</v>
      </c>
      <c r="C267" s="136">
        <f t="shared" si="49"/>
        <v>0</v>
      </c>
      <c r="D267" s="43">
        <v>0</v>
      </c>
      <c r="E267" s="40"/>
      <c r="F267" s="44">
        <f t="shared" si="36"/>
        <v>0</v>
      </c>
      <c r="G267" s="43"/>
      <c r="H267" s="42"/>
      <c r="I267" s="39">
        <f t="shared" si="37"/>
        <v>0</v>
      </c>
      <c r="J267" s="43">
        <v>0</v>
      </c>
      <c r="K267" s="42"/>
      <c r="L267" s="39">
        <f t="shared" si="38"/>
        <v>0</v>
      </c>
      <c r="M267" s="41"/>
      <c r="N267" s="40"/>
      <c r="O267" s="39">
        <f t="shared" si="39"/>
        <v>0</v>
      </c>
      <c r="P267" s="38"/>
    </row>
    <row r="268" spans="1:16" hidden="1" x14ac:dyDescent="0.25">
      <c r="A268" s="88">
        <v>6422</v>
      </c>
      <c r="B268" s="110" t="s">
        <v>45</v>
      </c>
      <c r="C268" s="136">
        <f t="shared" si="49"/>
        <v>0</v>
      </c>
      <c r="D268" s="43">
        <v>0</v>
      </c>
      <c r="E268" s="40"/>
      <c r="F268" s="44">
        <f t="shared" si="36"/>
        <v>0</v>
      </c>
      <c r="G268" s="43"/>
      <c r="H268" s="42"/>
      <c r="I268" s="39">
        <f t="shared" si="37"/>
        <v>0</v>
      </c>
      <c r="J268" s="43">
        <v>0</v>
      </c>
      <c r="K268" s="42"/>
      <c r="L268" s="39">
        <f t="shared" si="38"/>
        <v>0</v>
      </c>
      <c r="M268" s="41"/>
      <c r="N268" s="40"/>
      <c r="O268" s="39">
        <f t="shared" si="39"/>
        <v>0</v>
      </c>
      <c r="P268" s="38"/>
    </row>
    <row r="269" spans="1:16" hidden="1" x14ac:dyDescent="0.25">
      <c r="A269" s="88">
        <v>6423</v>
      </c>
      <c r="B269" s="110" t="s">
        <v>44</v>
      </c>
      <c r="C269" s="136">
        <f t="shared" si="49"/>
        <v>0</v>
      </c>
      <c r="D269" s="43">
        <v>0</v>
      </c>
      <c r="E269" s="40"/>
      <c r="F269" s="44">
        <f t="shared" si="36"/>
        <v>0</v>
      </c>
      <c r="G269" s="43"/>
      <c r="H269" s="42"/>
      <c r="I269" s="39">
        <f t="shared" si="37"/>
        <v>0</v>
      </c>
      <c r="J269" s="43">
        <v>0</v>
      </c>
      <c r="K269" s="42"/>
      <c r="L269" s="39">
        <f t="shared" si="38"/>
        <v>0</v>
      </c>
      <c r="M269" s="41"/>
      <c r="N269" s="40"/>
      <c r="O269" s="39">
        <f t="shared" si="39"/>
        <v>0</v>
      </c>
      <c r="P269" s="38"/>
    </row>
    <row r="270" spans="1:16" ht="24" hidden="1" x14ac:dyDescent="0.25">
      <c r="A270" s="88">
        <v>6424</v>
      </c>
      <c r="B270" s="110" t="s">
        <v>43</v>
      </c>
      <c r="C270" s="136">
        <f t="shared" si="49"/>
        <v>0</v>
      </c>
      <c r="D270" s="43">
        <v>0</v>
      </c>
      <c r="E270" s="40"/>
      <c r="F270" s="44">
        <f t="shared" si="36"/>
        <v>0</v>
      </c>
      <c r="G270" s="43"/>
      <c r="H270" s="42"/>
      <c r="I270" s="39">
        <f t="shared" si="37"/>
        <v>0</v>
      </c>
      <c r="J270" s="43">
        <v>0</v>
      </c>
      <c r="K270" s="42"/>
      <c r="L270" s="39">
        <f t="shared" si="38"/>
        <v>0</v>
      </c>
      <c r="M270" s="41"/>
      <c r="N270" s="40"/>
      <c r="O270" s="39">
        <f t="shared" si="39"/>
        <v>0</v>
      </c>
      <c r="P270" s="38"/>
    </row>
    <row r="271" spans="1:16" ht="45.75" hidden="1" customHeight="1" x14ac:dyDescent="0.25">
      <c r="A271" s="135">
        <v>7000</v>
      </c>
      <c r="B271" s="135" t="s">
        <v>42</v>
      </c>
      <c r="C271" s="134">
        <f t="shared" si="49"/>
        <v>0</v>
      </c>
      <c r="D271" s="131">
        <f>SUM(D272,D282)</f>
        <v>0</v>
      </c>
      <c r="E271" s="133">
        <f>SUM(E272,E282)</f>
        <v>0</v>
      </c>
      <c r="F271" s="132">
        <f t="shared" si="36"/>
        <v>0</v>
      </c>
      <c r="G271" s="131">
        <f>SUM(G272,G282)</f>
        <v>0</v>
      </c>
      <c r="H271" s="130">
        <f>SUM(H272,H282)</f>
        <v>0</v>
      </c>
      <c r="I271" s="129">
        <f t="shared" si="37"/>
        <v>0</v>
      </c>
      <c r="J271" s="131">
        <f>SUM(J272,J282)</f>
        <v>0</v>
      </c>
      <c r="K271" s="130">
        <f>SUM(K272,K282)</f>
        <v>0</v>
      </c>
      <c r="L271" s="129">
        <f t="shared" si="38"/>
        <v>0</v>
      </c>
      <c r="M271" s="128">
        <f>SUM(M272,M282)</f>
        <v>0</v>
      </c>
      <c r="N271" s="127">
        <f>SUM(N272,N282)</f>
        <v>0</v>
      </c>
      <c r="O271" s="126">
        <f t="shared" si="39"/>
        <v>0</v>
      </c>
      <c r="P271" s="125"/>
    </row>
    <row r="272" spans="1:16" hidden="1" x14ac:dyDescent="0.25">
      <c r="A272" s="109">
        <v>7200</v>
      </c>
      <c r="B272" s="108" t="s">
        <v>41</v>
      </c>
      <c r="C272" s="124">
        <f t="shared" si="49"/>
        <v>0</v>
      </c>
      <c r="D272" s="121">
        <f>SUM(D273,D274,D277,D278,D281)</f>
        <v>0</v>
      </c>
      <c r="E272" s="123">
        <f>SUM(E273,E274,E277,E278,E281)</f>
        <v>0</v>
      </c>
      <c r="F272" s="122">
        <f t="shared" si="36"/>
        <v>0</v>
      </c>
      <c r="G272" s="121">
        <f>SUM(G273,G274,G277,G278,G281)</f>
        <v>0</v>
      </c>
      <c r="H272" s="120">
        <f>SUM(H273,H274,H277,H278,H281)</f>
        <v>0</v>
      </c>
      <c r="I272" s="119">
        <f t="shared" si="37"/>
        <v>0</v>
      </c>
      <c r="J272" s="121">
        <f>SUM(J273,J274,J277,J278,J281)</f>
        <v>0</v>
      </c>
      <c r="K272" s="120">
        <f>SUM(K273,K274,K277,K278,K281)</f>
        <v>0</v>
      </c>
      <c r="L272" s="119">
        <f t="shared" si="38"/>
        <v>0</v>
      </c>
      <c r="M272" s="69">
        <f>SUM(M273,M274,M277,M278,M281)</f>
        <v>0</v>
      </c>
      <c r="N272" s="68">
        <f>SUM(N273,N274,N277,N278,N281)</f>
        <v>0</v>
      </c>
      <c r="O272" s="67">
        <f t="shared" si="39"/>
        <v>0</v>
      </c>
      <c r="P272" s="66"/>
    </row>
    <row r="273" spans="1:16" ht="24" hidden="1" x14ac:dyDescent="0.25">
      <c r="A273" s="118">
        <v>7210</v>
      </c>
      <c r="B273" s="117" t="s">
        <v>40</v>
      </c>
      <c r="C273" s="85">
        <f t="shared" si="49"/>
        <v>0</v>
      </c>
      <c r="D273" s="83">
        <v>0</v>
      </c>
      <c r="E273" s="80"/>
      <c r="F273" s="84">
        <f t="shared" si="36"/>
        <v>0</v>
      </c>
      <c r="G273" s="83"/>
      <c r="H273" s="82"/>
      <c r="I273" s="79">
        <f t="shared" si="37"/>
        <v>0</v>
      </c>
      <c r="J273" s="83">
        <v>0</v>
      </c>
      <c r="K273" s="82"/>
      <c r="L273" s="79">
        <f t="shared" si="38"/>
        <v>0</v>
      </c>
      <c r="M273" s="81"/>
      <c r="N273" s="80"/>
      <c r="O273" s="79">
        <f t="shared" si="39"/>
        <v>0</v>
      </c>
      <c r="P273" s="78"/>
    </row>
    <row r="274" spans="1:16" s="116" customFormat="1" ht="24" hidden="1" x14ac:dyDescent="0.25">
      <c r="A274" s="111">
        <v>7220</v>
      </c>
      <c r="B274" s="110" t="s">
        <v>39</v>
      </c>
      <c r="C274" s="45">
        <f t="shared" si="49"/>
        <v>0</v>
      </c>
      <c r="D274" s="115">
        <f>SUM(D275:D276)</f>
        <v>0</v>
      </c>
      <c r="E274" s="112">
        <f>SUM(E275:E276)</f>
        <v>0</v>
      </c>
      <c r="F274" s="44">
        <f t="shared" si="36"/>
        <v>0</v>
      </c>
      <c r="G274" s="115">
        <f>SUM(G275:G276)</f>
        <v>0</v>
      </c>
      <c r="H274" s="114">
        <f>SUM(H275:H276)</f>
        <v>0</v>
      </c>
      <c r="I274" s="39">
        <f t="shared" si="37"/>
        <v>0</v>
      </c>
      <c r="J274" s="115">
        <f>SUM(J275:J276)</f>
        <v>0</v>
      </c>
      <c r="K274" s="114">
        <f>SUM(K275:K276)</f>
        <v>0</v>
      </c>
      <c r="L274" s="39">
        <f t="shared" si="38"/>
        <v>0</v>
      </c>
      <c r="M274" s="113">
        <f>SUM(M275:M276)</f>
        <v>0</v>
      </c>
      <c r="N274" s="112">
        <f>SUM(N275:N276)</f>
        <v>0</v>
      </c>
      <c r="O274" s="39">
        <f t="shared" si="39"/>
        <v>0</v>
      </c>
      <c r="P274" s="38"/>
    </row>
    <row r="275" spans="1:16" s="116" customFormat="1" ht="36" hidden="1" x14ac:dyDescent="0.25">
      <c r="A275" s="88">
        <v>7221</v>
      </c>
      <c r="B275" s="110" t="s">
        <v>38</v>
      </c>
      <c r="C275" s="45">
        <f t="shared" si="49"/>
        <v>0</v>
      </c>
      <c r="D275" s="43">
        <v>0</v>
      </c>
      <c r="E275" s="40"/>
      <c r="F275" s="44">
        <f t="shared" si="36"/>
        <v>0</v>
      </c>
      <c r="G275" s="43"/>
      <c r="H275" s="42"/>
      <c r="I275" s="39">
        <f t="shared" si="37"/>
        <v>0</v>
      </c>
      <c r="J275" s="43">
        <v>0</v>
      </c>
      <c r="K275" s="42"/>
      <c r="L275" s="39">
        <f t="shared" si="38"/>
        <v>0</v>
      </c>
      <c r="M275" s="41"/>
      <c r="N275" s="40"/>
      <c r="O275" s="39">
        <f t="shared" si="39"/>
        <v>0</v>
      </c>
      <c r="P275" s="38"/>
    </row>
    <row r="276" spans="1:16" s="116" customFormat="1" ht="36" hidden="1" x14ac:dyDescent="0.25">
      <c r="A276" s="88">
        <v>7222</v>
      </c>
      <c r="B276" s="110" t="s">
        <v>37</v>
      </c>
      <c r="C276" s="45">
        <f t="shared" si="49"/>
        <v>0</v>
      </c>
      <c r="D276" s="43">
        <v>0</v>
      </c>
      <c r="E276" s="40"/>
      <c r="F276" s="44">
        <f t="shared" si="36"/>
        <v>0</v>
      </c>
      <c r="G276" s="43"/>
      <c r="H276" s="42"/>
      <c r="I276" s="39">
        <f t="shared" si="37"/>
        <v>0</v>
      </c>
      <c r="J276" s="43">
        <v>0</v>
      </c>
      <c r="K276" s="42"/>
      <c r="L276" s="39">
        <f t="shared" si="38"/>
        <v>0</v>
      </c>
      <c r="M276" s="41"/>
      <c r="N276" s="40"/>
      <c r="O276" s="39">
        <f t="shared" si="39"/>
        <v>0</v>
      </c>
      <c r="P276" s="38"/>
    </row>
    <row r="277" spans="1:16" s="116" customFormat="1" ht="24" hidden="1" x14ac:dyDescent="0.25">
      <c r="A277" s="111">
        <v>7230</v>
      </c>
      <c r="B277" s="110" t="s">
        <v>36</v>
      </c>
      <c r="C277" s="45">
        <f t="shared" si="49"/>
        <v>0</v>
      </c>
      <c r="D277" s="43">
        <v>0</v>
      </c>
      <c r="E277" s="40"/>
      <c r="F277" s="44">
        <f t="shared" si="36"/>
        <v>0</v>
      </c>
      <c r="G277" s="43"/>
      <c r="H277" s="42"/>
      <c r="I277" s="39">
        <f t="shared" si="37"/>
        <v>0</v>
      </c>
      <c r="J277" s="43">
        <v>0</v>
      </c>
      <c r="K277" s="42"/>
      <c r="L277" s="39">
        <f t="shared" si="38"/>
        <v>0</v>
      </c>
      <c r="M277" s="41"/>
      <c r="N277" s="40"/>
      <c r="O277" s="39">
        <f>M277+N277</f>
        <v>0</v>
      </c>
      <c r="P277" s="38"/>
    </row>
    <row r="278" spans="1:16" ht="24" hidden="1" x14ac:dyDescent="0.25">
      <c r="A278" s="111">
        <v>7240</v>
      </c>
      <c r="B278" s="110" t="s">
        <v>35</v>
      </c>
      <c r="C278" s="45">
        <f t="shared" si="49"/>
        <v>0</v>
      </c>
      <c r="D278" s="115">
        <f>SUM(D279:D280)</f>
        <v>0</v>
      </c>
      <c r="E278" s="112">
        <f>SUM(E279:E280)</f>
        <v>0</v>
      </c>
      <c r="F278" s="44">
        <f t="shared" si="36"/>
        <v>0</v>
      </c>
      <c r="G278" s="115">
        <f>SUM(G279:G280)</f>
        <v>0</v>
      </c>
      <c r="H278" s="114">
        <f>SUM(H279:H280)</f>
        <v>0</v>
      </c>
      <c r="I278" s="39">
        <f t="shared" si="37"/>
        <v>0</v>
      </c>
      <c r="J278" s="115">
        <f>SUM(J279:J280)</f>
        <v>0</v>
      </c>
      <c r="K278" s="114">
        <f>SUM(K279:K280)</f>
        <v>0</v>
      </c>
      <c r="L278" s="39">
        <f t="shared" si="38"/>
        <v>0</v>
      </c>
      <c r="M278" s="113">
        <f>SUM(M279:M280)</f>
        <v>0</v>
      </c>
      <c r="N278" s="112">
        <f>SUM(N279:N280)</f>
        <v>0</v>
      </c>
      <c r="O278" s="39">
        <f>SUM(O279:O280)</f>
        <v>0</v>
      </c>
      <c r="P278" s="38"/>
    </row>
    <row r="279" spans="1:16" ht="48" hidden="1" x14ac:dyDescent="0.25">
      <c r="A279" s="88">
        <v>7245</v>
      </c>
      <c r="B279" s="110" t="s">
        <v>34</v>
      </c>
      <c r="C279" s="45">
        <f t="shared" si="49"/>
        <v>0</v>
      </c>
      <c r="D279" s="43">
        <v>0</v>
      </c>
      <c r="E279" s="40"/>
      <c r="F279" s="44">
        <f t="shared" si="36"/>
        <v>0</v>
      </c>
      <c r="G279" s="43"/>
      <c r="H279" s="42"/>
      <c r="I279" s="39">
        <f t="shared" si="37"/>
        <v>0</v>
      </c>
      <c r="J279" s="43">
        <v>0</v>
      </c>
      <c r="K279" s="42"/>
      <c r="L279" s="39">
        <f t="shared" si="38"/>
        <v>0</v>
      </c>
      <c r="M279" s="41"/>
      <c r="N279" s="40"/>
      <c r="O279" s="39">
        <f t="shared" ref="O279:O282" si="56">M279+N279</f>
        <v>0</v>
      </c>
      <c r="P279" s="38"/>
    </row>
    <row r="280" spans="1:16" ht="84" hidden="1" x14ac:dyDescent="0.25">
      <c r="A280" s="88">
        <v>7246</v>
      </c>
      <c r="B280" s="110" t="s">
        <v>33</v>
      </c>
      <c r="C280" s="45">
        <f t="shared" si="49"/>
        <v>0</v>
      </c>
      <c r="D280" s="43">
        <v>0</v>
      </c>
      <c r="E280" s="40"/>
      <c r="F280" s="44">
        <f t="shared" si="36"/>
        <v>0</v>
      </c>
      <c r="G280" s="43"/>
      <c r="H280" s="42"/>
      <c r="I280" s="39">
        <f t="shared" si="37"/>
        <v>0</v>
      </c>
      <c r="J280" s="43">
        <v>0</v>
      </c>
      <c r="K280" s="42"/>
      <c r="L280" s="39">
        <f t="shared" si="38"/>
        <v>0</v>
      </c>
      <c r="M280" s="41"/>
      <c r="N280" s="40"/>
      <c r="O280" s="39">
        <f t="shared" si="56"/>
        <v>0</v>
      </c>
      <c r="P280" s="38"/>
    </row>
    <row r="281" spans="1:16" ht="24" hidden="1" x14ac:dyDescent="0.25">
      <c r="A281" s="111">
        <v>7260</v>
      </c>
      <c r="B281" s="110" t="s">
        <v>32</v>
      </c>
      <c r="C281" s="45">
        <f t="shared" si="49"/>
        <v>0</v>
      </c>
      <c r="D281" s="83">
        <v>0</v>
      </c>
      <c r="E281" s="80"/>
      <c r="F281" s="84">
        <f t="shared" si="36"/>
        <v>0</v>
      </c>
      <c r="G281" s="83"/>
      <c r="H281" s="82"/>
      <c r="I281" s="79">
        <f t="shared" si="37"/>
        <v>0</v>
      </c>
      <c r="J281" s="83">
        <v>0</v>
      </c>
      <c r="K281" s="82"/>
      <c r="L281" s="79">
        <f t="shared" si="38"/>
        <v>0</v>
      </c>
      <c r="M281" s="81"/>
      <c r="N281" s="80"/>
      <c r="O281" s="79">
        <f t="shared" si="56"/>
        <v>0</v>
      </c>
      <c r="P281" s="78"/>
    </row>
    <row r="282" spans="1:16" hidden="1" x14ac:dyDescent="0.25">
      <c r="A282" s="109">
        <v>7700</v>
      </c>
      <c r="B282" s="108" t="s">
        <v>31</v>
      </c>
      <c r="C282" s="107">
        <f t="shared" si="49"/>
        <v>0</v>
      </c>
      <c r="D282" s="105">
        <f>D283</f>
        <v>0</v>
      </c>
      <c r="E282" s="102">
        <f>SUM(E283)</f>
        <v>0</v>
      </c>
      <c r="F282" s="106">
        <f t="shared" si="36"/>
        <v>0</v>
      </c>
      <c r="G282" s="105">
        <f>G283</f>
        <v>0</v>
      </c>
      <c r="H282" s="104">
        <f>SUM(H283)</f>
        <v>0</v>
      </c>
      <c r="I282" s="101">
        <f t="shared" si="37"/>
        <v>0</v>
      </c>
      <c r="J282" s="105">
        <f>J283</f>
        <v>0</v>
      </c>
      <c r="K282" s="104">
        <f>SUM(K283)</f>
        <v>0</v>
      </c>
      <c r="L282" s="101">
        <f t="shared" si="38"/>
        <v>0</v>
      </c>
      <c r="M282" s="103">
        <f>SUM(M283)</f>
        <v>0</v>
      </c>
      <c r="N282" s="102">
        <f>SUM(N283)</f>
        <v>0</v>
      </c>
      <c r="O282" s="101">
        <f t="shared" si="56"/>
        <v>0</v>
      </c>
      <c r="P282" s="100"/>
    </row>
    <row r="283" spans="1:16" hidden="1" x14ac:dyDescent="0.25">
      <c r="A283" s="99">
        <v>7720</v>
      </c>
      <c r="B283" s="98" t="s">
        <v>30</v>
      </c>
      <c r="C283" s="97">
        <f t="shared" si="49"/>
        <v>0</v>
      </c>
      <c r="D283" s="53">
        <v>0</v>
      </c>
      <c r="E283" s="50"/>
      <c r="F283" s="54">
        <f t="shared" si="36"/>
        <v>0</v>
      </c>
      <c r="G283" s="53"/>
      <c r="H283" s="52"/>
      <c r="I283" s="49">
        <f t="shared" si="37"/>
        <v>0</v>
      </c>
      <c r="J283" s="53">
        <v>0</v>
      </c>
      <c r="K283" s="52"/>
      <c r="L283" s="49">
        <f t="shared" si="38"/>
        <v>0</v>
      </c>
      <c r="M283" s="51"/>
      <c r="N283" s="50"/>
      <c r="O283" s="49">
        <f>M283+N283</f>
        <v>0</v>
      </c>
      <c r="P283" s="48"/>
    </row>
    <row r="284" spans="1:16" hidden="1" x14ac:dyDescent="0.25">
      <c r="A284" s="57"/>
      <c r="B284" s="96" t="s">
        <v>29</v>
      </c>
      <c r="C284" s="85">
        <f t="shared" si="49"/>
        <v>0</v>
      </c>
      <c r="D284" s="94">
        <f>SUM(D285:D286)</f>
        <v>0</v>
      </c>
      <c r="E284" s="91">
        <f>SUM(E285:E286)</f>
        <v>0</v>
      </c>
      <c r="F284" s="95">
        <f t="shared" si="36"/>
        <v>0</v>
      </c>
      <c r="G284" s="94">
        <f>SUM(G285:G286)</f>
        <v>0</v>
      </c>
      <c r="H284" s="93">
        <f>SUM(H285:H286)</f>
        <v>0</v>
      </c>
      <c r="I284" s="90">
        <f t="shared" si="37"/>
        <v>0</v>
      </c>
      <c r="J284" s="94">
        <f>SUM(J285:J286)</f>
        <v>0</v>
      </c>
      <c r="K284" s="93">
        <f>SUM(K285:K286)</f>
        <v>0</v>
      </c>
      <c r="L284" s="90">
        <f t="shared" si="38"/>
        <v>0</v>
      </c>
      <c r="M284" s="92">
        <f>SUM(M285:M286)</f>
        <v>0</v>
      </c>
      <c r="N284" s="91">
        <f>SUM(N285:N286)</f>
        <v>0</v>
      </c>
      <c r="O284" s="90">
        <f t="shared" ref="O284:O299" si="57">M284+N284</f>
        <v>0</v>
      </c>
      <c r="P284" s="89"/>
    </row>
    <row r="285" spans="1:16" hidden="1" x14ac:dyDescent="0.25">
      <c r="A285" s="47" t="s">
        <v>28</v>
      </c>
      <c r="B285" s="88" t="s">
        <v>27</v>
      </c>
      <c r="C285" s="87">
        <f t="shared" si="49"/>
        <v>0</v>
      </c>
      <c r="D285" s="43"/>
      <c r="E285" s="40"/>
      <c r="F285" s="44">
        <f t="shared" si="36"/>
        <v>0</v>
      </c>
      <c r="G285" s="43"/>
      <c r="H285" s="42"/>
      <c r="I285" s="39">
        <f t="shared" si="37"/>
        <v>0</v>
      </c>
      <c r="J285" s="43"/>
      <c r="K285" s="42"/>
      <c r="L285" s="39">
        <f t="shared" si="38"/>
        <v>0</v>
      </c>
      <c r="M285" s="41"/>
      <c r="N285" s="40"/>
      <c r="O285" s="39">
        <f t="shared" si="57"/>
        <v>0</v>
      </c>
      <c r="P285" s="38"/>
    </row>
    <row r="286" spans="1:16" hidden="1" x14ac:dyDescent="0.25">
      <c r="A286" s="47" t="s">
        <v>26</v>
      </c>
      <c r="B286" s="86" t="s">
        <v>25</v>
      </c>
      <c r="C286" s="85">
        <f t="shared" si="49"/>
        <v>0</v>
      </c>
      <c r="D286" s="83"/>
      <c r="E286" s="80"/>
      <c r="F286" s="84">
        <f t="shared" si="36"/>
        <v>0</v>
      </c>
      <c r="G286" s="83"/>
      <c r="H286" s="82"/>
      <c r="I286" s="79">
        <f t="shared" si="37"/>
        <v>0</v>
      </c>
      <c r="J286" s="83"/>
      <c r="K286" s="82"/>
      <c r="L286" s="79">
        <f t="shared" si="38"/>
        <v>0</v>
      </c>
      <c r="M286" s="81"/>
      <c r="N286" s="80"/>
      <c r="O286" s="79">
        <f t="shared" si="57"/>
        <v>0</v>
      </c>
      <c r="P286" s="78"/>
    </row>
    <row r="287" spans="1:16" x14ac:dyDescent="0.25">
      <c r="A287" s="77"/>
      <c r="B287" s="76" t="s">
        <v>24</v>
      </c>
      <c r="C287" s="75">
        <f>SUM(C284,C271,C233,C198,C190,C176,C78,C56)</f>
        <v>2047388</v>
      </c>
      <c r="D287" s="72">
        <f>SUM(D284,D271,D233,D198,D190,D176,D78,D56)</f>
        <v>1992732</v>
      </c>
      <c r="E287" s="600">
        <f>SUM(E284,E271,E233,E198,E190,E176,E78,E56)</f>
        <v>54482</v>
      </c>
      <c r="F287" s="505">
        <f t="shared" si="36"/>
        <v>2047214</v>
      </c>
      <c r="G287" s="72">
        <f>SUM(G284,G271,G233,G198,G190,G176,G78,G56)</f>
        <v>0</v>
      </c>
      <c r="H287" s="71">
        <f>SUM(H284,H271,H233,H198,H190,H176,H78,H56)</f>
        <v>0</v>
      </c>
      <c r="I287" s="70">
        <f t="shared" si="37"/>
        <v>0</v>
      </c>
      <c r="J287" s="72">
        <f>SUM(J284,J271,J233,J198,J190,J176,J78,J56)</f>
        <v>0</v>
      </c>
      <c r="K287" s="71">
        <f>SUM(K284,K271,K233,K198,K190,K176,K78,K56)</f>
        <v>0</v>
      </c>
      <c r="L287" s="70">
        <f t="shared" si="38"/>
        <v>0</v>
      </c>
      <c r="M287" s="69">
        <f>SUM(M284,M271,M233,M198,M190,M176,M78,M56)</f>
        <v>174</v>
      </c>
      <c r="N287" s="68">
        <f>SUM(N284,N271,N233,N198,N190,N176,N78,N56)</f>
        <v>0</v>
      </c>
      <c r="O287" s="67">
        <f t="shared" si="57"/>
        <v>174</v>
      </c>
      <c r="P287" s="66"/>
    </row>
    <row r="288" spans="1:16" hidden="1" x14ac:dyDescent="0.25">
      <c r="A288" s="65" t="s">
        <v>23</v>
      </c>
      <c r="B288" s="64"/>
      <c r="C288" s="59">
        <f t="shared" ref="C288" si="58">F288+I288+L288+O288</f>
        <v>0</v>
      </c>
      <c r="D288" s="61">
        <f>SUM(D28,D29,D45)-D54</f>
        <v>0</v>
      </c>
      <c r="E288" s="58">
        <f>SUM(E28,E29,E45)-E54</f>
        <v>0</v>
      </c>
      <c r="F288" s="26">
        <f t="shared" si="36"/>
        <v>0</v>
      </c>
      <c r="G288" s="61">
        <f>SUM(G28,G29,G45)-G54</f>
        <v>0</v>
      </c>
      <c r="H288" s="60">
        <f>SUM(H28,H29,H45)-H54</f>
        <v>0</v>
      </c>
      <c r="I288" s="15">
        <f t="shared" si="37"/>
        <v>0</v>
      </c>
      <c r="J288" s="61">
        <f>(J30+J46)-J54</f>
        <v>0</v>
      </c>
      <c r="K288" s="60">
        <f>(K30+K46)-K54</f>
        <v>0</v>
      </c>
      <c r="L288" s="15">
        <f t="shared" si="38"/>
        <v>0</v>
      </c>
      <c r="M288" s="59">
        <f>M48-M54</f>
        <v>0</v>
      </c>
      <c r="N288" s="58">
        <f>N48-N54</f>
        <v>0</v>
      </c>
      <c r="O288" s="15">
        <f t="shared" si="57"/>
        <v>0</v>
      </c>
      <c r="P288" s="14"/>
    </row>
    <row r="289" spans="1:17" s="6" customFormat="1" hidden="1" x14ac:dyDescent="0.25">
      <c r="A289" s="65" t="s">
        <v>22</v>
      </c>
      <c r="B289" s="64"/>
      <c r="C289" s="62">
        <f>SUM(C290,C291)-C298+C299</f>
        <v>0</v>
      </c>
      <c r="D289" s="61">
        <f>SUM(D290,D291)-D298+D299</f>
        <v>0</v>
      </c>
      <c r="E289" s="58">
        <f>SUM(E290,E291)-E298+E299</f>
        <v>0</v>
      </c>
      <c r="F289" s="26">
        <f t="shared" si="36"/>
        <v>0</v>
      </c>
      <c r="G289" s="61">
        <f>SUM(G290,G291)-G298+G299</f>
        <v>0</v>
      </c>
      <c r="H289" s="60">
        <f>SUM(H290,H291)-H298+H299</f>
        <v>0</v>
      </c>
      <c r="I289" s="15">
        <f t="shared" si="37"/>
        <v>0</v>
      </c>
      <c r="J289" s="61">
        <f>SUM(J290,J291)-J298+J299</f>
        <v>0</v>
      </c>
      <c r="K289" s="60">
        <f>SUM(K290,K291)-K298+K299</f>
        <v>0</v>
      </c>
      <c r="L289" s="15">
        <f t="shared" si="38"/>
        <v>0</v>
      </c>
      <c r="M289" s="59">
        <f>SUM(M290,M291)-M298+M299</f>
        <v>0</v>
      </c>
      <c r="N289" s="58">
        <f>SUM(N290,N291)-N298+N299</f>
        <v>0</v>
      </c>
      <c r="O289" s="15">
        <f t="shared" si="57"/>
        <v>0</v>
      </c>
      <c r="P289" s="14"/>
    </row>
    <row r="290" spans="1:17" s="6" customFormat="1" hidden="1" x14ac:dyDescent="0.25">
      <c r="A290" s="63" t="s">
        <v>21</v>
      </c>
      <c r="B290" s="63" t="s">
        <v>20</v>
      </c>
      <c r="C290" s="62">
        <f>C25-C284</f>
        <v>0</v>
      </c>
      <c r="D290" s="61">
        <f>D25-D284</f>
        <v>0</v>
      </c>
      <c r="E290" s="58">
        <f>E25-E284</f>
        <v>0</v>
      </c>
      <c r="F290" s="26">
        <f t="shared" si="36"/>
        <v>0</v>
      </c>
      <c r="G290" s="61">
        <f>G25-G284</f>
        <v>0</v>
      </c>
      <c r="H290" s="60">
        <f>H25-H284</f>
        <v>0</v>
      </c>
      <c r="I290" s="15">
        <f t="shared" si="37"/>
        <v>0</v>
      </c>
      <c r="J290" s="61">
        <f>J25-J284</f>
        <v>0</v>
      </c>
      <c r="K290" s="60">
        <f>K25-K284</f>
        <v>0</v>
      </c>
      <c r="L290" s="15">
        <f t="shared" si="38"/>
        <v>0</v>
      </c>
      <c r="M290" s="59">
        <f>M25-M284</f>
        <v>0</v>
      </c>
      <c r="N290" s="58">
        <f>N25-N284</f>
        <v>0</v>
      </c>
      <c r="O290" s="15">
        <f t="shared" si="57"/>
        <v>0</v>
      </c>
      <c r="P290" s="14"/>
    </row>
    <row r="291" spans="1:17" s="6" customFormat="1" hidden="1" x14ac:dyDescent="0.25">
      <c r="A291" s="25" t="s">
        <v>19</v>
      </c>
      <c r="B291" s="25" t="s">
        <v>18</v>
      </c>
      <c r="C291" s="62">
        <f>SUM(C292,C294,C296)-SUM(C293,C295,C297)</f>
        <v>0</v>
      </c>
      <c r="D291" s="61">
        <f>SUM(D292,D294,D296)-SUM(D293,D295,D297)</f>
        <v>0</v>
      </c>
      <c r="E291" s="58">
        <f t="shared" ref="E291" si="59">SUM(E292,E294,E296)-SUM(E293,E295,E297)</f>
        <v>0</v>
      </c>
      <c r="F291" s="26">
        <f t="shared" si="36"/>
        <v>0</v>
      </c>
      <c r="G291" s="61">
        <f t="shared" ref="G291:H291" si="60">SUM(G292,G294,G296)-SUM(G293,G295,G297)</f>
        <v>0</v>
      </c>
      <c r="H291" s="60">
        <f t="shared" si="60"/>
        <v>0</v>
      </c>
      <c r="I291" s="15">
        <f t="shared" si="37"/>
        <v>0</v>
      </c>
      <c r="J291" s="61">
        <f>SUM(J292,J294,J296)-SUM(J293,J295,J297)</f>
        <v>0</v>
      </c>
      <c r="K291" s="60">
        <f t="shared" ref="K291" si="61">SUM(K292,K294,K296)-SUM(K293,K295,K297)</f>
        <v>0</v>
      </c>
      <c r="L291" s="15">
        <f t="shared" si="38"/>
        <v>0</v>
      </c>
      <c r="M291" s="59">
        <f t="shared" ref="M291:N291" si="62">SUM(M292,M294,M296)-SUM(M293,M295,M297)</f>
        <v>0</v>
      </c>
      <c r="N291" s="58">
        <f t="shared" si="62"/>
        <v>0</v>
      </c>
      <c r="O291" s="15">
        <f t="shared" si="57"/>
        <v>0</v>
      </c>
      <c r="P291" s="14"/>
    </row>
    <row r="292" spans="1:17" s="6" customFormat="1" hidden="1" x14ac:dyDescent="0.25">
      <c r="A292" s="57" t="s">
        <v>17</v>
      </c>
      <c r="B292" s="56" t="s">
        <v>16</v>
      </c>
      <c r="C292" s="55">
        <f t="shared" ref="C292:C299" si="63">F292+I292+L292+O292</f>
        <v>0</v>
      </c>
      <c r="D292" s="53"/>
      <c r="E292" s="50"/>
      <c r="F292" s="54">
        <f t="shared" si="36"/>
        <v>0</v>
      </c>
      <c r="G292" s="53"/>
      <c r="H292" s="52"/>
      <c r="I292" s="49">
        <f t="shared" si="37"/>
        <v>0</v>
      </c>
      <c r="J292" s="53"/>
      <c r="K292" s="52"/>
      <c r="L292" s="49">
        <f t="shared" si="38"/>
        <v>0</v>
      </c>
      <c r="M292" s="51"/>
      <c r="N292" s="50"/>
      <c r="O292" s="49">
        <f t="shared" si="57"/>
        <v>0</v>
      </c>
      <c r="P292" s="48"/>
    </row>
    <row r="293" spans="1:17" hidden="1" x14ac:dyDescent="0.25">
      <c r="A293" s="47" t="s">
        <v>15</v>
      </c>
      <c r="B293" s="46" t="s">
        <v>14</v>
      </c>
      <c r="C293" s="45">
        <f t="shared" si="63"/>
        <v>0</v>
      </c>
      <c r="D293" s="43"/>
      <c r="E293" s="40"/>
      <c r="F293" s="44">
        <f t="shared" si="36"/>
        <v>0</v>
      </c>
      <c r="G293" s="43"/>
      <c r="H293" s="42"/>
      <c r="I293" s="39">
        <f t="shared" si="37"/>
        <v>0</v>
      </c>
      <c r="J293" s="43"/>
      <c r="K293" s="42"/>
      <c r="L293" s="39">
        <f t="shared" si="38"/>
        <v>0</v>
      </c>
      <c r="M293" s="41"/>
      <c r="N293" s="40"/>
      <c r="O293" s="39">
        <f t="shared" si="57"/>
        <v>0</v>
      </c>
      <c r="P293" s="38"/>
    </row>
    <row r="294" spans="1:17" hidden="1" x14ac:dyDescent="0.25">
      <c r="A294" s="47" t="s">
        <v>13</v>
      </c>
      <c r="B294" s="46" t="s">
        <v>12</v>
      </c>
      <c r="C294" s="45">
        <f t="shared" si="63"/>
        <v>0</v>
      </c>
      <c r="D294" s="43"/>
      <c r="E294" s="40"/>
      <c r="F294" s="44">
        <f t="shared" si="36"/>
        <v>0</v>
      </c>
      <c r="G294" s="43"/>
      <c r="H294" s="42"/>
      <c r="I294" s="39">
        <f t="shared" si="37"/>
        <v>0</v>
      </c>
      <c r="J294" s="43"/>
      <c r="K294" s="42"/>
      <c r="L294" s="39">
        <f t="shared" si="38"/>
        <v>0</v>
      </c>
      <c r="M294" s="41"/>
      <c r="N294" s="40"/>
      <c r="O294" s="39">
        <f t="shared" si="57"/>
        <v>0</v>
      </c>
      <c r="P294" s="38"/>
    </row>
    <row r="295" spans="1:17" hidden="1" x14ac:dyDescent="0.25">
      <c r="A295" s="47" t="s">
        <v>11</v>
      </c>
      <c r="B295" s="46" t="s">
        <v>10</v>
      </c>
      <c r="C295" s="45">
        <f t="shared" si="63"/>
        <v>0</v>
      </c>
      <c r="D295" s="43"/>
      <c r="E295" s="40"/>
      <c r="F295" s="44">
        <f t="shared" si="36"/>
        <v>0</v>
      </c>
      <c r="G295" s="43"/>
      <c r="H295" s="42"/>
      <c r="I295" s="39">
        <f t="shared" si="37"/>
        <v>0</v>
      </c>
      <c r="J295" s="43"/>
      <c r="K295" s="42"/>
      <c r="L295" s="39">
        <f t="shared" si="38"/>
        <v>0</v>
      </c>
      <c r="M295" s="41"/>
      <c r="N295" s="40"/>
      <c r="O295" s="39">
        <f t="shared" si="57"/>
        <v>0</v>
      </c>
      <c r="P295" s="38"/>
    </row>
    <row r="296" spans="1:17" hidden="1" x14ac:dyDescent="0.25">
      <c r="A296" s="47" t="s">
        <v>9</v>
      </c>
      <c r="B296" s="46" t="s">
        <v>8</v>
      </c>
      <c r="C296" s="45">
        <f t="shared" si="63"/>
        <v>0</v>
      </c>
      <c r="D296" s="43"/>
      <c r="E296" s="40"/>
      <c r="F296" s="44">
        <f t="shared" si="36"/>
        <v>0</v>
      </c>
      <c r="G296" s="43"/>
      <c r="H296" s="42"/>
      <c r="I296" s="39">
        <f t="shared" si="37"/>
        <v>0</v>
      </c>
      <c r="J296" s="43"/>
      <c r="K296" s="42"/>
      <c r="L296" s="39">
        <f t="shared" si="38"/>
        <v>0</v>
      </c>
      <c r="M296" s="41"/>
      <c r="N296" s="40"/>
      <c r="O296" s="39">
        <f t="shared" si="57"/>
        <v>0</v>
      </c>
      <c r="P296" s="38"/>
    </row>
    <row r="297" spans="1:17" hidden="1" x14ac:dyDescent="0.25">
      <c r="A297" s="37" t="s">
        <v>7</v>
      </c>
      <c r="B297" s="36" t="s">
        <v>6</v>
      </c>
      <c r="C297" s="35">
        <f t="shared" si="63"/>
        <v>0</v>
      </c>
      <c r="D297" s="33"/>
      <c r="E297" s="30"/>
      <c r="F297" s="34">
        <f t="shared" si="36"/>
        <v>0</v>
      </c>
      <c r="G297" s="33"/>
      <c r="H297" s="32"/>
      <c r="I297" s="29">
        <f t="shared" si="37"/>
        <v>0</v>
      </c>
      <c r="J297" s="33"/>
      <c r="K297" s="32"/>
      <c r="L297" s="29">
        <f t="shared" si="38"/>
        <v>0</v>
      </c>
      <c r="M297" s="31"/>
      <c r="N297" s="30"/>
      <c r="O297" s="29">
        <f t="shared" si="57"/>
        <v>0</v>
      </c>
      <c r="P297" s="28"/>
    </row>
    <row r="298" spans="1:17" hidden="1" x14ac:dyDescent="0.25">
      <c r="A298" s="25" t="s">
        <v>5</v>
      </c>
      <c r="B298" s="25" t="s">
        <v>4</v>
      </c>
      <c r="C298" s="27">
        <f t="shared" si="63"/>
        <v>0</v>
      </c>
      <c r="D298" s="19"/>
      <c r="E298" s="16"/>
      <c r="F298" s="26">
        <f t="shared" si="36"/>
        <v>0</v>
      </c>
      <c r="G298" s="19"/>
      <c r="H298" s="18"/>
      <c r="I298" s="15">
        <f t="shared" si="37"/>
        <v>0</v>
      </c>
      <c r="J298" s="19"/>
      <c r="K298" s="18"/>
      <c r="L298" s="15">
        <f t="shared" si="38"/>
        <v>0</v>
      </c>
      <c r="M298" s="17"/>
      <c r="N298" s="16"/>
      <c r="O298" s="15">
        <f t="shared" si="57"/>
        <v>0</v>
      </c>
      <c r="P298" s="14"/>
    </row>
    <row r="299" spans="1:17" s="6" customFormat="1" ht="36" hidden="1" x14ac:dyDescent="0.25">
      <c r="A299" s="25" t="s">
        <v>3</v>
      </c>
      <c r="B299" s="24" t="s">
        <v>2</v>
      </c>
      <c r="C299" s="23">
        <f t="shared" si="63"/>
        <v>0</v>
      </c>
      <c r="D299" s="22"/>
      <c r="E299" s="21"/>
      <c r="F299" s="20">
        <f t="shared" si="36"/>
        <v>0</v>
      </c>
      <c r="G299" s="19"/>
      <c r="H299" s="18"/>
      <c r="I299" s="15">
        <f t="shared" si="37"/>
        <v>0</v>
      </c>
      <c r="J299" s="19"/>
      <c r="K299" s="18"/>
      <c r="L299" s="15">
        <f t="shared" si="38"/>
        <v>0</v>
      </c>
      <c r="M299" s="17"/>
      <c r="N299" s="16"/>
      <c r="O299" s="15">
        <f t="shared" si="57"/>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3gCV1KDT7V9mPdDNvbWaDnb49XO235NNSd/FE+LlRAXOjH2lEQZ2z+uD3gRlaW3PJNTeTKV5f7Fdb9RZOL9Mdw==" saltValue="neCXrBCTqyQUbgd90w1hCQ==" spinCount="100000" sheet="1" objects="1" scenarios="1" formatCells="0" formatColumns="0" formatRows="0"/>
  <autoFilter ref="A22:P300">
    <filterColumn colId="2">
      <filters blank="1">
        <filter val="1 458 750"/>
        <filter val="1 912 839"/>
        <filter val="124 820"/>
        <filter val="134 549"/>
        <filter val="174"/>
        <filter val="2 047 214"/>
        <filter val="2 047 388"/>
        <filter val="454 089"/>
        <filter val="9 729"/>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7.pielikums Jūrmalas pilsētas domes 
2016.gada 15.septembra saistošajiem noteikumiem Nr.30
(protokols Nr.13, 11.punkts)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6" sqref="S6:T6"/>
    </sheetView>
  </sheetViews>
  <sheetFormatPr defaultRowHeight="12" outlineLevelCol="1" x14ac:dyDescent="0.25"/>
  <cols>
    <col min="1" max="1" width="10.85546875" style="2" customWidth="1"/>
    <col min="2" max="2" width="36.1406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528</v>
      </c>
    </row>
    <row r="2" spans="1:17" x14ac:dyDescent="0.25">
      <c r="B2" s="373"/>
      <c r="C2" s="373"/>
      <c r="D2" s="373"/>
      <c r="E2" s="373"/>
      <c r="F2" s="373"/>
      <c r="G2" s="373"/>
      <c r="H2" s="373"/>
      <c r="I2" s="373"/>
      <c r="J2" s="373"/>
      <c r="K2" s="373"/>
      <c r="L2" s="373"/>
      <c r="M2" s="372"/>
      <c r="N2" s="372"/>
      <c r="O2" s="371"/>
    </row>
    <row r="3" spans="1:17" x14ac:dyDescent="0.25">
      <c r="A3" s="879"/>
      <c r="B3" s="880"/>
      <c r="C3" s="880"/>
      <c r="D3" s="880"/>
      <c r="E3" s="880"/>
      <c r="F3" s="880"/>
      <c r="G3" s="880"/>
      <c r="H3" s="880"/>
      <c r="I3" s="880"/>
      <c r="J3" s="880"/>
      <c r="K3" s="880"/>
      <c r="L3" s="880"/>
      <c r="M3" s="880"/>
      <c r="N3" s="880"/>
      <c r="O3" s="880"/>
      <c r="P3" s="881"/>
      <c r="Q3" s="377"/>
    </row>
    <row r="4" spans="1:17" ht="15.75" x14ac:dyDescent="0.25">
      <c r="A4" s="862" t="s">
        <v>331</v>
      </c>
      <c r="B4" s="863"/>
      <c r="C4" s="863"/>
      <c r="D4" s="863"/>
      <c r="E4" s="863"/>
      <c r="F4" s="863"/>
      <c r="G4" s="863"/>
      <c r="H4" s="863"/>
      <c r="I4" s="863"/>
      <c r="J4" s="863"/>
      <c r="K4" s="863"/>
      <c r="L4" s="863"/>
      <c r="M4" s="863"/>
      <c r="N4" s="863"/>
      <c r="O4" s="863"/>
      <c r="P4" s="863"/>
      <c r="Q4" s="377"/>
    </row>
    <row r="5" spans="1:17" ht="15.75" x14ac:dyDescent="0.25">
      <c r="A5" s="375"/>
      <c r="B5" s="376"/>
      <c r="C5" s="376"/>
      <c r="D5" s="376"/>
      <c r="E5" s="376"/>
      <c r="F5" s="376"/>
      <c r="G5" s="376"/>
      <c r="H5" s="376"/>
      <c r="I5" s="376"/>
      <c r="J5" s="376"/>
      <c r="K5" s="376"/>
      <c r="L5" s="376"/>
      <c r="M5" s="376"/>
      <c r="N5" s="376"/>
      <c r="O5" s="376"/>
      <c r="P5" s="376"/>
      <c r="Q5" s="377"/>
    </row>
    <row r="6" spans="1:17" ht="12.75" x14ac:dyDescent="0.25">
      <c r="A6" s="364" t="s">
        <v>330</v>
      </c>
      <c r="B6" s="363"/>
      <c r="C6" s="864" t="s">
        <v>362</v>
      </c>
      <c r="D6" s="864"/>
      <c r="E6" s="864"/>
      <c r="F6" s="864"/>
      <c r="G6" s="864"/>
      <c r="H6" s="864"/>
      <c r="I6" s="864"/>
      <c r="J6" s="864"/>
      <c r="K6" s="864"/>
      <c r="L6" s="864"/>
      <c r="M6" s="864"/>
      <c r="N6" s="864"/>
      <c r="O6" s="864"/>
      <c r="P6" s="864"/>
      <c r="Q6" s="377"/>
    </row>
    <row r="7" spans="1:17" ht="12.75" x14ac:dyDescent="0.25">
      <c r="A7" s="364" t="s">
        <v>328</v>
      </c>
      <c r="B7" s="363"/>
      <c r="C7" s="864" t="s">
        <v>363</v>
      </c>
      <c r="D7" s="864"/>
      <c r="E7" s="864"/>
      <c r="F7" s="864"/>
      <c r="G7" s="864"/>
      <c r="H7" s="864"/>
      <c r="I7" s="864"/>
      <c r="J7" s="864"/>
      <c r="K7" s="864"/>
      <c r="L7" s="864"/>
      <c r="M7" s="864"/>
      <c r="N7" s="864"/>
      <c r="O7" s="864"/>
      <c r="P7" s="864"/>
      <c r="Q7" s="377"/>
    </row>
    <row r="8" spans="1:17" x14ac:dyDescent="0.25">
      <c r="A8" s="359" t="s">
        <v>326</v>
      </c>
      <c r="B8" s="358"/>
      <c r="C8" s="861" t="s">
        <v>364</v>
      </c>
      <c r="D8" s="861"/>
      <c r="E8" s="861"/>
      <c r="F8" s="861"/>
      <c r="G8" s="861"/>
      <c r="H8" s="861"/>
      <c r="I8" s="861"/>
      <c r="J8" s="861"/>
      <c r="K8" s="861"/>
      <c r="L8" s="861"/>
      <c r="M8" s="861"/>
      <c r="N8" s="861"/>
      <c r="O8" s="861"/>
      <c r="P8" s="861"/>
      <c r="Q8" s="377"/>
    </row>
    <row r="9" spans="1:17" x14ac:dyDescent="0.25">
      <c r="A9" s="359" t="s">
        <v>324</v>
      </c>
      <c r="B9" s="358"/>
      <c r="C9" s="861" t="s">
        <v>529</v>
      </c>
      <c r="D9" s="861"/>
      <c r="E9" s="861"/>
      <c r="F9" s="861"/>
      <c r="G9" s="861"/>
      <c r="H9" s="861"/>
      <c r="I9" s="861"/>
      <c r="J9" s="861"/>
      <c r="K9" s="861"/>
      <c r="L9" s="861"/>
      <c r="M9" s="861"/>
      <c r="N9" s="861"/>
      <c r="O9" s="861"/>
      <c r="P9" s="861"/>
      <c r="Q9" s="377"/>
    </row>
    <row r="10" spans="1:17" x14ac:dyDescent="0.25">
      <c r="A10" s="359" t="s">
        <v>322</v>
      </c>
      <c r="B10" s="358"/>
      <c r="C10" s="864" t="s">
        <v>436</v>
      </c>
      <c r="D10" s="864"/>
      <c r="E10" s="864"/>
      <c r="F10" s="864"/>
      <c r="G10" s="864"/>
      <c r="H10" s="864"/>
      <c r="I10" s="864"/>
      <c r="J10" s="864"/>
      <c r="K10" s="864"/>
      <c r="L10" s="864"/>
      <c r="M10" s="864"/>
      <c r="N10" s="864"/>
      <c r="O10" s="864"/>
      <c r="P10" s="864"/>
      <c r="Q10" s="377"/>
    </row>
    <row r="11" spans="1:17" x14ac:dyDescent="0.25">
      <c r="A11" s="359" t="s">
        <v>320</v>
      </c>
      <c r="B11" s="358"/>
      <c r="C11" s="864"/>
      <c r="D11" s="864"/>
      <c r="E11" s="864"/>
      <c r="F11" s="864"/>
      <c r="G11" s="864"/>
      <c r="H11" s="864"/>
      <c r="I11" s="864"/>
      <c r="J11" s="864"/>
      <c r="K11" s="864"/>
      <c r="L11" s="864"/>
      <c r="M11" s="864"/>
      <c r="N11" s="864"/>
      <c r="O11" s="864"/>
      <c r="P11" s="864"/>
      <c r="Q11" s="377"/>
    </row>
    <row r="12" spans="1:17" x14ac:dyDescent="0.25">
      <c r="A12" s="362" t="s">
        <v>318</v>
      </c>
      <c r="B12" s="358"/>
      <c r="C12" s="361"/>
      <c r="D12" s="361"/>
      <c r="E12" s="361"/>
      <c r="F12" s="361"/>
      <c r="G12" s="361"/>
      <c r="H12" s="361"/>
      <c r="I12" s="361"/>
      <c r="J12" s="361"/>
      <c r="K12" s="361"/>
      <c r="L12" s="361"/>
      <c r="M12" s="361"/>
      <c r="N12" s="361"/>
      <c r="O12" s="361"/>
      <c r="P12" s="389"/>
      <c r="Q12" s="377"/>
    </row>
    <row r="13" spans="1:17" x14ac:dyDescent="0.25">
      <c r="A13" s="359"/>
      <c r="B13" s="358" t="s">
        <v>317</v>
      </c>
      <c r="C13" s="861" t="s">
        <v>366</v>
      </c>
      <c r="D13" s="861"/>
      <c r="E13" s="861"/>
      <c r="F13" s="861"/>
      <c r="G13" s="861"/>
      <c r="H13" s="861"/>
      <c r="I13" s="861"/>
      <c r="J13" s="861"/>
      <c r="K13" s="861"/>
      <c r="L13" s="861"/>
      <c r="M13" s="861"/>
      <c r="N13" s="861"/>
      <c r="O13" s="861"/>
      <c r="P13" s="861"/>
      <c r="Q13" s="377"/>
    </row>
    <row r="14" spans="1:17" x14ac:dyDescent="0.25">
      <c r="A14" s="359"/>
      <c r="B14" s="358" t="s">
        <v>316</v>
      </c>
      <c r="C14" s="861"/>
      <c r="D14" s="861"/>
      <c r="E14" s="861"/>
      <c r="F14" s="861"/>
      <c r="G14" s="861"/>
      <c r="H14" s="861"/>
      <c r="I14" s="861"/>
      <c r="J14" s="861"/>
      <c r="K14" s="861"/>
      <c r="L14" s="861"/>
      <c r="M14" s="861"/>
      <c r="N14" s="861"/>
      <c r="O14" s="861"/>
      <c r="P14" s="861"/>
      <c r="Q14" s="377"/>
    </row>
    <row r="15" spans="1:17" x14ac:dyDescent="0.25">
      <c r="A15" s="359"/>
      <c r="B15" s="358" t="s">
        <v>314</v>
      </c>
      <c r="C15" s="861"/>
      <c r="D15" s="861"/>
      <c r="E15" s="861"/>
      <c r="F15" s="861"/>
      <c r="G15" s="861"/>
      <c r="H15" s="861"/>
      <c r="I15" s="861"/>
      <c r="J15" s="861"/>
      <c r="K15" s="861"/>
      <c r="L15" s="861"/>
      <c r="M15" s="861"/>
      <c r="N15" s="861"/>
      <c r="O15" s="861"/>
      <c r="P15" s="861"/>
      <c r="Q15" s="377"/>
    </row>
    <row r="16" spans="1:17" x14ac:dyDescent="0.25">
      <c r="A16" s="359"/>
      <c r="B16" s="358" t="s">
        <v>313</v>
      </c>
      <c r="C16" s="861"/>
      <c r="D16" s="861"/>
      <c r="E16" s="861"/>
      <c r="F16" s="861"/>
      <c r="G16" s="861"/>
      <c r="H16" s="861"/>
      <c r="I16" s="861"/>
      <c r="J16" s="861"/>
      <c r="K16" s="861"/>
      <c r="L16" s="861"/>
      <c r="M16" s="861"/>
      <c r="N16" s="861"/>
      <c r="O16" s="861"/>
      <c r="P16" s="861"/>
      <c r="Q16" s="377"/>
    </row>
    <row r="17" spans="1:18" x14ac:dyDescent="0.25">
      <c r="A17" s="359"/>
      <c r="B17" s="358" t="s">
        <v>311</v>
      </c>
      <c r="C17" s="861"/>
      <c r="D17" s="861"/>
      <c r="E17" s="861"/>
      <c r="F17" s="861"/>
      <c r="G17" s="861"/>
      <c r="H17" s="861"/>
      <c r="I17" s="861"/>
      <c r="J17" s="861"/>
      <c r="K17" s="861"/>
      <c r="L17" s="861"/>
      <c r="M17" s="861"/>
      <c r="N17" s="861"/>
      <c r="O17" s="861"/>
      <c r="P17" s="861"/>
      <c r="Q17" s="377"/>
    </row>
    <row r="18" spans="1:18" x14ac:dyDescent="0.25">
      <c r="A18" s="357"/>
      <c r="B18" s="356"/>
      <c r="C18" s="865"/>
      <c r="D18" s="865"/>
      <c r="E18" s="865"/>
      <c r="F18" s="865"/>
      <c r="G18" s="865"/>
      <c r="H18" s="865"/>
      <c r="I18" s="865"/>
      <c r="J18" s="865"/>
      <c r="K18" s="865"/>
      <c r="L18" s="865"/>
      <c r="M18" s="865"/>
      <c r="N18" s="865"/>
      <c r="O18" s="865"/>
      <c r="P18" s="865"/>
      <c r="Q18" s="377"/>
    </row>
    <row r="19" spans="1:18"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8"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8" s="346" customFormat="1" ht="70.5" customHeight="1" thickBot="1" x14ac:dyDescent="0.3">
      <c r="A21" s="868"/>
      <c r="B21" s="871"/>
      <c r="C21" s="876"/>
      <c r="D21" s="860"/>
      <c r="E21" s="878"/>
      <c r="F21" s="858"/>
      <c r="G21" s="860"/>
      <c r="H21" s="878"/>
      <c r="I21" s="858"/>
      <c r="J21" s="860"/>
      <c r="K21" s="878"/>
      <c r="L21" s="858"/>
      <c r="M21" s="860"/>
      <c r="N21" s="878"/>
      <c r="O21" s="858"/>
      <c r="P21" s="871"/>
    </row>
    <row r="22" spans="1:18" s="346" customFormat="1" ht="9" thickTop="1" x14ac:dyDescent="0.25">
      <c r="A22" s="354" t="s">
        <v>292</v>
      </c>
      <c r="B22" s="354">
        <v>2</v>
      </c>
      <c r="C22" s="353">
        <v>3</v>
      </c>
      <c r="D22" s="350">
        <v>4</v>
      </c>
      <c r="E22" s="506">
        <v>5</v>
      </c>
      <c r="F22" s="354">
        <v>4</v>
      </c>
      <c r="G22" s="350">
        <v>7</v>
      </c>
      <c r="H22" s="351">
        <v>8</v>
      </c>
      <c r="I22" s="347">
        <v>5</v>
      </c>
      <c r="J22" s="350">
        <v>10</v>
      </c>
      <c r="K22" s="349">
        <v>11</v>
      </c>
      <c r="L22" s="347">
        <v>6</v>
      </c>
      <c r="M22" s="349">
        <v>13</v>
      </c>
      <c r="N22" s="348">
        <v>14</v>
      </c>
      <c r="O22" s="347">
        <v>7</v>
      </c>
      <c r="P22" s="347">
        <v>16</v>
      </c>
    </row>
    <row r="23" spans="1:18" s="6" customFormat="1" x14ac:dyDescent="0.25">
      <c r="A23" s="203"/>
      <c r="B23" s="183" t="s">
        <v>291</v>
      </c>
      <c r="C23" s="345"/>
      <c r="D23" s="342"/>
      <c r="E23" s="507"/>
      <c r="F23" s="204"/>
      <c r="G23" s="342"/>
      <c r="H23" s="343"/>
      <c r="I23" s="339"/>
      <c r="J23" s="342"/>
      <c r="K23" s="341"/>
      <c r="L23" s="339"/>
      <c r="M23" s="341"/>
      <c r="N23" s="340"/>
      <c r="O23" s="339"/>
      <c r="P23" s="338"/>
    </row>
    <row r="24" spans="1:18" s="6" customFormat="1" ht="12.75" thickBot="1" x14ac:dyDescent="0.3">
      <c r="A24" s="223"/>
      <c r="B24" s="337" t="s">
        <v>290</v>
      </c>
      <c r="C24" s="336">
        <f>F24+I24+L24+O24</f>
        <v>645927</v>
      </c>
      <c r="D24" s="334">
        <f>SUM(D25,D28,D29,D45,D46)</f>
        <v>680960</v>
      </c>
      <c r="E24" s="508">
        <f>SUM(E25,E28,E29,E45,E46)</f>
        <v>-35033</v>
      </c>
      <c r="F24" s="462">
        <f t="shared" ref="F24:F29" si="0">D24+E24</f>
        <v>645927</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c r="R24" s="13"/>
    </row>
    <row r="25" spans="1:18" ht="12.75" hidden="1" thickTop="1" x14ac:dyDescent="0.25">
      <c r="A25" s="329"/>
      <c r="B25" s="328" t="s">
        <v>289</v>
      </c>
      <c r="C25" s="327">
        <f>F25+I25+L25+O25</f>
        <v>0</v>
      </c>
      <c r="D25" s="325">
        <f>SUM(D26:D27)</f>
        <v>0</v>
      </c>
      <c r="E25" s="322">
        <f>SUM(E26:E27)</f>
        <v>0</v>
      </c>
      <c r="F25" s="321">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c r="R25" s="13"/>
    </row>
    <row r="26" spans="1:18" ht="12.75" hidden="1" thickTop="1" x14ac:dyDescent="0.25">
      <c r="A26" s="200"/>
      <c r="B26" s="145" t="s">
        <v>288</v>
      </c>
      <c r="C26" s="319">
        <f>F26+I26+L26+O26</f>
        <v>0</v>
      </c>
      <c r="D26" s="194"/>
      <c r="E26" s="191"/>
      <c r="F26" s="190">
        <f t="shared" si="0"/>
        <v>0</v>
      </c>
      <c r="G26" s="194"/>
      <c r="H26" s="193"/>
      <c r="I26" s="190">
        <f>G26+H26</f>
        <v>0</v>
      </c>
      <c r="J26" s="194"/>
      <c r="K26" s="193"/>
      <c r="L26" s="190">
        <f>J26+K26</f>
        <v>0</v>
      </c>
      <c r="M26" s="192"/>
      <c r="N26" s="191"/>
      <c r="O26" s="190">
        <f>M26+N26</f>
        <v>0</v>
      </c>
      <c r="P26" s="78"/>
      <c r="R26" s="13"/>
    </row>
    <row r="27" spans="1:18" ht="12.75" hidden="1" thickTop="1" x14ac:dyDescent="0.25">
      <c r="A27" s="46"/>
      <c r="B27" s="88" t="s">
        <v>287</v>
      </c>
      <c r="C27" s="318">
        <f>F27+I27+L27+O27</f>
        <v>0</v>
      </c>
      <c r="D27" s="316"/>
      <c r="E27" s="313"/>
      <c r="F27" s="312">
        <f t="shared" si="0"/>
        <v>0</v>
      </c>
      <c r="G27" s="316"/>
      <c r="H27" s="315"/>
      <c r="I27" s="312">
        <f>G27+H27</f>
        <v>0</v>
      </c>
      <c r="J27" s="316"/>
      <c r="K27" s="315"/>
      <c r="L27" s="312">
        <f>J27+K27</f>
        <v>0</v>
      </c>
      <c r="M27" s="314"/>
      <c r="N27" s="313"/>
      <c r="O27" s="312">
        <f>M27+N27</f>
        <v>0</v>
      </c>
      <c r="P27" s="38"/>
      <c r="R27" s="13"/>
    </row>
    <row r="28" spans="1:18" s="6" customFormat="1" ht="25.5" thickTop="1" thickBot="1" x14ac:dyDescent="0.3">
      <c r="A28" s="311">
        <v>19300</v>
      </c>
      <c r="B28" s="311" t="s">
        <v>286</v>
      </c>
      <c r="C28" s="310">
        <f>SUM(F28,I28)</f>
        <v>645927</v>
      </c>
      <c r="D28" s="307">
        <v>680960</v>
      </c>
      <c r="E28" s="512">
        <v>-35033</v>
      </c>
      <c r="F28" s="469">
        <f t="shared" si="0"/>
        <v>645927</v>
      </c>
      <c r="G28" s="307"/>
      <c r="H28" s="306"/>
      <c r="I28" s="305">
        <f>G28+H28</f>
        <v>0</v>
      </c>
      <c r="J28" s="304" t="s">
        <v>262</v>
      </c>
      <c r="K28" s="303" t="s">
        <v>262</v>
      </c>
      <c r="L28" s="300" t="s">
        <v>262</v>
      </c>
      <c r="M28" s="302" t="s">
        <v>262</v>
      </c>
      <c r="N28" s="301" t="s">
        <v>262</v>
      </c>
      <c r="O28" s="300" t="s">
        <v>262</v>
      </c>
      <c r="P28" s="299"/>
      <c r="R28" s="13"/>
    </row>
    <row r="29" spans="1:18" s="6" customFormat="1" ht="39.75" hidden="1" customHeight="1" thickTop="1" x14ac:dyDescent="0.25">
      <c r="A29" s="109"/>
      <c r="B29" s="109" t="s">
        <v>284</v>
      </c>
      <c r="C29" s="124">
        <f>F29</f>
        <v>0</v>
      </c>
      <c r="D29" s="298"/>
      <c r="E29" s="297"/>
      <c r="F29" s="250">
        <f t="shared" si="0"/>
        <v>0</v>
      </c>
      <c r="G29" s="276" t="s">
        <v>262</v>
      </c>
      <c r="H29" s="275" t="s">
        <v>262</v>
      </c>
      <c r="I29" s="266" t="s">
        <v>262</v>
      </c>
      <c r="J29" s="276" t="s">
        <v>262</v>
      </c>
      <c r="K29" s="275" t="s">
        <v>262</v>
      </c>
      <c r="L29" s="266" t="s">
        <v>262</v>
      </c>
      <c r="M29" s="268" t="s">
        <v>262</v>
      </c>
      <c r="N29" s="267" t="s">
        <v>262</v>
      </c>
      <c r="O29" s="266" t="s">
        <v>262</v>
      </c>
      <c r="P29" s="171"/>
      <c r="R29" s="13"/>
    </row>
    <row r="30" spans="1:18" s="6" customFormat="1" ht="24.75" hidden="1" thickTop="1" x14ac:dyDescent="0.25">
      <c r="A30" s="109">
        <v>21300</v>
      </c>
      <c r="B30" s="109" t="s">
        <v>283</v>
      </c>
      <c r="C30" s="124">
        <f t="shared" ref="C30:C44" si="1">L30</f>
        <v>0</v>
      </c>
      <c r="D30" s="276" t="s">
        <v>262</v>
      </c>
      <c r="E30" s="267" t="s">
        <v>262</v>
      </c>
      <c r="F30" s="266"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c r="R30" s="13"/>
    </row>
    <row r="31" spans="1:18" s="6" customFormat="1" ht="12.75" hidden="1" thickTop="1" x14ac:dyDescent="0.25">
      <c r="A31" s="280">
        <v>21350</v>
      </c>
      <c r="B31" s="109" t="s">
        <v>282</v>
      </c>
      <c r="C31" s="124">
        <f t="shared" si="1"/>
        <v>0</v>
      </c>
      <c r="D31" s="276" t="s">
        <v>262</v>
      </c>
      <c r="E31" s="267" t="s">
        <v>262</v>
      </c>
      <c r="F31" s="266" t="s">
        <v>262</v>
      </c>
      <c r="G31" s="276" t="s">
        <v>262</v>
      </c>
      <c r="H31" s="275" t="s">
        <v>262</v>
      </c>
      <c r="I31" s="266" t="s">
        <v>262</v>
      </c>
      <c r="J31" s="121">
        <f>SUM(J32:J34)</f>
        <v>0</v>
      </c>
      <c r="K31" s="120">
        <f>SUM(K32:K34)</f>
        <v>0</v>
      </c>
      <c r="L31" s="119">
        <f t="shared" si="2"/>
        <v>0</v>
      </c>
      <c r="M31" s="268" t="s">
        <v>262</v>
      </c>
      <c r="N31" s="267" t="s">
        <v>262</v>
      </c>
      <c r="O31" s="266" t="s">
        <v>262</v>
      </c>
      <c r="P31" s="171"/>
      <c r="R31" s="13"/>
    </row>
    <row r="32" spans="1:18" ht="12.75" hidden="1" thickTop="1" x14ac:dyDescent="0.25">
      <c r="A32" s="200">
        <v>21351</v>
      </c>
      <c r="B32" s="117" t="s">
        <v>281</v>
      </c>
      <c r="C32" s="85">
        <f t="shared" si="1"/>
        <v>0</v>
      </c>
      <c r="D32" s="291" t="s">
        <v>262</v>
      </c>
      <c r="E32" s="288" t="s">
        <v>262</v>
      </c>
      <c r="F32" s="287" t="s">
        <v>262</v>
      </c>
      <c r="G32" s="291" t="s">
        <v>262</v>
      </c>
      <c r="H32" s="290" t="s">
        <v>262</v>
      </c>
      <c r="I32" s="287" t="s">
        <v>262</v>
      </c>
      <c r="J32" s="83"/>
      <c r="K32" s="82"/>
      <c r="L32" s="79">
        <f t="shared" si="2"/>
        <v>0</v>
      </c>
      <c r="M32" s="289" t="s">
        <v>262</v>
      </c>
      <c r="N32" s="288" t="s">
        <v>262</v>
      </c>
      <c r="O32" s="287" t="s">
        <v>262</v>
      </c>
      <c r="P32" s="78"/>
      <c r="R32" s="13"/>
    </row>
    <row r="33" spans="1:18" ht="12.75" hidden="1" thickTop="1" x14ac:dyDescent="0.25">
      <c r="A33" s="46">
        <v>21352</v>
      </c>
      <c r="B33" s="110" t="s">
        <v>280</v>
      </c>
      <c r="C33" s="45">
        <f t="shared" si="1"/>
        <v>0</v>
      </c>
      <c r="D33" s="285" t="s">
        <v>262</v>
      </c>
      <c r="E33" s="282" t="s">
        <v>262</v>
      </c>
      <c r="F33" s="281" t="s">
        <v>262</v>
      </c>
      <c r="G33" s="285" t="s">
        <v>262</v>
      </c>
      <c r="H33" s="284" t="s">
        <v>262</v>
      </c>
      <c r="I33" s="281" t="s">
        <v>262</v>
      </c>
      <c r="J33" s="43"/>
      <c r="K33" s="42"/>
      <c r="L33" s="39">
        <f t="shared" si="2"/>
        <v>0</v>
      </c>
      <c r="M33" s="283" t="s">
        <v>262</v>
      </c>
      <c r="N33" s="282" t="s">
        <v>262</v>
      </c>
      <c r="O33" s="281" t="s">
        <v>262</v>
      </c>
      <c r="P33" s="38"/>
      <c r="R33" s="13"/>
    </row>
    <row r="34" spans="1:18" ht="12.75" hidden="1" thickTop="1" x14ac:dyDescent="0.25">
      <c r="A34" s="46">
        <v>21359</v>
      </c>
      <c r="B34" s="110" t="s">
        <v>279</v>
      </c>
      <c r="C34" s="45">
        <f t="shared" si="1"/>
        <v>0</v>
      </c>
      <c r="D34" s="285" t="s">
        <v>262</v>
      </c>
      <c r="E34" s="282" t="s">
        <v>262</v>
      </c>
      <c r="F34" s="281" t="s">
        <v>262</v>
      </c>
      <c r="G34" s="285" t="s">
        <v>262</v>
      </c>
      <c r="H34" s="284" t="s">
        <v>262</v>
      </c>
      <c r="I34" s="281" t="s">
        <v>262</v>
      </c>
      <c r="J34" s="43"/>
      <c r="K34" s="42"/>
      <c r="L34" s="39">
        <f t="shared" si="2"/>
        <v>0</v>
      </c>
      <c r="M34" s="283" t="s">
        <v>262</v>
      </c>
      <c r="N34" s="282" t="s">
        <v>262</v>
      </c>
      <c r="O34" s="281" t="s">
        <v>262</v>
      </c>
      <c r="P34" s="38"/>
      <c r="R34" s="13"/>
    </row>
    <row r="35" spans="1:18" s="6" customFormat="1" ht="24.75" hidden="1" thickTop="1" x14ac:dyDescent="0.25">
      <c r="A35" s="280">
        <v>21370</v>
      </c>
      <c r="B35" s="109" t="s">
        <v>278</v>
      </c>
      <c r="C35" s="124">
        <f t="shared" si="1"/>
        <v>0</v>
      </c>
      <c r="D35" s="276" t="s">
        <v>262</v>
      </c>
      <c r="E35" s="267" t="s">
        <v>262</v>
      </c>
      <c r="F35" s="266" t="s">
        <v>262</v>
      </c>
      <c r="G35" s="276" t="s">
        <v>262</v>
      </c>
      <c r="H35" s="275" t="s">
        <v>262</v>
      </c>
      <c r="I35" s="266" t="s">
        <v>262</v>
      </c>
      <c r="J35" s="121">
        <f>SUM(J36)</f>
        <v>0</v>
      </c>
      <c r="K35" s="120">
        <f>SUM(K36)</f>
        <v>0</v>
      </c>
      <c r="L35" s="119">
        <f t="shared" si="2"/>
        <v>0</v>
      </c>
      <c r="M35" s="268" t="s">
        <v>262</v>
      </c>
      <c r="N35" s="267" t="s">
        <v>262</v>
      </c>
      <c r="O35" s="266" t="s">
        <v>262</v>
      </c>
      <c r="P35" s="171"/>
      <c r="R35" s="13"/>
    </row>
    <row r="36" spans="1:18" ht="24.75" hidden="1" thickTop="1" x14ac:dyDescent="0.25">
      <c r="A36" s="99">
        <v>21379</v>
      </c>
      <c r="B36" s="98" t="s">
        <v>277</v>
      </c>
      <c r="C36" s="55">
        <f t="shared" si="1"/>
        <v>0</v>
      </c>
      <c r="D36" s="295" t="s">
        <v>262</v>
      </c>
      <c r="E36" s="262" t="s">
        <v>262</v>
      </c>
      <c r="F36" s="261" t="s">
        <v>262</v>
      </c>
      <c r="G36" s="295" t="s">
        <v>262</v>
      </c>
      <c r="H36" s="294" t="s">
        <v>262</v>
      </c>
      <c r="I36" s="261" t="s">
        <v>262</v>
      </c>
      <c r="J36" s="53"/>
      <c r="K36" s="52"/>
      <c r="L36" s="49">
        <f t="shared" si="2"/>
        <v>0</v>
      </c>
      <c r="M36" s="263" t="s">
        <v>262</v>
      </c>
      <c r="N36" s="262" t="s">
        <v>262</v>
      </c>
      <c r="O36" s="261" t="s">
        <v>262</v>
      </c>
      <c r="P36" s="48"/>
      <c r="R36" s="13"/>
    </row>
    <row r="37" spans="1:18" s="6" customFormat="1" ht="12.75" hidden="1" thickTop="1" x14ac:dyDescent="0.25">
      <c r="A37" s="280">
        <v>21380</v>
      </c>
      <c r="B37" s="109" t="s">
        <v>276</v>
      </c>
      <c r="C37" s="124">
        <f t="shared" si="1"/>
        <v>0</v>
      </c>
      <c r="D37" s="276" t="s">
        <v>262</v>
      </c>
      <c r="E37" s="267" t="s">
        <v>262</v>
      </c>
      <c r="F37" s="266" t="s">
        <v>262</v>
      </c>
      <c r="G37" s="276" t="s">
        <v>262</v>
      </c>
      <c r="H37" s="275" t="s">
        <v>262</v>
      </c>
      <c r="I37" s="266" t="s">
        <v>262</v>
      </c>
      <c r="J37" s="121">
        <f>SUM(J38:J39)</f>
        <v>0</v>
      </c>
      <c r="K37" s="120">
        <f>SUM(K38:K39)</f>
        <v>0</v>
      </c>
      <c r="L37" s="119">
        <f t="shared" si="2"/>
        <v>0</v>
      </c>
      <c r="M37" s="268" t="s">
        <v>262</v>
      </c>
      <c r="N37" s="267" t="s">
        <v>262</v>
      </c>
      <c r="O37" s="266" t="s">
        <v>262</v>
      </c>
      <c r="P37" s="171"/>
      <c r="R37" s="13"/>
    </row>
    <row r="38" spans="1:18" ht="12.75" hidden="1" thickTop="1" x14ac:dyDescent="0.25">
      <c r="A38" s="145">
        <v>21381</v>
      </c>
      <c r="B38" s="117" t="s">
        <v>275</v>
      </c>
      <c r="C38" s="85">
        <f t="shared" si="1"/>
        <v>0</v>
      </c>
      <c r="D38" s="291" t="s">
        <v>262</v>
      </c>
      <c r="E38" s="288" t="s">
        <v>262</v>
      </c>
      <c r="F38" s="287" t="s">
        <v>262</v>
      </c>
      <c r="G38" s="291" t="s">
        <v>262</v>
      </c>
      <c r="H38" s="290" t="s">
        <v>262</v>
      </c>
      <c r="I38" s="287" t="s">
        <v>262</v>
      </c>
      <c r="J38" s="83"/>
      <c r="K38" s="82"/>
      <c r="L38" s="79">
        <f t="shared" si="2"/>
        <v>0</v>
      </c>
      <c r="M38" s="289" t="s">
        <v>262</v>
      </c>
      <c r="N38" s="288" t="s">
        <v>262</v>
      </c>
      <c r="O38" s="287" t="s">
        <v>262</v>
      </c>
      <c r="P38" s="78"/>
      <c r="R38" s="13"/>
    </row>
    <row r="39" spans="1:18" ht="12.75" hidden="1" thickTop="1" x14ac:dyDescent="0.25">
      <c r="A39" s="88">
        <v>21383</v>
      </c>
      <c r="B39" s="110" t="s">
        <v>274</v>
      </c>
      <c r="C39" s="45">
        <f t="shared" si="1"/>
        <v>0</v>
      </c>
      <c r="D39" s="285" t="s">
        <v>262</v>
      </c>
      <c r="E39" s="282" t="s">
        <v>262</v>
      </c>
      <c r="F39" s="281" t="s">
        <v>262</v>
      </c>
      <c r="G39" s="285" t="s">
        <v>262</v>
      </c>
      <c r="H39" s="284" t="s">
        <v>262</v>
      </c>
      <c r="I39" s="281" t="s">
        <v>262</v>
      </c>
      <c r="J39" s="43"/>
      <c r="K39" s="42"/>
      <c r="L39" s="39">
        <f t="shared" si="2"/>
        <v>0</v>
      </c>
      <c r="M39" s="283" t="s">
        <v>262</v>
      </c>
      <c r="N39" s="282" t="s">
        <v>262</v>
      </c>
      <c r="O39" s="281" t="s">
        <v>262</v>
      </c>
      <c r="P39" s="38"/>
      <c r="R39" s="13"/>
    </row>
    <row r="40" spans="1:18" s="6" customFormat="1" ht="24.75" hidden="1" thickTop="1" x14ac:dyDescent="0.25">
      <c r="A40" s="280">
        <v>21390</v>
      </c>
      <c r="B40" s="109" t="s">
        <v>273</v>
      </c>
      <c r="C40" s="124">
        <f t="shared" si="1"/>
        <v>0</v>
      </c>
      <c r="D40" s="276" t="s">
        <v>262</v>
      </c>
      <c r="E40" s="267" t="s">
        <v>262</v>
      </c>
      <c r="F40" s="266" t="s">
        <v>262</v>
      </c>
      <c r="G40" s="276" t="s">
        <v>262</v>
      </c>
      <c r="H40" s="275" t="s">
        <v>262</v>
      </c>
      <c r="I40" s="266" t="s">
        <v>262</v>
      </c>
      <c r="J40" s="121">
        <f>SUM(J41:J44)</f>
        <v>0</v>
      </c>
      <c r="K40" s="120">
        <f>SUM(K41:K44)</f>
        <v>0</v>
      </c>
      <c r="L40" s="119">
        <f t="shared" si="2"/>
        <v>0</v>
      </c>
      <c r="M40" s="268" t="s">
        <v>262</v>
      </c>
      <c r="N40" s="267" t="s">
        <v>262</v>
      </c>
      <c r="O40" s="266" t="s">
        <v>262</v>
      </c>
      <c r="P40" s="171"/>
      <c r="R40" s="13"/>
    </row>
    <row r="41" spans="1:18" ht="24.75" hidden="1" thickTop="1" x14ac:dyDescent="0.25">
      <c r="A41" s="145">
        <v>21391</v>
      </c>
      <c r="B41" s="117" t="s">
        <v>272</v>
      </c>
      <c r="C41" s="85">
        <f t="shared" si="1"/>
        <v>0</v>
      </c>
      <c r="D41" s="291" t="s">
        <v>262</v>
      </c>
      <c r="E41" s="288" t="s">
        <v>262</v>
      </c>
      <c r="F41" s="287" t="s">
        <v>262</v>
      </c>
      <c r="G41" s="291" t="s">
        <v>262</v>
      </c>
      <c r="H41" s="290" t="s">
        <v>262</v>
      </c>
      <c r="I41" s="287" t="s">
        <v>262</v>
      </c>
      <c r="J41" s="83"/>
      <c r="K41" s="82"/>
      <c r="L41" s="79">
        <f t="shared" si="2"/>
        <v>0</v>
      </c>
      <c r="M41" s="289" t="s">
        <v>262</v>
      </c>
      <c r="N41" s="288" t="s">
        <v>262</v>
      </c>
      <c r="O41" s="287" t="s">
        <v>262</v>
      </c>
      <c r="P41" s="78"/>
      <c r="R41" s="13"/>
    </row>
    <row r="42" spans="1:18" ht="12.75" hidden="1" thickTop="1" x14ac:dyDescent="0.25">
      <c r="A42" s="88">
        <v>21393</v>
      </c>
      <c r="B42" s="110" t="s">
        <v>271</v>
      </c>
      <c r="C42" s="45">
        <f t="shared" si="1"/>
        <v>0</v>
      </c>
      <c r="D42" s="285" t="s">
        <v>262</v>
      </c>
      <c r="E42" s="282" t="s">
        <v>262</v>
      </c>
      <c r="F42" s="281" t="s">
        <v>262</v>
      </c>
      <c r="G42" s="285" t="s">
        <v>262</v>
      </c>
      <c r="H42" s="284" t="s">
        <v>262</v>
      </c>
      <c r="I42" s="281" t="s">
        <v>262</v>
      </c>
      <c r="J42" s="43"/>
      <c r="K42" s="42"/>
      <c r="L42" s="39">
        <f t="shared" si="2"/>
        <v>0</v>
      </c>
      <c r="M42" s="283" t="s">
        <v>262</v>
      </c>
      <c r="N42" s="282" t="s">
        <v>262</v>
      </c>
      <c r="O42" s="281" t="s">
        <v>262</v>
      </c>
      <c r="P42" s="38"/>
      <c r="R42" s="13"/>
    </row>
    <row r="43" spans="1:18" ht="12.75" hidden="1" thickTop="1" x14ac:dyDescent="0.25">
      <c r="A43" s="88">
        <v>21395</v>
      </c>
      <c r="B43" s="110" t="s">
        <v>270</v>
      </c>
      <c r="C43" s="45">
        <f t="shared" si="1"/>
        <v>0</v>
      </c>
      <c r="D43" s="285" t="s">
        <v>262</v>
      </c>
      <c r="E43" s="282" t="s">
        <v>262</v>
      </c>
      <c r="F43" s="281" t="s">
        <v>262</v>
      </c>
      <c r="G43" s="285" t="s">
        <v>262</v>
      </c>
      <c r="H43" s="284" t="s">
        <v>262</v>
      </c>
      <c r="I43" s="281" t="s">
        <v>262</v>
      </c>
      <c r="J43" s="43"/>
      <c r="K43" s="42"/>
      <c r="L43" s="39">
        <f t="shared" si="2"/>
        <v>0</v>
      </c>
      <c r="M43" s="283" t="s">
        <v>262</v>
      </c>
      <c r="N43" s="282" t="s">
        <v>262</v>
      </c>
      <c r="O43" s="281" t="s">
        <v>262</v>
      </c>
      <c r="P43" s="38"/>
      <c r="R43" s="13"/>
    </row>
    <row r="44" spans="1:18" ht="12.75" hidden="1" thickTop="1" x14ac:dyDescent="0.25">
      <c r="A44" s="88">
        <v>21399</v>
      </c>
      <c r="B44" s="110" t="s">
        <v>269</v>
      </c>
      <c r="C44" s="45">
        <f t="shared" si="1"/>
        <v>0</v>
      </c>
      <c r="D44" s="285" t="s">
        <v>262</v>
      </c>
      <c r="E44" s="282" t="s">
        <v>262</v>
      </c>
      <c r="F44" s="281" t="s">
        <v>262</v>
      </c>
      <c r="G44" s="285" t="s">
        <v>262</v>
      </c>
      <c r="H44" s="284" t="s">
        <v>262</v>
      </c>
      <c r="I44" s="281" t="s">
        <v>262</v>
      </c>
      <c r="J44" s="43"/>
      <c r="K44" s="42"/>
      <c r="L44" s="39">
        <f t="shared" si="2"/>
        <v>0</v>
      </c>
      <c r="M44" s="283" t="s">
        <v>262</v>
      </c>
      <c r="N44" s="282" t="s">
        <v>262</v>
      </c>
      <c r="O44" s="281" t="s">
        <v>262</v>
      </c>
      <c r="P44" s="38"/>
      <c r="R44" s="13"/>
    </row>
    <row r="45" spans="1:18" s="6" customFormat="1" ht="39" hidden="1" customHeight="1" x14ac:dyDescent="0.25">
      <c r="A45" s="280">
        <v>21420</v>
      </c>
      <c r="B45" s="109" t="s">
        <v>268</v>
      </c>
      <c r="C45" s="258">
        <f>F45</f>
        <v>0</v>
      </c>
      <c r="D45" s="279"/>
      <c r="E45" s="278"/>
      <c r="F45" s="250">
        <f>D45+E45</f>
        <v>0</v>
      </c>
      <c r="G45" s="276" t="s">
        <v>262</v>
      </c>
      <c r="H45" s="275" t="s">
        <v>262</v>
      </c>
      <c r="I45" s="266" t="s">
        <v>262</v>
      </c>
      <c r="J45" s="276" t="s">
        <v>262</v>
      </c>
      <c r="K45" s="275" t="s">
        <v>262</v>
      </c>
      <c r="L45" s="266" t="s">
        <v>262</v>
      </c>
      <c r="M45" s="268" t="s">
        <v>262</v>
      </c>
      <c r="N45" s="267" t="s">
        <v>262</v>
      </c>
      <c r="O45" s="266" t="s">
        <v>262</v>
      </c>
      <c r="P45" s="171"/>
      <c r="R45" s="13"/>
    </row>
    <row r="46" spans="1:18" s="6" customFormat="1" ht="12.75" hidden="1" thickTop="1" x14ac:dyDescent="0.25">
      <c r="A46" s="274">
        <v>21490</v>
      </c>
      <c r="B46" s="154" t="s">
        <v>267</v>
      </c>
      <c r="C46" s="258">
        <f>F46+I46+L46</f>
        <v>0</v>
      </c>
      <c r="D46" s="271">
        <f>D47</f>
        <v>0</v>
      </c>
      <c r="E46" s="273">
        <f>E47</f>
        <v>0</v>
      </c>
      <c r="F46" s="269">
        <f>D46+E46</f>
        <v>0</v>
      </c>
      <c r="G46" s="271">
        <f>G47</f>
        <v>0</v>
      </c>
      <c r="H46" s="270">
        <f t="shared" ref="H46:K46" si="3">H47</f>
        <v>0</v>
      </c>
      <c r="I46" s="269">
        <f>G46+H46</f>
        <v>0</v>
      </c>
      <c r="J46" s="271">
        <f>J47</f>
        <v>0</v>
      </c>
      <c r="K46" s="270">
        <f t="shared" si="3"/>
        <v>0</v>
      </c>
      <c r="L46" s="269">
        <f>J46+K46</f>
        <v>0</v>
      </c>
      <c r="M46" s="268" t="s">
        <v>262</v>
      </c>
      <c r="N46" s="267" t="s">
        <v>262</v>
      </c>
      <c r="O46" s="266" t="s">
        <v>262</v>
      </c>
      <c r="P46" s="171"/>
      <c r="R46" s="13"/>
    </row>
    <row r="47" spans="1:18" s="6" customFormat="1" ht="12.75" hidden="1" thickTop="1" x14ac:dyDescent="0.25">
      <c r="A47" s="88">
        <v>21499</v>
      </c>
      <c r="B47" s="110" t="s">
        <v>266</v>
      </c>
      <c r="C47" s="265">
        <f>F47+I47+L47</f>
        <v>0</v>
      </c>
      <c r="D47" s="194"/>
      <c r="E47" s="191"/>
      <c r="F47" s="190">
        <f>D47+E47</f>
        <v>0</v>
      </c>
      <c r="G47" s="264"/>
      <c r="H47" s="193"/>
      <c r="I47" s="190">
        <f>G47+H47</f>
        <v>0</v>
      </c>
      <c r="J47" s="194"/>
      <c r="K47" s="193"/>
      <c r="L47" s="190">
        <f>J47+K47</f>
        <v>0</v>
      </c>
      <c r="M47" s="263" t="s">
        <v>262</v>
      </c>
      <c r="N47" s="262" t="s">
        <v>262</v>
      </c>
      <c r="O47" s="261" t="s">
        <v>262</v>
      </c>
      <c r="P47" s="48"/>
      <c r="R47" s="13"/>
    </row>
    <row r="48" spans="1:18" ht="12.75" hidden="1" thickTop="1" x14ac:dyDescent="0.25">
      <c r="A48" s="260">
        <v>23000</v>
      </c>
      <c r="B48" s="259" t="s">
        <v>265</v>
      </c>
      <c r="C48" s="258">
        <f>O48</f>
        <v>0</v>
      </c>
      <c r="D48" s="255" t="s">
        <v>262</v>
      </c>
      <c r="E48" s="257" t="s">
        <v>262</v>
      </c>
      <c r="F48" s="253" t="s">
        <v>262</v>
      </c>
      <c r="G48" s="255" t="s">
        <v>262</v>
      </c>
      <c r="H48" s="254" t="s">
        <v>262</v>
      </c>
      <c r="I48" s="253" t="s">
        <v>262</v>
      </c>
      <c r="J48" s="255" t="s">
        <v>262</v>
      </c>
      <c r="K48" s="254" t="s">
        <v>262</v>
      </c>
      <c r="L48" s="253" t="s">
        <v>262</v>
      </c>
      <c r="M48" s="252">
        <f>SUM(M49:M50)</f>
        <v>0</v>
      </c>
      <c r="N48" s="251">
        <f>SUM(N49:N50)</f>
        <v>0</v>
      </c>
      <c r="O48" s="250">
        <f>M48+N48</f>
        <v>0</v>
      </c>
      <c r="P48" s="171"/>
      <c r="R48" s="13"/>
    </row>
    <row r="49" spans="1:18" ht="12.75" hidden="1" thickTop="1" x14ac:dyDescent="0.25">
      <c r="A49" s="187">
        <v>23410</v>
      </c>
      <c r="B49" s="96" t="s">
        <v>264</v>
      </c>
      <c r="C49" s="249">
        <f>O49</f>
        <v>0</v>
      </c>
      <c r="D49" s="246" t="s">
        <v>262</v>
      </c>
      <c r="E49" s="248" t="s">
        <v>262</v>
      </c>
      <c r="F49" s="240" t="s">
        <v>262</v>
      </c>
      <c r="G49" s="246" t="s">
        <v>262</v>
      </c>
      <c r="H49" s="245" t="s">
        <v>262</v>
      </c>
      <c r="I49" s="240" t="s">
        <v>262</v>
      </c>
      <c r="J49" s="246" t="s">
        <v>262</v>
      </c>
      <c r="K49" s="245" t="s">
        <v>262</v>
      </c>
      <c r="L49" s="240" t="s">
        <v>262</v>
      </c>
      <c r="M49" s="237"/>
      <c r="N49" s="236"/>
      <c r="O49" s="235">
        <f>M49+N49</f>
        <v>0</v>
      </c>
      <c r="P49" s="89"/>
      <c r="R49" s="13"/>
    </row>
    <row r="50" spans="1:18" ht="12.75" hidden="1" thickTop="1" x14ac:dyDescent="0.25">
      <c r="A50" s="187">
        <v>23510</v>
      </c>
      <c r="B50" s="96" t="s">
        <v>263</v>
      </c>
      <c r="C50" s="249">
        <f>O50</f>
        <v>0</v>
      </c>
      <c r="D50" s="246" t="s">
        <v>262</v>
      </c>
      <c r="E50" s="248" t="s">
        <v>262</v>
      </c>
      <c r="F50" s="240" t="s">
        <v>262</v>
      </c>
      <c r="G50" s="246" t="s">
        <v>262</v>
      </c>
      <c r="H50" s="245" t="s">
        <v>262</v>
      </c>
      <c r="I50" s="240" t="s">
        <v>262</v>
      </c>
      <c r="J50" s="246" t="s">
        <v>262</v>
      </c>
      <c r="K50" s="245" t="s">
        <v>262</v>
      </c>
      <c r="L50" s="240" t="s">
        <v>262</v>
      </c>
      <c r="M50" s="237"/>
      <c r="N50" s="236"/>
      <c r="O50" s="235">
        <f>M50+N50</f>
        <v>0</v>
      </c>
      <c r="P50" s="89"/>
      <c r="R50" s="13"/>
    </row>
    <row r="51" spans="1:18" ht="12.75" thickTop="1" x14ac:dyDescent="0.25">
      <c r="A51" s="56"/>
      <c r="B51" s="96"/>
      <c r="C51" s="170"/>
      <c r="D51" s="242"/>
      <c r="E51" s="531"/>
      <c r="F51" s="483"/>
      <c r="G51" s="242"/>
      <c r="H51" s="241"/>
      <c r="I51" s="240"/>
      <c r="J51" s="239"/>
      <c r="K51" s="238"/>
      <c r="L51" s="235"/>
      <c r="M51" s="237"/>
      <c r="N51" s="236"/>
      <c r="O51" s="235"/>
      <c r="P51" s="89"/>
      <c r="R51" s="13"/>
    </row>
    <row r="52" spans="1:18" s="6" customFormat="1" x14ac:dyDescent="0.25">
      <c r="A52" s="234"/>
      <c r="B52" s="233" t="s">
        <v>261</v>
      </c>
      <c r="C52" s="232"/>
      <c r="D52" s="230"/>
      <c r="E52" s="533"/>
      <c r="F52" s="534"/>
      <c r="G52" s="230"/>
      <c r="H52" s="229"/>
      <c r="I52" s="226"/>
      <c r="J52" s="230"/>
      <c r="K52" s="229"/>
      <c r="L52" s="226"/>
      <c r="M52" s="228"/>
      <c r="N52" s="227"/>
      <c r="O52" s="226"/>
      <c r="P52" s="225"/>
      <c r="R52" s="13"/>
    </row>
    <row r="53" spans="1:18" s="6" customFormat="1" ht="12.75" thickBot="1" x14ac:dyDescent="0.3">
      <c r="A53" s="224"/>
      <c r="B53" s="223" t="s">
        <v>260</v>
      </c>
      <c r="C53" s="222">
        <f t="shared" ref="C53:C116" si="4">F53+I53+L53+O53</f>
        <v>645927</v>
      </c>
      <c r="D53" s="220">
        <f>SUM(D54,D284)</f>
        <v>680960</v>
      </c>
      <c r="E53" s="535">
        <f>SUM(E54,E284)</f>
        <v>-35033</v>
      </c>
      <c r="F53" s="489">
        <f t="shared" ref="F53:F117" si="5">D53+E53</f>
        <v>645927</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c r="R53" s="13"/>
    </row>
    <row r="54" spans="1:18" s="6" customFormat="1" ht="24.75" thickTop="1" x14ac:dyDescent="0.25">
      <c r="A54" s="214"/>
      <c r="B54" s="213" t="s">
        <v>259</v>
      </c>
      <c r="C54" s="212">
        <f t="shared" si="4"/>
        <v>645927</v>
      </c>
      <c r="D54" s="210">
        <f>SUM(D55,D197)</f>
        <v>680960</v>
      </c>
      <c r="E54" s="536">
        <f>SUM(E55,E197)</f>
        <v>-35033</v>
      </c>
      <c r="F54" s="490">
        <f t="shared" si="5"/>
        <v>645927</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c r="R54" s="13"/>
    </row>
    <row r="55" spans="1:18" s="6" customFormat="1" ht="24" x14ac:dyDescent="0.25">
      <c r="A55" s="204"/>
      <c r="B55" s="203" t="s">
        <v>258</v>
      </c>
      <c r="C55" s="182">
        <f t="shared" si="4"/>
        <v>57244</v>
      </c>
      <c r="D55" s="179">
        <f>SUM(D56,D78,D176,D190)</f>
        <v>57244</v>
      </c>
      <c r="E55" s="537">
        <f>SUM(E56,E78,E176,E190)</f>
        <v>0</v>
      </c>
      <c r="F55" s="491">
        <f t="shared" si="5"/>
        <v>57244</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c r="R55" s="13"/>
    </row>
    <row r="56" spans="1:18" s="6" customFormat="1" hidden="1" x14ac:dyDescent="0.25">
      <c r="A56" s="163">
        <v>1000</v>
      </c>
      <c r="B56" s="163" t="s">
        <v>257</v>
      </c>
      <c r="C56" s="162">
        <f t="shared" si="4"/>
        <v>0</v>
      </c>
      <c r="D56" s="160">
        <f>SUM(D57,D70)</f>
        <v>0</v>
      </c>
      <c r="E56" s="157">
        <f>SUM(E57,E70)</f>
        <v>0</v>
      </c>
      <c r="F56" s="156">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c r="R56" s="13"/>
    </row>
    <row r="57" spans="1:18" hidden="1" x14ac:dyDescent="0.25">
      <c r="A57" s="109">
        <v>1100</v>
      </c>
      <c r="B57" s="108" t="s">
        <v>256</v>
      </c>
      <c r="C57" s="124">
        <f t="shared" si="4"/>
        <v>0</v>
      </c>
      <c r="D57" s="121">
        <f>SUM(D58,D61,D69)</f>
        <v>0</v>
      </c>
      <c r="E57" s="123">
        <f>SUM(E58,E61,E69)</f>
        <v>0</v>
      </c>
      <c r="F57" s="119">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c r="R57" s="13"/>
    </row>
    <row r="58" spans="1:18" hidden="1" x14ac:dyDescent="0.25">
      <c r="A58" s="169">
        <v>1110</v>
      </c>
      <c r="B58" s="96" t="s">
        <v>255</v>
      </c>
      <c r="C58" s="170">
        <f t="shared" si="4"/>
        <v>0</v>
      </c>
      <c r="D58" s="94">
        <f>SUM(D59:D60)</f>
        <v>0</v>
      </c>
      <c r="E58" s="91">
        <f>SUM(E59:E60)</f>
        <v>0</v>
      </c>
      <c r="F58" s="90">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c r="R58" s="13"/>
    </row>
    <row r="59" spans="1:18" hidden="1" x14ac:dyDescent="0.25">
      <c r="A59" s="145">
        <v>1111</v>
      </c>
      <c r="B59" s="117" t="s">
        <v>254</v>
      </c>
      <c r="C59" s="85">
        <f t="shared" si="4"/>
        <v>0</v>
      </c>
      <c r="D59" s="83">
        <v>0</v>
      </c>
      <c r="E59" s="80"/>
      <c r="F59" s="79">
        <f t="shared" si="5"/>
        <v>0</v>
      </c>
      <c r="G59" s="83"/>
      <c r="H59" s="82"/>
      <c r="I59" s="79">
        <f t="shared" si="6"/>
        <v>0</v>
      </c>
      <c r="J59" s="83"/>
      <c r="K59" s="82"/>
      <c r="L59" s="79">
        <f t="shared" si="7"/>
        <v>0</v>
      </c>
      <c r="M59" s="81"/>
      <c r="N59" s="80"/>
      <c r="O59" s="79">
        <f t="shared" si="8"/>
        <v>0</v>
      </c>
      <c r="P59" s="78"/>
      <c r="R59" s="13"/>
    </row>
    <row r="60" spans="1:18" hidden="1" x14ac:dyDescent="0.25">
      <c r="A60" s="88">
        <v>1119</v>
      </c>
      <c r="B60" s="110" t="s">
        <v>253</v>
      </c>
      <c r="C60" s="45">
        <f t="shared" si="4"/>
        <v>0</v>
      </c>
      <c r="D60" s="43">
        <v>0</v>
      </c>
      <c r="E60" s="40"/>
      <c r="F60" s="39">
        <f t="shared" si="5"/>
        <v>0</v>
      </c>
      <c r="G60" s="43"/>
      <c r="H60" s="42"/>
      <c r="I60" s="39">
        <f t="shared" si="6"/>
        <v>0</v>
      </c>
      <c r="J60" s="43"/>
      <c r="K60" s="42"/>
      <c r="L60" s="39">
        <f t="shared" si="7"/>
        <v>0</v>
      </c>
      <c r="M60" s="41"/>
      <c r="N60" s="40"/>
      <c r="O60" s="39">
        <f t="shared" si="8"/>
        <v>0</v>
      </c>
      <c r="P60" s="38"/>
      <c r="R60" s="13"/>
    </row>
    <row r="61" spans="1:18" hidden="1" x14ac:dyDescent="0.25">
      <c r="A61" s="111">
        <v>1140</v>
      </c>
      <c r="B61" s="110" t="s">
        <v>252</v>
      </c>
      <c r="C61" s="45">
        <f t="shared" si="4"/>
        <v>0</v>
      </c>
      <c r="D61" s="115">
        <f>SUM(D62:D68)</f>
        <v>0</v>
      </c>
      <c r="E61" s="112">
        <f>SUM(E62:E68)</f>
        <v>0</v>
      </c>
      <c r="F61" s="39">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c r="R61" s="13"/>
    </row>
    <row r="62" spans="1:18" hidden="1" x14ac:dyDescent="0.25">
      <c r="A62" s="88">
        <v>1141</v>
      </c>
      <c r="B62" s="110" t="s">
        <v>251</v>
      </c>
      <c r="C62" s="45">
        <f t="shared" si="4"/>
        <v>0</v>
      </c>
      <c r="D62" s="43">
        <v>0</v>
      </c>
      <c r="E62" s="40"/>
      <c r="F62" s="39">
        <f t="shared" si="5"/>
        <v>0</v>
      </c>
      <c r="G62" s="43"/>
      <c r="H62" s="42"/>
      <c r="I62" s="39">
        <f t="shared" si="6"/>
        <v>0</v>
      </c>
      <c r="J62" s="43"/>
      <c r="K62" s="42"/>
      <c r="L62" s="39">
        <f t="shared" si="7"/>
        <v>0</v>
      </c>
      <c r="M62" s="41"/>
      <c r="N62" s="40"/>
      <c r="O62" s="39">
        <f t="shared" si="8"/>
        <v>0</v>
      </c>
      <c r="P62" s="38"/>
      <c r="R62" s="13"/>
    </row>
    <row r="63" spans="1:18" ht="24" hidden="1" x14ac:dyDescent="0.25">
      <c r="A63" s="88">
        <v>1142</v>
      </c>
      <c r="B63" s="110" t="s">
        <v>250</v>
      </c>
      <c r="C63" s="45">
        <f t="shared" si="4"/>
        <v>0</v>
      </c>
      <c r="D63" s="43">
        <v>0</v>
      </c>
      <c r="E63" s="40"/>
      <c r="F63" s="39">
        <f t="shared" si="5"/>
        <v>0</v>
      </c>
      <c r="G63" s="43"/>
      <c r="H63" s="42"/>
      <c r="I63" s="39">
        <f t="shared" si="6"/>
        <v>0</v>
      </c>
      <c r="J63" s="43"/>
      <c r="K63" s="42"/>
      <c r="L63" s="39">
        <f t="shared" si="7"/>
        <v>0</v>
      </c>
      <c r="M63" s="41"/>
      <c r="N63" s="40"/>
      <c r="O63" s="39">
        <f t="shared" si="8"/>
        <v>0</v>
      </c>
      <c r="P63" s="38"/>
      <c r="R63" s="13"/>
    </row>
    <row r="64" spans="1:18" ht="24" hidden="1" x14ac:dyDescent="0.25">
      <c r="A64" s="88">
        <v>1145</v>
      </c>
      <c r="B64" s="110" t="s">
        <v>249</v>
      </c>
      <c r="C64" s="45">
        <f t="shared" si="4"/>
        <v>0</v>
      </c>
      <c r="D64" s="43">
        <v>0</v>
      </c>
      <c r="E64" s="40"/>
      <c r="F64" s="39">
        <f t="shared" si="5"/>
        <v>0</v>
      </c>
      <c r="G64" s="43"/>
      <c r="H64" s="42"/>
      <c r="I64" s="39">
        <f t="shared" si="6"/>
        <v>0</v>
      </c>
      <c r="J64" s="43"/>
      <c r="K64" s="42"/>
      <c r="L64" s="39">
        <f t="shared" si="7"/>
        <v>0</v>
      </c>
      <c r="M64" s="41"/>
      <c r="N64" s="40"/>
      <c r="O64" s="39">
        <f t="shared" si="8"/>
        <v>0</v>
      </c>
      <c r="P64" s="38"/>
      <c r="R64" s="13"/>
    </row>
    <row r="65" spans="1:18" ht="24" hidden="1" x14ac:dyDescent="0.25">
      <c r="A65" s="88">
        <v>1146</v>
      </c>
      <c r="B65" s="110" t="s">
        <v>248</v>
      </c>
      <c r="C65" s="45">
        <f t="shared" si="4"/>
        <v>0</v>
      </c>
      <c r="D65" s="43">
        <v>0</v>
      </c>
      <c r="E65" s="40"/>
      <c r="F65" s="39">
        <f t="shared" si="5"/>
        <v>0</v>
      </c>
      <c r="G65" s="43"/>
      <c r="H65" s="42"/>
      <c r="I65" s="39">
        <f t="shared" si="6"/>
        <v>0</v>
      </c>
      <c r="J65" s="43"/>
      <c r="K65" s="42"/>
      <c r="L65" s="39">
        <f t="shared" si="7"/>
        <v>0</v>
      </c>
      <c r="M65" s="41"/>
      <c r="N65" s="40"/>
      <c r="O65" s="39">
        <f t="shared" si="8"/>
        <v>0</v>
      </c>
      <c r="P65" s="38"/>
      <c r="R65" s="13"/>
    </row>
    <row r="66" spans="1:18" hidden="1" x14ac:dyDescent="0.25">
      <c r="A66" s="88">
        <v>1147</v>
      </c>
      <c r="B66" s="110" t="s">
        <v>247</v>
      </c>
      <c r="C66" s="45">
        <f t="shared" si="4"/>
        <v>0</v>
      </c>
      <c r="D66" s="43">
        <v>0</v>
      </c>
      <c r="E66" s="40"/>
      <c r="F66" s="39">
        <f t="shared" si="5"/>
        <v>0</v>
      </c>
      <c r="G66" s="43"/>
      <c r="H66" s="42"/>
      <c r="I66" s="39">
        <f t="shared" si="6"/>
        <v>0</v>
      </c>
      <c r="J66" s="43"/>
      <c r="K66" s="42"/>
      <c r="L66" s="39">
        <f t="shared" si="7"/>
        <v>0</v>
      </c>
      <c r="M66" s="41"/>
      <c r="N66" s="40"/>
      <c r="O66" s="39">
        <f t="shared" si="8"/>
        <v>0</v>
      </c>
      <c r="P66" s="38"/>
      <c r="R66" s="13"/>
    </row>
    <row r="67" spans="1:18" hidden="1" x14ac:dyDescent="0.25">
      <c r="A67" s="88">
        <v>1148</v>
      </c>
      <c r="B67" s="110" t="s">
        <v>246</v>
      </c>
      <c r="C67" s="45">
        <f t="shared" si="4"/>
        <v>0</v>
      </c>
      <c r="D67" s="43">
        <v>0</v>
      </c>
      <c r="E67" s="40"/>
      <c r="F67" s="39">
        <f t="shared" si="5"/>
        <v>0</v>
      </c>
      <c r="G67" s="43"/>
      <c r="H67" s="42"/>
      <c r="I67" s="39">
        <f t="shared" si="6"/>
        <v>0</v>
      </c>
      <c r="J67" s="43"/>
      <c r="K67" s="42"/>
      <c r="L67" s="39">
        <f t="shared" si="7"/>
        <v>0</v>
      </c>
      <c r="M67" s="41"/>
      <c r="N67" s="40"/>
      <c r="O67" s="39">
        <f t="shared" si="8"/>
        <v>0</v>
      </c>
      <c r="P67" s="38"/>
      <c r="R67" s="13"/>
    </row>
    <row r="68" spans="1:18" ht="24" hidden="1" x14ac:dyDescent="0.25">
      <c r="A68" s="88">
        <v>1149</v>
      </c>
      <c r="B68" s="110" t="s">
        <v>245</v>
      </c>
      <c r="C68" s="45">
        <f t="shared" si="4"/>
        <v>0</v>
      </c>
      <c r="D68" s="43">
        <v>0</v>
      </c>
      <c r="E68" s="40"/>
      <c r="F68" s="39">
        <f t="shared" si="5"/>
        <v>0</v>
      </c>
      <c r="G68" s="43"/>
      <c r="H68" s="42"/>
      <c r="I68" s="39">
        <f t="shared" si="6"/>
        <v>0</v>
      </c>
      <c r="J68" s="43"/>
      <c r="K68" s="42"/>
      <c r="L68" s="39">
        <f t="shared" si="7"/>
        <v>0</v>
      </c>
      <c r="M68" s="41"/>
      <c r="N68" s="40"/>
      <c r="O68" s="39">
        <f t="shared" si="8"/>
        <v>0</v>
      </c>
      <c r="P68" s="38"/>
      <c r="R68" s="13"/>
    </row>
    <row r="69" spans="1:18" ht="24" hidden="1" x14ac:dyDescent="0.25">
      <c r="A69" s="169">
        <v>1150</v>
      </c>
      <c r="B69" s="96" t="s">
        <v>244</v>
      </c>
      <c r="C69" s="45">
        <f t="shared" si="4"/>
        <v>0</v>
      </c>
      <c r="D69" s="167">
        <v>0</v>
      </c>
      <c r="E69" s="164"/>
      <c r="F69" s="90">
        <f t="shared" si="5"/>
        <v>0</v>
      </c>
      <c r="G69" s="167"/>
      <c r="H69" s="166"/>
      <c r="I69" s="90">
        <f t="shared" si="6"/>
        <v>0</v>
      </c>
      <c r="J69" s="167"/>
      <c r="K69" s="166"/>
      <c r="L69" s="90">
        <f t="shared" si="7"/>
        <v>0</v>
      </c>
      <c r="M69" s="165"/>
      <c r="N69" s="164"/>
      <c r="O69" s="90">
        <f t="shared" si="8"/>
        <v>0</v>
      </c>
      <c r="P69" s="89"/>
      <c r="R69" s="13"/>
    </row>
    <row r="70" spans="1:18" ht="24" hidden="1" x14ac:dyDescent="0.25">
      <c r="A70" s="109">
        <v>1200</v>
      </c>
      <c r="B70" s="108" t="s">
        <v>243</v>
      </c>
      <c r="C70" s="124">
        <f t="shared" si="4"/>
        <v>0</v>
      </c>
      <c r="D70" s="121">
        <f>SUM(D71:D72)</f>
        <v>0</v>
      </c>
      <c r="E70" s="123">
        <f>SUM(E71:E72)</f>
        <v>0</v>
      </c>
      <c r="F70" s="119">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c r="R70" s="13"/>
    </row>
    <row r="71" spans="1:18" ht="24" hidden="1" x14ac:dyDescent="0.25">
      <c r="A71" s="118">
        <v>1210</v>
      </c>
      <c r="B71" s="117" t="s">
        <v>242</v>
      </c>
      <c r="C71" s="85">
        <f t="shared" si="4"/>
        <v>0</v>
      </c>
      <c r="D71" s="83">
        <v>0</v>
      </c>
      <c r="E71" s="80"/>
      <c r="F71" s="79">
        <f t="shared" si="5"/>
        <v>0</v>
      </c>
      <c r="G71" s="83"/>
      <c r="H71" s="82"/>
      <c r="I71" s="79">
        <f t="shared" si="6"/>
        <v>0</v>
      </c>
      <c r="J71" s="83"/>
      <c r="K71" s="82"/>
      <c r="L71" s="79">
        <f t="shared" si="7"/>
        <v>0</v>
      </c>
      <c r="M71" s="81"/>
      <c r="N71" s="80"/>
      <c r="O71" s="79">
        <f t="shared" si="8"/>
        <v>0</v>
      </c>
      <c r="P71" s="78"/>
      <c r="R71" s="13"/>
    </row>
    <row r="72" spans="1:18" ht="24" hidden="1" x14ac:dyDescent="0.25">
      <c r="A72" s="111">
        <v>1220</v>
      </c>
      <c r="B72" s="110" t="s">
        <v>241</v>
      </c>
      <c r="C72" s="45">
        <f t="shared" si="4"/>
        <v>0</v>
      </c>
      <c r="D72" s="115">
        <f>SUM(D73:D77)</f>
        <v>0</v>
      </c>
      <c r="E72" s="112">
        <f>SUM(E73:E77)</f>
        <v>0</v>
      </c>
      <c r="F72" s="39">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c r="R72" s="13"/>
    </row>
    <row r="73" spans="1:18" ht="36" hidden="1" x14ac:dyDescent="0.25">
      <c r="A73" s="88">
        <v>1221</v>
      </c>
      <c r="B73" s="110" t="s">
        <v>240</v>
      </c>
      <c r="C73" s="45">
        <f t="shared" si="4"/>
        <v>0</v>
      </c>
      <c r="D73" s="43">
        <v>0</v>
      </c>
      <c r="E73" s="40"/>
      <c r="F73" s="39">
        <f t="shared" si="5"/>
        <v>0</v>
      </c>
      <c r="G73" s="43"/>
      <c r="H73" s="42"/>
      <c r="I73" s="39">
        <f t="shared" si="6"/>
        <v>0</v>
      </c>
      <c r="J73" s="43"/>
      <c r="K73" s="42"/>
      <c r="L73" s="39">
        <f t="shared" si="7"/>
        <v>0</v>
      </c>
      <c r="M73" s="41"/>
      <c r="N73" s="40"/>
      <c r="O73" s="39">
        <f t="shared" si="8"/>
        <v>0</v>
      </c>
      <c r="P73" s="38"/>
      <c r="R73" s="13"/>
    </row>
    <row r="74" spans="1:18" hidden="1" x14ac:dyDescent="0.25">
      <c r="A74" s="88">
        <v>1223</v>
      </c>
      <c r="B74" s="110" t="s">
        <v>239</v>
      </c>
      <c r="C74" s="45">
        <f t="shared" si="4"/>
        <v>0</v>
      </c>
      <c r="D74" s="43">
        <v>0</v>
      </c>
      <c r="E74" s="40"/>
      <c r="F74" s="39">
        <f t="shared" si="5"/>
        <v>0</v>
      </c>
      <c r="G74" s="43"/>
      <c r="H74" s="42"/>
      <c r="I74" s="39">
        <f t="shared" si="6"/>
        <v>0</v>
      </c>
      <c r="J74" s="43"/>
      <c r="K74" s="42"/>
      <c r="L74" s="39">
        <f t="shared" si="7"/>
        <v>0</v>
      </c>
      <c r="M74" s="41"/>
      <c r="N74" s="40"/>
      <c r="O74" s="39">
        <f t="shared" si="8"/>
        <v>0</v>
      </c>
      <c r="P74" s="38"/>
      <c r="R74" s="13"/>
    </row>
    <row r="75" spans="1:18" hidden="1" x14ac:dyDescent="0.25">
      <c r="A75" s="88">
        <v>1225</v>
      </c>
      <c r="B75" s="110" t="s">
        <v>238</v>
      </c>
      <c r="C75" s="45">
        <f t="shared" si="4"/>
        <v>0</v>
      </c>
      <c r="D75" s="43">
        <v>0</v>
      </c>
      <c r="E75" s="40"/>
      <c r="F75" s="39">
        <f t="shared" si="5"/>
        <v>0</v>
      </c>
      <c r="G75" s="43"/>
      <c r="H75" s="42"/>
      <c r="I75" s="39">
        <f t="shared" si="6"/>
        <v>0</v>
      </c>
      <c r="J75" s="43"/>
      <c r="K75" s="42"/>
      <c r="L75" s="39">
        <f t="shared" si="7"/>
        <v>0</v>
      </c>
      <c r="M75" s="41"/>
      <c r="N75" s="40"/>
      <c r="O75" s="39">
        <f t="shared" si="8"/>
        <v>0</v>
      </c>
      <c r="P75" s="38"/>
      <c r="R75" s="13"/>
    </row>
    <row r="76" spans="1:18" ht="24" hidden="1" x14ac:dyDescent="0.25">
      <c r="A76" s="88">
        <v>1227</v>
      </c>
      <c r="B76" s="110" t="s">
        <v>237</v>
      </c>
      <c r="C76" s="45">
        <f t="shared" si="4"/>
        <v>0</v>
      </c>
      <c r="D76" s="43">
        <v>0</v>
      </c>
      <c r="E76" s="40"/>
      <c r="F76" s="39">
        <f t="shared" si="5"/>
        <v>0</v>
      </c>
      <c r="G76" s="43"/>
      <c r="H76" s="42"/>
      <c r="I76" s="39">
        <f t="shared" si="6"/>
        <v>0</v>
      </c>
      <c r="J76" s="43"/>
      <c r="K76" s="42"/>
      <c r="L76" s="39">
        <f t="shared" si="7"/>
        <v>0</v>
      </c>
      <c r="M76" s="41"/>
      <c r="N76" s="40"/>
      <c r="O76" s="39">
        <f t="shared" si="8"/>
        <v>0</v>
      </c>
      <c r="P76" s="38"/>
      <c r="R76" s="13"/>
    </row>
    <row r="77" spans="1:18" ht="36" hidden="1" x14ac:dyDescent="0.25">
      <c r="A77" s="88">
        <v>1228</v>
      </c>
      <c r="B77" s="110" t="s">
        <v>236</v>
      </c>
      <c r="C77" s="45">
        <f t="shared" si="4"/>
        <v>0</v>
      </c>
      <c r="D77" s="43">
        <v>0</v>
      </c>
      <c r="E77" s="40"/>
      <c r="F77" s="39">
        <f t="shared" si="5"/>
        <v>0</v>
      </c>
      <c r="G77" s="43"/>
      <c r="H77" s="42"/>
      <c r="I77" s="39">
        <f t="shared" si="6"/>
        <v>0</v>
      </c>
      <c r="J77" s="43"/>
      <c r="K77" s="42"/>
      <c r="L77" s="39">
        <f t="shared" si="7"/>
        <v>0</v>
      </c>
      <c r="M77" s="41"/>
      <c r="N77" s="40"/>
      <c r="O77" s="39">
        <f t="shared" si="8"/>
        <v>0</v>
      </c>
      <c r="P77" s="38"/>
      <c r="R77" s="13"/>
    </row>
    <row r="78" spans="1:18" x14ac:dyDescent="0.25">
      <c r="A78" s="163">
        <v>2000</v>
      </c>
      <c r="B78" s="163" t="s">
        <v>235</v>
      </c>
      <c r="C78" s="162">
        <f t="shared" si="4"/>
        <v>57244</v>
      </c>
      <c r="D78" s="160">
        <f>SUM(D79,D86,D133,D167,D168,D175)</f>
        <v>57244</v>
      </c>
      <c r="E78" s="539">
        <f>SUM(E79,E86,E133,E167,E168,E175)</f>
        <v>0</v>
      </c>
      <c r="F78" s="492">
        <f t="shared" si="5"/>
        <v>57244</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c r="R78" s="13"/>
    </row>
    <row r="79" spans="1:18" ht="24" hidden="1" x14ac:dyDescent="0.25">
      <c r="A79" s="109">
        <v>2100</v>
      </c>
      <c r="B79" s="108" t="s">
        <v>234</v>
      </c>
      <c r="C79" s="124">
        <f t="shared" si="4"/>
        <v>0</v>
      </c>
      <c r="D79" s="121">
        <f>SUM(D80,D83)</f>
        <v>0</v>
      </c>
      <c r="E79" s="123">
        <f>SUM(E80,E83)</f>
        <v>0</v>
      </c>
      <c r="F79" s="119">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c r="R79" s="13"/>
    </row>
    <row r="80" spans="1:18" ht="24" hidden="1" x14ac:dyDescent="0.25">
      <c r="A80" s="118">
        <v>2110</v>
      </c>
      <c r="B80" s="117" t="s">
        <v>233</v>
      </c>
      <c r="C80" s="85">
        <f t="shared" si="4"/>
        <v>0</v>
      </c>
      <c r="D80" s="140">
        <f>SUM(D81:D82)</f>
        <v>0</v>
      </c>
      <c r="E80" s="141">
        <f>SUM(E81:E82)</f>
        <v>0</v>
      </c>
      <c r="F80" s="79">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c r="R80" s="13"/>
    </row>
    <row r="81" spans="1:18" hidden="1" x14ac:dyDescent="0.25">
      <c r="A81" s="88">
        <v>2111</v>
      </c>
      <c r="B81" s="110" t="s">
        <v>231</v>
      </c>
      <c r="C81" s="45">
        <f t="shared" si="4"/>
        <v>0</v>
      </c>
      <c r="D81" s="43">
        <v>0</v>
      </c>
      <c r="E81" s="40"/>
      <c r="F81" s="39">
        <f t="shared" si="5"/>
        <v>0</v>
      </c>
      <c r="G81" s="43"/>
      <c r="H81" s="42"/>
      <c r="I81" s="39">
        <f t="shared" si="6"/>
        <v>0</v>
      </c>
      <c r="J81" s="43"/>
      <c r="K81" s="42"/>
      <c r="L81" s="39">
        <f t="shared" si="7"/>
        <v>0</v>
      </c>
      <c r="M81" s="41"/>
      <c r="N81" s="40"/>
      <c r="O81" s="39">
        <f t="shared" si="8"/>
        <v>0</v>
      </c>
      <c r="P81" s="38"/>
      <c r="R81" s="13"/>
    </row>
    <row r="82" spans="1:18" ht="24" hidden="1" x14ac:dyDescent="0.25">
      <c r="A82" s="88">
        <v>2112</v>
      </c>
      <c r="B82" s="110" t="s">
        <v>230</v>
      </c>
      <c r="C82" s="45">
        <f t="shared" si="4"/>
        <v>0</v>
      </c>
      <c r="D82" s="43">
        <v>0</v>
      </c>
      <c r="E82" s="40"/>
      <c r="F82" s="39">
        <f t="shared" si="5"/>
        <v>0</v>
      </c>
      <c r="G82" s="43"/>
      <c r="H82" s="42"/>
      <c r="I82" s="39">
        <f t="shared" si="6"/>
        <v>0</v>
      </c>
      <c r="J82" s="43"/>
      <c r="K82" s="42"/>
      <c r="L82" s="39">
        <f t="shared" si="7"/>
        <v>0</v>
      </c>
      <c r="M82" s="41"/>
      <c r="N82" s="40"/>
      <c r="O82" s="39">
        <f t="shared" si="8"/>
        <v>0</v>
      </c>
      <c r="P82" s="38"/>
      <c r="R82" s="13"/>
    </row>
    <row r="83" spans="1:18" ht="24" hidden="1" x14ac:dyDescent="0.25">
      <c r="A83" s="111">
        <v>2120</v>
      </c>
      <c r="B83" s="110" t="s">
        <v>232</v>
      </c>
      <c r="C83" s="45">
        <f t="shared" si="4"/>
        <v>0</v>
      </c>
      <c r="D83" s="115">
        <f>SUM(D84:D85)</f>
        <v>0</v>
      </c>
      <c r="E83" s="112">
        <f>SUM(E84:E85)</f>
        <v>0</v>
      </c>
      <c r="F83" s="39">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c r="R83" s="13"/>
    </row>
    <row r="84" spans="1:18" hidden="1" x14ac:dyDescent="0.25">
      <c r="A84" s="88">
        <v>2121</v>
      </c>
      <c r="B84" s="110" t="s">
        <v>231</v>
      </c>
      <c r="C84" s="45">
        <f t="shared" si="4"/>
        <v>0</v>
      </c>
      <c r="D84" s="43">
        <v>0</v>
      </c>
      <c r="E84" s="40"/>
      <c r="F84" s="39">
        <f t="shared" si="5"/>
        <v>0</v>
      </c>
      <c r="G84" s="43"/>
      <c r="H84" s="42"/>
      <c r="I84" s="39">
        <f t="shared" si="6"/>
        <v>0</v>
      </c>
      <c r="J84" s="43"/>
      <c r="K84" s="42"/>
      <c r="L84" s="39">
        <f t="shared" si="7"/>
        <v>0</v>
      </c>
      <c r="M84" s="41"/>
      <c r="N84" s="40"/>
      <c r="O84" s="39">
        <f t="shared" si="8"/>
        <v>0</v>
      </c>
      <c r="P84" s="38"/>
      <c r="R84" s="13"/>
    </row>
    <row r="85" spans="1:18" ht="24" hidden="1" x14ac:dyDescent="0.25">
      <c r="A85" s="88">
        <v>2122</v>
      </c>
      <c r="B85" s="110" t="s">
        <v>230</v>
      </c>
      <c r="C85" s="45">
        <f t="shared" si="4"/>
        <v>0</v>
      </c>
      <c r="D85" s="43">
        <v>0</v>
      </c>
      <c r="E85" s="40"/>
      <c r="F85" s="39">
        <f t="shared" si="5"/>
        <v>0</v>
      </c>
      <c r="G85" s="43"/>
      <c r="H85" s="42"/>
      <c r="I85" s="39">
        <f t="shared" si="6"/>
        <v>0</v>
      </c>
      <c r="J85" s="43"/>
      <c r="K85" s="42"/>
      <c r="L85" s="39">
        <f t="shared" si="7"/>
        <v>0</v>
      </c>
      <c r="M85" s="41"/>
      <c r="N85" s="40"/>
      <c r="O85" s="39">
        <f t="shared" si="8"/>
        <v>0</v>
      </c>
      <c r="P85" s="38"/>
      <c r="R85" s="13"/>
    </row>
    <row r="86" spans="1:18" x14ac:dyDescent="0.25">
      <c r="A86" s="109">
        <v>2200</v>
      </c>
      <c r="B86" s="108" t="s">
        <v>229</v>
      </c>
      <c r="C86" s="168">
        <f t="shared" si="4"/>
        <v>51960</v>
      </c>
      <c r="D86" s="121">
        <f>SUM(D87,D92,D98,D106,D115,D119,D125,D131)</f>
        <v>51960</v>
      </c>
      <c r="E86" s="540">
        <f>SUM(E87,E92,E98,E106,E115,E119,E125,E131)</f>
        <v>0</v>
      </c>
      <c r="F86" s="473">
        <f t="shared" si="5"/>
        <v>51960</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c r="R86" s="13"/>
    </row>
    <row r="87" spans="1:18" hidden="1" x14ac:dyDescent="0.25">
      <c r="A87" s="169">
        <v>2210</v>
      </c>
      <c r="B87" s="96" t="s">
        <v>228</v>
      </c>
      <c r="C87" s="170">
        <f t="shared" si="4"/>
        <v>0</v>
      </c>
      <c r="D87" s="94">
        <f>SUM(D88:D91)</f>
        <v>0</v>
      </c>
      <c r="E87" s="91">
        <f>SUM(E88:E91)</f>
        <v>0</v>
      </c>
      <c r="F87" s="90">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c r="R87" s="13"/>
    </row>
    <row r="88" spans="1:18" hidden="1" x14ac:dyDescent="0.25">
      <c r="A88" s="145">
        <v>2211</v>
      </c>
      <c r="B88" s="117" t="s">
        <v>227</v>
      </c>
      <c r="C88" s="45">
        <f t="shared" si="4"/>
        <v>0</v>
      </c>
      <c r="D88" s="83">
        <v>0</v>
      </c>
      <c r="E88" s="80"/>
      <c r="F88" s="79">
        <f t="shared" si="5"/>
        <v>0</v>
      </c>
      <c r="G88" s="83"/>
      <c r="H88" s="82"/>
      <c r="I88" s="79">
        <f t="shared" si="6"/>
        <v>0</v>
      </c>
      <c r="J88" s="83"/>
      <c r="K88" s="82"/>
      <c r="L88" s="79">
        <f t="shared" si="7"/>
        <v>0</v>
      </c>
      <c r="M88" s="81"/>
      <c r="N88" s="80"/>
      <c r="O88" s="79">
        <f t="shared" si="8"/>
        <v>0</v>
      </c>
      <c r="P88" s="78"/>
      <c r="R88" s="13"/>
    </row>
    <row r="89" spans="1:18" ht="36" hidden="1" x14ac:dyDescent="0.25">
      <c r="A89" s="88">
        <v>2212</v>
      </c>
      <c r="B89" s="110" t="s">
        <v>226</v>
      </c>
      <c r="C89" s="45">
        <f t="shared" si="4"/>
        <v>0</v>
      </c>
      <c r="D89" s="43">
        <v>0</v>
      </c>
      <c r="E89" s="40"/>
      <c r="F89" s="39">
        <f t="shared" si="5"/>
        <v>0</v>
      </c>
      <c r="G89" s="43"/>
      <c r="H89" s="42"/>
      <c r="I89" s="39">
        <f t="shared" si="6"/>
        <v>0</v>
      </c>
      <c r="J89" s="43"/>
      <c r="K89" s="42"/>
      <c r="L89" s="39">
        <f t="shared" si="7"/>
        <v>0</v>
      </c>
      <c r="M89" s="41"/>
      <c r="N89" s="40"/>
      <c r="O89" s="39">
        <f t="shared" si="8"/>
        <v>0</v>
      </c>
      <c r="P89" s="38"/>
      <c r="R89" s="13"/>
    </row>
    <row r="90" spans="1:18" ht="24" hidden="1" x14ac:dyDescent="0.25">
      <c r="A90" s="88">
        <v>2214</v>
      </c>
      <c r="B90" s="110" t="s">
        <v>225</v>
      </c>
      <c r="C90" s="45">
        <f t="shared" si="4"/>
        <v>0</v>
      </c>
      <c r="D90" s="43">
        <v>0</v>
      </c>
      <c r="E90" s="40"/>
      <c r="F90" s="39">
        <f t="shared" si="5"/>
        <v>0</v>
      </c>
      <c r="G90" s="43"/>
      <c r="H90" s="42"/>
      <c r="I90" s="39">
        <f t="shared" si="6"/>
        <v>0</v>
      </c>
      <c r="J90" s="43"/>
      <c r="K90" s="42"/>
      <c r="L90" s="39">
        <f t="shared" si="7"/>
        <v>0</v>
      </c>
      <c r="M90" s="41"/>
      <c r="N90" s="40"/>
      <c r="O90" s="39">
        <f t="shared" si="8"/>
        <v>0</v>
      </c>
      <c r="P90" s="38"/>
      <c r="R90" s="13"/>
    </row>
    <row r="91" spans="1:18" hidden="1" x14ac:dyDescent="0.25">
      <c r="A91" s="88">
        <v>2219</v>
      </c>
      <c r="B91" s="110" t="s">
        <v>224</v>
      </c>
      <c r="C91" s="45">
        <f t="shared" si="4"/>
        <v>0</v>
      </c>
      <c r="D91" s="43">
        <v>0</v>
      </c>
      <c r="E91" s="40"/>
      <c r="F91" s="39">
        <f t="shared" si="5"/>
        <v>0</v>
      </c>
      <c r="G91" s="43"/>
      <c r="H91" s="42"/>
      <c r="I91" s="39">
        <f t="shared" si="6"/>
        <v>0</v>
      </c>
      <c r="J91" s="43"/>
      <c r="K91" s="42"/>
      <c r="L91" s="39">
        <f t="shared" si="7"/>
        <v>0</v>
      </c>
      <c r="M91" s="41"/>
      <c r="N91" s="40"/>
      <c r="O91" s="39">
        <f t="shared" si="8"/>
        <v>0</v>
      </c>
      <c r="P91" s="38"/>
      <c r="R91" s="13"/>
    </row>
    <row r="92" spans="1:18" hidden="1" x14ac:dyDescent="0.25">
      <c r="A92" s="111">
        <v>2220</v>
      </c>
      <c r="B92" s="110" t="s">
        <v>223</v>
      </c>
      <c r="C92" s="45">
        <f t="shared" si="4"/>
        <v>0</v>
      </c>
      <c r="D92" s="115">
        <f>SUM(D93:D97)</f>
        <v>0</v>
      </c>
      <c r="E92" s="112">
        <f>SUM(E93:E97)</f>
        <v>0</v>
      </c>
      <c r="F92" s="39">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c r="R92" s="13"/>
    </row>
    <row r="93" spans="1:18" hidden="1" x14ac:dyDescent="0.25">
      <c r="A93" s="88">
        <v>2221</v>
      </c>
      <c r="B93" s="110" t="s">
        <v>222</v>
      </c>
      <c r="C93" s="45">
        <f t="shared" si="4"/>
        <v>0</v>
      </c>
      <c r="D93" s="43">
        <v>0</v>
      </c>
      <c r="E93" s="40"/>
      <c r="F93" s="39">
        <f t="shared" si="5"/>
        <v>0</v>
      </c>
      <c r="G93" s="43"/>
      <c r="H93" s="42"/>
      <c r="I93" s="39">
        <f t="shared" si="6"/>
        <v>0</v>
      </c>
      <c r="J93" s="43"/>
      <c r="K93" s="42"/>
      <c r="L93" s="39">
        <f t="shared" si="7"/>
        <v>0</v>
      </c>
      <c r="M93" s="41"/>
      <c r="N93" s="40"/>
      <c r="O93" s="39">
        <f t="shared" si="8"/>
        <v>0</v>
      </c>
      <c r="P93" s="38"/>
      <c r="R93" s="13"/>
    </row>
    <row r="94" spans="1:18" hidden="1" x14ac:dyDescent="0.25">
      <c r="A94" s="88">
        <v>2222</v>
      </c>
      <c r="B94" s="110" t="s">
        <v>221</v>
      </c>
      <c r="C94" s="45">
        <f t="shared" si="4"/>
        <v>0</v>
      </c>
      <c r="D94" s="43">
        <v>0</v>
      </c>
      <c r="E94" s="40"/>
      <c r="F94" s="39">
        <f t="shared" si="5"/>
        <v>0</v>
      </c>
      <c r="G94" s="43"/>
      <c r="H94" s="42"/>
      <c r="I94" s="39">
        <f t="shared" si="6"/>
        <v>0</v>
      </c>
      <c r="J94" s="43"/>
      <c r="K94" s="42"/>
      <c r="L94" s="39">
        <f t="shared" si="7"/>
        <v>0</v>
      </c>
      <c r="M94" s="41"/>
      <c r="N94" s="40"/>
      <c r="O94" s="39">
        <f t="shared" si="8"/>
        <v>0</v>
      </c>
      <c r="P94" s="38"/>
      <c r="R94" s="13"/>
    </row>
    <row r="95" spans="1:18" hidden="1" x14ac:dyDescent="0.25">
      <c r="A95" s="88">
        <v>2223</v>
      </c>
      <c r="B95" s="110" t="s">
        <v>220</v>
      </c>
      <c r="C95" s="45">
        <f t="shared" si="4"/>
        <v>0</v>
      </c>
      <c r="D95" s="43">
        <v>0</v>
      </c>
      <c r="E95" s="40"/>
      <c r="F95" s="39">
        <f t="shared" si="5"/>
        <v>0</v>
      </c>
      <c r="G95" s="43"/>
      <c r="H95" s="42"/>
      <c r="I95" s="39">
        <f t="shared" si="6"/>
        <v>0</v>
      </c>
      <c r="J95" s="43"/>
      <c r="K95" s="42"/>
      <c r="L95" s="39">
        <f t="shared" si="7"/>
        <v>0</v>
      </c>
      <c r="M95" s="41"/>
      <c r="N95" s="40"/>
      <c r="O95" s="39">
        <f t="shared" si="8"/>
        <v>0</v>
      </c>
      <c r="P95" s="38"/>
      <c r="R95" s="13"/>
    </row>
    <row r="96" spans="1:18" ht="36" hidden="1" x14ac:dyDescent="0.25">
      <c r="A96" s="88">
        <v>2224</v>
      </c>
      <c r="B96" s="110" t="s">
        <v>219</v>
      </c>
      <c r="C96" s="45">
        <f t="shared" si="4"/>
        <v>0</v>
      </c>
      <c r="D96" s="43">
        <v>0</v>
      </c>
      <c r="E96" s="40"/>
      <c r="F96" s="39">
        <f t="shared" si="5"/>
        <v>0</v>
      </c>
      <c r="G96" s="43"/>
      <c r="H96" s="42"/>
      <c r="I96" s="39">
        <f t="shared" si="6"/>
        <v>0</v>
      </c>
      <c r="J96" s="43"/>
      <c r="K96" s="42"/>
      <c r="L96" s="39">
        <f t="shared" si="7"/>
        <v>0</v>
      </c>
      <c r="M96" s="41"/>
      <c r="N96" s="40"/>
      <c r="O96" s="39">
        <f t="shared" si="8"/>
        <v>0</v>
      </c>
      <c r="P96" s="38"/>
      <c r="R96" s="13"/>
    </row>
    <row r="97" spans="1:18" ht="24" hidden="1" x14ac:dyDescent="0.25">
      <c r="A97" s="88">
        <v>2229</v>
      </c>
      <c r="B97" s="110" t="s">
        <v>218</v>
      </c>
      <c r="C97" s="45">
        <f t="shared" si="4"/>
        <v>0</v>
      </c>
      <c r="D97" s="43">
        <v>0</v>
      </c>
      <c r="E97" s="40"/>
      <c r="F97" s="39">
        <f t="shared" si="5"/>
        <v>0</v>
      </c>
      <c r="G97" s="43"/>
      <c r="H97" s="42"/>
      <c r="I97" s="39">
        <f t="shared" si="6"/>
        <v>0</v>
      </c>
      <c r="J97" s="43"/>
      <c r="K97" s="42"/>
      <c r="L97" s="39">
        <f t="shared" si="7"/>
        <v>0</v>
      </c>
      <c r="M97" s="41"/>
      <c r="N97" s="40"/>
      <c r="O97" s="39">
        <f t="shared" si="8"/>
        <v>0</v>
      </c>
      <c r="P97" s="38"/>
      <c r="R97" s="13"/>
    </row>
    <row r="98" spans="1:18" ht="24" hidden="1" x14ac:dyDescent="0.25">
      <c r="A98" s="111">
        <v>2230</v>
      </c>
      <c r="B98" s="110" t="s">
        <v>217</v>
      </c>
      <c r="C98" s="45">
        <f t="shared" si="4"/>
        <v>0</v>
      </c>
      <c r="D98" s="115">
        <f>SUM(D99:D105)</f>
        <v>0</v>
      </c>
      <c r="E98" s="112">
        <f>SUM(E99:E105)</f>
        <v>0</v>
      </c>
      <c r="F98" s="39">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c r="R98" s="13"/>
    </row>
    <row r="99" spans="1:18" ht="24" hidden="1" x14ac:dyDescent="0.25">
      <c r="A99" s="88">
        <v>2231</v>
      </c>
      <c r="B99" s="110" t="s">
        <v>216</v>
      </c>
      <c r="C99" s="45">
        <f t="shared" si="4"/>
        <v>0</v>
      </c>
      <c r="D99" s="43">
        <v>0</v>
      </c>
      <c r="E99" s="40"/>
      <c r="F99" s="39">
        <f t="shared" si="5"/>
        <v>0</v>
      </c>
      <c r="G99" s="43"/>
      <c r="H99" s="42"/>
      <c r="I99" s="39">
        <f t="shared" si="6"/>
        <v>0</v>
      </c>
      <c r="J99" s="43"/>
      <c r="K99" s="42"/>
      <c r="L99" s="39">
        <f t="shared" si="7"/>
        <v>0</v>
      </c>
      <c r="M99" s="41"/>
      <c r="N99" s="40"/>
      <c r="O99" s="39">
        <f t="shared" si="8"/>
        <v>0</v>
      </c>
      <c r="P99" s="38"/>
      <c r="R99" s="13"/>
    </row>
    <row r="100" spans="1:18" ht="24" hidden="1" x14ac:dyDescent="0.25">
      <c r="A100" s="88">
        <v>2232</v>
      </c>
      <c r="B100" s="110" t="s">
        <v>215</v>
      </c>
      <c r="C100" s="45">
        <f t="shared" si="4"/>
        <v>0</v>
      </c>
      <c r="D100" s="43">
        <v>0</v>
      </c>
      <c r="E100" s="40"/>
      <c r="F100" s="39">
        <f t="shared" si="5"/>
        <v>0</v>
      </c>
      <c r="G100" s="43"/>
      <c r="H100" s="42"/>
      <c r="I100" s="39">
        <f t="shared" si="6"/>
        <v>0</v>
      </c>
      <c r="J100" s="43"/>
      <c r="K100" s="42"/>
      <c r="L100" s="39">
        <f t="shared" si="7"/>
        <v>0</v>
      </c>
      <c r="M100" s="41"/>
      <c r="N100" s="40"/>
      <c r="O100" s="39">
        <f t="shared" si="8"/>
        <v>0</v>
      </c>
      <c r="P100" s="38"/>
      <c r="R100" s="13"/>
    </row>
    <row r="101" spans="1:18" hidden="1" x14ac:dyDescent="0.25">
      <c r="A101" s="145">
        <v>2233</v>
      </c>
      <c r="B101" s="117" t="s">
        <v>214</v>
      </c>
      <c r="C101" s="45">
        <f t="shared" si="4"/>
        <v>0</v>
      </c>
      <c r="D101" s="83">
        <v>0</v>
      </c>
      <c r="E101" s="80"/>
      <c r="F101" s="79">
        <f t="shared" si="5"/>
        <v>0</v>
      </c>
      <c r="G101" s="83"/>
      <c r="H101" s="82"/>
      <c r="I101" s="79">
        <f t="shared" si="6"/>
        <v>0</v>
      </c>
      <c r="J101" s="83"/>
      <c r="K101" s="82"/>
      <c r="L101" s="79">
        <f t="shared" si="7"/>
        <v>0</v>
      </c>
      <c r="M101" s="81"/>
      <c r="N101" s="80"/>
      <c r="O101" s="79">
        <f t="shared" si="8"/>
        <v>0</v>
      </c>
      <c r="P101" s="78"/>
      <c r="R101" s="13"/>
    </row>
    <row r="102" spans="1:18" ht="24" hidden="1" x14ac:dyDescent="0.25">
      <c r="A102" s="88">
        <v>2234</v>
      </c>
      <c r="B102" s="110" t="s">
        <v>213</v>
      </c>
      <c r="C102" s="45">
        <f t="shared" si="4"/>
        <v>0</v>
      </c>
      <c r="D102" s="43">
        <v>0</v>
      </c>
      <c r="E102" s="40"/>
      <c r="F102" s="39">
        <f t="shared" si="5"/>
        <v>0</v>
      </c>
      <c r="G102" s="43"/>
      <c r="H102" s="42"/>
      <c r="I102" s="39">
        <f t="shared" si="6"/>
        <v>0</v>
      </c>
      <c r="J102" s="43"/>
      <c r="K102" s="42"/>
      <c r="L102" s="39">
        <f t="shared" si="7"/>
        <v>0</v>
      </c>
      <c r="M102" s="41"/>
      <c r="N102" s="40"/>
      <c r="O102" s="39">
        <f t="shared" si="8"/>
        <v>0</v>
      </c>
      <c r="P102" s="38"/>
      <c r="R102" s="13"/>
    </row>
    <row r="103" spans="1:18" ht="24" hidden="1" x14ac:dyDescent="0.25">
      <c r="A103" s="88">
        <v>2235</v>
      </c>
      <c r="B103" s="110" t="s">
        <v>212</v>
      </c>
      <c r="C103" s="45">
        <f t="shared" si="4"/>
        <v>0</v>
      </c>
      <c r="D103" s="43">
        <v>0</v>
      </c>
      <c r="E103" s="40"/>
      <c r="F103" s="39">
        <f t="shared" si="5"/>
        <v>0</v>
      </c>
      <c r="G103" s="43"/>
      <c r="H103" s="42"/>
      <c r="I103" s="39">
        <f t="shared" si="6"/>
        <v>0</v>
      </c>
      <c r="J103" s="43"/>
      <c r="K103" s="42"/>
      <c r="L103" s="39">
        <f t="shared" si="7"/>
        <v>0</v>
      </c>
      <c r="M103" s="41"/>
      <c r="N103" s="40"/>
      <c r="O103" s="39">
        <f t="shared" si="8"/>
        <v>0</v>
      </c>
      <c r="P103" s="38"/>
      <c r="R103" s="13"/>
    </row>
    <row r="104" spans="1:18" hidden="1" x14ac:dyDescent="0.25">
      <c r="A104" s="88">
        <v>2236</v>
      </c>
      <c r="B104" s="110" t="s">
        <v>211</v>
      </c>
      <c r="C104" s="45">
        <f t="shared" si="4"/>
        <v>0</v>
      </c>
      <c r="D104" s="43">
        <v>0</v>
      </c>
      <c r="E104" s="40"/>
      <c r="F104" s="39">
        <f t="shared" si="5"/>
        <v>0</v>
      </c>
      <c r="G104" s="43"/>
      <c r="H104" s="42"/>
      <c r="I104" s="39">
        <f t="shared" si="6"/>
        <v>0</v>
      </c>
      <c r="J104" s="43"/>
      <c r="K104" s="42"/>
      <c r="L104" s="39">
        <f t="shared" si="7"/>
        <v>0</v>
      </c>
      <c r="M104" s="41"/>
      <c r="N104" s="40"/>
      <c r="O104" s="39">
        <f t="shared" si="8"/>
        <v>0</v>
      </c>
      <c r="P104" s="38"/>
      <c r="R104" s="13"/>
    </row>
    <row r="105" spans="1:18" hidden="1" x14ac:dyDescent="0.25">
      <c r="A105" s="88">
        <v>2239</v>
      </c>
      <c r="B105" s="110" t="s">
        <v>210</v>
      </c>
      <c r="C105" s="45">
        <f t="shared" si="4"/>
        <v>0</v>
      </c>
      <c r="D105" s="43">
        <v>0</v>
      </c>
      <c r="E105" s="40"/>
      <c r="F105" s="39">
        <f t="shared" si="5"/>
        <v>0</v>
      </c>
      <c r="G105" s="43"/>
      <c r="H105" s="42"/>
      <c r="I105" s="39">
        <f t="shared" si="6"/>
        <v>0</v>
      </c>
      <c r="J105" s="43"/>
      <c r="K105" s="42"/>
      <c r="L105" s="39">
        <f t="shared" si="7"/>
        <v>0</v>
      </c>
      <c r="M105" s="41"/>
      <c r="N105" s="40"/>
      <c r="O105" s="39">
        <f t="shared" si="8"/>
        <v>0</v>
      </c>
      <c r="P105" s="38"/>
      <c r="R105" s="13"/>
    </row>
    <row r="106" spans="1:18" ht="24" x14ac:dyDescent="0.25">
      <c r="A106" s="111">
        <v>2240</v>
      </c>
      <c r="B106" s="110" t="s">
        <v>209</v>
      </c>
      <c r="C106" s="45">
        <f t="shared" si="4"/>
        <v>44000</v>
      </c>
      <c r="D106" s="115">
        <f>SUM(D107:D114)</f>
        <v>44000</v>
      </c>
      <c r="E106" s="136">
        <f>SUM(E107:E114)</f>
        <v>0</v>
      </c>
      <c r="F106" s="87">
        <f t="shared" si="5"/>
        <v>44000</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c r="R106" s="13"/>
    </row>
    <row r="107" spans="1:18" hidden="1" x14ac:dyDescent="0.25">
      <c r="A107" s="88">
        <v>2241</v>
      </c>
      <c r="B107" s="110" t="s">
        <v>208</v>
      </c>
      <c r="C107" s="45">
        <f t="shared" si="4"/>
        <v>0</v>
      </c>
      <c r="D107" s="43">
        <v>0</v>
      </c>
      <c r="E107" s="40"/>
      <c r="F107" s="39">
        <f t="shared" si="5"/>
        <v>0</v>
      </c>
      <c r="G107" s="43"/>
      <c r="H107" s="42"/>
      <c r="I107" s="39">
        <f t="shared" si="6"/>
        <v>0</v>
      </c>
      <c r="J107" s="43"/>
      <c r="K107" s="42"/>
      <c r="L107" s="39">
        <f t="shared" si="7"/>
        <v>0</v>
      </c>
      <c r="M107" s="41"/>
      <c r="N107" s="40"/>
      <c r="O107" s="39">
        <f t="shared" si="8"/>
        <v>0</v>
      </c>
      <c r="P107" s="38"/>
      <c r="R107" s="13"/>
    </row>
    <row r="108" spans="1:18" hidden="1" x14ac:dyDescent="0.25">
      <c r="A108" s="88">
        <v>2242</v>
      </c>
      <c r="B108" s="110" t="s">
        <v>207</v>
      </c>
      <c r="C108" s="45">
        <f t="shared" si="4"/>
        <v>0</v>
      </c>
      <c r="D108" s="43">
        <v>0</v>
      </c>
      <c r="E108" s="40"/>
      <c r="F108" s="39">
        <f t="shared" si="5"/>
        <v>0</v>
      </c>
      <c r="G108" s="43"/>
      <c r="H108" s="42"/>
      <c r="I108" s="39">
        <f t="shared" si="6"/>
        <v>0</v>
      </c>
      <c r="J108" s="43"/>
      <c r="K108" s="42"/>
      <c r="L108" s="39">
        <f t="shared" si="7"/>
        <v>0</v>
      </c>
      <c r="M108" s="41"/>
      <c r="N108" s="40"/>
      <c r="O108" s="39">
        <f t="shared" si="8"/>
        <v>0</v>
      </c>
      <c r="P108" s="38"/>
      <c r="R108" s="13"/>
    </row>
    <row r="109" spans="1:18" ht="24" x14ac:dyDescent="0.25">
      <c r="A109" s="88">
        <v>2243</v>
      </c>
      <c r="B109" s="110" t="s">
        <v>206</v>
      </c>
      <c r="C109" s="45">
        <f t="shared" si="4"/>
        <v>15000</v>
      </c>
      <c r="D109" s="43">
        <v>15000</v>
      </c>
      <c r="E109" s="543"/>
      <c r="F109" s="87">
        <f t="shared" si="5"/>
        <v>15000</v>
      </c>
      <c r="G109" s="43"/>
      <c r="H109" s="42"/>
      <c r="I109" s="39">
        <f t="shared" si="6"/>
        <v>0</v>
      </c>
      <c r="J109" s="43"/>
      <c r="K109" s="42"/>
      <c r="L109" s="39">
        <f t="shared" si="7"/>
        <v>0</v>
      </c>
      <c r="M109" s="41"/>
      <c r="N109" s="40"/>
      <c r="O109" s="39">
        <f t="shared" si="8"/>
        <v>0</v>
      </c>
      <c r="P109" s="38"/>
      <c r="R109" s="13"/>
    </row>
    <row r="110" spans="1:18" x14ac:dyDescent="0.25">
      <c r="A110" s="88">
        <v>2244</v>
      </c>
      <c r="B110" s="110" t="s">
        <v>205</v>
      </c>
      <c r="C110" s="45">
        <f t="shared" si="4"/>
        <v>29000</v>
      </c>
      <c r="D110" s="43">
        <v>29000</v>
      </c>
      <c r="E110" s="543"/>
      <c r="F110" s="87">
        <f t="shared" si="5"/>
        <v>29000</v>
      </c>
      <c r="G110" s="43"/>
      <c r="H110" s="42"/>
      <c r="I110" s="39">
        <f t="shared" si="6"/>
        <v>0</v>
      </c>
      <c r="J110" s="43"/>
      <c r="K110" s="42"/>
      <c r="L110" s="39">
        <f t="shared" si="7"/>
        <v>0</v>
      </c>
      <c r="M110" s="41"/>
      <c r="N110" s="40"/>
      <c r="O110" s="39">
        <f t="shared" si="8"/>
        <v>0</v>
      </c>
      <c r="P110" s="38"/>
      <c r="R110" s="13"/>
    </row>
    <row r="111" spans="1:18" hidden="1" x14ac:dyDescent="0.25">
      <c r="A111" s="88">
        <v>2246</v>
      </c>
      <c r="B111" s="110" t="s">
        <v>204</v>
      </c>
      <c r="C111" s="45">
        <f t="shared" si="4"/>
        <v>0</v>
      </c>
      <c r="D111" s="43">
        <v>0</v>
      </c>
      <c r="E111" s="40"/>
      <c r="F111" s="39">
        <f t="shared" si="5"/>
        <v>0</v>
      </c>
      <c r="G111" s="43"/>
      <c r="H111" s="42"/>
      <c r="I111" s="39">
        <f t="shared" si="6"/>
        <v>0</v>
      </c>
      <c r="J111" s="43"/>
      <c r="K111" s="42"/>
      <c r="L111" s="39">
        <f t="shared" si="7"/>
        <v>0</v>
      </c>
      <c r="M111" s="41"/>
      <c r="N111" s="40"/>
      <c r="O111" s="39">
        <f t="shared" si="8"/>
        <v>0</v>
      </c>
      <c r="P111" s="38"/>
      <c r="R111" s="13"/>
    </row>
    <row r="112" spans="1:18" hidden="1" x14ac:dyDescent="0.25">
      <c r="A112" s="88">
        <v>2247</v>
      </c>
      <c r="B112" s="110" t="s">
        <v>203</v>
      </c>
      <c r="C112" s="45">
        <f t="shared" si="4"/>
        <v>0</v>
      </c>
      <c r="D112" s="43">
        <v>0</v>
      </c>
      <c r="E112" s="40"/>
      <c r="F112" s="39">
        <f t="shared" si="5"/>
        <v>0</v>
      </c>
      <c r="G112" s="43"/>
      <c r="H112" s="42"/>
      <c r="I112" s="39">
        <f t="shared" si="6"/>
        <v>0</v>
      </c>
      <c r="J112" s="43"/>
      <c r="K112" s="42"/>
      <c r="L112" s="39">
        <f t="shared" si="7"/>
        <v>0</v>
      </c>
      <c r="M112" s="41"/>
      <c r="N112" s="40"/>
      <c r="O112" s="39">
        <f t="shared" si="8"/>
        <v>0</v>
      </c>
      <c r="P112" s="38"/>
      <c r="R112" s="13"/>
    </row>
    <row r="113" spans="1:18" ht="24" hidden="1" x14ac:dyDescent="0.25">
      <c r="A113" s="88">
        <v>2248</v>
      </c>
      <c r="B113" s="110" t="s">
        <v>202</v>
      </c>
      <c r="C113" s="45">
        <f t="shared" si="4"/>
        <v>0</v>
      </c>
      <c r="D113" s="43">
        <v>0</v>
      </c>
      <c r="E113" s="40"/>
      <c r="F113" s="39">
        <f t="shared" si="5"/>
        <v>0</v>
      </c>
      <c r="G113" s="43"/>
      <c r="H113" s="42"/>
      <c r="I113" s="39">
        <f t="shared" si="6"/>
        <v>0</v>
      </c>
      <c r="J113" s="43"/>
      <c r="K113" s="42"/>
      <c r="L113" s="39">
        <f t="shared" si="7"/>
        <v>0</v>
      </c>
      <c r="M113" s="41"/>
      <c r="N113" s="40"/>
      <c r="O113" s="39">
        <f t="shared" si="8"/>
        <v>0</v>
      </c>
      <c r="P113" s="38"/>
      <c r="R113" s="13"/>
    </row>
    <row r="114" spans="1:18" ht="24" hidden="1" x14ac:dyDescent="0.25">
      <c r="A114" s="88">
        <v>2249</v>
      </c>
      <c r="B114" s="110" t="s">
        <v>201</v>
      </c>
      <c r="C114" s="45">
        <f t="shared" si="4"/>
        <v>0</v>
      </c>
      <c r="D114" s="43">
        <v>0</v>
      </c>
      <c r="E114" s="40"/>
      <c r="F114" s="39">
        <f t="shared" si="5"/>
        <v>0</v>
      </c>
      <c r="G114" s="43"/>
      <c r="H114" s="42"/>
      <c r="I114" s="39">
        <f t="shared" si="6"/>
        <v>0</v>
      </c>
      <c r="J114" s="43"/>
      <c r="K114" s="42"/>
      <c r="L114" s="39">
        <f t="shared" si="7"/>
        <v>0</v>
      </c>
      <c r="M114" s="41"/>
      <c r="N114" s="40"/>
      <c r="O114" s="39">
        <f t="shared" si="8"/>
        <v>0</v>
      </c>
      <c r="P114" s="38"/>
      <c r="R114" s="13"/>
    </row>
    <row r="115" spans="1:18" hidden="1" x14ac:dyDescent="0.25">
      <c r="A115" s="111">
        <v>2250</v>
      </c>
      <c r="B115" s="110" t="s">
        <v>200</v>
      </c>
      <c r="C115" s="45">
        <f t="shared" si="4"/>
        <v>0</v>
      </c>
      <c r="D115" s="115">
        <f>SUM(D116:D118)</f>
        <v>0</v>
      </c>
      <c r="E115" s="112">
        <f>SUM(E116:E118)</f>
        <v>0</v>
      </c>
      <c r="F115" s="39">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c r="R115" s="13"/>
    </row>
    <row r="116" spans="1:18" hidden="1" x14ac:dyDescent="0.25">
      <c r="A116" s="88">
        <v>2251</v>
      </c>
      <c r="B116" s="110" t="s">
        <v>199</v>
      </c>
      <c r="C116" s="45">
        <f t="shared" si="4"/>
        <v>0</v>
      </c>
      <c r="D116" s="43">
        <v>0</v>
      </c>
      <c r="E116" s="40"/>
      <c r="F116" s="39">
        <f t="shared" si="5"/>
        <v>0</v>
      </c>
      <c r="G116" s="43"/>
      <c r="H116" s="42"/>
      <c r="I116" s="39">
        <f t="shared" si="6"/>
        <v>0</v>
      </c>
      <c r="J116" s="43"/>
      <c r="K116" s="42"/>
      <c r="L116" s="39">
        <f t="shared" si="7"/>
        <v>0</v>
      </c>
      <c r="M116" s="41"/>
      <c r="N116" s="40"/>
      <c r="O116" s="39">
        <f t="shared" si="8"/>
        <v>0</v>
      </c>
      <c r="P116" s="38"/>
      <c r="R116" s="13"/>
    </row>
    <row r="117" spans="1:18" hidden="1" x14ac:dyDescent="0.25">
      <c r="A117" s="88">
        <v>2252</v>
      </c>
      <c r="B117" s="110" t="s">
        <v>198</v>
      </c>
      <c r="C117" s="45">
        <f t="shared" ref="C117:C181" si="9">F117+I117+L117+O117</f>
        <v>0</v>
      </c>
      <c r="D117" s="43">
        <v>0</v>
      </c>
      <c r="E117" s="40"/>
      <c r="F117" s="39">
        <f t="shared" si="5"/>
        <v>0</v>
      </c>
      <c r="G117" s="43"/>
      <c r="H117" s="42"/>
      <c r="I117" s="39">
        <f t="shared" si="6"/>
        <v>0</v>
      </c>
      <c r="J117" s="43"/>
      <c r="K117" s="42"/>
      <c r="L117" s="39">
        <f t="shared" si="7"/>
        <v>0</v>
      </c>
      <c r="M117" s="41"/>
      <c r="N117" s="40"/>
      <c r="O117" s="39">
        <f t="shared" si="8"/>
        <v>0</v>
      </c>
      <c r="P117" s="38"/>
      <c r="R117" s="13"/>
    </row>
    <row r="118" spans="1:18" hidden="1" x14ac:dyDescent="0.25">
      <c r="A118" s="88">
        <v>2259</v>
      </c>
      <c r="B118" s="110" t="s">
        <v>197</v>
      </c>
      <c r="C118" s="45">
        <f t="shared" si="9"/>
        <v>0</v>
      </c>
      <c r="D118" s="43">
        <v>0</v>
      </c>
      <c r="E118" s="40"/>
      <c r="F118" s="39">
        <f t="shared" ref="F118:F182" si="10">D118+E118</f>
        <v>0</v>
      </c>
      <c r="G118" s="43"/>
      <c r="H118" s="42"/>
      <c r="I118" s="39">
        <f t="shared" ref="I118:I182" si="11">G118+H118</f>
        <v>0</v>
      </c>
      <c r="J118" s="43"/>
      <c r="K118" s="42"/>
      <c r="L118" s="39">
        <f t="shared" ref="L118:L182" si="12">J118+K118</f>
        <v>0</v>
      </c>
      <c r="M118" s="41"/>
      <c r="N118" s="40"/>
      <c r="O118" s="39">
        <f t="shared" ref="O118:O182" si="13">M118+N118</f>
        <v>0</v>
      </c>
      <c r="P118" s="38"/>
      <c r="R118" s="13"/>
    </row>
    <row r="119" spans="1:18" x14ac:dyDescent="0.25">
      <c r="A119" s="111">
        <v>2260</v>
      </c>
      <c r="B119" s="110" t="s">
        <v>196</v>
      </c>
      <c r="C119" s="45">
        <f t="shared" si="9"/>
        <v>3125</v>
      </c>
      <c r="D119" s="115">
        <f>SUM(D120:D124)</f>
        <v>3125</v>
      </c>
      <c r="E119" s="136">
        <f>SUM(E120:E124)</f>
        <v>0</v>
      </c>
      <c r="F119" s="87">
        <f t="shared" si="10"/>
        <v>3125</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c r="R119" s="13"/>
    </row>
    <row r="120" spans="1:18" x14ac:dyDescent="0.25">
      <c r="A120" s="88">
        <v>2261</v>
      </c>
      <c r="B120" s="110" t="s">
        <v>195</v>
      </c>
      <c r="C120" s="45">
        <f t="shared" si="9"/>
        <v>170</v>
      </c>
      <c r="D120" s="43">
        <v>170</v>
      </c>
      <c r="E120" s="543"/>
      <c r="F120" s="87">
        <f t="shared" si="10"/>
        <v>170</v>
      </c>
      <c r="G120" s="43"/>
      <c r="H120" s="42"/>
      <c r="I120" s="39">
        <f t="shared" si="11"/>
        <v>0</v>
      </c>
      <c r="J120" s="43"/>
      <c r="K120" s="42"/>
      <c r="L120" s="39">
        <f t="shared" si="12"/>
        <v>0</v>
      </c>
      <c r="M120" s="41"/>
      <c r="N120" s="40"/>
      <c r="O120" s="39">
        <f t="shared" si="13"/>
        <v>0</v>
      </c>
      <c r="P120" s="38"/>
      <c r="R120" s="13"/>
    </row>
    <row r="121" spans="1:18" hidden="1" x14ac:dyDescent="0.25">
      <c r="A121" s="88">
        <v>2262</v>
      </c>
      <c r="B121" s="110" t="s">
        <v>194</v>
      </c>
      <c r="C121" s="45">
        <f t="shared" si="9"/>
        <v>0</v>
      </c>
      <c r="D121" s="43">
        <v>0</v>
      </c>
      <c r="E121" s="40"/>
      <c r="F121" s="39">
        <f t="shared" si="10"/>
        <v>0</v>
      </c>
      <c r="G121" s="43"/>
      <c r="H121" s="42"/>
      <c r="I121" s="39">
        <f t="shared" si="11"/>
        <v>0</v>
      </c>
      <c r="J121" s="43"/>
      <c r="K121" s="42"/>
      <c r="L121" s="39">
        <f t="shared" si="12"/>
        <v>0</v>
      </c>
      <c r="M121" s="41"/>
      <c r="N121" s="40"/>
      <c r="O121" s="39">
        <f t="shared" si="13"/>
        <v>0</v>
      </c>
      <c r="P121" s="38"/>
      <c r="R121" s="13"/>
    </row>
    <row r="122" spans="1:18" hidden="1" x14ac:dyDescent="0.25">
      <c r="A122" s="88">
        <v>2263</v>
      </c>
      <c r="B122" s="110" t="s">
        <v>193</v>
      </c>
      <c r="C122" s="45">
        <f t="shared" si="9"/>
        <v>0</v>
      </c>
      <c r="D122" s="43">
        <v>0</v>
      </c>
      <c r="E122" s="40"/>
      <c r="F122" s="39">
        <f t="shared" si="10"/>
        <v>0</v>
      </c>
      <c r="G122" s="43"/>
      <c r="H122" s="42"/>
      <c r="I122" s="39">
        <f t="shared" si="11"/>
        <v>0</v>
      </c>
      <c r="J122" s="43"/>
      <c r="K122" s="42"/>
      <c r="L122" s="39">
        <f t="shared" si="12"/>
        <v>0</v>
      </c>
      <c r="M122" s="41"/>
      <c r="N122" s="40"/>
      <c r="O122" s="39">
        <f t="shared" si="13"/>
        <v>0</v>
      </c>
      <c r="P122" s="38"/>
      <c r="R122" s="13"/>
    </row>
    <row r="123" spans="1:18" hidden="1" x14ac:dyDescent="0.25">
      <c r="A123" s="88">
        <v>2264</v>
      </c>
      <c r="B123" s="110" t="s">
        <v>192</v>
      </c>
      <c r="C123" s="45">
        <f t="shared" si="9"/>
        <v>0</v>
      </c>
      <c r="D123" s="43">
        <v>0</v>
      </c>
      <c r="E123" s="40"/>
      <c r="F123" s="39">
        <f t="shared" si="10"/>
        <v>0</v>
      </c>
      <c r="G123" s="43"/>
      <c r="H123" s="42"/>
      <c r="I123" s="39">
        <f t="shared" si="11"/>
        <v>0</v>
      </c>
      <c r="J123" s="43"/>
      <c r="K123" s="42"/>
      <c r="L123" s="39">
        <f t="shared" si="12"/>
        <v>0</v>
      </c>
      <c r="M123" s="41"/>
      <c r="N123" s="40"/>
      <c r="O123" s="39">
        <f t="shared" si="13"/>
        <v>0</v>
      </c>
      <c r="P123" s="38"/>
      <c r="R123" s="13"/>
    </row>
    <row r="124" spans="1:18" x14ac:dyDescent="0.25">
      <c r="A124" s="88">
        <v>2269</v>
      </c>
      <c r="B124" s="110" t="s">
        <v>191</v>
      </c>
      <c r="C124" s="45">
        <f t="shared" si="9"/>
        <v>2955</v>
      </c>
      <c r="D124" s="43">
        <v>2955</v>
      </c>
      <c r="E124" s="543"/>
      <c r="F124" s="87">
        <f t="shared" si="10"/>
        <v>2955</v>
      </c>
      <c r="G124" s="43"/>
      <c r="H124" s="42"/>
      <c r="I124" s="39">
        <f t="shared" si="11"/>
        <v>0</v>
      </c>
      <c r="J124" s="43"/>
      <c r="K124" s="42"/>
      <c r="L124" s="39">
        <f t="shared" si="12"/>
        <v>0</v>
      </c>
      <c r="M124" s="41"/>
      <c r="N124" s="40"/>
      <c r="O124" s="39">
        <f t="shared" si="13"/>
        <v>0</v>
      </c>
      <c r="P124" s="38"/>
      <c r="R124" s="13"/>
    </row>
    <row r="125" spans="1:18" x14ac:dyDescent="0.25">
      <c r="A125" s="111">
        <v>2270</v>
      </c>
      <c r="B125" s="110" t="s">
        <v>190</v>
      </c>
      <c r="C125" s="45">
        <f t="shared" si="9"/>
        <v>4835</v>
      </c>
      <c r="D125" s="115">
        <f>SUM(D126:D130)</f>
        <v>4835</v>
      </c>
      <c r="E125" s="136">
        <f>SUM(E126:E130)</f>
        <v>0</v>
      </c>
      <c r="F125" s="87">
        <f t="shared" si="10"/>
        <v>4835</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c r="R125" s="13"/>
    </row>
    <row r="126" spans="1:18" hidden="1" x14ac:dyDescent="0.25">
      <c r="A126" s="88">
        <v>2272</v>
      </c>
      <c r="B126" s="1" t="s">
        <v>189</v>
      </c>
      <c r="C126" s="45">
        <f t="shared" si="9"/>
        <v>0</v>
      </c>
      <c r="D126" s="43">
        <v>0</v>
      </c>
      <c r="E126" s="40"/>
      <c r="F126" s="39">
        <f t="shared" si="10"/>
        <v>0</v>
      </c>
      <c r="G126" s="43"/>
      <c r="H126" s="42"/>
      <c r="I126" s="39">
        <f t="shared" si="11"/>
        <v>0</v>
      </c>
      <c r="J126" s="43"/>
      <c r="K126" s="42"/>
      <c r="L126" s="39">
        <f t="shared" si="12"/>
        <v>0</v>
      </c>
      <c r="M126" s="41"/>
      <c r="N126" s="40"/>
      <c r="O126" s="39">
        <f t="shared" si="13"/>
        <v>0</v>
      </c>
      <c r="P126" s="38"/>
      <c r="R126" s="13"/>
    </row>
    <row r="127" spans="1:18" hidden="1" x14ac:dyDescent="0.25">
      <c r="A127" s="88">
        <v>2275</v>
      </c>
      <c r="B127" s="110" t="s">
        <v>188</v>
      </c>
      <c r="C127" s="45">
        <f t="shared" si="9"/>
        <v>0</v>
      </c>
      <c r="D127" s="43">
        <v>0</v>
      </c>
      <c r="E127" s="40"/>
      <c r="F127" s="39">
        <f t="shared" si="10"/>
        <v>0</v>
      </c>
      <c r="G127" s="43"/>
      <c r="H127" s="42"/>
      <c r="I127" s="39">
        <f t="shared" si="11"/>
        <v>0</v>
      </c>
      <c r="J127" s="43"/>
      <c r="K127" s="42"/>
      <c r="L127" s="39">
        <f t="shared" si="12"/>
        <v>0</v>
      </c>
      <c r="M127" s="41"/>
      <c r="N127" s="40"/>
      <c r="O127" s="39">
        <f t="shared" si="13"/>
        <v>0</v>
      </c>
      <c r="P127" s="38"/>
      <c r="R127" s="13"/>
    </row>
    <row r="128" spans="1:18" ht="24" hidden="1" x14ac:dyDescent="0.25">
      <c r="A128" s="88">
        <v>2276</v>
      </c>
      <c r="B128" s="110" t="s">
        <v>187</v>
      </c>
      <c r="C128" s="45">
        <f t="shared" si="9"/>
        <v>0</v>
      </c>
      <c r="D128" s="43">
        <v>0</v>
      </c>
      <c r="E128" s="40"/>
      <c r="F128" s="39">
        <f t="shared" si="10"/>
        <v>0</v>
      </c>
      <c r="G128" s="43"/>
      <c r="H128" s="42"/>
      <c r="I128" s="39">
        <f t="shared" si="11"/>
        <v>0</v>
      </c>
      <c r="J128" s="43"/>
      <c r="K128" s="42"/>
      <c r="L128" s="39">
        <f t="shared" si="12"/>
        <v>0</v>
      </c>
      <c r="M128" s="41"/>
      <c r="N128" s="40"/>
      <c r="O128" s="39">
        <f t="shared" si="13"/>
        <v>0</v>
      </c>
      <c r="P128" s="38"/>
      <c r="R128" s="13"/>
    </row>
    <row r="129" spans="1:18" ht="24" hidden="1" x14ac:dyDescent="0.25">
      <c r="A129" s="88">
        <v>2278</v>
      </c>
      <c r="B129" s="110" t="s">
        <v>186</v>
      </c>
      <c r="C129" s="45">
        <f t="shared" si="9"/>
        <v>0</v>
      </c>
      <c r="D129" s="43">
        <v>0</v>
      </c>
      <c r="E129" s="40"/>
      <c r="F129" s="39">
        <f t="shared" si="10"/>
        <v>0</v>
      </c>
      <c r="G129" s="43"/>
      <c r="H129" s="42"/>
      <c r="I129" s="39">
        <f t="shared" si="11"/>
        <v>0</v>
      </c>
      <c r="J129" s="43"/>
      <c r="K129" s="42"/>
      <c r="L129" s="39">
        <f t="shared" si="12"/>
        <v>0</v>
      </c>
      <c r="M129" s="41"/>
      <c r="N129" s="40"/>
      <c r="O129" s="39">
        <f t="shared" si="13"/>
        <v>0</v>
      </c>
      <c r="P129" s="38"/>
      <c r="R129" s="13"/>
    </row>
    <row r="130" spans="1:18" x14ac:dyDescent="0.25">
      <c r="A130" s="88">
        <v>2279</v>
      </c>
      <c r="B130" s="110" t="s">
        <v>185</v>
      </c>
      <c r="C130" s="45">
        <f t="shared" si="9"/>
        <v>4835</v>
      </c>
      <c r="D130" s="43">
        <v>4835</v>
      </c>
      <c r="E130" s="543"/>
      <c r="F130" s="87">
        <f t="shared" si="10"/>
        <v>4835</v>
      </c>
      <c r="G130" s="43"/>
      <c r="H130" s="42"/>
      <c r="I130" s="39">
        <f t="shared" si="11"/>
        <v>0</v>
      </c>
      <c r="J130" s="43"/>
      <c r="K130" s="42"/>
      <c r="L130" s="39">
        <f t="shared" si="12"/>
        <v>0</v>
      </c>
      <c r="M130" s="41"/>
      <c r="N130" s="40"/>
      <c r="O130" s="39">
        <f t="shared" si="13"/>
        <v>0</v>
      </c>
      <c r="P130" s="38"/>
      <c r="R130" s="13"/>
    </row>
    <row r="131" spans="1:18" ht="24" hidden="1" x14ac:dyDescent="0.25">
      <c r="A131" s="118">
        <v>2280</v>
      </c>
      <c r="B131" s="117" t="s">
        <v>184</v>
      </c>
      <c r="C131" s="45">
        <f t="shared" si="9"/>
        <v>0</v>
      </c>
      <c r="D131" s="140">
        <f>SUM(D132)</f>
        <v>0</v>
      </c>
      <c r="E131" s="141">
        <f t="shared" ref="E131:N131" si="14">SUM(E132)</f>
        <v>0</v>
      </c>
      <c r="F131" s="79">
        <f t="shared" si="10"/>
        <v>0</v>
      </c>
      <c r="G131" s="140">
        <f t="shared" ref="G131" si="15">SUM(G132)</f>
        <v>0</v>
      </c>
      <c r="H131" s="139">
        <f t="shared" si="14"/>
        <v>0</v>
      </c>
      <c r="I131" s="79">
        <f t="shared" si="11"/>
        <v>0</v>
      </c>
      <c r="J131" s="140">
        <f t="shared" ref="J131" si="16">SUM(J132)</f>
        <v>0</v>
      </c>
      <c r="K131" s="139">
        <f t="shared" si="14"/>
        <v>0</v>
      </c>
      <c r="L131" s="79">
        <f t="shared" si="12"/>
        <v>0</v>
      </c>
      <c r="M131" s="113">
        <f t="shared" si="14"/>
        <v>0</v>
      </c>
      <c r="N131" s="112">
        <f t="shared" si="14"/>
        <v>0</v>
      </c>
      <c r="O131" s="39">
        <f t="shared" si="13"/>
        <v>0</v>
      </c>
      <c r="P131" s="38"/>
      <c r="R131" s="13"/>
    </row>
    <row r="132" spans="1:18" hidden="1" x14ac:dyDescent="0.25">
      <c r="A132" s="88">
        <v>2283</v>
      </c>
      <c r="B132" s="110" t="s">
        <v>183</v>
      </c>
      <c r="C132" s="45">
        <f t="shared" si="9"/>
        <v>0</v>
      </c>
      <c r="D132" s="43">
        <v>0</v>
      </c>
      <c r="E132" s="40"/>
      <c r="F132" s="39">
        <f t="shared" si="10"/>
        <v>0</v>
      </c>
      <c r="G132" s="43"/>
      <c r="H132" s="42"/>
      <c r="I132" s="39">
        <f t="shared" si="11"/>
        <v>0</v>
      </c>
      <c r="J132" s="43"/>
      <c r="K132" s="42"/>
      <c r="L132" s="39">
        <f t="shared" si="12"/>
        <v>0</v>
      </c>
      <c r="M132" s="41"/>
      <c r="N132" s="40"/>
      <c r="O132" s="39">
        <f t="shared" si="13"/>
        <v>0</v>
      </c>
      <c r="P132" s="38"/>
      <c r="R132" s="13"/>
    </row>
    <row r="133" spans="1:18" ht="24" x14ac:dyDescent="0.25">
      <c r="A133" s="109">
        <v>2300</v>
      </c>
      <c r="B133" s="108" t="s">
        <v>182</v>
      </c>
      <c r="C133" s="124">
        <f t="shared" si="9"/>
        <v>5284</v>
      </c>
      <c r="D133" s="121">
        <f>SUM(D134,D139,D143,D144,D147,D154,D162,D163,D166)</f>
        <v>5284</v>
      </c>
      <c r="E133" s="540">
        <f>SUM(E134,E139,E143,E144,E147,E154,E162,E163,E166)</f>
        <v>0</v>
      </c>
      <c r="F133" s="473">
        <f t="shared" si="10"/>
        <v>5284</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c r="R133" s="13"/>
    </row>
    <row r="134" spans="1:18" ht="24" x14ac:dyDescent="0.25">
      <c r="A134" s="118">
        <v>2310</v>
      </c>
      <c r="B134" s="117" t="s">
        <v>181</v>
      </c>
      <c r="C134" s="85">
        <f t="shared" si="9"/>
        <v>5234</v>
      </c>
      <c r="D134" s="201">
        <f>SUM(D135:D138)</f>
        <v>5234</v>
      </c>
      <c r="E134" s="148">
        <f>SUM(E135:E138)</f>
        <v>0</v>
      </c>
      <c r="F134" s="477">
        <f t="shared" si="10"/>
        <v>5234</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c r="R134" s="13"/>
    </row>
    <row r="135" spans="1:18" hidden="1" x14ac:dyDescent="0.25">
      <c r="A135" s="88">
        <v>2311</v>
      </c>
      <c r="B135" s="110" t="s">
        <v>180</v>
      </c>
      <c r="C135" s="45">
        <f t="shared" si="9"/>
        <v>0</v>
      </c>
      <c r="D135" s="43">
        <v>0</v>
      </c>
      <c r="E135" s="40"/>
      <c r="F135" s="39">
        <f t="shared" si="10"/>
        <v>0</v>
      </c>
      <c r="G135" s="43"/>
      <c r="H135" s="42"/>
      <c r="I135" s="39">
        <f t="shared" si="11"/>
        <v>0</v>
      </c>
      <c r="J135" s="43"/>
      <c r="K135" s="42"/>
      <c r="L135" s="39">
        <f t="shared" si="12"/>
        <v>0</v>
      </c>
      <c r="M135" s="41"/>
      <c r="N135" s="40"/>
      <c r="O135" s="39">
        <f t="shared" si="13"/>
        <v>0</v>
      </c>
      <c r="P135" s="38"/>
      <c r="R135" s="13"/>
    </row>
    <row r="136" spans="1:18" x14ac:dyDescent="0.25">
      <c r="A136" s="88">
        <v>2312</v>
      </c>
      <c r="B136" s="110" t="s">
        <v>179</v>
      </c>
      <c r="C136" s="45">
        <f t="shared" si="9"/>
        <v>5234</v>
      </c>
      <c r="D136" s="43">
        <v>5234</v>
      </c>
      <c r="E136" s="543"/>
      <c r="F136" s="87">
        <f t="shared" si="10"/>
        <v>5234</v>
      </c>
      <c r="G136" s="43"/>
      <c r="H136" s="42"/>
      <c r="I136" s="39">
        <f t="shared" si="11"/>
        <v>0</v>
      </c>
      <c r="J136" s="43"/>
      <c r="K136" s="42"/>
      <c r="L136" s="39">
        <f t="shared" si="12"/>
        <v>0</v>
      </c>
      <c r="M136" s="41"/>
      <c r="N136" s="40"/>
      <c r="O136" s="39">
        <f t="shared" si="13"/>
        <v>0</v>
      </c>
      <c r="P136" s="38"/>
      <c r="R136" s="13"/>
    </row>
    <row r="137" spans="1:18" hidden="1" x14ac:dyDescent="0.25">
      <c r="A137" s="88">
        <v>2313</v>
      </c>
      <c r="B137" s="110" t="s">
        <v>178</v>
      </c>
      <c r="C137" s="45">
        <f t="shared" si="9"/>
        <v>0</v>
      </c>
      <c r="D137" s="43">
        <v>0</v>
      </c>
      <c r="E137" s="40"/>
      <c r="F137" s="39">
        <f t="shared" si="10"/>
        <v>0</v>
      </c>
      <c r="G137" s="43"/>
      <c r="H137" s="42"/>
      <c r="I137" s="39">
        <f t="shared" si="11"/>
        <v>0</v>
      </c>
      <c r="J137" s="43"/>
      <c r="K137" s="42"/>
      <c r="L137" s="39">
        <f t="shared" si="12"/>
        <v>0</v>
      </c>
      <c r="M137" s="41"/>
      <c r="N137" s="40"/>
      <c r="O137" s="39">
        <f t="shared" si="13"/>
        <v>0</v>
      </c>
      <c r="P137" s="38"/>
      <c r="R137" s="13"/>
    </row>
    <row r="138" spans="1:18" ht="24" hidden="1" x14ac:dyDescent="0.25">
      <c r="A138" s="88">
        <v>2314</v>
      </c>
      <c r="B138" s="110" t="s">
        <v>177</v>
      </c>
      <c r="C138" s="45">
        <f t="shared" si="9"/>
        <v>0</v>
      </c>
      <c r="D138" s="43">
        <v>0</v>
      </c>
      <c r="E138" s="40"/>
      <c r="F138" s="39">
        <f t="shared" si="10"/>
        <v>0</v>
      </c>
      <c r="G138" s="43"/>
      <c r="H138" s="42"/>
      <c r="I138" s="39">
        <f t="shared" si="11"/>
        <v>0</v>
      </c>
      <c r="J138" s="43"/>
      <c r="K138" s="42"/>
      <c r="L138" s="39">
        <f t="shared" si="12"/>
        <v>0</v>
      </c>
      <c r="M138" s="41"/>
      <c r="N138" s="40"/>
      <c r="O138" s="39">
        <f t="shared" si="13"/>
        <v>0</v>
      </c>
      <c r="P138" s="38"/>
      <c r="R138" s="13"/>
    </row>
    <row r="139" spans="1:18" hidden="1" x14ac:dyDescent="0.25">
      <c r="A139" s="111">
        <v>2320</v>
      </c>
      <c r="B139" s="110" t="s">
        <v>176</v>
      </c>
      <c r="C139" s="45">
        <f t="shared" si="9"/>
        <v>0</v>
      </c>
      <c r="D139" s="115">
        <f>SUM(D140:D142)</f>
        <v>0</v>
      </c>
      <c r="E139" s="112">
        <f>SUM(E140:E142)</f>
        <v>0</v>
      </c>
      <c r="F139" s="39">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c r="R139" s="13"/>
    </row>
    <row r="140" spans="1:18" hidden="1" x14ac:dyDescent="0.25">
      <c r="A140" s="88">
        <v>2321</v>
      </c>
      <c r="B140" s="110" t="s">
        <v>175</v>
      </c>
      <c r="C140" s="45">
        <f t="shared" si="9"/>
        <v>0</v>
      </c>
      <c r="D140" s="43">
        <v>0</v>
      </c>
      <c r="E140" s="40"/>
      <c r="F140" s="39">
        <f t="shared" si="10"/>
        <v>0</v>
      </c>
      <c r="G140" s="43"/>
      <c r="H140" s="42"/>
      <c r="I140" s="39">
        <f t="shared" si="11"/>
        <v>0</v>
      </c>
      <c r="J140" s="43"/>
      <c r="K140" s="42"/>
      <c r="L140" s="39">
        <f t="shared" si="12"/>
        <v>0</v>
      </c>
      <c r="M140" s="41"/>
      <c r="N140" s="40"/>
      <c r="O140" s="39">
        <f t="shared" si="13"/>
        <v>0</v>
      </c>
      <c r="P140" s="38"/>
      <c r="R140" s="13"/>
    </row>
    <row r="141" spans="1:18" hidden="1" x14ac:dyDescent="0.25">
      <c r="A141" s="88">
        <v>2322</v>
      </c>
      <c r="B141" s="110" t="s">
        <v>174</v>
      </c>
      <c r="C141" s="45">
        <f t="shared" si="9"/>
        <v>0</v>
      </c>
      <c r="D141" s="43">
        <v>0</v>
      </c>
      <c r="E141" s="40"/>
      <c r="F141" s="39">
        <f t="shared" si="10"/>
        <v>0</v>
      </c>
      <c r="G141" s="43"/>
      <c r="H141" s="42"/>
      <c r="I141" s="39">
        <f t="shared" si="11"/>
        <v>0</v>
      </c>
      <c r="J141" s="43"/>
      <c r="K141" s="42"/>
      <c r="L141" s="39">
        <f t="shared" si="12"/>
        <v>0</v>
      </c>
      <c r="M141" s="41"/>
      <c r="N141" s="40"/>
      <c r="O141" s="39">
        <f t="shared" si="13"/>
        <v>0</v>
      </c>
      <c r="P141" s="38"/>
      <c r="R141" s="13"/>
    </row>
    <row r="142" spans="1:18" hidden="1" x14ac:dyDescent="0.25">
      <c r="A142" s="88">
        <v>2329</v>
      </c>
      <c r="B142" s="110" t="s">
        <v>173</v>
      </c>
      <c r="C142" s="45">
        <f t="shared" si="9"/>
        <v>0</v>
      </c>
      <c r="D142" s="43">
        <v>0</v>
      </c>
      <c r="E142" s="40"/>
      <c r="F142" s="39">
        <f t="shared" si="10"/>
        <v>0</v>
      </c>
      <c r="G142" s="43"/>
      <c r="H142" s="42"/>
      <c r="I142" s="39">
        <f t="shared" si="11"/>
        <v>0</v>
      </c>
      <c r="J142" s="43"/>
      <c r="K142" s="42"/>
      <c r="L142" s="39">
        <f t="shared" si="12"/>
        <v>0</v>
      </c>
      <c r="M142" s="41"/>
      <c r="N142" s="40"/>
      <c r="O142" s="39">
        <f t="shared" si="13"/>
        <v>0</v>
      </c>
      <c r="P142" s="38"/>
      <c r="R142" s="13"/>
    </row>
    <row r="143" spans="1:18" hidden="1" x14ac:dyDescent="0.25">
      <c r="A143" s="111">
        <v>2330</v>
      </c>
      <c r="B143" s="110" t="s">
        <v>172</v>
      </c>
      <c r="C143" s="45">
        <f t="shared" si="9"/>
        <v>0</v>
      </c>
      <c r="D143" s="43">
        <v>0</v>
      </c>
      <c r="E143" s="40"/>
      <c r="F143" s="39">
        <f t="shared" si="10"/>
        <v>0</v>
      </c>
      <c r="G143" s="43"/>
      <c r="H143" s="42"/>
      <c r="I143" s="39">
        <f t="shared" si="11"/>
        <v>0</v>
      </c>
      <c r="J143" s="43"/>
      <c r="K143" s="42"/>
      <c r="L143" s="39">
        <f t="shared" si="12"/>
        <v>0</v>
      </c>
      <c r="M143" s="41"/>
      <c r="N143" s="40"/>
      <c r="O143" s="39">
        <f t="shared" si="13"/>
        <v>0</v>
      </c>
      <c r="P143" s="38"/>
      <c r="R143" s="13"/>
    </row>
    <row r="144" spans="1:18" ht="36" hidden="1" x14ac:dyDescent="0.25">
      <c r="A144" s="111">
        <v>2340</v>
      </c>
      <c r="B144" s="110" t="s">
        <v>171</v>
      </c>
      <c r="C144" s="45">
        <f t="shared" si="9"/>
        <v>0</v>
      </c>
      <c r="D144" s="115">
        <f>SUM(D145:D146)</f>
        <v>0</v>
      </c>
      <c r="E144" s="112">
        <f>SUM(E145:E146)</f>
        <v>0</v>
      </c>
      <c r="F144" s="39">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c r="R144" s="13"/>
    </row>
    <row r="145" spans="1:18" hidden="1" x14ac:dyDescent="0.25">
      <c r="A145" s="88">
        <v>2341</v>
      </c>
      <c r="B145" s="110" t="s">
        <v>170</v>
      </c>
      <c r="C145" s="45">
        <f t="shared" si="9"/>
        <v>0</v>
      </c>
      <c r="D145" s="43">
        <v>0</v>
      </c>
      <c r="E145" s="40"/>
      <c r="F145" s="39">
        <f t="shared" si="10"/>
        <v>0</v>
      </c>
      <c r="G145" s="43"/>
      <c r="H145" s="42"/>
      <c r="I145" s="39">
        <f t="shared" si="11"/>
        <v>0</v>
      </c>
      <c r="J145" s="43"/>
      <c r="K145" s="42"/>
      <c r="L145" s="39">
        <f t="shared" si="12"/>
        <v>0</v>
      </c>
      <c r="M145" s="41"/>
      <c r="N145" s="40"/>
      <c r="O145" s="39">
        <f t="shared" si="13"/>
        <v>0</v>
      </c>
      <c r="P145" s="38"/>
      <c r="R145" s="13"/>
    </row>
    <row r="146" spans="1:18" ht="24" hidden="1" x14ac:dyDescent="0.25">
      <c r="A146" s="88">
        <v>2344</v>
      </c>
      <c r="B146" s="110" t="s">
        <v>169</v>
      </c>
      <c r="C146" s="45">
        <f t="shared" si="9"/>
        <v>0</v>
      </c>
      <c r="D146" s="43">
        <v>0</v>
      </c>
      <c r="E146" s="40"/>
      <c r="F146" s="39">
        <f t="shared" si="10"/>
        <v>0</v>
      </c>
      <c r="G146" s="43"/>
      <c r="H146" s="42"/>
      <c r="I146" s="39">
        <f t="shared" si="11"/>
        <v>0</v>
      </c>
      <c r="J146" s="43"/>
      <c r="K146" s="42"/>
      <c r="L146" s="39">
        <f t="shared" si="12"/>
        <v>0</v>
      </c>
      <c r="M146" s="41"/>
      <c r="N146" s="40"/>
      <c r="O146" s="39">
        <f t="shared" si="13"/>
        <v>0</v>
      </c>
      <c r="P146" s="38"/>
      <c r="R146" s="13"/>
    </row>
    <row r="147" spans="1:18" hidden="1" x14ac:dyDescent="0.25">
      <c r="A147" s="169">
        <v>2350</v>
      </c>
      <c r="B147" s="96" t="s">
        <v>168</v>
      </c>
      <c r="C147" s="45">
        <f t="shared" si="9"/>
        <v>0</v>
      </c>
      <c r="D147" s="94">
        <f>SUM(D148:D153)</f>
        <v>0</v>
      </c>
      <c r="E147" s="91">
        <f>SUM(E148:E153)</f>
        <v>0</v>
      </c>
      <c r="F147" s="90">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c r="R147" s="13"/>
    </row>
    <row r="148" spans="1:18" hidden="1" x14ac:dyDescent="0.25">
      <c r="A148" s="145">
        <v>2351</v>
      </c>
      <c r="B148" s="117" t="s">
        <v>167</v>
      </c>
      <c r="C148" s="45">
        <f t="shared" si="9"/>
        <v>0</v>
      </c>
      <c r="D148" s="83">
        <v>0</v>
      </c>
      <c r="E148" s="80"/>
      <c r="F148" s="79">
        <f t="shared" si="10"/>
        <v>0</v>
      </c>
      <c r="G148" s="83"/>
      <c r="H148" s="82"/>
      <c r="I148" s="79">
        <f t="shared" si="11"/>
        <v>0</v>
      </c>
      <c r="J148" s="83"/>
      <c r="K148" s="82"/>
      <c r="L148" s="79">
        <f t="shared" si="12"/>
        <v>0</v>
      </c>
      <c r="M148" s="81"/>
      <c r="N148" s="80"/>
      <c r="O148" s="79">
        <f t="shared" si="13"/>
        <v>0</v>
      </c>
      <c r="P148" s="78"/>
      <c r="R148" s="13"/>
    </row>
    <row r="149" spans="1:18" hidden="1" x14ac:dyDescent="0.25">
      <c r="A149" s="88">
        <v>2352</v>
      </c>
      <c r="B149" s="110" t="s">
        <v>166</v>
      </c>
      <c r="C149" s="45">
        <f t="shared" si="9"/>
        <v>0</v>
      </c>
      <c r="D149" s="43">
        <v>0</v>
      </c>
      <c r="E149" s="40"/>
      <c r="F149" s="39">
        <f t="shared" si="10"/>
        <v>0</v>
      </c>
      <c r="G149" s="43"/>
      <c r="H149" s="42"/>
      <c r="I149" s="39">
        <f t="shared" si="11"/>
        <v>0</v>
      </c>
      <c r="J149" s="43"/>
      <c r="K149" s="42"/>
      <c r="L149" s="39">
        <f t="shared" si="12"/>
        <v>0</v>
      </c>
      <c r="M149" s="41"/>
      <c r="N149" s="40"/>
      <c r="O149" s="39">
        <f t="shared" si="13"/>
        <v>0</v>
      </c>
      <c r="P149" s="38"/>
      <c r="R149" s="13"/>
    </row>
    <row r="150" spans="1:18" hidden="1" x14ac:dyDescent="0.25">
      <c r="A150" s="88">
        <v>2353</v>
      </c>
      <c r="B150" s="110" t="s">
        <v>165</v>
      </c>
      <c r="C150" s="45">
        <f t="shared" si="9"/>
        <v>0</v>
      </c>
      <c r="D150" s="43">
        <v>0</v>
      </c>
      <c r="E150" s="40"/>
      <c r="F150" s="39">
        <f t="shared" si="10"/>
        <v>0</v>
      </c>
      <c r="G150" s="43"/>
      <c r="H150" s="42"/>
      <c r="I150" s="39">
        <f t="shared" si="11"/>
        <v>0</v>
      </c>
      <c r="J150" s="43"/>
      <c r="K150" s="42"/>
      <c r="L150" s="39">
        <f t="shared" si="12"/>
        <v>0</v>
      </c>
      <c r="M150" s="41"/>
      <c r="N150" s="40"/>
      <c r="O150" s="39">
        <f t="shared" si="13"/>
        <v>0</v>
      </c>
      <c r="P150" s="38"/>
      <c r="R150" s="13"/>
    </row>
    <row r="151" spans="1:18" hidden="1" x14ac:dyDescent="0.25">
      <c r="A151" s="88">
        <v>2354</v>
      </c>
      <c r="B151" s="110" t="s">
        <v>164</v>
      </c>
      <c r="C151" s="45">
        <f t="shared" si="9"/>
        <v>0</v>
      </c>
      <c r="D151" s="43">
        <v>0</v>
      </c>
      <c r="E151" s="40"/>
      <c r="F151" s="39">
        <f t="shared" si="10"/>
        <v>0</v>
      </c>
      <c r="G151" s="43"/>
      <c r="H151" s="42"/>
      <c r="I151" s="39">
        <f t="shared" si="11"/>
        <v>0</v>
      </c>
      <c r="J151" s="43"/>
      <c r="K151" s="42"/>
      <c r="L151" s="39">
        <f t="shared" si="12"/>
        <v>0</v>
      </c>
      <c r="M151" s="41"/>
      <c r="N151" s="40"/>
      <c r="O151" s="39">
        <f t="shared" si="13"/>
        <v>0</v>
      </c>
      <c r="P151" s="38"/>
      <c r="R151" s="13"/>
    </row>
    <row r="152" spans="1:18" hidden="1" x14ac:dyDescent="0.25">
      <c r="A152" s="88">
        <v>2355</v>
      </c>
      <c r="B152" s="110" t="s">
        <v>163</v>
      </c>
      <c r="C152" s="45">
        <f t="shared" si="9"/>
        <v>0</v>
      </c>
      <c r="D152" s="43">
        <v>0</v>
      </c>
      <c r="E152" s="40"/>
      <c r="F152" s="39">
        <f t="shared" si="10"/>
        <v>0</v>
      </c>
      <c r="G152" s="43"/>
      <c r="H152" s="42"/>
      <c r="I152" s="39">
        <f t="shared" si="11"/>
        <v>0</v>
      </c>
      <c r="J152" s="43"/>
      <c r="K152" s="42"/>
      <c r="L152" s="39">
        <f t="shared" si="12"/>
        <v>0</v>
      </c>
      <c r="M152" s="41"/>
      <c r="N152" s="40"/>
      <c r="O152" s="39">
        <f t="shared" si="13"/>
        <v>0</v>
      </c>
      <c r="P152" s="38"/>
      <c r="R152" s="13"/>
    </row>
    <row r="153" spans="1:18" hidden="1" x14ac:dyDescent="0.25">
      <c r="A153" s="88">
        <v>2359</v>
      </c>
      <c r="B153" s="110" t="s">
        <v>162</v>
      </c>
      <c r="C153" s="45">
        <f t="shared" si="9"/>
        <v>0</v>
      </c>
      <c r="D153" s="43">
        <v>0</v>
      </c>
      <c r="E153" s="40"/>
      <c r="F153" s="39">
        <f t="shared" si="10"/>
        <v>0</v>
      </c>
      <c r="G153" s="43"/>
      <c r="H153" s="42"/>
      <c r="I153" s="39">
        <f t="shared" si="11"/>
        <v>0</v>
      </c>
      <c r="J153" s="43"/>
      <c r="K153" s="42"/>
      <c r="L153" s="39">
        <f t="shared" si="12"/>
        <v>0</v>
      </c>
      <c r="M153" s="41"/>
      <c r="N153" s="40"/>
      <c r="O153" s="39">
        <f t="shared" si="13"/>
        <v>0</v>
      </c>
      <c r="P153" s="38"/>
      <c r="R153" s="13"/>
    </row>
    <row r="154" spans="1:18" ht="24" hidden="1" x14ac:dyDescent="0.25">
      <c r="A154" s="111">
        <v>2360</v>
      </c>
      <c r="B154" s="110" t="s">
        <v>161</v>
      </c>
      <c r="C154" s="45">
        <f t="shared" si="9"/>
        <v>0</v>
      </c>
      <c r="D154" s="115">
        <f>SUM(D155:D161)</f>
        <v>0</v>
      </c>
      <c r="E154" s="112">
        <f>SUM(E155:E161)</f>
        <v>0</v>
      </c>
      <c r="F154" s="39">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c r="R154" s="13"/>
    </row>
    <row r="155" spans="1:18" hidden="1" x14ac:dyDescent="0.25">
      <c r="A155" s="46">
        <v>2361</v>
      </c>
      <c r="B155" s="110" t="s">
        <v>160</v>
      </c>
      <c r="C155" s="45">
        <f t="shared" si="9"/>
        <v>0</v>
      </c>
      <c r="D155" s="43">
        <v>0</v>
      </c>
      <c r="E155" s="40"/>
      <c r="F155" s="39">
        <f t="shared" si="10"/>
        <v>0</v>
      </c>
      <c r="G155" s="43"/>
      <c r="H155" s="42"/>
      <c r="I155" s="39">
        <f t="shared" si="11"/>
        <v>0</v>
      </c>
      <c r="J155" s="43"/>
      <c r="K155" s="42"/>
      <c r="L155" s="39">
        <f t="shared" si="12"/>
        <v>0</v>
      </c>
      <c r="M155" s="41"/>
      <c r="N155" s="40"/>
      <c r="O155" s="39">
        <f t="shared" si="13"/>
        <v>0</v>
      </c>
      <c r="P155" s="38"/>
      <c r="R155" s="13"/>
    </row>
    <row r="156" spans="1:18" hidden="1" x14ac:dyDescent="0.25">
      <c r="A156" s="46">
        <v>2362</v>
      </c>
      <c r="B156" s="110" t="s">
        <v>159</v>
      </c>
      <c r="C156" s="45">
        <f t="shared" si="9"/>
        <v>0</v>
      </c>
      <c r="D156" s="43">
        <v>0</v>
      </c>
      <c r="E156" s="40"/>
      <c r="F156" s="39">
        <f t="shared" si="10"/>
        <v>0</v>
      </c>
      <c r="G156" s="43"/>
      <c r="H156" s="42"/>
      <c r="I156" s="39">
        <f t="shared" si="11"/>
        <v>0</v>
      </c>
      <c r="J156" s="43"/>
      <c r="K156" s="42"/>
      <c r="L156" s="39">
        <f t="shared" si="12"/>
        <v>0</v>
      </c>
      <c r="M156" s="41"/>
      <c r="N156" s="40"/>
      <c r="O156" s="39">
        <f t="shared" si="13"/>
        <v>0</v>
      </c>
      <c r="P156" s="38"/>
      <c r="R156" s="13"/>
    </row>
    <row r="157" spans="1:18" hidden="1" x14ac:dyDescent="0.25">
      <c r="A157" s="46">
        <v>2363</v>
      </c>
      <c r="B157" s="110" t="s">
        <v>158</v>
      </c>
      <c r="C157" s="45">
        <f t="shared" si="9"/>
        <v>0</v>
      </c>
      <c r="D157" s="43">
        <v>0</v>
      </c>
      <c r="E157" s="40"/>
      <c r="F157" s="39">
        <f t="shared" si="10"/>
        <v>0</v>
      </c>
      <c r="G157" s="43"/>
      <c r="H157" s="42"/>
      <c r="I157" s="39">
        <f t="shared" si="11"/>
        <v>0</v>
      </c>
      <c r="J157" s="43"/>
      <c r="K157" s="42"/>
      <c r="L157" s="39">
        <f t="shared" si="12"/>
        <v>0</v>
      </c>
      <c r="M157" s="41"/>
      <c r="N157" s="40"/>
      <c r="O157" s="39">
        <f t="shared" si="13"/>
        <v>0</v>
      </c>
      <c r="P157" s="38"/>
      <c r="R157" s="13"/>
    </row>
    <row r="158" spans="1:18" hidden="1" x14ac:dyDescent="0.25">
      <c r="A158" s="46">
        <v>2364</v>
      </c>
      <c r="B158" s="110" t="s">
        <v>156</v>
      </c>
      <c r="C158" s="45">
        <f t="shared" si="9"/>
        <v>0</v>
      </c>
      <c r="D158" s="43">
        <v>0</v>
      </c>
      <c r="E158" s="40"/>
      <c r="F158" s="39">
        <f t="shared" si="10"/>
        <v>0</v>
      </c>
      <c r="G158" s="43"/>
      <c r="H158" s="42"/>
      <c r="I158" s="39">
        <f t="shared" si="11"/>
        <v>0</v>
      </c>
      <c r="J158" s="43"/>
      <c r="K158" s="42"/>
      <c r="L158" s="39">
        <f t="shared" si="12"/>
        <v>0</v>
      </c>
      <c r="M158" s="41"/>
      <c r="N158" s="40"/>
      <c r="O158" s="39">
        <f t="shared" si="13"/>
        <v>0</v>
      </c>
      <c r="P158" s="38"/>
      <c r="R158" s="13"/>
    </row>
    <row r="159" spans="1:18" hidden="1" x14ac:dyDescent="0.25">
      <c r="A159" s="46">
        <v>2365</v>
      </c>
      <c r="B159" s="110" t="s">
        <v>155</v>
      </c>
      <c r="C159" s="45">
        <f t="shared" si="9"/>
        <v>0</v>
      </c>
      <c r="D159" s="43">
        <v>0</v>
      </c>
      <c r="E159" s="40"/>
      <c r="F159" s="39">
        <f t="shared" si="10"/>
        <v>0</v>
      </c>
      <c r="G159" s="43"/>
      <c r="H159" s="42"/>
      <c r="I159" s="39">
        <f t="shared" si="11"/>
        <v>0</v>
      </c>
      <c r="J159" s="43"/>
      <c r="K159" s="42"/>
      <c r="L159" s="39">
        <f t="shared" si="12"/>
        <v>0</v>
      </c>
      <c r="M159" s="41"/>
      <c r="N159" s="40"/>
      <c r="O159" s="39">
        <f t="shared" si="13"/>
        <v>0</v>
      </c>
      <c r="P159" s="38"/>
      <c r="R159" s="13"/>
    </row>
    <row r="160" spans="1:18" ht="24" hidden="1" x14ac:dyDescent="0.25">
      <c r="A160" s="46">
        <v>2366</v>
      </c>
      <c r="B160" s="110" t="s">
        <v>153</v>
      </c>
      <c r="C160" s="45">
        <f t="shared" si="9"/>
        <v>0</v>
      </c>
      <c r="D160" s="43">
        <v>0</v>
      </c>
      <c r="E160" s="40"/>
      <c r="F160" s="39">
        <f t="shared" si="10"/>
        <v>0</v>
      </c>
      <c r="G160" s="43"/>
      <c r="H160" s="42"/>
      <c r="I160" s="39">
        <f t="shared" si="11"/>
        <v>0</v>
      </c>
      <c r="J160" s="43"/>
      <c r="K160" s="42"/>
      <c r="L160" s="39">
        <f t="shared" si="12"/>
        <v>0</v>
      </c>
      <c r="M160" s="41"/>
      <c r="N160" s="40"/>
      <c r="O160" s="39">
        <f t="shared" si="13"/>
        <v>0</v>
      </c>
      <c r="P160" s="38"/>
      <c r="R160" s="13"/>
    </row>
    <row r="161" spans="1:18" ht="36" hidden="1" x14ac:dyDescent="0.25">
      <c r="A161" s="46">
        <v>2369</v>
      </c>
      <c r="B161" s="110" t="s">
        <v>152</v>
      </c>
      <c r="C161" s="45">
        <f t="shared" si="9"/>
        <v>0</v>
      </c>
      <c r="D161" s="43">
        <v>0</v>
      </c>
      <c r="E161" s="40"/>
      <c r="F161" s="39">
        <f t="shared" si="10"/>
        <v>0</v>
      </c>
      <c r="G161" s="43"/>
      <c r="H161" s="42"/>
      <c r="I161" s="39">
        <f t="shared" si="11"/>
        <v>0</v>
      </c>
      <c r="J161" s="43"/>
      <c r="K161" s="42"/>
      <c r="L161" s="39">
        <f t="shared" si="12"/>
        <v>0</v>
      </c>
      <c r="M161" s="41"/>
      <c r="N161" s="40"/>
      <c r="O161" s="39">
        <f t="shared" si="13"/>
        <v>0</v>
      </c>
      <c r="P161" s="38"/>
      <c r="R161" s="13"/>
    </row>
    <row r="162" spans="1:18" hidden="1" x14ac:dyDescent="0.25">
      <c r="A162" s="169">
        <v>2370</v>
      </c>
      <c r="B162" s="96" t="s">
        <v>151</v>
      </c>
      <c r="C162" s="45">
        <f t="shared" si="9"/>
        <v>0</v>
      </c>
      <c r="D162" s="167">
        <v>0</v>
      </c>
      <c r="E162" s="164"/>
      <c r="F162" s="90">
        <f t="shared" si="10"/>
        <v>0</v>
      </c>
      <c r="G162" s="167"/>
      <c r="H162" s="166"/>
      <c r="I162" s="90">
        <f t="shared" si="11"/>
        <v>0</v>
      </c>
      <c r="J162" s="167"/>
      <c r="K162" s="166"/>
      <c r="L162" s="90">
        <f t="shared" si="12"/>
        <v>0</v>
      </c>
      <c r="M162" s="165"/>
      <c r="N162" s="164"/>
      <c r="O162" s="90">
        <f t="shared" si="13"/>
        <v>0</v>
      </c>
      <c r="P162" s="89"/>
      <c r="R162" s="13"/>
    </row>
    <row r="163" spans="1:18" hidden="1" x14ac:dyDescent="0.25">
      <c r="A163" s="169">
        <v>2380</v>
      </c>
      <c r="B163" s="96" t="s">
        <v>150</v>
      </c>
      <c r="C163" s="45">
        <f t="shared" si="9"/>
        <v>0</v>
      </c>
      <c r="D163" s="94">
        <f>SUM(D164:D165)</f>
        <v>0</v>
      </c>
      <c r="E163" s="91">
        <f>SUM(E164:E165)</f>
        <v>0</v>
      </c>
      <c r="F163" s="90">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c r="R163" s="13"/>
    </row>
    <row r="164" spans="1:18" hidden="1" x14ac:dyDescent="0.25">
      <c r="A164" s="200">
        <v>2381</v>
      </c>
      <c r="B164" s="117" t="s">
        <v>149</v>
      </c>
      <c r="C164" s="45">
        <f t="shared" si="9"/>
        <v>0</v>
      </c>
      <c r="D164" s="83">
        <v>0</v>
      </c>
      <c r="E164" s="80"/>
      <c r="F164" s="79">
        <f t="shared" si="10"/>
        <v>0</v>
      </c>
      <c r="G164" s="83"/>
      <c r="H164" s="82"/>
      <c r="I164" s="79">
        <f t="shared" si="11"/>
        <v>0</v>
      </c>
      <c r="J164" s="83"/>
      <c r="K164" s="82"/>
      <c r="L164" s="79">
        <f t="shared" si="12"/>
        <v>0</v>
      </c>
      <c r="M164" s="81"/>
      <c r="N164" s="80"/>
      <c r="O164" s="79">
        <f t="shared" si="13"/>
        <v>0</v>
      </c>
      <c r="P164" s="78"/>
      <c r="R164" s="13"/>
    </row>
    <row r="165" spans="1:18" ht="24" hidden="1" x14ac:dyDescent="0.25">
      <c r="A165" s="46">
        <v>2389</v>
      </c>
      <c r="B165" s="110" t="s">
        <v>148</v>
      </c>
      <c r="C165" s="45">
        <f t="shared" si="9"/>
        <v>0</v>
      </c>
      <c r="D165" s="43">
        <v>0</v>
      </c>
      <c r="E165" s="40"/>
      <c r="F165" s="39">
        <f t="shared" si="10"/>
        <v>0</v>
      </c>
      <c r="G165" s="43"/>
      <c r="H165" s="42"/>
      <c r="I165" s="39">
        <f t="shared" si="11"/>
        <v>0</v>
      </c>
      <c r="J165" s="43"/>
      <c r="K165" s="42"/>
      <c r="L165" s="39">
        <f t="shared" si="12"/>
        <v>0</v>
      </c>
      <c r="M165" s="41"/>
      <c r="N165" s="40"/>
      <c r="O165" s="39">
        <f t="shared" si="13"/>
        <v>0</v>
      </c>
      <c r="P165" s="38"/>
      <c r="R165" s="13"/>
    </row>
    <row r="166" spans="1:18" x14ac:dyDescent="0.25">
      <c r="A166" s="169">
        <v>2390</v>
      </c>
      <c r="B166" s="96" t="s">
        <v>147</v>
      </c>
      <c r="C166" s="45">
        <f t="shared" si="9"/>
        <v>50</v>
      </c>
      <c r="D166" s="167">
        <v>50</v>
      </c>
      <c r="E166" s="544"/>
      <c r="F166" s="87">
        <f t="shared" si="10"/>
        <v>50</v>
      </c>
      <c r="G166" s="167"/>
      <c r="H166" s="166"/>
      <c r="I166" s="90">
        <f t="shared" si="11"/>
        <v>0</v>
      </c>
      <c r="J166" s="167"/>
      <c r="K166" s="166"/>
      <c r="L166" s="90">
        <f t="shared" si="12"/>
        <v>0</v>
      </c>
      <c r="M166" s="165"/>
      <c r="N166" s="164"/>
      <c r="O166" s="90">
        <f t="shared" si="13"/>
        <v>0</v>
      </c>
      <c r="P166" s="89"/>
      <c r="R166" s="13"/>
    </row>
    <row r="167" spans="1:18" hidden="1" x14ac:dyDescent="0.25">
      <c r="A167" s="109">
        <v>2400</v>
      </c>
      <c r="B167" s="108" t="s">
        <v>146</v>
      </c>
      <c r="C167" s="124">
        <f t="shared" si="9"/>
        <v>0</v>
      </c>
      <c r="D167" s="199">
        <v>0</v>
      </c>
      <c r="E167" s="196"/>
      <c r="F167" s="119">
        <f t="shared" si="10"/>
        <v>0</v>
      </c>
      <c r="G167" s="199"/>
      <c r="H167" s="198"/>
      <c r="I167" s="119">
        <f t="shared" si="11"/>
        <v>0</v>
      </c>
      <c r="J167" s="199"/>
      <c r="K167" s="198"/>
      <c r="L167" s="119">
        <f t="shared" si="12"/>
        <v>0</v>
      </c>
      <c r="M167" s="197"/>
      <c r="N167" s="196"/>
      <c r="O167" s="119">
        <f t="shared" si="13"/>
        <v>0</v>
      </c>
      <c r="P167" s="171"/>
      <c r="R167" s="13"/>
    </row>
    <row r="168" spans="1:18" ht="24" hidden="1" x14ac:dyDescent="0.25">
      <c r="A168" s="109">
        <v>2500</v>
      </c>
      <c r="B168" s="108" t="s">
        <v>145</v>
      </c>
      <c r="C168" s="124">
        <f t="shared" si="9"/>
        <v>0</v>
      </c>
      <c r="D168" s="121">
        <f>SUM(D169,D174)</f>
        <v>0</v>
      </c>
      <c r="E168" s="123">
        <f>SUM(E169,E174)</f>
        <v>0</v>
      </c>
      <c r="F168" s="119">
        <f t="shared" si="10"/>
        <v>0</v>
      </c>
      <c r="G168" s="121">
        <f>SUM(G169,G174)</f>
        <v>0</v>
      </c>
      <c r="H168" s="120">
        <f t="shared" ref="H168" si="17">SUM(H169,H174)</f>
        <v>0</v>
      </c>
      <c r="I168" s="119">
        <f t="shared" si="11"/>
        <v>0</v>
      </c>
      <c r="J168" s="121">
        <f>SUM(J169,J174)</f>
        <v>0</v>
      </c>
      <c r="K168" s="120">
        <f t="shared" ref="K168" si="18">SUM(K169,K174)</f>
        <v>0</v>
      </c>
      <c r="L168" s="119">
        <f t="shared" si="12"/>
        <v>0</v>
      </c>
      <c r="M168" s="69">
        <f t="shared" ref="M168:N168" si="19">SUM(M169,M174)</f>
        <v>0</v>
      </c>
      <c r="N168" s="68">
        <f t="shared" si="19"/>
        <v>0</v>
      </c>
      <c r="O168" s="67">
        <f t="shared" si="13"/>
        <v>0</v>
      </c>
      <c r="P168" s="66"/>
      <c r="R168" s="13"/>
    </row>
    <row r="169" spans="1:18" hidden="1" x14ac:dyDescent="0.25">
      <c r="A169" s="118">
        <v>2510</v>
      </c>
      <c r="B169" s="117" t="s">
        <v>144</v>
      </c>
      <c r="C169" s="85">
        <f t="shared" si="9"/>
        <v>0</v>
      </c>
      <c r="D169" s="140">
        <f>SUM(D170:D173)</f>
        <v>0</v>
      </c>
      <c r="E169" s="141">
        <f>SUM(E170:E173)</f>
        <v>0</v>
      </c>
      <c r="F169" s="79">
        <f t="shared" si="10"/>
        <v>0</v>
      </c>
      <c r="G169" s="140">
        <f>SUM(G170:G173)</f>
        <v>0</v>
      </c>
      <c r="H169" s="139">
        <f t="shared" ref="H169" si="20">SUM(H170:H173)</f>
        <v>0</v>
      </c>
      <c r="I169" s="79">
        <f t="shared" si="11"/>
        <v>0</v>
      </c>
      <c r="J169" s="140">
        <f>SUM(J170:J173)</f>
        <v>0</v>
      </c>
      <c r="K169" s="139">
        <f t="shared" ref="K169" si="21">SUM(K170:K173)</f>
        <v>0</v>
      </c>
      <c r="L169" s="79">
        <f t="shared" si="12"/>
        <v>0</v>
      </c>
      <c r="M169" s="138">
        <f t="shared" ref="M169:N169" si="22">SUM(M170:M173)</f>
        <v>0</v>
      </c>
      <c r="N169" s="137">
        <f t="shared" si="22"/>
        <v>0</v>
      </c>
      <c r="O169" s="49">
        <f t="shared" si="13"/>
        <v>0</v>
      </c>
      <c r="P169" s="48"/>
      <c r="R169" s="13"/>
    </row>
    <row r="170" spans="1:18" ht="24" hidden="1" x14ac:dyDescent="0.25">
      <c r="A170" s="88">
        <v>2512</v>
      </c>
      <c r="B170" s="110" t="s">
        <v>143</v>
      </c>
      <c r="C170" s="45">
        <f t="shared" si="9"/>
        <v>0</v>
      </c>
      <c r="D170" s="43">
        <v>0</v>
      </c>
      <c r="E170" s="40"/>
      <c r="F170" s="39">
        <f t="shared" si="10"/>
        <v>0</v>
      </c>
      <c r="G170" s="43"/>
      <c r="H170" s="42"/>
      <c r="I170" s="39">
        <f t="shared" si="11"/>
        <v>0</v>
      </c>
      <c r="J170" s="43"/>
      <c r="K170" s="42"/>
      <c r="L170" s="39">
        <f t="shared" si="12"/>
        <v>0</v>
      </c>
      <c r="M170" s="41"/>
      <c r="N170" s="40"/>
      <c r="O170" s="39">
        <f t="shared" si="13"/>
        <v>0</v>
      </c>
      <c r="P170" s="38"/>
      <c r="R170" s="13"/>
    </row>
    <row r="171" spans="1:18" ht="24" hidden="1" x14ac:dyDescent="0.25">
      <c r="A171" s="88">
        <v>2513</v>
      </c>
      <c r="B171" s="110" t="s">
        <v>142</v>
      </c>
      <c r="C171" s="45">
        <f t="shared" si="9"/>
        <v>0</v>
      </c>
      <c r="D171" s="43">
        <v>0</v>
      </c>
      <c r="E171" s="40"/>
      <c r="F171" s="39">
        <f t="shared" si="10"/>
        <v>0</v>
      </c>
      <c r="G171" s="43"/>
      <c r="H171" s="42"/>
      <c r="I171" s="39">
        <f t="shared" si="11"/>
        <v>0</v>
      </c>
      <c r="J171" s="43"/>
      <c r="K171" s="42"/>
      <c r="L171" s="39">
        <f t="shared" si="12"/>
        <v>0</v>
      </c>
      <c r="M171" s="41"/>
      <c r="N171" s="40"/>
      <c r="O171" s="39">
        <f t="shared" si="13"/>
        <v>0</v>
      </c>
      <c r="P171" s="38"/>
      <c r="R171" s="13"/>
    </row>
    <row r="172" spans="1:18" hidden="1" x14ac:dyDescent="0.25">
      <c r="A172" s="88">
        <v>2515</v>
      </c>
      <c r="B172" s="110" t="s">
        <v>141</v>
      </c>
      <c r="C172" s="45">
        <f t="shared" si="9"/>
        <v>0</v>
      </c>
      <c r="D172" s="43">
        <v>0</v>
      </c>
      <c r="E172" s="40"/>
      <c r="F172" s="39">
        <f t="shared" si="10"/>
        <v>0</v>
      </c>
      <c r="G172" s="43"/>
      <c r="H172" s="42"/>
      <c r="I172" s="39">
        <f t="shared" si="11"/>
        <v>0</v>
      </c>
      <c r="J172" s="43"/>
      <c r="K172" s="42"/>
      <c r="L172" s="39">
        <f t="shared" si="12"/>
        <v>0</v>
      </c>
      <c r="M172" s="41"/>
      <c r="N172" s="40"/>
      <c r="O172" s="39">
        <f t="shared" si="13"/>
        <v>0</v>
      </c>
      <c r="P172" s="38"/>
      <c r="R172" s="13"/>
    </row>
    <row r="173" spans="1:18" ht="24" hidden="1" x14ac:dyDescent="0.25">
      <c r="A173" s="88">
        <v>2519</v>
      </c>
      <c r="B173" s="110" t="s">
        <v>140</v>
      </c>
      <c r="C173" s="45">
        <f t="shared" si="9"/>
        <v>0</v>
      </c>
      <c r="D173" s="43">
        <v>0</v>
      </c>
      <c r="E173" s="40"/>
      <c r="F173" s="39">
        <f t="shared" si="10"/>
        <v>0</v>
      </c>
      <c r="G173" s="43"/>
      <c r="H173" s="42"/>
      <c r="I173" s="39">
        <f t="shared" si="11"/>
        <v>0</v>
      </c>
      <c r="J173" s="43"/>
      <c r="K173" s="42"/>
      <c r="L173" s="39">
        <f t="shared" si="12"/>
        <v>0</v>
      </c>
      <c r="M173" s="41"/>
      <c r="N173" s="40"/>
      <c r="O173" s="39">
        <f t="shared" si="13"/>
        <v>0</v>
      </c>
      <c r="P173" s="38"/>
      <c r="R173" s="13"/>
    </row>
    <row r="174" spans="1:18" hidden="1" x14ac:dyDescent="0.25">
      <c r="A174" s="111">
        <v>2520</v>
      </c>
      <c r="B174" s="110" t="s">
        <v>139</v>
      </c>
      <c r="C174" s="45">
        <f t="shared" si="9"/>
        <v>0</v>
      </c>
      <c r="D174" s="43">
        <v>0</v>
      </c>
      <c r="E174" s="40"/>
      <c r="F174" s="39">
        <f t="shared" si="10"/>
        <v>0</v>
      </c>
      <c r="G174" s="43"/>
      <c r="H174" s="42"/>
      <c r="I174" s="39">
        <f t="shared" si="11"/>
        <v>0</v>
      </c>
      <c r="J174" s="43"/>
      <c r="K174" s="42"/>
      <c r="L174" s="39">
        <f t="shared" si="12"/>
        <v>0</v>
      </c>
      <c r="M174" s="41"/>
      <c r="N174" s="40"/>
      <c r="O174" s="39">
        <f t="shared" si="13"/>
        <v>0</v>
      </c>
      <c r="P174" s="38"/>
      <c r="R174" s="13"/>
    </row>
    <row r="175" spans="1:18" s="189" customFormat="1" ht="36" hidden="1" x14ac:dyDescent="0.25">
      <c r="A175" s="183">
        <v>2800</v>
      </c>
      <c r="B175" s="117" t="s">
        <v>138</v>
      </c>
      <c r="C175" s="85">
        <f t="shared" si="9"/>
        <v>0</v>
      </c>
      <c r="D175" s="194">
        <v>0</v>
      </c>
      <c r="E175" s="191"/>
      <c r="F175" s="190">
        <f t="shared" si="10"/>
        <v>0</v>
      </c>
      <c r="G175" s="194"/>
      <c r="H175" s="193"/>
      <c r="I175" s="190">
        <f t="shared" si="11"/>
        <v>0</v>
      </c>
      <c r="J175" s="194"/>
      <c r="K175" s="193"/>
      <c r="L175" s="190">
        <f t="shared" si="12"/>
        <v>0</v>
      </c>
      <c r="M175" s="192"/>
      <c r="N175" s="191"/>
      <c r="O175" s="190">
        <f t="shared" si="13"/>
        <v>0</v>
      </c>
      <c r="P175" s="78"/>
      <c r="R175" s="13"/>
    </row>
    <row r="176" spans="1:18" hidden="1" x14ac:dyDescent="0.25">
      <c r="A176" s="163">
        <v>3000</v>
      </c>
      <c r="B176" s="163" t="s">
        <v>137</v>
      </c>
      <c r="C176" s="162">
        <f t="shared" si="9"/>
        <v>0</v>
      </c>
      <c r="D176" s="160">
        <f>SUM(D177,D187)</f>
        <v>0</v>
      </c>
      <c r="E176" s="157">
        <f>SUM(E177,E187)</f>
        <v>0</v>
      </c>
      <c r="F176" s="156">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c r="R176" s="13"/>
    </row>
    <row r="177" spans="1:18" ht="24" hidden="1" x14ac:dyDescent="0.25">
      <c r="A177" s="109">
        <v>3200</v>
      </c>
      <c r="B177" s="153" t="s">
        <v>136</v>
      </c>
      <c r="C177" s="124">
        <f t="shared" si="9"/>
        <v>0</v>
      </c>
      <c r="D177" s="121">
        <f>SUM(D178,D182)</f>
        <v>0</v>
      </c>
      <c r="E177" s="123">
        <f>SUM(E178,E182)</f>
        <v>0</v>
      </c>
      <c r="F177" s="119">
        <f t="shared" si="10"/>
        <v>0</v>
      </c>
      <c r="G177" s="121">
        <f>SUM(G178,G182)</f>
        <v>0</v>
      </c>
      <c r="H177" s="120">
        <f t="shared" ref="H177" si="23">SUM(H178,H182)</f>
        <v>0</v>
      </c>
      <c r="I177" s="119">
        <f t="shared" si="11"/>
        <v>0</v>
      </c>
      <c r="J177" s="121">
        <f>SUM(J178,J182)</f>
        <v>0</v>
      </c>
      <c r="K177" s="120">
        <f t="shared" ref="K177" si="24">SUM(K178,K182)</f>
        <v>0</v>
      </c>
      <c r="L177" s="119">
        <f t="shared" si="12"/>
        <v>0</v>
      </c>
      <c r="M177" s="69">
        <f t="shared" ref="M177:N177" si="25">SUM(M178,M182)</f>
        <v>0</v>
      </c>
      <c r="N177" s="68">
        <f t="shared" si="25"/>
        <v>0</v>
      </c>
      <c r="O177" s="67">
        <f t="shared" si="13"/>
        <v>0</v>
      </c>
      <c r="P177" s="66"/>
      <c r="R177" s="13"/>
    </row>
    <row r="178" spans="1:18" ht="36" hidden="1" x14ac:dyDescent="0.25">
      <c r="A178" s="118">
        <v>3260</v>
      </c>
      <c r="B178" s="117" t="s">
        <v>135</v>
      </c>
      <c r="C178" s="85">
        <f t="shared" si="9"/>
        <v>0</v>
      </c>
      <c r="D178" s="140">
        <f>SUM(D179:D181)</f>
        <v>0</v>
      </c>
      <c r="E178" s="141">
        <f>SUM(E179:E181)</f>
        <v>0</v>
      </c>
      <c r="F178" s="79">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c r="R178" s="13"/>
    </row>
    <row r="179" spans="1:18" ht="24" hidden="1" x14ac:dyDescent="0.25">
      <c r="A179" s="88">
        <v>3261</v>
      </c>
      <c r="B179" s="110" t="s">
        <v>134</v>
      </c>
      <c r="C179" s="45">
        <f t="shared" si="9"/>
        <v>0</v>
      </c>
      <c r="D179" s="43">
        <v>0</v>
      </c>
      <c r="E179" s="40"/>
      <c r="F179" s="39">
        <f t="shared" si="10"/>
        <v>0</v>
      </c>
      <c r="G179" s="43"/>
      <c r="H179" s="42"/>
      <c r="I179" s="39">
        <f t="shared" si="11"/>
        <v>0</v>
      </c>
      <c r="J179" s="43"/>
      <c r="K179" s="42"/>
      <c r="L179" s="39">
        <f t="shared" si="12"/>
        <v>0</v>
      </c>
      <c r="M179" s="41"/>
      <c r="N179" s="40"/>
      <c r="O179" s="39">
        <f t="shared" si="13"/>
        <v>0</v>
      </c>
      <c r="P179" s="38"/>
      <c r="R179" s="13"/>
    </row>
    <row r="180" spans="1:18" ht="36" hidden="1" x14ac:dyDescent="0.25">
      <c r="A180" s="88">
        <v>3262</v>
      </c>
      <c r="B180" s="110" t="s">
        <v>133</v>
      </c>
      <c r="C180" s="45">
        <f t="shared" si="9"/>
        <v>0</v>
      </c>
      <c r="D180" s="43">
        <v>0</v>
      </c>
      <c r="E180" s="40"/>
      <c r="F180" s="39">
        <f t="shared" si="10"/>
        <v>0</v>
      </c>
      <c r="G180" s="43"/>
      <c r="H180" s="42"/>
      <c r="I180" s="39">
        <f t="shared" si="11"/>
        <v>0</v>
      </c>
      <c r="J180" s="43"/>
      <c r="K180" s="42"/>
      <c r="L180" s="39">
        <f t="shared" si="12"/>
        <v>0</v>
      </c>
      <c r="M180" s="41"/>
      <c r="N180" s="40"/>
      <c r="O180" s="39">
        <f t="shared" si="13"/>
        <v>0</v>
      </c>
      <c r="P180" s="38"/>
      <c r="R180" s="13"/>
    </row>
    <row r="181" spans="1:18" ht="24" hidden="1" x14ac:dyDescent="0.25">
      <c r="A181" s="88">
        <v>3263</v>
      </c>
      <c r="B181" s="110" t="s">
        <v>132</v>
      </c>
      <c r="C181" s="45">
        <f t="shared" si="9"/>
        <v>0</v>
      </c>
      <c r="D181" s="43">
        <v>0</v>
      </c>
      <c r="E181" s="40"/>
      <c r="F181" s="39">
        <f t="shared" si="10"/>
        <v>0</v>
      </c>
      <c r="G181" s="43"/>
      <c r="H181" s="42"/>
      <c r="I181" s="39">
        <f t="shared" si="11"/>
        <v>0</v>
      </c>
      <c r="J181" s="43"/>
      <c r="K181" s="42"/>
      <c r="L181" s="39">
        <f t="shared" si="12"/>
        <v>0</v>
      </c>
      <c r="M181" s="41"/>
      <c r="N181" s="40"/>
      <c r="O181" s="39">
        <f t="shared" si="13"/>
        <v>0</v>
      </c>
      <c r="P181" s="38"/>
      <c r="R181" s="13"/>
    </row>
    <row r="182" spans="1:18" ht="72" hidden="1" x14ac:dyDescent="0.25">
      <c r="A182" s="118">
        <v>3290</v>
      </c>
      <c r="B182" s="117" t="s">
        <v>131</v>
      </c>
      <c r="C182" s="45">
        <f t="shared" ref="C182:C258" si="26">F182+I182+L182+O182</f>
        <v>0</v>
      </c>
      <c r="D182" s="140">
        <f>SUM(D183:D186)</f>
        <v>0</v>
      </c>
      <c r="E182" s="141">
        <f>SUM(E183:E186)</f>
        <v>0</v>
      </c>
      <c r="F182" s="79">
        <f t="shared" si="10"/>
        <v>0</v>
      </c>
      <c r="G182" s="140">
        <f>SUM(G183:G186)</f>
        <v>0</v>
      </c>
      <c r="H182" s="139">
        <f t="shared" ref="H182" si="27">SUM(H183:H186)</f>
        <v>0</v>
      </c>
      <c r="I182" s="79">
        <f t="shared" si="11"/>
        <v>0</v>
      </c>
      <c r="J182" s="140">
        <f>SUM(J183:J186)</f>
        <v>0</v>
      </c>
      <c r="K182" s="139">
        <f t="shared" ref="K182" si="28">SUM(K183:K186)</f>
        <v>0</v>
      </c>
      <c r="L182" s="79">
        <f t="shared" si="12"/>
        <v>0</v>
      </c>
      <c r="M182" s="146">
        <f t="shared" ref="M182:N182" si="29">SUM(M183:M186)</f>
        <v>0</v>
      </c>
      <c r="N182" s="147">
        <f t="shared" si="29"/>
        <v>0</v>
      </c>
      <c r="O182" s="29">
        <f t="shared" si="13"/>
        <v>0</v>
      </c>
      <c r="P182" s="28"/>
      <c r="R182" s="13"/>
    </row>
    <row r="183" spans="1:18" ht="60" hidden="1" x14ac:dyDescent="0.25">
      <c r="A183" s="88">
        <v>3291</v>
      </c>
      <c r="B183" s="110" t="s">
        <v>130</v>
      </c>
      <c r="C183" s="45">
        <f t="shared" si="26"/>
        <v>0</v>
      </c>
      <c r="D183" s="43">
        <v>0</v>
      </c>
      <c r="E183" s="40"/>
      <c r="F183" s="39">
        <f t="shared" ref="F183:F246" si="30">D183+E183</f>
        <v>0</v>
      </c>
      <c r="G183" s="43"/>
      <c r="H183" s="42"/>
      <c r="I183" s="39">
        <f t="shared" ref="I183:I246" si="31">G183+H183</f>
        <v>0</v>
      </c>
      <c r="J183" s="43"/>
      <c r="K183" s="42"/>
      <c r="L183" s="39">
        <f t="shared" ref="L183:L246" si="32">J183+K183</f>
        <v>0</v>
      </c>
      <c r="M183" s="41"/>
      <c r="N183" s="40"/>
      <c r="O183" s="39">
        <f t="shared" ref="O183:O246" si="33">M183+N183</f>
        <v>0</v>
      </c>
      <c r="P183" s="38"/>
      <c r="R183" s="13"/>
    </row>
    <row r="184" spans="1:18" ht="60" hidden="1" x14ac:dyDescent="0.25">
      <c r="A184" s="88">
        <v>3292</v>
      </c>
      <c r="B184" s="110" t="s">
        <v>129</v>
      </c>
      <c r="C184" s="45">
        <f t="shared" si="26"/>
        <v>0</v>
      </c>
      <c r="D184" s="43">
        <v>0</v>
      </c>
      <c r="E184" s="40"/>
      <c r="F184" s="39">
        <f t="shared" si="30"/>
        <v>0</v>
      </c>
      <c r="G184" s="43"/>
      <c r="H184" s="42"/>
      <c r="I184" s="39">
        <f t="shared" si="31"/>
        <v>0</v>
      </c>
      <c r="J184" s="43"/>
      <c r="K184" s="42"/>
      <c r="L184" s="39">
        <f t="shared" si="32"/>
        <v>0</v>
      </c>
      <c r="M184" s="41"/>
      <c r="N184" s="40"/>
      <c r="O184" s="39">
        <f t="shared" si="33"/>
        <v>0</v>
      </c>
      <c r="P184" s="38"/>
      <c r="R184" s="13"/>
    </row>
    <row r="185" spans="1:18" ht="48" hidden="1" x14ac:dyDescent="0.25">
      <c r="A185" s="88">
        <v>3293</v>
      </c>
      <c r="B185" s="110" t="s">
        <v>128</v>
      </c>
      <c r="C185" s="45">
        <f t="shared" si="26"/>
        <v>0</v>
      </c>
      <c r="D185" s="43">
        <v>0</v>
      </c>
      <c r="E185" s="40"/>
      <c r="F185" s="39">
        <f t="shared" si="30"/>
        <v>0</v>
      </c>
      <c r="G185" s="43"/>
      <c r="H185" s="42"/>
      <c r="I185" s="39">
        <f t="shared" si="31"/>
        <v>0</v>
      </c>
      <c r="J185" s="43"/>
      <c r="K185" s="42"/>
      <c r="L185" s="39">
        <f t="shared" si="32"/>
        <v>0</v>
      </c>
      <c r="M185" s="41"/>
      <c r="N185" s="40"/>
      <c r="O185" s="39">
        <f t="shared" si="33"/>
        <v>0</v>
      </c>
      <c r="P185" s="38"/>
      <c r="R185" s="13"/>
    </row>
    <row r="186" spans="1:18" ht="48" hidden="1" x14ac:dyDescent="0.25">
      <c r="A186" s="188">
        <v>3294</v>
      </c>
      <c r="B186" s="110" t="s">
        <v>127</v>
      </c>
      <c r="C186" s="35">
        <f t="shared" si="26"/>
        <v>0</v>
      </c>
      <c r="D186" s="33">
        <v>0</v>
      </c>
      <c r="E186" s="30"/>
      <c r="F186" s="29">
        <f t="shared" si="30"/>
        <v>0</v>
      </c>
      <c r="G186" s="33"/>
      <c r="H186" s="32"/>
      <c r="I186" s="29">
        <f t="shared" si="31"/>
        <v>0</v>
      </c>
      <c r="J186" s="33"/>
      <c r="K186" s="32"/>
      <c r="L186" s="29">
        <f t="shared" si="32"/>
        <v>0</v>
      </c>
      <c r="M186" s="31"/>
      <c r="N186" s="30"/>
      <c r="O186" s="29">
        <f t="shared" si="33"/>
        <v>0</v>
      </c>
      <c r="P186" s="28"/>
      <c r="R186" s="13"/>
    </row>
    <row r="187" spans="1:18" ht="36" hidden="1" x14ac:dyDescent="0.25">
      <c r="A187" s="154">
        <v>3300</v>
      </c>
      <c r="B187" s="153" t="s">
        <v>126</v>
      </c>
      <c r="C187" s="152">
        <f t="shared" si="26"/>
        <v>0</v>
      </c>
      <c r="D187" s="150">
        <f>SUM(D188:D189)</f>
        <v>0</v>
      </c>
      <c r="E187" s="68">
        <f>SUM(E188:E189)</f>
        <v>0</v>
      </c>
      <c r="F187" s="67">
        <f t="shared" si="30"/>
        <v>0</v>
      </c>
      <c r="G187" s="150">
        <f>SUM(G188:G189)</f>
        <v>0</v>
      </c>
      <c r="H187" s="149">
        <f t="shared" ref="H187" si="34">SUM(H188:H189)</f>
        <v>0</v>
      </c>
      <c r="I187" s="67">
        <f t="shared" si="31"/>
        <v>0</v>
      </c>
      <c r="J187" s="150">
        <f>SUM(J188:J189)</f>
        <v>0</v>
      </c>
      <c r="K187" s="149">
        <f t="shared" ref="K187" si="35">SUM(K188:K189)</f>
        <v>0</v>
      </c>
      <c r="L187" s="67">
        <f t="shared" si="32"/>
        <v>0</v>
      </c>
      <c r="M187" s="69">
        <f t="shared" ref="M187:N187" si="36">SUM(M188:M189)</f>
        <v>0</v>
      </c>
      <c r="N187" s="68">
        <f t="shared" si="36"/>
        <v>0</v>
      </c>
      <c r="O187" s="67">
        <f t="shared" si="33"/>
        <v>0</v>
      </c>
      <c r="P187" s="66"/>
      <c r="R187" s="13"/>
    </row>
    <row r="188" spans="1:18" ht="36" hidden="1" x14ac:dyDescent="0.25">
      <c r="A188" s="187">
        <v>3310</v>
      </c>
      <c r="B188" s="96" t="s">
        <v>125</v>
      </c>
      <c r="C188" s="170">
        <f t="shared" si="26"/>
        <v>0</v>
      </c>
      <c r="D188" s="167">
        <v>0</v>
      </c>
      <c r="E188" s="164"/>
      <c r="F188" s="90">
        <f t="shared" si="30"/>
        <v>0</v>
      </c>
      <c r="G188" s="167"/>
      <c r="H188" s="166"/>
      <c r="I188" s="90">
        <f t="shared" si="31"/>
        <v>0</v>
      </c>
      <c r="J188" s="167"/>
      <c r="K188" s="166"/>
      <c r="L188" s="90">
        <f t="shared" si="32"/>
        <v>0</v>
      </c>
      <c r="M188" s="165"/>
      <c r="N188" s="164"/>
      <c r="O188" s="90">
        <f t="shared" si="33"/>
        <v>0</v>
      </c>
      <c r="P188" s="89"/>
      <c r="R188" s="13"/>
    </row>
    <row r="189" spans="1:18" ht="48" hidden="1" x14ac:dyDescent="0.25">
      <c r="A189" s="145">
        <v>3320</v>
      </c>
      <c r="B189" s="117" t="s">
        <v>124</v>
      </c>
      <c r="C189" s="85">
        <f t="shared" si="26"/>
        <v>0</v>
      </c>
      <c r="D189" s="83">
        <v>0</v>
      </c>
      <c r="E189" s="80"/>
      <c r="F189" s="79">
        <f t="shared" si="30"/>
        <v>0</v>
      </c>
      <c r="G189" s="83"/>
      <c r="H189" s="82"/>
      <c r="I189" s="79">
        <f t="shared" si="31"/>
        <v>0</v>
      </c>
      <c r="J189" s="83"/>
      <c r="K189" s="82"/>
      <c r="L189" s="79">
        <f t="shared" si="32"/>
        <v>0</v>
      </c>
      <c r="M189" s="81"/>
      <c r="N189" s="80"/>
      <c r="O189" s="79">
        <f t="shared" si="33"/>
        <v>0</v>
      </c>
      <c r="P189" s="78"/>
      <c r="R189" s="13"/>
    </row>
    <row r="190" spans="1:18" hidden="1" x14ac:dyDescent="0.25">
      <c r="A190" s="186">
        <v>4000</v>
      </c>
      <c r="B190" s="163" t="s">
        <v>123</v>
      </c>
      <c r="C190" s="162">
        <f t="shared" si="26"/>
        <v>0</v>
      </c>
      <c r="D190" s="160">
        <f>SUM(D191,D194)</f>
        <v>0</v>
      </c>
      <c r="E190" s="157">
        <f>SUM(E191,E194)</f>
        <v>0</v>
      </c>
      <c r="F190" s="156">
        <f t="shared" si="30"/>
        <v>0</v>
      </c>
      <c r="G190" s="160">
        <f>SUM(G191,G194)</f>
        <v>0</v>
      </c>
      <c r="H190" s="159">
        <f>SUM(H191,H194)</f>
        <v>0</v>
      </c>
      <c r="I190" s="156">
        <f t="shared" si="31"/>
        <v>0</v>
      </c>
      <c r="J190" s="160">
        <f>SUM(J191,J194)</f>
        <v>0</v>
      </c>
      <c r="K190" s="159">
        <f>SUM(K191,K194)</f>
        <v>0</v>
      </c>
      <c r="L190" s="156">
        <f t="shared" si="32"/>
        <v>0</v>
      </c>
      <c r="M190" s="158">
        <f>SUM(M191,M194)</f>
        <v>0</v>
      </c>
      <c r="N190" s="157">
        <f>SUM(N191,N194)</f>
        <v>0</v>
      </c>
      <c r="O190" s="156">
        <f t="shared" si="33"/>
        <v>0</v>
      </c>
      <c r="P190" s="155"/>
      <c r="R190" s="13"/>
    </row>
    <row r="191" spans="1:18" hidden="1" x14ac:dyDescent="0.25">
      <c r="A191" s="185">
        <v>4200</v>
      </c>
      <c r="B191" s="108" t="s">
        <v>122</v>
      </c>
      <c r="C191" s="124">
        <f t="shared" si="26"/>
        <v>0</v>
      </c>
      <c r="D191" s="121">
        <f>SUM(D192,D193)</f>
        <v>0</v>
      </c>
      <c r="E191" s="123">
        <f>SUM(E192,E193)</f>
        <v>0</v>
      </c>
      <c r="F191" s="119">
        <f t="shared" si="30"/>
        <v>0</v>
      </c>
      <c r="G191" s="121">
        <f>SUM(G192,G193)</f>
        <v>0</v>
      </c>
      <c r="H191" s="120">
        <f>SUM(H192,H193)</f>
        <v>0</v>
      </c>
      <c r="I191" s="119">
        <f t="shared" si="31"/>
        <v>0</v>
      </c>
      <c r="J191" s="121">
        <f>SUM(J192,J193)</f>
        <v>0</v>
      </c>
      <c r="K191" s="120">
        <f>SUM(K192,K193)</f>
        <v>0</v>
      </c>
      <c r="L191" s="119">
        <f t="shared" si="32"/>
        <v>0</v>
      </c>
      <c r="M191" s="172">
        <f>SUM(M192,M193)</f>
        <v>0</v>
      </c>
      <c r="N191" s="123">
        <f>SUM(N192,N193)</f>
        <v>0</v>
      </c>
      <c r="O191" s="119">
        <f t="shared" si="33"/>
        <v>0</v>
      </c>
      <c r="P191" s="171"/>
      <c r="R191" s="13"/>
    </row>
    <row r="192" spans="1:18" ht="24" hidden="1" x14ac:dyDescent="0.25">
      <c r="A192" s="118">
        <v>4240</v>
      </c>
      <c r="B192" s="117" t="s">
        <v>121</v>
      </c>
      <c r="C192" s="85">
        <f t="shared" si="26"/>
        <v>0</v>
      </c>
      <c r="D192" s="83">
        <v>0</v>
      </c>
      <c r="E192" s="80"/>
      <c r="F192" s="79">
        <f t="shared" si="30"/>
        <v>0</v>
      </c>
      <c r="G192" s="83"/>
      <c r="H192" s="82"/>
      <c r="I192" s="79">
        <f t="shared" si="31"/>
        <v>0</v>
      </c>
      <c r="J192" s="83"/>
      <c r="K192" s="82"/>
      <c r="L192" s="79">
        <f t="shared" si="32"/>
        <v>0</v>
      </c>
      <c r="M192" s="81"/>
      <c r="N192" s="80"/>
      <c r="O192" s="79">
        <f t="shared" si="33"/>
        <v>0</v>
      </c>
      <c r="P192" s="78"/>
      <c r="R192" s="13"/>
    </row>
    <row r="193" spans="1:18" hidden="1" x14ac:dyDescent="0.25">
      <c r="A193" s="111">
        <v>4250</v>
      </c>
      <c r="B193" s="110" t="s">
        <v>120</v>
      </c>
      <c r="C193" s="45">
        <f t="shared" si="26"/>
        <v>0</v>
      </c>
      <c r="D193" s="43">
        <v>0</v>
      </c>
      <c r="E193" s="40"/>
      <c r="F193" s="39">
        <f t="shared" si="30"/>
        <v>0</v>
      </c>
      <c r="G193" s="43"/>
      <c r="H193" s="42"/>
      <c r="I193" s="39">
        <f t="shared" si="31"/>
        <v>0</v>
      </c>
      <c r="J193" s="43"/>
      <c r="K193" s="42"/>
      <c r="L193" s="39">
        <f t="shared" si="32"/>
        <v>0</v>
      </c>
      <c r="M193" s="41"/>
      <c r="N193" s="40"/>
      <c r="O193" s="39">
        <f t="shared" si="33"/>
        <v>0</v>
      </c>
      <c r="P193" s="38"/>
      <c r="R193" s="13"/>
    </row>
    <row r="194" spans="1:18" hidden="1" x14ac:dyDescent="0.25">
      <c r="A194" s="109">
        <v>4300</v>
      </c>
      <c r="B194" s="108" t="s">
        <v>119</v>
      </c>
      <c r="C194" s="124">
        <f t="shared" si="26"/>
        <v>0</v>
      </c>
      <c r="D194" s="121">
        <f>SUM(D195)</f>
        <v>0</v>
      </c>
      <c r="E194" s="123">
        <f>SUM(E195)</f>
        <v>0</v>
      </c>
      <c r="F194" s="119">
        <f t="shared" si="30"/>
        <v>0</v>
      </c>
      <c r="G194" s="121">
        <f>SUM(G195)</f>
        <v>0</v>
      </c>
      <c r="H194" s="120">
        <f>SUM(H195)</f>
        <v>0</v>
      </c>
      <c r="I194" s="119">
        <f t="shared" si="31"/>
        <v>0</v>
      </c>
      <c r="J194" s="121">
        <f>SUM(J195)</f>
        <v>0</v>
      </c>
      <c r="K194" s="120">
        <f>SUM(K195)</f>
        <v>0</v>
      </c>
      <c r="L194" s="119">
        <f t="shared" si="32"/>
        <v>0</v>
      </c>
      <c r="M194" s="172">
        <f>SUM(M195)</f>
        <v>0</v>
      </c>
      <c r="N194" s="123">
        <f>SUM(N195)</f>
        <v>0</v>
      </c>
      <c r="O194" s="119">
        <f t="shared" si="33"/>
        <v>0</v>
      </c>
      <c r="P194" s="171"/>
      <c r="R194" s="13"/>
    </row>
    <row r="195" spans="1:18" hidden="1" x14ac:dyDescent="0.25">
      <c r="A195" s="118">
        <v>4310</v>
      </c>
      <c r="B195" s="117" t="s">
        <v>118</v>
      </c>
      <c r="C195" s="85">
        <f t="shared" si="26"/>
        <v>0</v>
      </c>
      <c r="D195" s="140">
        <f>SUM(D196:D196)</f>
        <v>0</v>
      </c>
      <c r="E195" s="141">
        <f>SUM(E196:E196)</f>
        <v>0</v>
      </c>
      <c r="F195" s="79">
        <f t="shared" si="30"/>
        <v>0</v>
      </c>
      <c r="G195" s="140">
        <f>SUM(G196:G196)</f>
        <v>0</v>
      </c>
      <c r="H195" s="139">
        <f>SUM(H196:H196)</f>
        <v>0</v>
      </c>
      <c r="I195" s="79">
        <f t="shared" si="31"/>
        <v>0</v>
      </c>
      <c r="J195" s="140">
        <f>SUM(J196:J196)</f>
        <v>0</v>
      </c>
      <c r="K195" s="139">
        <f>SUM(K196:K196)</f>
        <v>0</v>
      </c>
      <c r="L195" s="79">
        <f t="shared" si="32"/>
        <v>0</v>
      </c>
      <c r="M195" s="142">
        <f>SUM(M196:M196)</f>
        <v>0</v>
      </c>
      <c r="N195" s="141">
        <f>SUM(N196:N196)</f>
        <v>0</v>
      </c>
      <c r="O195" s="79">
        <f t="shared" si="33"/>
        <v>0</v>
      </c>
      <c r="P195" s="78"/>
      <c r="R195" s="13"/>
    </row>
    <row r="196" spans="1:18" ht="36" hidden="1" x14ac:dyDescent="0.25">
      <c r="A196" s="88">
        <v>4311</v>
      </c>
      <c r="B196" s="110" t="s">
        <v>117</v>
      </c>
      <c r="C196" s="45">
        <f t="shared" si="26"/>
        <v>0</v>
      </c>
      <c r="D196" s="43">
        <v>0</v>
      </c>
      <c r="E196" s="40"/>
      <c r="F196" s="39">
        <f t="shared" si="30"/>
        <v>0</v>
      </c>
      <c r="G196" s="43"/>
      <c r="H196" s="42"/>
      <c r="I196" s="39">
        <f t="shared" si="31"/>
        <v>0</v>
      </c>
      <c r="J196" s="43"/>
      <c r="K196" s="42"/>
      <c r="L196" s="39">
        <f t="shared" si="32"/>
        <v>0</v>
      </c>
      <c r="M196" s="41"/>
      <c r="N196" s="40"/>
      <c r="O196" s="39">
        <f t="shared" si="33"/>
        <v>0</v>
      </c>
      <c r="P196" s="38"/>
      <c r="R196" s="13"/>
    </row>
    <row r="197" spans="1:18" s="6" customFormat="1" x14ac:dyDescent="0.25">
      <c r="A197" s="184"/>
      <c r="B197" s="183" t="s">
        <v>116</v>
      </c>
      <c r="C197" s="182">
        <f t="shared" si="26"/>
        <v>588683</v>
      </c>
      <c r="D197" s="179">
        <f>SUM(D198,D233,D271)</f>
        <v>623716</v>
      </c>
      <c r="E197" s="537">
        <f>SUM(E198,E233,E271)</f>
        <v>-35033</v>
      </c>
      <c r="F197" s="601">
        <f t="shared" si="30"/>
        <v>588683</v>
      </c>
      <c r="G197" s="179">
        <f>SUM(G198,G233,G271)</f>
        <v>0</v>
      </c>
      <c r="H197" s="178">
        <f>SUM(H198,H233,H271)</f>
        <v>0</v>
      </c>
      <c r="I197" s="177">
        <f t="shared" si="31"/>
        <v>0</v>
      </c>
      <c r="J197" s="179">
        <f>SUM(J198,J233,J271)</f>
        <v>0</v>
      </c>
      <c r="K197" s="178">
        <f>SUM(K198,K233,K271)</f>
        <v>0</v>
      </c>
      <c r="L197" s="177">
        <f t="shared" si="32"/>
        <v>0</v>
      </c>
      <c r="M197" s="176">
        <f>SUM(M198,M233,M271)</f>
        <v>0</v>
      </c>
      <c r="N197" s="175">
        <f>SUM(N198,N233,N271)</f>
        <v>0</v>
      </c>
      <c r="O197" s="174">
        <f t="shared" si="33"/>
        <v>0</v>
      </c>
      <c r="P197" s="173"/>
      <c r="R197" s="13"/>
    </row>
    <row r="198" spans="1:18" x14ac:dyDescent="0.25">
      <c r="A198" s="163">
        <v>5000</v>
      </c>
      <c r="B198" s="163" t="s">
        <v>115</v>
      </c>
      <c r="C198" s="162">
        <f>F198+I198+L198+O198</f>
        <v>588683</v>
      </c>
      <c r="D198" s="160">
        <f>D199+D207</f>
        <v>623716</v>
      </c>
      <c r="E198" s="539">
        <f>E199+E207</f>
        <v>-35033</v>
      </c>
      <c r="F198" s="492">
        <f t="shared" si="30"/>
        <v>588683</v>
      </c>
      <c r="G198" s="160">
        <f>G199+G207</f>
        <v>0</v>
      </c>
      <c r="H198" s="159">
        <f>H199+H207</f>
        <v>0</v>
      </c>
      <c r="I198" s="156">
        <f t="shared" si="31"/>
        <v>0</v>
      </c>
      <c r="J198" s="160">
        <f>J199+J207</f>
        <v>0</v>
      </c>
      <c r="K198" s="159">
        <f>K199+K207</f>
        <v>0</v>
      </c>
      <c r="L198" s="156">
        <f t="shared" si="32"/>
        <v>0</v>
      </c>
      <c r="M198" s="158">
        <f>M199+M207</f>
        <v>0</v>
      </c>
      <c r="N198" s="157">
        <f>N199+N207</f>
        <v>0</v>
      </c>
      <c r="O198" s="156">
        <f t="shared" si="33"/>
        <v>0</v>
      </c>
      <c r="P198" s="155"/>
      <c r="R198" s="13"/>
    </row>
    <row r="199" spans="1:18" hidden="1" x14ac:dyDescent="0.25">
      <c r="A199" s="109">
        <v>5100</v>
      </c>
      <c r="B199" s="108" t="s">
        <v>114</v>
      </c>
      <c r="C199" s="124">
        <f t="shared" si="26"/>
        <v>0</v>
      </c>
      <c r="D199" s="121">
        <f>D200+D201+D204+D205+D206</f>
        <v>0</v>
      </c>
      <c r="E199" s="123">
        <f>E200+E201+E204+E205+E206</f>
        <v>0</v>
      </c>
      <c r="F199" s="119">
        <f t="shared" si="30"/>
        <v>0</v>
      </c>
      <c r="G199" s="121">
        <f>G200+G201+G204+G205+G206</f>
        <v>0</v>
      </c>
      <c r="H199" s="120">
        <f>H200+H201+H204+H205+H206</f>
        <v>0</v>
      </c>
      <c r="I199" s="119">
        <f t="shared" si="31"/>
        <v>0</v>
      </c>
      <c r="J199" s="121">
        <f>J200+J201+J204+J205+J206</f>
        <v>0</v>
      </c>
      <c r="K199" s="120">
        <f>K200+K201+K204+K205+K206</f>
        <v>0</v>
      </c>
      <c r="L199" s="119">
        <f t="shared" si="32"/>
        <v>0</v>
      </c>
      <c r="M199" s="172">
        <f>M200+M201+M204+M205+M206</f>
        <v>0</v>
      </c>
      <c r="N199" s="123">
        <f>N200+N201+N204+N205+N206</f>
        <v>0</v>
      </c>
      <c r="O199" s="119">
        <f t="shared" si="33"/>
        <v>0</v>
      </c>
      <c r="P199" s="171"/>
      <c r="R199" s="13"/>
    </row>
    <row r="200" spans="1:18" hidden="1" x14ac:dyDescent="0.25">
      <c r="A200" s="118">
        <v>5110</v>
      </c>
      <c r="B200" s="117" t="s">
        <v>113</v>
      </c>
      <c r="C200" s="85">
        <f t="shared" si="26"/>
        <v>0</v>
      </c>
      <c r="D200" s="83">
        <v>0</v>
      </c>
      <c r="E200" s="80"/>
      <c r="F200" s="79">
        <f t="shared" si="30"/>
        <v>0</v>
      </c>
      <c r="G200" s="83"/>
      <c r="H200" s="82"/>
      <c r="I200" s="79">
        <f t="shared" si="31"/>
        <v>0</v>
      </c>
      <c r="J200" s="83"/>
      <c r="K200" s="82"/>
      <c r="L200" s="79">
        <f t="shared" si="32"/>
        <v>0</v>
      </c>
      <c r="M200" s="81"/>
      <c r="N200" s="80"/>
      <c r="O200" s="79">
        <f t="shared" si="33"/>
        <v>0</v>
      </c>
      <c r="P200" s="78"/>
      <c r="R200" s="13"/>
    </row>
    <row r="201" spans="1:18" ht="24" hidden="1" x14ac:dyDescent="0.25">
      <c r="A201" s="111">
        <v>5120</v>
      </c>
      <c r="B201" s="110" t="s">
        <v>112</v>
      </c>
      <c r="C201" s="45">
        <f t="shared" si="26"/>
        <v>0</v>
      </c>
      <c r="D201" s="115">
        <f>D202+D203</f>
        <v>0</v>
      </c>
      <c r="E201" s="112">
        <f>E202+E203</f>
        <v>0</v>
      </c>
      <c r="F201" s="39">
        <f t="shared" si="30"/>
        <v>0</v>
      </c>
      <c r="G201" s="115">
        <f>G202+G203</f>
        <v>0</v>
      </c>
      <c r="H201" s="114">
        <f>H202+H203</f>
        <v>0</v>
      </c>
      <c r="I201" s="39">
        <f t="shared" si="31"/>
        <v>0</v>
      </c>
      <c r="J201" s="115">
        <f>J202+J203</f>
        <v>0</v>
      </c>
      <c r="K201" s="114">
        <f>K202+K203</f>
        <v>0</v>
      </c>
      <c r="L201" s="39">
        <f t="shared" si="32"/>
        <v>0</v>
      </c>
      <c r="M201" s="113">
        <f>M202+M203</f>
        <v>0</v>
      </c>
      <c r="N201" s="112">
        <f>N202+N203</f>
        <v>0</v>
      </c>
      <c r="O201" s="39">
        <f t="shared" si="33"/>
        <v>0</v>
      </c>
      <c r="P201" s="38"/>
      <c r="R201" s="13"/>
    </row>
    <row r="202" spans="1:18" hidden="1" x14ac:dyDescent="0.25">
      <c r="A202" s="88">
        <v>5121</v>
      </c>
      <c r="B202" s="110" t="s">
        <v>111</v>
      </c>
      <c r="C202" s="45">
        <f t="shared" si="26"/>
        <v>0</v>
      </c>
      <c r="D202" s="43">
        <v>0</v>
      </c>
      <c r="E202" s="40"/>
      <c r="F202" s="39">
        <f t="shared" si="30"/>
        <v>0</v>
      </c>
      <c r="G202" s="43"/>
      <c r="H202" s="42"/>
      <c r="I202" s="39">
        <f t="shared" si="31"/>
        <v>0</v>
      </c>
      <c r="J202" s="43"/>
      <c r="K202" s="42"/>
      <c r="L202" s="39">
        <f t="shared" si="32"/>
        <v>0</v>
      </c>
      <c r="M202" s="41"/>
      <c r="N202" s="40"/>
      <c r="O202" s="39">
        <f t="shared" si="33"/>
        <v>0</v>
      </c>
      <c r="P202" s="38"/>
      <c r="R202" s="13"/>
    </row>
    <row r="203" spans="1:18" ht="24" hidden="1" x14ac:dyDescent="0.25">
      <c r="A203" s="88">
        <v>5129</v>
      </c>
      <c r="B203" s="110" t="s">
        <v>110</v>
      </c>
      <c r="C203" s="45">
        <f t="shared" si="26"/>
        <v>0</v>
      </c>
      <c r="D203" s="43">
        <v>0</v>
      </c>
      <c r="E203" s="40"/>
      <c r="F203" s="39">
        <f t="shared" si="30"/>
        <v>0</v>
      </c>
      <c r="G203" s="43"/>
      <c r="H203" s="42"/>
      <c r="I203" s="39">
        <f t="shared" si="31"/>
        <v>0</v>
      </c>
      <c r="J203" s="43"/>
      <c r="K203" s="42"/>
      <c r="L203" s="39">
        <f t="shared" si="32"/>
        <v>0</v>
      </c>
      <c r="M203" s="41"/>
      <c r="N203" s="40"/>
      <c r="O203" s="39">
        <f t="shared" si="33"/>
        <v>0</v>
      </c>
      <c r="P203" s="38"/>
      <c r="R203" s="13"/>
    </row>
    <row r="204" spans="1:18" hidden="1" x14ac:dyDescent="0.25">
      <c r="A204" s="111">
        <v>5130</v>
      </c>
      <c r="B204" s="110" t="s">
        <v>109</v>
      </c>
      <c r="C204" s="45">
        <f t="shared" si="26"/>
        <v>0</v>
      </c>
      <c r="D204" s="43">
        <v>0</v>
      </c>
      <c r="E204" s="40"/>
      <c r="F204" s="39">
        <f t="shared" si="30"/>
        <v>0</v>
      </c>
      <c r="G204" s="43"/>
      <c r="H204" s="42"/>
      <c r="I204" s="39">
        <f t="shared" si="31"/>
        <v>0</v>
      </c>
      <c r="J204" s="43"/>
      <c r="K204" s="42"/>
      <c r="L204" s="39">
        <f t="shared" si="32"/>
        <v>0</v>
      </c>
      <c r="M204" s="41"/>
      <c r="N204" s="40"/>
      <c r="O204" s="39">
        <f t="shared" si="33"/>
        <v>0</v>
      </c>
      <c r="P204" s="38"/>
      <c r="R204" s="13"/>
    </row>
    <row r="205" spans="1:18" hidden="1" x14ac:dyDescent="0.25">
      <c r="A205" s="111">
        <v>5140</v>
      </c>
      <c r="B205" s="110" t="s">
        <v>108</v>
      </c>
      <c r="C205" s="45">
        <f t="shared" si="26"/>
        <v>0</v>
      </c>
      <c r="D205" s="43">
        <v>0</v>
      </c>
      <c r="E205" s="40"/>
      <c r="F205" s="39">
        <f t="shared" si="30"/>
        <v>0</v>
      </c>
      <c r="G205" s="43"/>
      <c r="H205" s="42"/>
      <c r="I205" s="39">
        <f t="shared" si="31"/>
        <v>0</v>
      </c>
      <c r="J205" s="43"/>
      <c r="K205" s="42"/>
      <c r="L205" s="39">
        <f t="shared" si="32"/>
        <v>0</v>
      </c>
      <c r="M205" s="41"/>
      <c r="N205" s="40"/>
      <c r="O205" s="39">
        <f t="shared" si="33"/>
        <v>0</v>
      </c>
      <c r="P205" s="38"/>
      <c r="R205" s="13"/>
    </row>
    <row r="206" spans="1:18" ht="24" hidden="1" x14ac:dyDescent="0.25">
      <c r="A206" s="111">
        <v>5170</v>
      </c>
      <c r="B206" s="110" t="s">
        <v>107</v>
      </c>
      <c r="C206" s="45">
        <f t="shared" si="26"/>
        <v>0</v>
      </c>
      <c r="D206" s="43">
        <v>0</v>
      </c>
      <c r="E206" s="40"/>
      <c r="F206" s="39">
        <f t="shared" si="30"/>
        <v>0</v>
      </c>
      <c r="G206" s="43"/>
      <c r="H206" s="42"/>
      <c r="I206" s="39">
        <f t="shared" si="31"/>
        <v>0</v>
      </c>
      <c r="J206" s="43"/>
      <c r="K206" s="42"/>
      <c r="L206" s="39">
        <f t="shared" si="32"/>
        <v>0</v>
      </c>
      <c r="M206" s="41"/>
      <c r="N206" s="40"/>
      <c r="O206" s="39">
        <f t="shared" si="33"/>
        <v>0</v>
      </c>
      <c r="P206" s="38"/>
      <c r="R206" s="13"/>
    </row>
    <row r="207" spans="1:18" x14ac:dyDescent="0.25">
      <c r="A207" s="109">
        <v>5200</v>
      </c>
      <c r="B207" s="108" t="s">
        <v>106</v>
      </c>
      <c r="C207" s="124">
        <f t="shared" si="26"/>
        <v>588683</v>
      </c>
      <c r="D207" s="121">
        <f>D208+D218+D219+D228+D229+D230+D232</f>
        <v>623716</v>
      </c>
      <c r="E207" s="540">
        <f>E208+E218+E219+E228+E229+E230+E232</f>
        <v>-35033</v>
      </c>
      <c r="F207" s="168">
        <f t="shared" si="30"/>
        <v>588683</v>
      </c>
      <c r="G207" s="121">
        <f>G208+G218+G219+G228+G229+G230+G232</f>
        <v>0</v>
      </c>
      <c r="H207" s="120">
        <f>H208+H218+H219+H228+H229+H230+H232</f>
        <v>0</v>
      </c>
      <c r="I207" s="119">
        <f t="shared" si="31"/>
        <v>0</v>
      </c>
      <c r="J207" s="121">
        <f>J208+J218+J219+J228+J229+J230+J232</f>
        <v>0</v>
      </c>
      <c r="K207" s="120">
        <f>K208+K218+K219+K228+K229+K230+K232</f>
        <v>0</v>
      </c>
      <c r="L207" s="119">
        <f t="shared" si="32"/>
        <v>0</v>
      </c>
      <c r="M207" s="172">
        <f>M208+M218+M219+M228+M229+M230+M232</f>
        <v>0</v>
      </c>
      <c r="N207" s="123">
        <f>N208+N218+N219+N228+N229+N230+N232</f>
        <v>0</v>
      </c>
      <c r="O207" s="119">
        <f t="shared" si="33"/>
        <v>0</v>
      </c>
      <c r="P207" s="171"/>
      <c r="R207" s="13"/>
    </row>
    <row r="208" spans="1:18" hidden="1" x14ac:dyDescent="0.25">
      <c r="A208" s="169">
        <v>5210</v>
      </c>
      <c r="B208" s="96" t="s">
        <v>105</v>
      </c>
      <c r="C208" s="170">
        <f t="shared" si="26"/>
        <v>0</v>
      </c>
      <c r="D208" s="94">
        <f>SUM(D209:D217)</f>
        <v>0</v>
      </c>
      <c r="E208" s="91">
        <f>SUM(E209:E217)</f>
        <v>0</v>
      </c>
      <c r="F208" s="90">
        <f t="shared" si="30"/>
        <v>0</v>
      </c>
      <c r="G208" s="94">
        <f>SUM(G209:G217)</f>
        <v>0</v>
      </c>
      <c r="H208" s="93">
        <f>SUM(H209:H217)</f>
        <v>0</v>
      </c>
      <c r="I208" s="90">
        <f t="shared" si="31"/>
        <v>0</v>
      </c>
      <c r="J208" s="94">
        <f>SUM(J209:J217)</f>
        <v>0</v>
      </c>
      <c r="K208" s="93">
        <f>SUM(K209:K217)</f>
        <v>0</v>
      </c>
      <c r="L208" s="90">
        <f t="shared" si="32"/>
        <v>0</v>
      </c>
      <c r="M208" s="92">
        <f>SUM(M209:M217)</f>
        <v>0</v>
      </c>
      <c r="N208" s="91">
        <f>SUM(N209:N217)</f>
        <v>0</v>
      </c>
      <c r="O208" s="90">
        <f t="shared" si="33"/>
        <v>0</v>
      </c>
      <c r="P208" s="89"/>
      <c r="R208" s="13"/>
    </row>
    <row r="209" spans="1:18" hidden="1" x14ac:dyDescent="0.25">
      <c r="A209" s="145">
        <v>5211</v>
      </c>
      <c r="B209" s="117" t="s">
        <v>104</v>
      </c>
      <c r="C209" s="87">
        <f t="shared" si="26"/>
        <v>0</v>
      </c>
      <c r="D209" s="83">
        <v>0</v>
      </c>
      <c r="E209" s="80"/>
      <c r="F209" s="79">
        <f t="shared" si="30"/>
        <v>0</v>
      </c>
      <c r="G209" s="83"/>
      <c r="H209" s="82"/>
      <c r="I209" s="79">
        <f t="shared" si="31"/>
        <v>0</v>
      </c>
      <c r="J209" s="83"/>
      <c r="K209" s="82"/>
      <c r="L209" s="79">
        <f t="shared" si="32"/>
        <v>0</v>
      </c>
      <c r="M209" s="81"/>
      <c r="N209" s="80"/>
      <c r="O209" s="79">
        <f t="shared" si="33"/>
        <v>0</v>
      </c>
      <c r="P209" s="78"/>
      <c r="R209" s="13"/>
    </row>
    <row r="210" spans="1:18" hidden="1" x14ac:dyDescent="0.25">
      <c r="A210" s="88">
        <v>5212</v>
      </c>
      <c r="B210" s="110" t="s">
        <v>103</v>
      </c>
      <c r="C210" s="87">
        <f t="shared" si="26"/>
        <v>0</v>
      </c>
      <c r="D210" s="43">
        <v>0</v>
      </c>
      <c r="E210" s="40"/>
      <c r="F210" s="39">
        <f t="shared" si="30"/>
        <v>0</v>
      </c>
      <c r="G210" s="43"/>
      <c r="H210" s="42"/>
      <c r="I210" s="39">
        <f t="shared" si="31"/>
        <v>0</v>
      </c>
      <c r="J210" s="43"/>
      <c r="K210" s="42"/>
      <c r="L210" s="39">
        <f t="shared" si="32"/>
        <v>0</v>
      </c>
      <c r="M210" s="41"/>
      <c r="N210" s="40"/>
      <c r="O210" s="39">
        <f t="shared" si="33"/>
        <v>0</v>
      </c>
      <c r="P210" s="38"/>
      <c r="R210" s="13"/>
    </row>
    <row r="211" spans="1:18" hidden="1" x14ac:dyDescent="0.25">
      <c r="A211" s="88">
        <v>5213</v>
      </c>
      <c r="B211" s="110" t="s">
        <v>102</v>
      </c>
      <c r="C211" s="87">
        <f t="shared" si="26"/>
        <v>0</v>
      </c>
      <c r="D211" s="43">
        <v>0</v>
      </c>
      <c r="E211" s="40"/>
      <c r="F211" s="39">
        <f t="shared" si="30"/>
        <v>0</v>
      </c>
      <c r="G211" s="43"/>
      <c r="H211" s="42"/>
      <c r="I211" s="39">
        <f t="shared" si="31"/>
        <v>0</v>
      </c>
      <c r="J211" s="43"/>
      <c r="K211" s="42"/>
      <c r="L211" s="39">
        <f t="shared" si="32"/>
        <v>0</v>
      </c>
      <c r="M211" s="41"/>
      <c r="N211" s="40"/>
      <c r="O211" s="39">
        <f t="shared" si="33"/>
        <v>0</v>
      </c>
      <c r="P211" s="38"/>
      <c r="R211" s="13"/>
    </row>
    <row r="212" spans="1:18" hidden="1" x14ac:dyDescent="0.25">
      <c r="A212" s="88">
        <v>5214</v>
      </c>
      <c r="B212" s="110" t="s">
        <v>101</v>
      </c>
      <c r="C212" s="87">
        <f t="shared" si="26"/>
        <v>0</v>
      </c>
      <c r="D212" s="43">
        <v>0</v>
      </c>
      <c r="E212" s="40"/>
      <c r="F212" s="39">
        <f t="shared" si="30"/>
        <v>0</v>
      </c>
      <c r="G212" s="43"/>
      <c r="H212" s="42"/>
      <c r="I212" s="39">
        <f t="shared" si="31"/>
        <v>0</v>
      </c>
      <c r="J212" s="43"/>
      <c r="K212" s="42"/>
      <c r="L212" s="39">
        <f t="shared" si="32"/>
        <v>0</v>
      </c>
      <c r="M212" s="41"/>
      <c r="N212" s="40"/>
      <c r="O212" s="39">
        <f t="shared" si="33"/>
        <v>0</v>
      </c>
      <c r="P212" s="38"/>
      <c r="R212" s="13"/>
    </row>
    <row r="213" spans="1:18" hidden="1" x14ac:dyDescent="0.25">
      <c r="A213" s="88">
        <v>5215</v>
      </c>
      <c r="B213" s="110" t="s">
        <v>100</v>
      </c>
      <c r="C213" s="87">
        <f t="shared" si="26"/>
        <v>0</v>
      </c>
      <c r="D213" s="43">
        <v>0</v>
      </c>
      <c r="E213" s="40"/>
      <c r="F213" s="39">
        <f t="shared" si="30"/>
        <v>0</v>
      </c>
      <c r="G213" s="43"/>
      <c r="H213" s="42"/>
      <c r="I213" s="39">
        <f t="shared" si="31"/>
        <v>0</v>
      </c>
      <c r="J213" s="43"/>
      <c r="K213" s="42"/>
      <c r="L213" s="39">
        <f t="shared" si="32"/>
        <v>0</v>
      </c>
      <c r="M213" s="41"/>
      <c r="N213" s="40"/>
      <c r="O213" s="39">
        <f t="shared" si="33"/>
        <v>0</v>
      </c>
      <c r="P213" s="38"/>
      <c r="R213" s="13"/>
    </row>
    <row r="214" spans="1:18" hidden="1" x14ac:dyDescent="0.25">
      <c r="A214" s="88">
        <v>5216</v>
      </c>
      <c r="B214" s="110" t="s">
        <v>99</v>
      </c>
      <c r="C214" s="87">
        <f t="shared" si="26"/>
        <v>0</v>
      </c>
      <c r="D214" s="43">
        <v>0</v>
      </c>
      <c r="E214" s="40"/>
      <c r="F214" s="39">
        <f t="shared" si="30"/>
        <v>0</v>
      </c>
      <c r="G214" s="43"/>
      <c r="H214" s="42"/>
      <c r="I214" s="39">
        <f t="shared" si="31"/>
        <v>0</v>
      </c>
      <c r="J214" s="43"/>
      <c r="K214" s="42"/>
      <c r="L214" s="39">
        <f t="shared" si="32"/>
        <v>0</v>
      </c>
      <c r="M214" s="41"/>
      <c r="N214" s="40"/>
      <c r="O214" s="39">
        <f t="shared" si="33"/>
        <v>0</v>
      </c>
      <c r="P214" s="38"/>
      <c r="R214" s="13"/>
    </row>
    <row r="215" spans="1:18" hidden="1" x14ac:dyDescent="0.25">
      <c r="A215" s="88">
        <v>5217</v>
      </c>
      <c r="B215" s="110" t="s">
        <v>98</v>
      </c>
      <c r="C215" s="87">
        <f t="shared" si="26"/>
        <v>0</v>
      </c>
      <c r="D215" s="43">
        <v>0</v>
      </c>
      <c r="E215" s="40"/>
      <c r="F215" s="39">
        <f t="shared" si="30"/>
        <v>0</v>
      </c>
      <c r="G215" s="43"/>
      <c r="H215" s="42"/>
      <c r="I215" s="39">
        <f t="shared" si="31"/>
        <v>0</v>
      </c>
      <c r="J215" s="43"/>
      <c r="K215" s="42"/>
      <c r="L215" s="39">
        <f t="shared" si="32"/>
        <v>0</v>
      </c>
      <c r="M215" s="41"/>
      <c r="N215" s="40"/>
      <c r="O215" s="39">
        <f t="shared" si="33"/>
        <v>0</v>
      </c>
      <c r="P215" s="38"/>
      <c r="R215" s="13"/>
    </row>
    <row r="216" spans="1:18" hidden="1" x14ac:dyDescent="0.25">
      <c r="A216" s="88">
        <v>5218</v>
      </c>
      <c r="B216" s="110" t="s">
        <v>97</v>
      </c>
      <c r="C216" s="87">
        <f t="shared" si="26"/>
        <v>0</v>
      </c>
      <c r="D216" s="43">
        <v>0</v>
      </c>
      <c r="E216" s="40"/>
      <c r="F216" s="39">
        <f t="shared" si="30"/>
        <v>0</v>
      </c>
      <c r="G216" s="43"/>
      <c r="H216" s="42"/>
      <c r="I216" s="39">
        <f t="shared" si="31"/>
        <v>0</v>
      </c>
      <c r="J216" s="43"/>
      <c r="K216" s="42"/>
      <c r="L216" s="39">
        <f t="shared" si="32"/>
        <v>0</v>
      </c>
      <c r="M216" s="41"/>
      <c r="N216" s="40"/>
      <c r="O216" s="39">
        <f t="shared" si="33"/>
        <v>0</v>
      </c>
      <c r="P216" s="38"/>
      <c r="R216" s="13"/>
    </row>
    <row r="217" spans="1:18" hidden="1" x14ac:dyDescent="0.25">
      <c r="A217" s="88">
        <v>5219</v>
      </c>
      <c r="B217" s="110" t="s">
        <v>96</v>
      </c>
      <c r="C217" s="87">
        <f t="shared" si="26"/>
        <v>0</v>
      </c>
      <c r="D217" s="43">
        <v>0</v>
      </c>
      <c r="E217" s="40"/>
      <c r="F217" s="39">
        <f t="shared" si="30"/>
        <v>0</v>
      </c>
      <c r="G217" s="43"/>
      <c r="H217" s="42"/>
      <c r="I217" s="39">
        <f t="shared" si="31"/>
        <v>0</v>
      </c>
      <c r="J217" s="43"/>
      <c r="K217" s="42"/>
      <c r="L217" s="39">
        <f t="shared" si="32"/>
        <v>0</v>
      </c>
      <c r="M217" s="41"/>
      <c r="N217" s="40"/>
      <c r="O217" s="39">
        <f t="shared" si="33"/>
        <v>0</v>
      </c>
      <c r="P217" s="38"/>
      <c r="R217" s="13"/>
    </row>
    <row r="218" spans="1:18" hidden="1" x14ac:dyDescent="0.25">
      <c r="A218" s="111">
        <v>5220</v>
      </c>
      <c r="B218" s="110" t="s">
        <v>95</v>
      </c>
      <c r="C218" s="87">
        <f t="shared" si="26"/>
        <v>0</v>
      </c>
      <c r="D218" s="43">
        <v>0</v>
      </c>
      <c r="E218" s="40"/>
      <c r="F218" s="39">
        <f t="shared" si="30"/>
        <v>0</v>
      </c>
      <c r="G218" s="43"/>
      <c r="H218" s="42"/>
      <c r="I218" s="39">
        <f t="shared" si="31"/>
        <v>0</v>
      </c>
      <c r="J218" s="43"/>
      <c r="K218" s="42"/>
      <c r="L218" s="39">
        <f t="shared" si="32"/>
        <v>0</v>
      </c>
      <c r="M218" s="41"/>
      <c r="N218" s="40"/>
      <c r="O218" s="39">
        <f t="shared" si="33"/>
        <v>0</v>
      </c>
      <c r="P218" s="38"/>
      <c r="R218" s="13"/>
    </row>
    <row r="219" spans="1:18" x14ac:dyDescent="0.25">
      <c r="A219" s="111">
        <v>5230</v>
      </c>
      <c r="B219" s="110" t="s">
        <v>94</v>
      </c>
      <c r="C219" s="87">
        <f t="shared" si="26"/>
        <v>132500</v>
      </c>
      <c r="D219" s="115">
        <f>SUM(D220:D227)</f>
        <v>132500</v>
      </c>
      <c r="E219" s="136">
        <f>SUM(E220:E227)</f>
        <v>0</v>
      </c>
      <c r="F219" s="87">
        <f t="shared" si="30"/>
        <v>132500</v>
      </c>
      <c r="G219" s="115">
        <f>SUM(G220:G227)</f>
        <v>0</v>
      </c>
      <c r="H219" s="114">
        <f>SUM(H220:H227)</f>
        <v>0</v>
      </c>
      <c r="I219" s="39">
        <f t="shared" si="31"/>
        <v>0</v>
      </c>
      <c r="J219" s="115">
        <f>SUM(J220:J227)</f>
        <v>0</v>
      </c>
      <c r="K219" s="114">
        <f>SUM(K220:K227)</f>
        <v>0</v>
      </c>
      <c r="L219" s="39">
        <f t="shared" si="32"/>
        <v>0</v>
      </c>
      <c r="M219" s="113">
        <f>SUM(M220:M227)</f>
        <v>0</v>
      </c>
      <c r="N219" s="112">
        <f>SUM(N220:N227)</f>
        <v>0</v>
      </c>
      <c r="O219" s="39">
        <f t="shared" si="33"/>
        <v>0</v>
      </c>
      <c r="P219" s="38"/>
      <c r="R219" s="13"/>
    </row>
    <row r="220" spans="1:18" hidden="1" x14ac:dyDescent="0.25">
      <c r="A220" s="88">
        <v>5231</v>
      </c>
      <c r="B220" s="110" t="s">
        <v>93</v>
      </c>
      <c r="C220" s="87">
        <f t="shared" si="26"/>
        <v>0</v>
      </c>
      <c r="D220" s="43">
        <v>0</v>
      </c>
      <c r="E220" s="40"/>
      <c r="F220" s="39">
        <f t="shared" si="30"/>
        <v>0</v>
      </c>
      <c r="G220" s="43"/>
      <c r="H220" s="42"/>
      <c r="I220" s="39">
        <f t="shared" si="31"/>
        <v>0</v>
      </c>
      <c r="J220" s="43"/>
      <c r="K220" s="42"/>
      <c r="L220" s="39">
        <f t="shared" si="32"/>
        <v>0</v>
      </c>
      <c r="M220" s="41"/>
      <c r="N220" s="40"/>
      <c r="O220" s="39">
        <f t="shared" si="33"/>
        <v>0</v>
      </c>
      <c r="P220" s="38"/>
      <c r="R220" s="13"/>
    </row>
    <row r="221" spans="1:18" hidden="1" x14ac:dyDescent="0.25">
      <c r="A221" s="88">
        <v>5232</v>
      </c>
      <c r="B221" s="110" t="s">
        <v>92</v>
      </c>
      <c r="C221" s="87">
        <f t="shared" si="26"/>
        <v>0</v>
      </c>
      <c r="D221" s="43">
        <v>0</v>
      </c>
      <c r="E221" s="40"/>
      <c r="F221" s="39">
        <f t="shared" si="30"/>
        <v>0</v>
      </c>
      <c r="G221" s="43"/>
      <c r="H221" s="42"/>
      <c r="I221" s="39">
        <f t="shared" si="31"/>
        <v>0</v>
      </c>
      <c r="J221" s="43"/>
      <c r="K221" s="42"/>
      <c r="L221" s="39">
        <f t="shared" si="32"/>
        <v>0</v>
      </c>
      <c r="M221" s="41"/>
      <c r="N221" s="40"/>
      <c r="O221" s="39">
        <f t="shared" si="33"/>
        <v>0</v>
      </c>
      <c r="P221" s="38"/>
      <c r="R221" s="13"/>
    </row>
    <row r="222" spans="1:18" hidden="1" x14ac:dyDescent="0.25">
      <c r="A222" s="88">
        <v>5233</v>
      </c>
      <c r="B222" s="110" t="s">
        <v>91</v>
      </c>
      <c r="C222" s="87">
        <f t="shared" si="26"/>
        <v>0</v>
      </c>
      <c r="D222" s="43">
        <v>0</v>
      </c>
      <c r="E222" s="40"/>
      <c r="F222" s="39">
        <f t="shared" si="30"/>
        <v>0</v>
      </c>
      <c r="G222" s="43"/>
      <c r="H222" s="42"/>
      <c r="I222" s="39">
        <f t="shared" si="31"/>
        <v>0</v>
      </c>
      <c r="J222" s="43"/>
      <c r="K222" s="42"/>
      <c r="L222" s="39">
        <f t="shared" si="32"/>
        <v>0</v>
      </c>
      <c r="M222" s="41"/>
      <c r="N222" s="40"/>
      <c r="O222" s="39">
        <f t="shared" si="33"/>
        <v>0</v>
      </c>
      <c r="P222" s="38"/>
      <c r="R222" s="13"/>
    </row>
    <row r="223" spans="1:18" hidden="1" x14ac:dyDescent="0.25">
      <c r="A223" s="88">
        <v>5234</v>
      </c>
      <c r="B223" s="110" t="s">
        <v>90</v>
      </c>
      <c r="C223" s="87">
        <f t="shared" si="26"/>
        <v>0</v>
      </c>
      <c r="D223" s="43">
        <v>0</v>
      </c>
      <c r="E223" s="40"/>
      <c r="F223" s="39">
        <f t="shared" si="30"/>
        <v>0</v>
      </c>
      <c r="G223" s="43"/>
      <c r="H223" s="42"/>
      <c r="I223" s="39">
        <f t="shared" si="31"/>
        <v>0</v>
      </c>
      <c r="J223" s="43"/>
      <c r="K223" s="42"/>
      <c r="L223" s="39">
        <f t="shared" si="32"/>
        <v>0</v>
      </c>
      <c r="M223" s="41"/>
      <c r="N223" s="40"/>
      <c r="O223" s="39">
        <f t="shared" si="33"/>
        <v>0</v>
      </c>
      <c r="P223" s="38"/>
      <c r="R223" s="13"/>
    </row>
    <row r="224" spans="1:18" hidden="1" x14ac:dyDescent="0.25">
      <c r="A224" s="88">
        <v>5236</v>
      </c>
      <c r="B224" s="110" t="s">
        <v>89</v>
      </c>
      <c r="C224" s="87">
        <f t="shared" si="26"/>
        <v>0</v>
      </c>
      <c r="D224" s="43">
        <v>0</v>
      </c>
      <c r="E224" s="40"/>
      <c r="F224" s="39">
        <f t="shared" si="30"/>
        <v>0</v>
      </c>
      <c r="G224" s="43"/>
      <c r="H224" s="42"/>
      <c r="I224" s="39">
        <f t="shared" si="31"/>
        <v>0</v>
      </c>
      <c r="J224" s="43"/>
      <c r="K224" s="42"/>
      <c r="L224" s="39">
        <f t="shared" si="32"/>
        <v>0</v>
      </c>
      <c r="M224" s="41"/>
      <c r="N224" s="40"/>
      <c r="O224" s="39">
        <f t="shared" si="33"/>
        <v>0</v>
      </c>
      <c r="P224" s="38"/>
      <c r="R224" s="13"/>
    </row>
    <row r="225" spans="1:18" hidden="1" x14ac:dyDescent="0.25">
      <c r="A225" s="88">
        <v>5237</v>
      </c>
      <c r="B225" s="110" t="s">
        <v>88</v>
      </c>
      <c r="C225" s="87">
        <f t="shared" si="26"/>
        <v>0</v>
      </c>
      <c r="D225" s="43">
        <v>0</v>
      </c>
      <c r="E225" s="40"/>
      <c r="F225" s="39">
        <f t="shared" si="30"/>
        <v>0</v>
      </c>
      <c r="G225" s="43"/>
      <c r="H225" s="42"/>
      <c r="I225" s="39">
        <f t="shared" si="31"/>
        <v>0</v>
      </c>
      <c r="J225" s="43"/>
      <c r="K225" s="42"/>
      <c r="L225" s="39">
        <f t="shared" si="32"/>
        <v>0</v>
      </c>
      <c r="M225" s="41"/>
      <c r="N225" s="40"/>
      <c r="O225" s="39">
        <f t="shared" si="33"/>
        <v>0</v>
      </c>
      <c r="P225" s="38"/>
      <c r="R225" s="13"/>
    </row>
    <row r="226" spans="1:18" hidden="1" x14ac:dyDescent="0.25">
      <c r="A226" s="88">
        <v>5238</v>
      </c>
      <c r="B226" s="110" t="s">
        <v>87</v>
      </c>
      <c r="C226" s="87">
        <f t="shared" si="26"/>
        <v>0</v>
      </c>
      <c r="D226" s="43">
        <v>0</v>
      </c>
      <c r="E226" s="40"/>
      <c r="F226" s="39">
        <f t="shared" si="30"/>
        <v>0</v>
      </c>
      <c r="G226" s="43"/>
      <c r="H226" s="42"/>
      <c r="I226" s="39">
        <f t="shared" si="31"/>
        <v>0</v>
      </c>
      <c r="J226" s="43"/>
      <c r="K226" s="42"/>
      <c r="L226" s="39">
        <f t="shared" si="32"/>
        <v>0</v>
      </c>
      <c r="M226" s="41"/>
      <c r="N226" s="40"/>
      <c r="O226" s="39">
        <f t="shared" si="33"/>
        <v>0</v>
      </c>
      <c r="P226" s="38"/>
      <c r="R226" s="13"/>
    </row>
    <row r="227" spans="1:18" x14ac:dyDescent="0.25">
      <c r="A227" s="88">
        <v>5239</v>
      </c>
      <c r="B227" s="110" t="s">
        <v>86</v>
      </c>
      <c r="C227" s="87">
        <f t="shared" si="26"/>
        <v>132500</v>
      </c>
      <c r="D227" s="43">
        <v>132500</v>
      </c>
      <c r="E227" s="543"/>
      <c r="F227" s="87">
        <f t="shared" si="30"/>
        <v>132500</v>
      </c>
      <c r="G227" s="43"/>
      <c r="H227" s="42"/>
      <c r="I227" s="39">
        <f t="shared" si="31"/>
        <v>0</v>
      </c>
      <c r="J227" s="43"/>
      <c r="K227" s="42"/>
      <c r="L227" s="39">
        <f t="shared" si="32"/>
        <v>0</v>
      </c>
      <c r="M227" s="41"/>
      <c r="N227" s="40"/>
      <c r="O227" s="39">
        <f t="shared" si="33"/>
        <v>0</v>
      </c>
      <c r="P227" s="38"/>
      <c r="R227" s="13"/>
    </row>
    <row r="228" spans="1:18" ht="24" x14ac:dyDescent="0.25">
      <c r="A228" s="111">
        <v>5240</v>
      </c>
      <c r="B228" s="110" t="s">
        <v>85</v>
      </c>
      <c r="C228" s="87">
        <f t="shared" si="26"/>
        <v>237983</v>
      </c>
      <c r="D228" s="43">
        <v>273016</v>
      </c>
      <c r="E228" s="543">
        <v>-35033</v>
      </c>
      <c r="F228" s="87">
        <f t="shared" si="30"/>
        <v>237983</v>
      </c>
      <c r="G228" s="43"/>
      <c r="H228" s="42"/>
      <c r="I228" s="39">
        <f t="shared" si="31"/>
        <v>0</v>
      </c>
      <c r="J228" s="43"/>
      <c r="K228" s="42"/>
      <c r="L228" s="39">
        <f t="shared" si="32"/>
        <v>0</v>
      </c>
      <c r="M228" s="41"/>
      <c r="N228" s="40"/>
      <c r="O228" s="39">
        <f t="shared" si="33"/>
        <v>0</v>
      </c>
      <c r="P228" s="38"/>
      <c r="R228" s="13"/>
    </row>
    <row r="229" spans="1:18" x14ac:dyDescent="0.25">
      <c r="A229" s="111">
        <v>5250</v>
      </c>
      <c r="B229" s="110" t="s">
        <v>84</v>
      </c>
      <c r="C229" s="87">
        <f t="shared" si="26"/>
        <v>218200</v>
      </c>
      <c r="D229" s="43">
        <v>218200</v>
      </c>
      <c r="E229" s="543"/>
      <c r="F229" s="87">
        <f t="shared" si="30"/>
        <v>218200</v>
      </c>
      <c r="G229" s="43"/>
      <c r="H229" s="42"/>
      <c r="I229" s="39">
        <f t="shared" si="31"/>
        <v>0</v>
      </c>
      <c r="J229" s="43"/>
      <c r="K229" s="42"/>
      <c r="L229" s="39">
        <f t="shared" si="32"/>
        <v>0</v>
      </c>
      <c r="M229" s="41"/>
      <c r="N229" s="40"/>
      <c r="O229" s="39">
        <f t="shared" si="33"/>
        <v>0</v>
      </c>
      <c r="P229" s="38"/>
      <c r="R229" s="13"/>
    </row>
    <row r="230" spans="1:18" hidden="1" x14ac:dyDescent="0.25">
      <c r="A230" s="111">
        <v>5260</v>
      </c>
      <c r="B230" s="110" t="s">
        <v>83</v>
      </c>
      <c r="C230" s="87">
        <f t="shared" si="26"/>
        <v>0</v>
      </c>
      <c r="D230" s="115">
        <f>SUM(D231)</f>
        <v>0</v>
      </c>
      <c r="E230" s="112">
        <f>SUM(E231)</f>
        <v>0</v>
      </c>
      <c r="F230" s="39">
        <f t="shared" si="30"/>
        <v>0</v>
      </c>
      <c r="G230" s="115">
        <f>SUM(G231)</f>
        <v>0</v>
      </c>
      <c r="H230" s="114">
        <f>SUM(H231)</f>
        <v>0</v>
      </c>
      <c r="I230" s="39">
        <f t="shared" si="31"/>
        <v>0</v>
      </c>
      <c r="J230" s="115">
        <f>SUM(J231)</f>
        <v>0</v>
      </c>
      <c r="K230" s="114">
        <f>SUM(K231)</f>
        <v>0</v>
      </c>
      <c r="L230" s="39">
        <f t="shared" si="32"/>
        <v>0</v>
      </c>
      <c r="M230" s="113">
        <f>SUM(M231)</f>
        <v>0</v>
      </c>
      <c r="N230" s="112">
        <f>SUM(N231)</f>
        <v>0</v>
      </c>
      <c r="O230" s="39">
        <f t="shared" si="33"/>
        <v>0</v>
      </c>
      <c r="P230" s="38"/>
      <c r="R230" s="13"/>
    </row>
    <row r="231" spans="1:18" hidden="1" x14ac:dyDescent="0.25">
      <c r="A231" s="88">
        <v>5269</v>
      </c>
      <c r="B231" s="110" t="s">
        <v>82</v>
      </c>
      <c r="C231" s="87">
        <f t="shared" si="26"/>
        <v>0</v>
      </c>
      <c r="D231" s="43">
        <v>0</v>
      </c>
      <c r="E231" s="40"/>
      <c r="F231" s="39">
        <f t="shared" si="30"/>
        <v>0</v>
      </c>
      <c r="G231" s="43"/>
      <c r="H231" s="42"/>
      <c r="I231" s="39">
        <f t="shared" si="31"/>
        <v>0</v>
      </c>
      <c r="J231" s="43"/>
      <c r="K231" s="42"/>
      <c r="L231" s="39">
        <f t="shared" si="32"/>
        <v>0</v>
      </c>
      <c r="M231" s="41"/>
      <c r="N231" s="40"/>
      <c r="O231" s="39">
        <f t="shared" si="33"/>
        <v>0</v>
      </c>
      <c r="P231" s="38"/>
      <c r="R231" s="13"/>
    </row>
    <row r="232" spans="1:18" hidden="1" x14ac:dyDescent="0.25">
      <c r="A232" s="169">
        <v>5270</v>
      </c>
      <c r="B232" s="96" t="s">
        <v>81</v>
      </c>
      <c r="C232" s="168">
        <f t="shared" si="26"/>
        <v>0</v>
      </c>
      <c r="D232" s="167">
        <v>0</v>
      </c>
      <c r="E232" s="164"/>
      <c r="F232" s="90">
        <f t="shared" si="30"/>
        <v>0</v>
      </c>
      <c r="G232" s="167"/>
      <c r="H232" s="166"/>
      <c r="I232" s="90">
        <f t="shared" si="31"/>
        <v>0</v>
      </c>
      <c r="J232" s="167"/>
      <c r="K232" s="166"/>
      <c r="L232" s="90">
        <f t="shared" si="32"/>
        <v>0</v>
      </c>
      <c r="M232" s="165"/>
      <c r="N232" s="164"/>
      <c r="O232" s="90">
        <f t="shared" si="33"/>
        <v>0</v>
      </c>
      <c r="P232" s="89"/>
      <c r="R232" s="13"/>
    </row>
    <row r="233" spans="1:18" hidden="1" x14ac:dyDescent="0.25">
      <c r="A233" s="163">
        <v>6000</v>
      </c>
      <c r="B233" s="163" t="s">
        <v>80</v>
      </c>
      <c r="C233" s="162">
        <f t="shared" si="26"/>
        <v>0</v>
      </c>
      <c r="D233" s="160">
        <f>D234+D254+D261</f>
        <v>0</v>
      </c>
      <c r="E233" s="157">
        <f>E234+E254+E261</f>
        <v>0</v>
      </c>
      <c r="F233" s="156">
        <f t="shared" si="30"/>
        <v>0</v>
      </c>
      <c r="G233" s="160">
        <f>G234+G254+G261</f>
        <v>0</v>
      </c>
      <c r="H233" s="159">
        <f>H234+H254+H261</f>
        <v>0</v>
      </c>
      <c r="I233" s="156">
        <f t="shared" si="31"/>
        <v>0</v>
      </c>
      <c r="J233" s="160">
        <f>J234+J254+J261</f>
        <v>0</v>
      </c>
      <c r="K233" s="159">
        <f>K234+K254+K261</f>
        <v>0</v>
      </c>
      <c r="L233" s="156">
        <f t="shared" si="32"/>
        <v>0</v>
      </c>
      <c r="M233" s="158">
        <f>M234+M254+M261</f>
        <v>0</v>
      </c>
      <c r="N233" s="157">
        <f>N234+N254+N261</f>
        <v>0</v>
      </c>
      <c r="O233" s="156">
        <f t="shared" si="33"/>
        <v>0</v>
      </c>
      <c r="P233" s="155"/>
      <c r="R233" s="13"/>
    </row>
    <row r="234" spans="1:18" hidden="1" x14ac:dyDescent="0.25">
      <c r="A234" s="154">
        <v>6200</v>
      </c>
      <c r="B234" s="153" t="s">
        <v>79</v>
      </c>
      <c r="C234" s="152">
        <f>F234+I234+L234+O234</f>
        <v>0</v>
      </c>
      <c r="D234" s="150">
        <f>SUM(D235,D236,D238,D241,D247,D248,D249)</f>
        <v>0</v>
      </c>
      <c r="E234" s="68">
        <f>SUM(E235,E236,E238,E241,E247,E248,E249)</f>
        <v>0</v>
      </c>
      <c r="F234" s="67">
        <f>D234+E234</f>
        <v>0</v>
      </c>
      <c r="G234" s="150">
        <f>SUM(G235,G236,G238,G241,G247,G248,G249)</f>
        <v>0</v>
      </c>
      <c r="H234" s="149">
        <f>SUM(H235,H236,H238,H241,H247,H248,H249)</f>
        <v>0</v>
      </c>
      <c r="I234" s="67">
        <f t="shared" si="31"/>
        <v>0</v>
      </c>
      <c r="J234" s="150">
        <f>SUM(J235,J236,J238,J241,J247,J248,J249)</f>
        <v>0</v>
      </c>
      <c r="K234" s="149">
        <f>SUM(K235,K236,K238,K241,K247,K248,K249)</f>
        <v>0</v>
      </c>
      <c r="L234" s="67">
        <f t="shared" si="32"/>
        <v>0</v>
      </c>
      <c r="M234" s="69">
        <f>SUM(M235,M236,M238,M241,M247,M248,M249)</f>
        <v>0</v>
      </c>
      <c r="N234" s="68">
        <f>SUM(N235,N236,N238,N241,N247,N248,N249)</f>
        <v>0</v>
      </c>
      <c r="O234" s="67">
        <f t="shared" si="33"/>
        <v>0</v>
      </c>
      <c r="P234" s="66"/>
      <c r="R234" s="13"/>
    </row>
    <row r="235" spans="1:18" hidden="1" x14ac:dyDescent="0.25">
      <c r="A235" s="118">
        <v>6220</v>
      </c>
      <c r="B235" s="117" t="s">
        <v>78</v>
      </c>
      <c r="C235" s="148">
        <f t="shared" si="26"/>
        <v>0</v>
      </c>
      <c r="D235" s="83">
        <v>0</v>
      </c>
      <c r="E235" s="80"/>
      <c r="F235" s="79">
        <f t="shared" si="30"/>
        <v>0</v>
      </c>
      <c r="G235" s="83"/>
      <c r="H235" s="82"/>
      <c r="I235" s="79">
        <f t="shared" si="31"/>
        <v>0</v>
      </c>
      <c r="J235" s="83"/>
      <c r="K235" s="82"/>
      <c r="L235" s="79">
        <f t="shared" si="32"/>
        <v>0</v>
      </c>
      <c r="M235" s="81"/>
      <c r="N235" s="80"/>
      <c r="O235" s="79">
        <f t="shared" si="33"/>
        <v>0</v>
      </c>
      <c r="P235" s="78"/>
      <c r="R235" s="13"/>
    </row>
    <row r="236" spans="1:18" hidden="1" x14ac:dyDescent="0.25">
      <c r="A236" s="111">
        <v>6230</v>
      </c>
      <c r="B236" s="110" t="s">
        <v>77</v>
      </c>
      <c r="C236" s="136">
        <f t="shared" si="26"/>
        <v>0</v>
      </c>
      <c r="D236" s="115">
        <f>SUM(D237)</f>
        <v>0</v>
      </c>
      <c r="E236" s="112">
        <f>SUM(E237)</f>
        <v>0</v>
      </c>
      <c r="F236" s="39">
        <f t="shared" si="30"/>
        <v>0</v>
      </c>
      <c r="G236" s="115">
        <f>SUM(G237)</f>
        <v>0</v>
      </c>
      <c r="H236" s="114">
        <f>SUM(H237)</f>
        <v>0</v>
      </c>
      <c r="I236" s="39">
        <f t="shared" si="31"/>
        <v>0</v>
      </c>
      <c r="J236" s="115">
        <f>SUM(J237)</f>
        <v>0</v>
      </c>
      <c r="K236" s="114">
        <f>SUM(K237)</f>
        <v>0</v>
      </c>
      <c r="L236" s="39">
        <f t="shared" si="32"/>
        <v>0</v>
      </c>
      <c r="M236" s="115">
        <f>SUM(M237)</f>
        <v>0</v>
      </c>
      <c r="N236" s="114">
        <f>SUM(N237)</f>
        <v>0</v>
      </c>
      <c r="O236" s="39">
        <f t="shared" si="33"/>
        <v>0</v>
      </c>
      <c r="P236" s="38"/>
      <c r="R236" s="13"/>
    </row>
    <row r="237" spans="1:18" hidden="1" x14ac:dyDescent="0.25">
      <c r="A237" s="88">
        <v>6239</v>
      </c>
      <c r="B237" s="117" t="s">
        <v>76</v>
      </c>
      <c r="C237" s="136">
        <f t="shared" si="26"/>
        <v>0</v>
      </c>
      <c r="D237" s="43">
        <v>0</v>
      </c>
      <c r="E237" s="40"/>
      <c r="F237" s="39">
        <f t="shared" si="30"/>
        <v>0</v>
      </c>
      <c r="G237" s="43"/>
      <c r="H237" s="42"/>
      <c r="I237" s="39">
        <f t="shared" si="31"/>
        <v>0</v>
      </c>
      <c r="J237" s="43"/>
      <c r="K237" s="42"/>
      <c r="L237" s="39">
        <f t="shared" si="32"/>
        <v>0</v>
      </c>
      <c r="M237" s="41"/>
      <c r="N237" s="40"/>
      <c r="O237" s="39">
        <f t="shared" si="33"/>
        <v>0</v>
      </c>
      <c r="P237" s="38"/>
      <c r="R237" s="13"/>
    </row>
    <row r="238" spans="1:18" ht="24" hidden="1" x14ac:dyDescent="0.25">
      <c r="A238" s="111">
        <v>6240</v>
      </c>
      <c r="B238" s="110" t="s">
        <v>75</v>
      </c>
      <c r="C238" s="136">
        <f t="shared" si="26"/>
        <v>0</v>
      </c>
      <c r="D238" s="115">
        <f>SUM(D239:D240)</f>
        <v>0</v>
      </c>
      <c r="E238" s="112">
        <f>SUM(E239:E240)</f>
        <v>0</v>
      </c>
      <c r="F238" s="39">
        <f t="shared" si="30"/>
        <v>0</v>
      </c>
      <c r="G238" s="115">
        <f>SUM(G239:G240)</f>
        <v>0</v>
      </c>
      <c r="H238" s="114">
        <f>SUM(H239:H240)</f>
        <v>0</v>
      </c>
      <c r="I238" s="39">
        <f t="shared" si="31"/>
        <v>0</v>
      </c>
      <c r="J238" s="115">
        <f>SUM(J239:J240)</f>
        <v>0</v>
      </c>
      <c r="K238" s="114">
        <f>SUM(K239:K240)</f>
        <v>0</v>
      </c>
      <c r="L238" s="39">
        <f t="shared" si="32"/>
        <v>0</v>
      </c>
      <c r="M238" s="113">
        <f>SUM(M239:M240)</f>
        <v>0</v>
      </c>
      <c r="N238" s="112">
        <f>SUM(N239:N240)</f>
        <v>0</v>
      </c>
      <c r="O238" s="39">
        <f t="shared" si="33"/>
        <v>0</v>
      </c>
      <c r="P238" s="38"/>
      <c r="R238" s="13"/>
    </row>
    <row r="239" spans="1:18" hidden="1" x14ac:dyDescent="0.25">
      <c r="A239" s="88">
        <v>6241</v>
      </c>
      <c r="B239" s="110" t="s">
        <v>74</v>
      </c>
      <c r="C239" s="136">
        <f t="shared" si="26"/>
        <v>0</v>
      </c>
      <c r="D239" s="43">
        <v>0</v>
      </c>
      <c r="E239" s="40"/>
      <c r="F239" s="39">
        <f t="shared" si="30"/>
        <v>0</v>
      </c>
      <c r="G239" s="43"/>
      <c r="H239" s="42"/>
      <c r="I239" s="39">
        <f t="shared" si="31"/>
        <v>0</v>
      </c>
      <c r="J239" s="43"/>
      <c r="K239" s="42"/>
      <c r="L239" s="39">
        <f t="shared" si="32"/>
        <v>0</v>
      </c>
      <c r="M239" s="41"/>
      <c r="N239" s="40"/>
      <c r="O239" s="39">
        <f t="shared" si="33"/>
        <v>0</v>
      </c>
      <c r="P239" s="38"/>
      <c r="R239" s="13"/>
    </row>
    <row r="240" spans="1:18" hidden="1" x14ac:dyDescent="0.25">
      <c r="A240" s="88">
        <v>6242</v>
      </c>
      <c r="B240" s="110" t="s">
        <v>73</v>
      </c>
      <c r="C240" s="136">
        <f t="shared" si="26"/>
        <v>0</v>
      </c>
      <c r="D240" s="43">
        <v>0</v>
      </c>
      <c r="E240" s="40"/>
      <c r="F240" s="39">
        <f t="shared" si="30"/>
        <v>0</v>
      </c>
      <c r="G240" s="43"/>
      <c r="H240" s="42"/>
      <c r="I240" s="39">
        <f t="shared" si="31"/>
        <v>0</v>
      </c>
      <c r="J240" s="43"/>
      <c r="K240" s="42"/>
      <c r="L240" s="39">
        <f t="shared" si="32"/>
        <v>0</v>
      </c>
      <c r="M240" s="41"/>
      <c r="N240" s="40"/>
      <c r="O240" s="39">
        <f t="shared" si="33"/>
        <v>0</v>
      </c>
      <c r="P240" s="38"/>
      <c r="R240" s="13"/>
    </row>
    <row r="241" spans="1:18" hidden="1" x14ac:dyDescent="0.25">
      <c r="A241" s="111">
        <v>6250</v>
      </c>
      <c r="B241" s="110" t="s">
        <v>72</v>
      </c>
      <c r="C241" s="136">
        <f t="shared" si="26"/>
        <v>0</v>
      </c>
      <c r="D241" s="115">
        <f>SUM(D242:D246)</f>
        <v>0</v>
      </c>
      <c r="E241" s="112">
        <f>SUM(E242:E246)</f>
        <v>0</v>
      </c>
      <c r="F241" s="39">
        <f t="shared" si="30"/>
        <v>0</v>
      </c>
      <c r="G241" s="115">
        <f>SUM(G242:G246)</f>
        <v>0</v>
      </c>
      <c r="H241" s="114">
        <f>SUM(H242:H246)</f>
        <v>0</v>
      </c>
      <c r="I241" s="39">
        <f t="shared" si="31"/>
        <v>0</v>
      </c>
      <c r="J241" s="115">
        <f>SUM(J242:J246)</f>
        <v>0</v>
      </c>
      <c r="K241" s="114">
        <f>SUM(K242:K246)</f>
        <v>0</v>
      </c>
      <c r="L241" s="39">
        <f t="shared" si="32"/>
        <v>0</v>
      </c>
      <c r="M241" s="113">
        <f>SUM(M242:M246)</f>
        <v>0</v>
      </c>
      <c r="N241" s="112">
        <f>SUM(N242:N246)</f>
        <v>0</v>
      </c>
      <c r="O241" s="39">
        <f t="shared" si="33"/>
        <v>0</v>
      </c>
      <c r="P241" s="38"/>
      <c r="R241" s="13"/>
    </row>
    <row r="242" spans="1:18" hidden="1" x14ac:dyDescent="0.25">
      <c r="A242" s="88">
        <v>6252</v>
      </c>
      <c r="B242" s="110" t="s">
        <v>71</v>
      </c>
      <c r="C242" s="136">
        <f t="shared" si="26"/>
        <v>0</v>
      </c>
      <c r="D242" s="43">
        <v>0</v>
      </c>
      <c r="E242" s="40"/>
      <c r="F242" s="39">
        <f t="shared" si="30"/>
        <v>0</v>
      </c>
      <c r="G242" s="43"/>
      <c r="H242" s="42"/>
      <c r="I242" s="39">
        <f t="shared" si="31"/>
        <v>0</v>
      </c>
      <c r="J242" s="43"/>
      <c r="K242" s="42"/>
      <c r="L242" s="39">
        <f t="shared" si="32"/>
        <v>0</v>
      </c>
      <c r="M242" s="41"/>
      <c r="N242" s="40"/>
      <c r="O242" s="39">
        <f t="shared" si="33"/>
        <v>0</v>
      </c>
      <c r="P242" s="38"/>
      <c r="R242" s="13"/>
    </row>
    <row r="243" spans="1:18" hidden="1" x14ac:dyDescent="0.25">
      <c r="A243" s="88">
        <v>6253</v>
      </c>
      <c r="B243" s="110" t="s">
        <v>70</v>
      </c>
      <c r="C243" s="136">
        <f t="shared" si="26"/>
        <v>0</v>
      </c>
      <c r="D243" s="43">
        <v>0</v>
      </c>
      <c r="E243" s="40"/>
      <c r="F243" s="39">
        <f t="shared" si="30"/>
        <v>0</v>
      </c>
      <c r="G243" s="43"/>
      <c r="H243" s="42"/>
      <c r="I243" s="39">
        <f t="shared" si="31"/>
        <v>0</v>
      </c>
      <c r="J243" s="43"/>
      <c r="K243" s="42"/>
      <c r="L243" s="39">
        <f t="shared" si="32"/>
        <v>0</v>
      </c>
      <c r="M243" s="41"/>
      <c r="N243" s="40"/>
      <c r="O243" s="39">
        <f t="shared" si="33"/>
        <v>0</v>
      </c>
      <c r="P243" s="38"/>
      <c r="R243" s="13"/>
    </row>
    <row r="244" spans="1:18" ht="24" hidden="1" x14ac:dyDescent="0.25">
      <c r="A244" s="88">
        <v>6254</v>
      </c>
      <c r="B244" s="110" t="s">
        <v>69</v>
      </c>
      <c r="C244" s="136">
        <f t="shared" si="26"/>
        <v>0</v>
      </c>
      <c r="D244" s="43">
        <v>0</v>
      </c>
      <c r="E244" s="40"/>
      <c r="F244" s="39">
        <f t="shared" si="30"/>
        <v>0</v>
      </c>
      <c r="G244" s="43"/>
      <c r="H244" s="42"/>
      <c r="I244" s="39">
        <f t="shared" si="31"/>
        <v>0</v>
      </c>
      <c r="J244" s="43"/>
      <c r="K244" s="42"/>
      <c r="L244" s="39">
        <f t="shared" si="32"/>
        <v>0</v>
      </c>
      <c r="M244" s="41"/>
      <c r="N244" s="40"/>
      <c r="O244" s="39">
        <f t="shared" si="33"/>
        <v>0</v>
      </c>
      <c r="P244" s="38"/>
      <c r="R244" s="13"/>
    </row>
    <row r="245" spans="1:18" ht="24" hidden="1" x14ac:dyDescent="0.25">
      <c r="A245" s="88">
        <v>6255</v>
      </c>
      <c r="B245" s="110" t="s">
        <v>68</v>
      </c>
      <c r="C245" s="136">
        <f t="shared" si="26"/>
        <v>0</v>
      </c>
      <c r="D245" s="43">
        <v>0</v>
      </c>
      <c r="E245" s="40"/>
      <c r="F245" s="39">
        <f t="shared" si="30"/>
        <v>0</v>
      </c>
      <c r="G245" s="43"/>
      <c r="H245" s="42"/>
      <c r="I245" s="39">
        <f t="shared" si="31"/>
        <v>0</v>
      </c>
      <c r="J245" s="43"/>
      <c r="K245" s="42"/>
      <c r="L245" s="39">
        <f t="shared" si="32"/>
        <v>0</v>
      </c>
      <c r="M245" s="41"/>
      <c r="N245" s="40"/>
      <c r="O245" s="39">
        <f t="shared" si="33"/>
        <v>0</v>
      </c>
      <c r="P245" s="38"/>
      <c r="R245" s="13"/>
    </row>
    <row r="246" spans="1:18" hidden="1" x14ac:dyDescent="0.25">
      <c r="A246" s="88">
        <v>6259</v>
      </c>
      <c r="B246" s="110" t="s">
        <v>67</v>
      </c>
      <c r="C246" s="136">
        <f t="shared" si="26"/>
        <v>0</v>
      </c>
      <c r="D246" s="43">
        <v>0</v>
      </c>
      <c r="E246" s="40"/>
      <c r="F246" s="39">
        <f t="shared" si="30"/>
        <v>0</v>
      </c>
      <c r="G246" s="43"/>
      <c r="H246" s="42"/>
      <c r="I246" s="39">
        <f t="shared" si="31"/>
        <v>0</v>
      </c>
      <c r="J246" s="43"/>
      <c r="K246" s="42"/>
      <c r="L246" s="39">
        <f t="shared" si="32"/>
        <v>0</v>
      </c>
      <c r="M246" s="41"/>
      <c r="N246" s="40"/>
      <c r="O246" s="39">
        <f t="shared" si="33"/>
        <v>0</v>
      </c>
      <c r="P246" s="38"/>
      <c r="R246" s="13"/>
    </row>
    <row r="247" spans="1:18" ht="24" hidden="1" x14ac:dyDescent="0.25">
      <c r="A247" s="111">
        <v>6260</v>
      </c>
      <c r="B247" s="110" t="s">
        <v>66</v>
      </c>
      <c r="C247" s="136">
        <f t="shared" si="26"/>
        <v>0</v>
      </c>
      <c r="D247" s="43">
        <v>0</v>
      </c>
      <c r="E247" s="40"/>
      <c r="F247" s="39">
        <f t="shared" ref="F247:F299" si="37">D247+E247</f>
        <v>0</v>
      </c>
      <c r="G247" s="43"/>
      <c r="H247" s="42"/>
      <c r="I247" s="39">
        <f t="shared" ref="I247:I299" si="38">G247+H247</f>
        <v>0</v>
      </c>
      <c r="J247" s="43"/>
      <c r="K247" s="42"/>
      <c r="L247" s="39">
        <f t="shared" ref="L247:L299" si="39">J247+K247</f>
        <v>0</v>
      </c>
      <c r="M247" s="41"/>
      <c r="N247" s="40"/>
      <c r="O247" s="39">
        <f t="shared" ref="O247:O276" si="40">M247+N247</f>
        <v>0</v>
      </c>
      <c r="P247" s="38"/>
      <c r="R247" s="13"/>
    </row>
    <row r="248" spans="1:18" hidden="1" x14ac:dyDescent="0.25">
      <c r="A248" s="111">
        <v>6270</v>
      </c>
      <c r="B248" s="110" t="s">
        <v>65</v>
      </c>
      <c r="C248" s="136">
        <f t="shared" si="26"/>
        <v>0</v>
      </c>
      <c r="D248" s="43">
        <v>0</v>
      </c>
      <c r="E248" s="40"/>
      <c r="F248" s="39">
        <f t="shared" si="37"/>
        <v>0</v>
      </c>
      <c r="G248" s="43"/>
      <c r="H248" s="42"/>
      <c r="I248" s="39">
        <f t="shared" si="38"/>
        <v>0</v>
      </c>
      <c r="J248" s="43"/>
      <c r="K248" s="42"/>
      <c r="L248" s="39">
        <f t="shared" si="39"/>
        <v>0</v>
      </c>
      <c r="M248" s="41"/>
      <c r="N248" s="40"/>
      <c r="O248" s="39">
        <f t="shared" si="40"/>
        <v>0</v>
      </c>
      <c r="P248" s="38"/>
      <c r="R248" s="13"/>
    </row>
    <row r="249" spans="1:18" hidden="1" x14ac:dyDescent="0.25">
      <c r="A249" s="118">
        <v>6290</v>
      </c>
      <c r="B249" s="117" t="s">
        <v>64</v>
      </c>
      <c r="C249" s="136">
        <f t="shared" si="26"/>
        <v>0</v>
      </c>
      <c r="D249" s="140">
        <f>SUM(D250:D253)</f>
        <v>0</v>
      </c>
      <c r="E249" s="141">
        <f>SUM(E250:E253)</f>
        <v>0</v>
      </c>
      <c r="F249" s="79">
        <f t="shared" si="37"/>
        <v>0</v>
      </c>
      <c r="G249" s="140">
        <f>SUM(G250:G253)</f>
        <v>0</v>
      </c>
      <c r="H249" s="139">
        <f t="shared" ref="H249" si="41">SUM(H250:H253)</f>
        <v>0</v>
      </c>
      <c r="I249" s="79">
        <f t="shared" si="38"/>
        <v>0</v>
      </c>
      <c r="J249" s="140">
        <f>SUM(J250:J253)</f>
        <v>0</v>
      </c>
      <c r="K249" s="139">
        <f t="shared" ref="K249" si="42">SUM(K250:K253)</f>
        <v>0</v>
      </c>
      <c r="L249" s="79">
        <f t="shared" si="39"/>
        <v>0</v>
      </c>
      <c r="M249" s="146">
        <f t="shared" ref="M249:N249" si="43">SUM(M250:M253)</f>
        <v>0</v>
      </c>
      <c r="N249" s="147">
        <f t="shared" si="43"/>
        <v>0</v>
      </c>
      <c r="O249" s="29">
        <f t="shared" si="40"/>
        <v>0</v>
      </c>
      <c r="P249" s="28"/>
      <c r="R249" s="13"/>
    </row>
    <row r="250" spans="1:18" hidden="1" x14ac:dyDescent="0.25">
      <c r="A250" s="88">
        <v>6291</v>
      </c>
      <c r="B250" s="110" t="s">
        <v>63</v>
      </c>
      <c r="C250" s="136">
        <f t="shared" si="26"/>
        <v>0</v>
      </c>
      <c r="D250" s="43">
        <v>0</v>
      </c>
      <c r="E250" s="40"/>
      <c r="F250" s="39">
        <f t="shared" si="37"/>
        <v>0</v>
      </c>
      <c r="G250" s="43"/>
      <c r="H250" s="42"/>
      <c r="I250" s="39">
        <f t="shared" si="38"/>
        <v>0</v>
      </c>
      <c r="J250" s="43"/>
      <c r="K250" s="42"/>
      <c r="L250" s="39">
        <f t="shared" si="39"/>
        <v>0</v>
      </c>
      <c r="M250" s="41"/>
      <c r="N250" s="40"/>
      <c r="O250" s="39">
        <f t="shared" si="40"/>
        <v>0</v>
      </c>
      <c r="P250" s="38"/>
      <c r="R250" s="13"/>
    </row>
    <row r="251" spans="1:18" hidden="1" x14ac:dyDescent="0.25">
      <c r="A251" s="88">
        <v>6292</v>
      </c>
      <c r="B251" s="110" t="s">
        <v>62</v>
      </c>
      <c r="C251" s="136">
        <f t="shared" si="26"/>
        <v>0</v>
      </c>
      <c r="D251" s="43">
        <v>0</v>
      </c>
      <c r="E251" s="40"/>
      <c r="F251" s="39">
        <f t="shared" si="37"/>
        <v>0</v>
      </c>
      <c r="G251" s="43"/>
      <c r="H251" s="42"/>
      <c r="I251" s="39">
        <f t="shared" si="38"/>
        <v>0</v>
      </c>
      <c r="J251" s="43"/>
      <c r="K251" s="42"/>
      <c r="L251" s="39">
        <f t="shared" si="39"/>
        <v>0</v>
      </c>
      <c r="M251" s="41"/>
      <c r="N251" s="40"/>
      <c r="O251" s="39">
        <f t="shared" si="40"/>
        <v>0</v>
      </c>
      <c r="P251" s="38"/>
      <c r="R251" s="13"/>
    </row>
    <row r="252" spans="1:18" ht="72" hidden="1" x14ac:dyDescent="0.25">
      <c r="A252" s="88">
        <v>6296</v>
      </c>
      <c r="B252" s="110" t="s">
        <v>61</v>
      </c>
      <c r="C252" s="136">
        <f t="shared" si="26"/>
        <v>0</v>
      </c>
      <c r="D252" s="43">
        <v>0</v>
      </c>
      <c r="E252" s="40"/>
      <c r="F252" s="39">
        <f t="shared" si="37"/>
        <v>0</v>
      </c>
      <c r="G252" s="43"/>
      <c r="H252" s="42"/>
      <c r="I252" s="39">
        <f t="shared" si="38"/>
        <v>0</v>
      </c>
      <c r="J252" s="43"/>
      <c r="K252" s="42"/>
      <c r="L252" s="39">
        <f t="shared" si="39"/>
        <v>0</v>
      </c>
      <c r="M252" s="41"/>
      <c r="N252" s="40"/>
      <c r="O252" s="39">
        <f t="shared" si="40"/>
        <v>0</v>
      </c>
      <c r="P252" s="38"/>
      <c r="R252" s="13"/>
    </row>
    <row r="253" spans="1:18" ht="36" hidden="1" x14ac:dyDescent="0.25">
      <c r="A253" s="88">
        <v>6299</v>
      </c>
      <c r="B253" s="110" t="s">
        <v>60</v>
      </c>
      <c r="C253" s="136">
        <f t="shared" si="26"/>
        <v>0</v>
      </c>
      <c r="D253" s="43">
        <v>0</v>
      </c>
      <c r="E253" s="40"/>
      <c r="F253" s="39">
        <f t="shared" si="37"/>
        <v>0</v>
      </c>
      <c r="G253" s="43"/>
      <c r="H253" s="42"/>
      <c r="I253" s="39">
        <f t="shared" si="38"/>
        <v>0</v>
      </c>
      <c r="J253" s="43"/>
      <c r="K253" s="42"/>
      <c r="L253" s="39">
        <f t="shared" si="39"/>
        <v>0</v>
      </c>
      <c r="M253" s="41"/>
      <c r="N253" s="40"/>
      <c r="O253" s="39">
        <f t="shared" si="40"/>
        <v>0</v>
      </c>
      <c r="P253" s="38"/>
      <c r="R253" s="13"/>
    </row>
    <row r="254" spans="1:18" hidden="1" x14ac:dyDescent="0.25">
      <c r="A254" s="109">
        <v>6300</v>
      </c>
      <c r="B254" s="108" t="s">
        <v>59</v>
      </c>
      <c r="C254" s="124">
        <f t="shared" si="26"/>
        <v>0</v>
      </c>
      <c r="D254" s="121">
        <f>SUM(D255,D259,D260)</f>
        <v>0</v>
      </c>
      <c r="E254" s="123">
        <f>SUM(E255,E259,E260)</f>
        <v>0</v>
      </c>
      <c r="F254" s="119">
        <f t="shared" si="37"/>
        <v>0</v>
      </c>
      <c r="G254" s="121">
        <f>SUM(G255,G259,G260)</f>
        <v>0</v>
      </c>
      <c r="H254" s="120">
        <f t="shared" ref="H254" si="44">SUM(H255,H259,H260)</f>
        <v>0</v>
      </c>
      <c r="I254" s="119">
        <f t="shared" si="38"/>
        <v>0</v>
      </c>
      <c r="J254" s="121">
        <f>SUM(J255,J259,J260)</f>
        <v>0</v>
      </c>
      <c r="K254" s="120">
        <f t="shared" ref="K254" si="45">SUM(K255,K259,K260)</f>
        <v>0</v>
      </c>
      <c r="L254" s="119">
        <f t="shared" si="39"/>
        <v>0</v>
      </c>
      <c r="M254" s="103">
        <f t="shared" ref="M254:N254" si="46">SUM(M255,M259,M260)</f>
        <v>0</v>
      </c>
      <c r="N254" s="102">
        <f t="shared" si="46"/>
        <v>0</v>
      </c>
      <c r="O254" s="101">
        <f t="shared" si="40"/>
        <v>0</v>
      </c>
      <c r="P254" s="100"/>
      <c r="R254" s="13"/>
    </row>
    <row r="255" spans="1:18" hidden="1" x14ac:dyDescent="0.25">
      <c r="A255" s="118">
        <v>6320</v>
      </c>
      <c r="B255" s="117" t="s">
        <v>58</v>
      </c>
      <c r="C255" s="146">
        <f t="shared" si="26"/>
        <v>0</v>
      </c>
      <c r="D255" s="140">
        <f>SUM(D256:D258)</f>
        <v>0</v>
      </c>
      <c r="E255" s="141">
        <f>SUM(E256:E258)</f>
        <v>0</v>
      </c>
      <c r="F255" s="79">
        <f t="shared" si="37"/>
        <v>0</v>
      </c>
      <c r="G255" s="140">
        <f>SUM(G256:G258)</f>
        <v>0</v>
      </c>
      <c r="H255" s="139">
        <f t="shared" ref="H255" si="47">SUM(H256:H258)</f>
        <v>0</v>
      </c>
      <c r="I255" s="79">
        <f t="shared" si="38"/>
        <v>0</v>
      </c>
      <c r="J255" s="140">
        <f>SUM(J256:J258)</f>
        <v>0</v>
      </c>
      <c r="K255" s="139">
        <f t="shared" ref="K255" si="48">SUM(K256:K258)</f>
        <v>0</v>
      </c>
      <c r="L255" s="79">
        <f t="shared" si="39"/>
        <v>0</v>
      </c>
      <c r="M255" s="142">
        <f t="shared" ref="M255:N255" si="49">SUM(M256:M258)</f>
        <v>0</v>
      </c>
      <c r="N255" s="141">
        <f t="shared" si="49"/>
        <v>0</v>
      </c>
      <c r="O255" s="79">
        <f t="shared" si="40"/>
        <v>0</v>
      </c>
      <c r="P255" s="78"/>
      <c r="R255" s="13"/>
    </row>
    <row r="256" spans="1:18" hidden="1" x14ac:dyDescent="0.25">
      <c r="A256" s="88">
        <v>6322</v>
      </c>
      <c r="B256" s="110" t="s">
        <v>57</v>
      </c>
      <c r="C256" s="113">
        <f t="shared" si="26"/>
        <v>0</v>
      </c>
      <c r="D256" s="43">
        <v>0</v>
      </c>
      <c r="E256" s="40"/>
      <c r="F256" s="39">
        <f t="shared" si="37"/>
        <v>0</v>
      </c>
      <c r="G256" s="43"/>
      <c r="H256" s="42"/>
      <c r="I256" s="39">
        <f t="shared" si="38"/>
        <v>0</v>
      </c>
      <c r="J256" s="43"/>
      <c r="K256" s="42"/>
      <c r="L256" s="39">
        <f t="shared" si="39"/>
        <v>0</v>
      </c>
      <c r="M256" s="41"/>
      <c r="N256" s="40"/>
      <c r="O256" s="39">
        <f t="shared" si="40"/>
        <v>0</v>
      </c>
      <c r="P256" s="38"/>
      <c r="R256" s="13"/>
    </row>
    <row r="257" spans="1:18" ht="24" hidden="1" x14ac:dyDescent="0.25">
      <c r="A257" s="88">
        <v>6323</v>
      </c>
      <c r="B257" s="110" t="s">
        <v>56</v>
      </c>
      <c r="C257" s="113">
        <f t="shared" si="26"/>
        <v>0</v>
      </c>
      <c r="D257" s="43">
        <v>0</v>
      </c>
      <c r="E257" s="40"/>
      <c r="F257" s="39">
        <f t="shared" si="37"/>
        <v>0</v>
      </c>
      <c r="G257" s="43"/>
      <c r="H257" s="42"/>
      <c r="I257" s="39">
        <f t="shared" si="38"/>
        <v>0</v>
      </c>
      <c r="J257" s="43"/>
      <c r="K257" s="42"/>
      <c r="L257" s="39">
        <f t="shared" si="39"/>
        <v>0</v>
      </c>
      <c r="M257" s="41"/>
      <c r="N257" s="40"/>
      <c r="O257" s="39">
        <f t="shared" si="40"/>
        <v>0</v>
      </c>
      <c r="P257" s="38"/>
      <c r="R257" s="13"/>
    </row>
    <row r="258" spans="1:18" ht="24" hidden="1" x14ac:dyDescent="0.25">
      <c r="A258" s="145">
        <v>6324</v>
      </c>
      <c r="B258" s="117" t="s">
        <v>55</v>
      </c>
      <c r="C258" s="113">
        <f t="shared" si="26"/>
        <v>0</v>
      </c>
      <c r="D258" s="83">
        <v>0</v>
      </c>
      <c r="E258" s="80"/>
      <c r="F258" s="79">
        <f t="shared" si="37"/>
        <v>0</v>
      </c>
      <c r="G258" s="83"/>
      <c r="H258" s="82"/>
      <c r="I258" s="79">
        <f t="shared" si="38"/>
        <v>0</v>
      </c>
      <c r="J258" s="83"/>
      <c r="K258" s="82"/>
      <c r="L258" s="79">
        <f t="shared" si="39"/>
        <v>0</v>
      </c>
      <c r="M258" s="81"/>
      <c r="N258" s="80"/>
      <c r="O258" s="79">
        <f t="shared" si="40"/>
        <v>0</v>
      </c>
      <c r="P258" s="78"/>
      <c r="R258" s="13"/>
    </row>
    <row r="259" spans="1:18" hidden="1" x14ac:dyDescent="0.25">
      <c r="A259" s="144">
        <v>6330</v>
      </c>
      <c r="B259" s="143" t="s">
        <v>54</v>
      </c>
      <c r="C259" s="113">
        <f t="shared" ref="C259:C286" si="50">F259+I259+L259+O259</f>
        <v>0</v>
      </c>
      <c r="D259" s="33">
        <v>0</v>
      </c>
      <c r="E259" s="30"/>
      <c r="F259" s="29">
        <f t="shared" si="37"/>
        <v>0</v>
      </c>
      <c r="G259" s="33"/>
      <c r="H259" s="32"/>
      <c r="I259" s="29">
        <f t="shared" si="38"/>
        <v>0</v>
      </c>
      <c r="J259" s="33"/>
      <c r="K259" s="32"/>
      <c r="L259" s="29">
        <f t="shared" si="39"/>
        <v>0</v>
      </c>
      <c r="M259" s="31"/>
      <c r="N259" s="30"/>
      <c r="O259" s="29">
        <f t="shared" si="40"/>
        <v>0</v>
      </c>
      <c r="P259" s="28"/>
      <c r="R259" s="13"/>
    </row>
    <row r="260" spans="1:18" hidden="1" x14ac:dyDescent="0.25">
      <c r="A260" s="111">
        <v>6360</v>
      </c>
      <c r="B260" s="110" t="s">
        <v>53</v>
      </c>
      <c r="C260" s="113">
        <f t="shared" si="50"/>
        <v>0</v>
      </c>
      <c r="D260" s="43">
        <v>0</v>
      </c>
      <c r="E260" s="40"/>
      <c r="F260" s="39">
        <f t="shared" si="37"/>
        <v>0</v>
      </c>
      <c r="G260" s="43"/>
      <c r="H260" s="42"/>
      <c r="I260" s="39">
        <f t="shared" si="38"/>
        <v>0</v>
      </c>
      <c r="J260" s="43"/>
      <c r="K260" s="42"/>
      <c r="L260" s="39">
        <f t="shared" si="39"/>
        <v>0</v>
      </c>
      <c r="M260" s="41"/>
      <c r="N260" s="40"/>
      <c r="O260" s="39">
        <f t="shared" si="40"/>
        <v>0</v>
      </c>
      <c r="P260" s="38"/>
      <c r="R260" s="13"/>
    </row>
    <row r="261" spans="1:18" ht="24" hidden="1" x14ac:dyDescent="0.25">
      <c r="A261" s="109">
        <v>6400</v>
      </c>
      <c r="B261" s="108" t="s">
        <v>52</v>
      </c>
      <c r="C261" s="124">
        <f t="shared" si="50"/>
        <v>0</v>
      </c>
      <c r="D261" s="121">
        <f>SUM(D262,D266)</f>
        <v>0</v>
      </c>
      <c r="E261" s="123">
        <f>SUM(E262,E266)</f>
        <v>0</v>
      </c>
      <c r="F261" s="119">
        <f t="shared" si="37"/>
        <v>0</v>
      </c>
      <c r="G261" s="121">
        <f>SUM(G262,G266)</f>
        <v>0</v>
      </c>
      <c r="H261" s="120">
        <f t="shared" ref="H261" si="51">SUM(H262,H266)</f>
        <v>0</v>
      </c>
      <c r="I261" s="119">
        <f t="shared" si="38"/>
        <v>0</v>
      </c>
      <c r="J261" s="121">
        <f>SUM(J262,J266)</f>
        <v>0</v>
      </c>
      <c r="K261" s="120">
        <f t="shared" ref="K261" si="52">SUM(K262,K266)</f>
        <v>0</v>
      </c>
      <c r="L261" s="119">
        <f t="shared" si="39"/>
        <v>0</v>
      </c>
      <c r="M261" s="103">
        <f t="shared" ref="M261:N261" si="53">SUM(M262,M266)</f>
        <v>0</v>
      </c>
      <c r="N261" s="102">
        <f t="shared" si="53"/>
        <v>0</v>
      </c>
      <c r="O261" s="101">
        <f t="shared" si="40"/>
        <v>0</v>
      </c>
      <c r="P261" s="100"/>
      <c r="R261" s="13"/>
    </row>
    <row r="262" spans="1:18" ht="24" hidden="1" x14ac:dyDescent="0.25">
      <c r="A262" s="118">
        <v>6410</v>
      </c>
      <c r="B262" s="117" t="s">
        <v>51</v>
      </c>
      <c r="C262" s="142">
        <f t="shared" si="50"/>
        <v>0</v>
      </c>
      <c r="D262" s="140">
        <f>SUM(D263:D265)</f>
        <v>0</v>
      </c>
      <c r="E262" s="141">
        <f>SUM(E263:E265)</f>
        <v>0</v>
      </c>
      <c r="F262" s="79">
        <f t="shared" si="37"/>
        <v>0</v>
      </c>
      <c r="G262" s="140">
        <f>SUM(G263:G265)</f>
        <v>0</v>
      </c>
      <c r="H262" s="139">
        <f t="shared" ref="H262" si="54">SUM(H263:H265)</f>
        <v>0</v>
      </c>
      <c r="I262" s="79">
        <f t="shared" si="38"/>
        <v>0</v>
      </c>
      <c r="J262" s="140">
        <f>SUM(J263:J265)</f>
        <v>0</v>
      </c>
      <c r="K262" s="139">
        <f t="shared" ref="K262" si="55">SUM(K263:K265)</f>
        <v>0</v>
      </c>
      <c r="L262" s="79">
        <f t="shared" si="39"/>
        <v>0</v>
      </c>
      <c r="M262" s="138">
        <f t="shared" ref="M262:N262" si="56">SUM(M263:M265)</f>
        <v>0</v>
      </c>
      <c r="N262" s="137">
        <f t="shared" si="56"/>
        <v>0</v>
      </c>
      <c r="O262" s="49">
        <f t="shared" si="40"/>
        <v>0</v>
      </c>
      <c r="P262" s="48"/>
      <c r="R262" s="13"/>
    </row>
    <row r="263" spans="1:18" hidden="1" x14ac:dyDescent="0.25">
      <c r="A263" s="88">
        <v>6411</v>
      </c>
      <c r="B263" s="47" t="s">
        <v>50</v>
      </c>
      <c r="C263" s="136">
        <f t="shared" si="50"/>
        <v>0</v>
      </c>
      <c r="D263" s="43">
        <v>0</v>
      </c>
      <c r="E263" s="40"/>
      <c r="F263" s="39">
        <f t="shared" si="37"/>
        <v>0</v>
      </c>
      <c r="G263" s="43"/>
      <c r="H263" s="42"/>
      <c r="I263" s="39">
        <f t="shared" si="38"/>
        <v>0</v>
      </c>
      <c r="J263" s="43"/>
      <c r="K263" s="42"/>
      <c r="L263" s="39">
        <f t="shared" si="39"/>
        <v>0</v>
      </c>
      <c r="M263" s="41"/>
      <c r="N263" s="40"/>
      <c r="O263" s="39">
        <f t="shared" si="40"/>
        <v>0</v>
      </c>
      <c r="P263" s="38"/>
      <c r="R263" s="13"/>
    </row>
    <row r="264" spans="1:18" ht="36" hidden="1" x14ac:dyDescent="0.25">
      <c r="A264" s="88">
        <v>6412</v>
      </c>
      <c r="B264" s="110" t="s">
        <v>49</v>
      </c>
      <c r="C264" s="136">
        <f t="shared" si="50"/>
        <v>0</v>
      </c>
      <c r="D264" s="43">
        <v>0</v>
      </c>
      <c r="E264" s="40"/>
      <c r="F264" s="39">
        <f t="shared" si="37"/>
        <v>0</v>
      </c>
      <c r="G264" s="43"/>
      <c r="H264" s="42"/>
      <c r="I264" s="39">
        <f t="shared" si="38"/>
        <v>0</v>
      </c>
      <c r="J264" s="43"/>
      <c r="K264" s="42"/>
      <c r="L264" s="39">
        <f t="shared" si="39"/>
        <v>0</v>
      </c>
      <c r="M264" s="41"/>
      <c r="N264" s="40"/>
      <c r="O264" s="39">
        <f t="shared" si="40"/>
        <v>0</v>
      </c>
      <c r="P264" s="38"/>
      <c r="R264" s="13"/>
    </row>
    <row r="265" spans="1:18" ht="24" hidden="1" x14ac:dyDescent="0.25">
      <c r="A265" s="88">
        <v>6419</v>
      </c>
      <c r="B265" s="110" t="s">
        <v>48</v>
      </c>
      <c r="C265" s="136">
        <f t="shared" si="50"/>
        <v>0</v>
      </c>
      <c r="D265" s="43">
        <v>0</v>
      </c>
      <c r="E265" s="40"/>
      <c r="F265" s="39">
        <f t="shared" si="37"/>
        <v>0</v>
      </c>
      <c r="G265" s="43"/>
      <c r="H265" s="42"/>
      <c r="I265" s="39">
        <f t="shared" si="38"/>
        <v>0</v>
      </c>
      <c r="J265" s="43"/>
      <c r="K265" s="42"/>
      <c r="L265" s="39">
        <f t="shared" si="39"/>
        <v>0</v>
      </c>
      <c r="M265" s="41"/>
      <c r="N265" s="40"/>
      <c r="O265" s="39">
        <f t="shared" si="40"/>
        <v>0</v>
      </c>
      <c r="P265" s="38"/>
      <c r="R265" s="13"/>
    </row>
    <row r="266" spans="1:18" ht="36" hidden="1" x14ac:dyDescent="0.25">
      <c r="A266" s="111">
        <v>6420</v>
      </c>
      <c r="B266" s="110" t="s">
        <v>47</v>
      </c>
      <c r="C266" s="136">
        <f t="shared" si="50"/>
        <v>0</v>
      </c>
      <c r="D266" s="115">
        <f>SUM(D267:D270)</f>
        <v>0</v>
      </c>
      <c r="E266" s="112">
        <f>SUM(E267:E270)</f>
        <v>0</v>
      </c>
      <c r="F266" s="39">
        <f t="shared" si="37"/>
        <v>0</v>
      </c>
      <c r="G266" s="115">
        <f>SUM(G267:G270)</f>
        <v>0</v>
      </c>
      <c r="H266" s="114">
        <f>SUM(H267:H270)</f>
        <v>0</v>
      </c>
      <c r="I266" s="39">
        <f t="shared" si="38"/>
        <v>0</v>
      </c>
      <c r="J266" s="115">
        <f>SUM(J267:J270)</f>
        <v>0</v>
      </c>
      <c r="K266" s="114">
        <f>SUM(K267:K270)</f>
        <v>0</v>
      </c>
      <c r="L266" s="39">
        <f t="shared" si="39"/>
        <v>0</v>
      </c>
      <c r="M266" s="113">
        <f>SUM(M267:M270)</f>
        <v>0</v>
      </c>
      <c r="N266" s="112">
        <f>SUM(N267:N270)</f>
        <v>0</v>
      </c>
      <c r="O266" s="39">
        <f t="shared" si="40"/>
        <v>0</v>
      </c>
      <c r="P266" s="38"/>
      <c r="R266" s="13"/>
    </row>
    <row r="267" spans="1:18" hidden="1" x14ac:dyDescent="0.25">
      <c r="A267" s="88">
        <v>6421</v>
      </c>
      <c r="B267" s="110" t="s">
        <v>46</v>
      </c>
      <c r="C267" s="136">
        <f t="shared" si="50"/>
        <v>0</v>
      </c>
      <c r="D267" s="43">
        <v>0</v>
      </c>
      <c r="E267" s="40"/>
      <c r="F267" s="39">
        <f t="shared" si="37"/>
        <v>0</v>
      </c>
      <c r="G267" s="43"/>
      <c r="H267" s="42"/>
      <c r="I267" s="39">
        <f t="shared" si="38"/>
        <v>0</v>
      </c>
      <c r="J267" s="43"/>
      <c r="K267" s="42"/>
      <c r="L267" s="39">
        <f t="shared" si="39"/>
        <v>0</v>
      </c>
      <c r="M267" s="41"/>
      <c r="N267" s="40"/>
      <c r="O267" s="39">
        <f t="shared" si="40"/>
        <v>0</v>
      </c>
      <c r="P267" s="38"/>
      <c r="R267" s="13"/>
    </row>
    <row r="268" spans="1:18" hidden="1" x14ac:dyDescent="0.25">
      <c r="A268" s="88">
        <v>6422</v>
      </c>
      <c r="B268" s="110" t="s">
        <v>45</v>
      </c>
      <c r="C268" s="136">
        <f t="shared" si="50"/>
        <v>0</v>
      </c>
      <c r="D268" s="43">
        <v>0</v>
      </c>
      <c r="E268" s="40"/>
      <c r="F268" s="39">
        <f t="shared" si="37"/>
        <v>0</v>
      </c>
      <c r="G268" s="43"/>
      <c r="H268" s="42"/>
      <c r="I268" s="39">
        <f t="shared" si="38"/>
        <v>0</v>
      </c>
      <c r="J268" s="43"/>
      <c r="K268" s="42"/>
      <c r="L268" s="39">
        <f t="shared" si="39"/>
        <v>0</v>
      </c>
      <c r="M268" s="41"/>
      <c r="N268" s="40"/>
      <c r="O268" s="39">
        <f t="shared" si="40"/>
        <v>0</v>
      </c>
      <c r="P268" s="38"/>
      <c r="R268" s="13"/>
    </row>
    <row r="269" spans="1:18" hidden="1" x14ac:dyDescent="0.25">
      <c r="A269" s="88">
        <v>6423</v>
      </c>
      <c r="B269" s="110" t="s">
        <v>44</v>
      </c>
      <c r="C269" s="136">
        <f t="shared" si="50"/>
        <v>0</v>
      </c>
      <c r="D269" s="43">
        <v>0</v>
      </c>
      <c r="E269" s="40"/>
      <c r="F269" s="39">
        <f t="shared" si="37"/>
        <v>0</v>
      </c>
      <c r="G269" s="43"/>
      <c r="H269" s="42"/>
      <c r="I269" s="39">
        <f t="shared" si="38"/>
        <v>0</v>
      </c>
      <c r="J269" s="43"/>
      <c r="K269" s="42"/>
      <c r="L269" s="39">
        <f t="shared" si="39"/>
        <v>0</v>
      </c>
      <c r="M269" s="41"/>
      <c r="N269" s="40"/>
      <c r="O269" s="39">
        <f t="shared" si="40"/>
        <v>0</v>
      </c>
      <c r="P269" s="38"/>
      <c r="R269" s="13"/>
    </row>
    <row r="270" spans="1:18" ht="24" hidden="1" x14ac:dyDescent="0.25">
      <c r="A270" s="88">
        <v>6424</v>
      </c>
      <c r="B270" s="110" t="s">
        <v>43</v>
      </c>
      <c r="C270" s="136">
        <f t="shared" si="50"/>
        <v>0</v>
      </c>
      <c r="D270" s="43">
        <v>0</v>
      </c>
      <c r="E270" s="40"/>
      <c r="F270" s="39">
        <f t="shared" si="37"/>
        <v>0</v>
      </c>
      <c r="G270" s="43"/>
      <c r="H270" s="42"/>
      <c r="I270" s="39">
        <f t="shared" si="38"/>
        <v>0</v>
      </c>
      <c r="J270" s="43"/>
      <c r="K270" s="42"/>
      <c r="L270" s="39">
        <f t="shared" si="39"/>
        <v>0</v>
      </c>
      <c r="M270" s="41"/>
      <c r="N270" s="40"/>
      <c r="O270" s="39">
        <f t="shared" si="40"/>
        <v>0</v>
      </c>
      <c r="P270" s="38"/>
      <c r="R270" s="13"/>
    </row>
    <row r="271" spans="1:18" ht="24" hidden="1" x14ac:dyDescent="0.25">
      <c r="A271" s="135">
        <v>7000</v>
      </c>
      <c r="B271" s="135" t="s">
        <v>42</v>
      </c>
      <c r="C271" s="134">
        <f t="shared" si="50"/>
        <v>0</v>
      </c>
      <c r="D271" s="131">
        <f>SUM(D272,D282)</f>
        <v>0</v>
      </c>
      <c r="E271" s="133">
        <f>SUM(E272,E282)</f>
        <v>0</v>
      </c>
      <c r="F271" s="129">
        <f t="shared" si="37"/>
        <v>0</v>
      </c>
      <c r="G271" s="131">
        <f>SUM(G272,G282)</f>
        <v>0</v>
      </c>
      <c r="H271" s="130">
        <f>SUM(H272,H282)</f>
        <v>0</v>
      </c>
      <c r="I271" s="129">
        <f t="shared" si="38"/>
        <v>0</v>
      </c>
      <c r="J271" s="131">
        <f>SUM(J272,J282)</f>
        <v>0</v>
      </c>
      <c r="K271" s="130">
        <f>SUM(K272,K282)</f>
        <v>0</v>
      </c>
      <c r="L271" s="129">
        <f t="shared" si="39"/>
        <v>0</v>
      </c>
      <c r="M271" s="128">
        <f>SUM(M272,M282)</f>
        <v>0</v>
      </c>
      <c r="N271" s="127">
        <f>SUM(N272,N282)</f>
        <v>0</v>
      </c>
      <c r="O271" s="126">
        <f t="shared" si="40"/>
        <v>0</v>
      </c>
      <c r="P271" s="125"/>
      <c r="R271" s="13"/>
    </row>
    <row r="272" spans="1:18" hidden="1" x14ac:dyDescent="0.25">
      <c r="A272" s="109">
        <v>7200</v>
      </c>
      <c r="B272" s="108" t="s">
        <v>41</v>
      </c>
      <c r="C272" s="124">
        <f t="shared" si="50"/>
        <v>0</v>
      </c>
      <c r="D272" s="121">
        <f>SUM(D273,D274,D277,D278,D281)</f>
        <v>0</v>
      </c>
      <c r="E272" s="123">
        <f>SUM(E273,E274,E277,E278,E281)</f>
        <v>0</v>
      </c>
      <c r="F272" s="119">
        <f t="shared" si="37"/>
        <v>0</v>
      </c>
      <c r="G272" s="121">
        <f>SUM(G273,G274,G277,G278,G281)</f>
        <v>0</v>
      </c>
      <c r="H272" s="120">
        <f>SUM(H273,H274,H277,H278,H281)</f>
        <v>0</v>
      </c>
      <c r="I272" s="119">
        <f t="shared" si="38"/>
        <v>0</v>
      </c>
      <c r="J272" s="121">
        <f>SUM(J273,J274,J277,J278,J281)</f>
        <v>0</v>
      </c>
      <c r="K272" s="120">
        <f>SUM(K273,K274,K277,K278,K281)</f>
        <v>0</v>
      </c>
      <c r="L272" s="119">
        <f t="shared" si="39"/>
        <v>0</v>
      </c>
      <c r="M272" s="69">
        <f>SUM(M273,M274,M277,M278,M281)</f>
        <v>0</v>
      </c>
      <c r="N272" s="68">
        <f>SUM(N273,N274,N277,N278,N281)</f>
        <v>0</v>
      </c>
      <c r="O272" s="67">
        <f t="shared" si="40"/>
        <v>0</v>
      </c>
      <c r="P272" s="66"/>
      <c r="R272" s="13"/>
    </row>
    <row r="273" spans="1:18" ht="24" hidden="1" x14ac:dyDescent="0.25">
      <c r="A273" s="118">
        <v>7210</v>
      </c>
      <c r="B273" s="117" t="s">
        <v>40</v>
      </c>
      <c r="C273" s="85">
        <f t="shared" si="50"/>
        <v>0</v>
      </c>
      <c r="D273" s="83">
        <v>0</v>
      </c>
      <c r="E273" s="80"/>
      <c r="F273" s="79">
        <f t="shared" si="37"/>
        <v>0</v>
      </c>
      <c r="G273" s="83"/>
      <c r="H273" s="82"/>
      <c r="I273" s="79">
        <f t="shared" si="38"/>
        <v>0</v>
      </c>
      <c r="J273" s="83"/>
      <c r="K273" s="82"/>
      <c r="L273" s="79">
        <f t="shared" si="39"/>
        <v>0</v>
      </c>
      <c r="M273" s="81"/>
      <c r="N273" s="80"/>
      <c r="O273" s="79">
        <f t="shared" si="40"/>
        <v>0</v>
      </c>
      <c r="P273" s="78"/>
      <c r="R273" s="13"/>
    </row>
    <row r="274" spans="1:18" s="116" customFormat="1" ht="24" hidden="1" x14ac:dyDescent="0.25">
      <c r="A274" s="111">
        <v>7220</v>
      </c>
      <c r="B274" s="110" t="s">
        <v>39</v>
      </c>
      <c r="C274" s="45">
        <f t="shared" si="50"/>
        <v>0</v>
      </c>
      <c r="D274" s="115">
        <f>SUM(D275:D276)</f>
        <v>0</v>
      </c>
      <c r="E274" s="112">
        <f>SUM(E275:E276)</f>
        <v>0</v>
      </c>
      <c r="F274" s="39">
        <f t="shared" si="37"/>
        <v>0</v>
      </c>
      <c r="G274" s="115">
        <f>SUM(G275:G276)</f>
        <v>0</v>
      </c>
      <c r="H274" s="114">
        <f>SUM(H275:H276)</f>
        <v>0</v>
      </c>
      <c r="I274" s="39">
        <f t="shared" si="38"/>
        <v>0</v>
      </c>
      <c r="J274" s="115">
        <f>SUM(J275:J276)</f>
        <v>0</v>
      </c>
      <c r="K274" s="114">
        <f>SUM(K275:K276)</f>
        <v>0</v>
      </c>
      <c r="L274" s="39">
        <f t="shared" si="39"/>
        <v>0</v>
      </c>
      <c r="M274" s="113">
        <f>SUM(M275:M276)</f>
        <v>0</v>
      </c>
      <c r="N274" s="112">
        <f>SUM(N275:N276)</f>
        <v>0</v>
      </c>
      <c r="O274" s="39">
        <f t="shared" si="40"/>
        <v>0</v>
      </c>
      <c r="P274" s="38"/>
      <c r="R274" s="13"/>
    </row>
    <row r="275" spans="1:18" s="116" customFormat="1" ht="24" hidden="1" x14ac:dyDescent="0.25">
      <c r="A275" s="88">
        <v>7221</v>
      </c>
      <c r="B275" s="110" t="s">
        <v>38</v>
      </c>
      <c r="C275" s="45">
        <f t="shared" si="50"/>
        <v>0</v>
      </c>
      <c r="D275" s="43">
        <v>0</v>
      </c>
      <c r="E275" s="40"/>
      <c r="F275" s="39">
        <f t="shared" si="37"/>
        <v>0</v>
      </c>
      <c r="G275" s="43"/>
      <c r="H275" s="42"/>
      <c r="I275" s="39">
        <f t="shared" si="38"/>
        <v>0</v>
      </c>
      <c r="J275" s="43"/>
      <c r="K275" s="42"/>
      <c r="L275" s="39">
        <f t="shared" si="39"/>
        <v>0</v>
      </c>
      <c r="M275" s="41"/>
      <c r="N275" s="40"/>
      <c r="O275" s="39">
        <f t="shared" si="40"/>
        <v>0</v>
      </c>
      <c r="P275" s="38"/>
      <c r="R275" s="13"/>
    </row>
    <row r="276" spans="1:18" s="116" customFormat="1" ht="36" hidden="1" x14ac:dyDescent="0.25">
      <c r="A276" s="88">
        <v>7222</v>
      </c>
      <c r="B276" s="110" t="s">
        <v>37</v>
      </c>
      <c r="C276" s="45">
        <f t="shared" si="50"/>
        <v>0</v>
      </c>
      <c r="D276" s="43">
        <v>0</v>
      </c>
      <c r="E276" s="40"/>
      <c r="F276" s="39">
        <f t="shared" si="37"/>
        <v>0</v>
      </c>
      <c r="G276" s="43"/>
      <c r="H276" s="42"/>
      <c r="I276" s="39">
        <f t="shared" si="38"/>
        <v>0</v>
      </c>
      <c r="J276" s="43"/>
      <c r="K276" s="42"/>
      <c r="L276" s="39">
        <f t="shared" si="39"/>
        <v>0</v>
      </c>
      <c r="M276" s="41"/>
      <c r="N276" s="40"/>
      <c r="O276" s="39">
        <f t="shared" si="40"/>
        <v>0</v>
      </c>
      <c r="P276" s="38"/>
      <c r="R276" s="13"/>
    </row>
    <row r="277" spans="1:18" s="116" customFormat="1" ht="24" hidden="1" x14ac:dyDescent="0.25">
      <c r="A277" s="111">
        <v>7230</v>
      </c>
      <c r="B277" s="110" t="s">
        <v>36</v>
      </c>
      <c r="C277" s="45">
        <f t="shared" si="50"/>
        <v>0</v>
      </c>
      <c r="D277" s="43">
        <v>0</v>
      </c>
      <c r="E277" s="40"/>
      <c r="F277" s="39">
        <f t="shared" si="37"/>
        <v>0</v>
      </c>
      <c r="G277" s="43"/>
      <c r="H277" s="42"/>
      <c r="I277" s="39">
        <f t="shared" si="38"/>
        <v>0</v>
      </c>
      <c r="J277" s="43"/>
      <c r="K277" s="42"/>
      <c r="L277" s="39">
        <f t="shared" si="39"/>
        <v>0</v>
      </c>
      <c r="M277" s="41"/>
      <c r="N277" s="40"/>
      <c r="O277" s="39">
        <f>M277+N277</f>
        <v>0</v>
      </c>
      <c r="P277" s="38"/>
      <c r="R277" s="13"/>
    </row>
    <row r="278" spans="1:18" ht="24" hidden="1" x14ac:dyDescent="0.25">
      <c r="A278" s="111">
        <v>7240</v>
      </c>
      <c r="B278" s="110" t="s">
        <v>35</v>
      </c>
      <c r="C278" s="45">
        <f t="shared" si="50"/>
        <v>0</v>
      </c>
      <c r="D278" s="115">
        <f>SUM(D279:D280)</f>
        <v>0</v>
      </c>
      <c r="E278" s="112">
        <f>SUM(E279:E280)</f>
        <v>0</v>
      </c>
      <c r="F278" s="39">
        <f t="shared" si="37"/>
        <v>0</v>
      </c>
      <c r="G278" s="115">
        <f>SUM(G279:G280)</f>
        <v>0</v>
      </c>
      <c r="H278" s="114">
        <f>SUM(H279:H280)</f>
        <v>0</v>
      </c>
      <c r="I278" s="39">
        <f t="shared" si="38"/>
        <v>0</v>
      </c>
      <c r="J278" s="115">
        <f>SUM(J279:J280)</f>
        <v>0</v>
      </c>
      <c r="K278" s="114">
        <f>SUM(K279:K280)</f>
        <v>0</v>
      </c>
      <c r="L278" s="39">
        <f t="shared" si="39"/>
        <v>0</v>
      </c>
      <c r="M278" s="113">
        <f>SUM(M279:M280)</f>
        <v>0</v>
      </c>
      <c r="N278" s="112">
        <f>SUM(N279:N280)</f>
        <v>0</v>
      </c>
      <c r="O278" s="39">
        <f>SUM(O279:O280)</f>
        <v>0</v>
      </c>
      <c r="P278" s="38"/>
      <c r="R278" s="13"/>
    </row>
    <row r="279" spans="1:18" ht="36" hidden="1" x14ac:dyDescent="0.25">
      <c r="A279" s="88">
        <v>7245</v>
      </c>
      <c r="B279" s="110" t="s">
        <v>34</v>
      </c>
      <c r="C279" s="45">
        <f t="shared" si="50"/>
        <v>0</v>
      </c>
      <c r="D279" s="43">
        <v>0</v>
      </c>
      <c r="E279" s="40"/>
      <c r="F279" s="39">
        <f t="shared" si="37"/>
        <v>0</v>
      </c>
      <c r="G279" s="43"/>
      <c r="H279" s="42"/>
      <c r="I279" s="39">
        <f t="shared" si="38"/>
        <v>0</v>
      </c>
      <c r="J279" s="43"/>
      <c r="K279" s="42"/>
      <c r="L279" s="39">
        <f t="shared" si="39"/>
        <v>0</v>
      </c>
      <c r="M279" s="41"/>
      <c r="N279" s="40"/>
      <c r="O279" s="39">
        <f t="shared" ref="O279:O282" si="57">M279+N279</f>
        <v>0</v>
      </c>
      <c r="P279" s="38"/>
      <c r="R279" s="13"/>
    </row>
    <row r="280" spans="1:18" ht="72" hidden="1" x14ac:dyDescent="0.25">
      <c r="A280" s="88">
        <v>7246</v>
      </c>
      <c r="B280" s="110" t="s">
        <v>33</v>
      </c>
      <c r="C280" s="45">
        <f t="shared" si="50"/>
        <v>0</v>
      </c>
      <c r="D280" s="43">
        <v>0</v>
      </c>
      <c r="E280" s="40"/>
      <c r="F280" s="39">
        <f t="shared" si="37"/>
        <v>0</v>
      </c>
      <c r="G280" s="43"/>
      <c r="H280" s="42"/>
      <c r="I280" s="39">
        <f t="shared" si="38"/>
        <v>0</v>
      </c>
      <c r="J280" s="43"/>
      <c r="K280" s="42"/>
      <c r="L280" s="39">
        <f t="shared" si="39"/>
        <v>0</v>
      </c>
      <c r="M280" s="41"/>
      <c r="N280" s="40"/>
      <c r="O280" s="39">
        <f t="shared" si="57"/>
        <v>0</v>
      </c>
      <c r="P280" s="38"/>
      <c r="R280" s="13"/>
    </row>
    <row r="281" spans="1:18" ht="24" hidden="1" x14ac:dyDescent="0.25">
      <c r="A281" s="111">
        <v>7260</v>
      </c>
      <c r="B281" s="110" t="s">
        <v>32</v>
      </c>
      <c r="C281" s="45">
        <f t="shared" si="50"/>
        <v>0</v>
      </c>
      <c r="D281" s="83">
        <v>0</v>
      </c>
      <c r="E281" s="80"/>
      <c r="F281" s="79">
        <f t="shared" si="37"/>
        <v>0</v>
      </c>
      <c r="G281" s="83"/>
      <c r="H281" s="82"/>
      <c r="I281" s="79">
        <f t="shared" si="38"/>
        <v>0</v>
      </c>
      <c r="J281" s="83"/>
      <c r="K281" s="82"/>
      <c r="L281" s="79">
        <f t="shared" si="39"/>
        <v>0</v>
      </c>
      <c r="M281" s="81"/>
      <c r="N281" s="80"/>
      <c r="O281" s="79">
        <f t="shared" si="57"/>
        <v>0</v>
      </c>
      <c r="P281" s="78"/>
      <c r="R281" s="13"/>
    </row>
    <row r="282" spans="1:18" hidden="1" x14ac:dyDescent="0.25">
      <c r="A282" s="109">
        <v>7700</v>
      </c>
      <c r="B282" s="108" t="s">
        <v>31</v>
      </c>
      <c r="C282" s="107">
        <f t="shared" si="50"/>
        <v>0</v>
      </c>
      <c r="D282" s="105">
        <f>D283</f>
        <v>0</v>
      </c>
      <c r="E282" s="102">
        <f>SUM(E283)</f>
        <v>0</v>
      </c>
      <c r="F282" s="101">
        <f t="shared" si="37"/>
        <v>0</v>
      </c>
      <c r="G282" s="105">
        <f>G283</f>
        <v>0</v>
      </c>
      <c r="H282" s="104">
        <f>SUM(H283)</f>
        <v>0</v>
      </c>
      <c r="I282" s="101">
        <f t="shared" si="38"/>
        <v>0</v>
      </c>
      <c r="J282" s="105">
        <f>J283</f>
        <v>0</v>
      </c>
      <c r="K282" s="104">
        <f>SUM(K283)</f>
        <v>0</v>
      </c>
      <c r="L282" s="101">
        <f t="shared" si="39"/>
        <v>0</v>
      </c>
      <c r="M282" s="103">
        <f>SUM(M283)</f>
        <v>0</v>
      </c>
      <c r="N282" s="102">
        <f>SUM(N283)</f>
        <v>0</v>
      </c>
      <c r="O282" s="101">
        <f t="shared" si="57"/>
        <v>0</v>
      </c>
      <c r="P282" s="100"/>
      <c r="R282" s="13"/>
    </row>
    <row r="283" spans="1:18" hidden="1" x14ac:dyDescent="0.25">
      <c r="A283" s="99">
        <v>7720</v>
      </c>
      <c r="B283" s="98" t="s">
        <v>30</v>
      </c>
      <c r="C283" s="97">
        <f t="shared" si="50"/>
        <v>0</v>
      </c>
      <c r="D283" s="53">
        <v>0</v>
      </c>
      <c r="E283" s="50"/>
      <c r="F283" s="49">
        <f t="shared" si="37"/>
        <v>0</v>
      </c>
      <c r="G283" s="53"/>
      <c r="H283" s="52"/>
      <c r="I283" s="49">
        <f t="shared" si="38"/>
        <v>0</v>
      </c>
      <c r="J283" s="53"/>
      <c r="K283" s="52"/>
      <c r="L283" s="49">
        <f t="shared" si="39"/>
        <v>0</v>
      </c>
      <c r="M283" s="51"/>
      <c r="N283" s="50"/>
      <c r="O283" s="49">
        <f>M283+N283</f>
        <v>0</v>
      </c>
      <c r="P283" s="48"/>
      <c r="R283" s="13"/>
    </row>
    <row r="284" spans="1:18" hidden="1" x14ac:dyDescent="0.25">
      <c r="A284" s="57"/>
      <c r="B284" s="96" t="s">
        <v>29</v>
      </c>
      <c r="C284" s="85">
        <f t="shared" si="50"/>
        <v>0</v>
      </c>
      <c r="D284" s="94">
        <f>SUM(D285:D286)</f>
        <v>0</v>
      </c>
      <c r="E284" s="91">
        <f>SUM(E285:E286)</f>
        <v>0</v>
      </c>
      <c r="F284" s="90">
        <f t="shared" si="37"/>
        <v>0</v>
      </c>
      <c r="G284" s="94">
        <f>SUM(G285:G286)</f>
        <v>0</v>
      </c>
      <c r="H284" s="93">
        <f>SUM(H285:H286)</f>
        <v>0</v>
      </c>
      <c r="I284" s="90">
        <f t="shared" si="38"/>
        <v>0</v>
      </c>
      <c r="J284" s="94">
        <f>SUM(J285:J286)</f>
        <v>0</v>
      </c>
      <c r="K284" s="93">
        <f>SUM(K285:K286)</f>
        <v>0</v>
      </c>
      <c r="L284" s="90">
        <f t="shared" si="39"/>
        <v>0</v>
      </c>
      <c r="M284" s="92">
        <f>SUM(M285:M286)</f>
        <v>0</v>
      </c>
      <c r="N284" s="91">
        <f>SUM(N285:N286)</f>
        <v>0</v>
      </c>
      <c r="O284" s="90">
        <f t="shared" ref="O284:O299" si="58">M284+N284</f>
        <v>0</v>
      </c>
      <c r="P284" s="89"/>
      <c r="R284" s="13"/>
    </row>
    <row r="285" spans="1:18" hidden="1" x14ac:dyDescent="0.25">
      <c r="A285" s="47" t="s">
        <v>28</v>
      </c>
      <c r="B285" s="88" t="s">
        <v>27</v>
      </c>
      <c r="C285" s="87">
        <f t="shared" si="50"/>
        <v>0</v>
      </c>
      <c r="D285" s="43"/>
      <c r="E285" s="40"/>
      <c r="F285" s="39">
        <f t="shared" si="37"/>
        <v>0</v>
      </c>
      <c r="G285" s="43"/>
      <c r="H285" s="42"/>
      <c r="I285" s="39">
        <f t="shared" si="38"/>
        <v>0</v>
      </c>
      <c r="J285" s="43"/>
      <c r="K285" s="42"/>
      <c r="L285" s="39">
        <f t="shared" si="39"/>
        <v>0</v>
      </c>
      <c r="M285" s="41"/>
      <c r="N285" s="40"/>
      <c r="O285" s="39">
        <f t="shared" si="58"/>
        <v>0</v>
      </c>
      <c r="P285" s="38"/>
      <c r="R285" s="13"/>
    </row>
    <row r="286" spans="1:18" hidden="1" x14ac:dyDescent="0.25">
      <c r="A286" s="47" t="s">
        <v>26</v>
      </c>
      <c r="B286" s="86" t="s">
        <v>25</v>
      </c>
      <c r="C286" s="85">
        <f t="shared" si="50"/>
        <v>0</v>
      </c>
      <c r="D286" s="83"/>
      <c r="E286" s="80"/>
      <c r="F286" s="79">
        <f t="shared" si="37"/>
        <v>0</v>
      </c>
      <c r="G286" s="83"/>
      <c r="H286" s="82"/>
      <c r="I286" s="79">
        <f t="shared" si="38"/>
        <v>0</v>
      </c>
      <c r="J286" s="83"/>
      <c r="K286" s="82"/>
      <c r="L286" s="79">
        <f t="shared" si="39"/>
        <v>0</v>
      </c>
      <c r="M286" s="81"/>
      <c r="N286" s="80"/>
      <c r="O286" s="79">
        <f t="shared" si="58"/>
        <v>0</v>
      </c>
      <c r="P286" s="78"/>
      <c r="R286" s="13"/>
    </row>
    <row r="287" spans="1:18" x14ac:dyDescent="0.25">
      <c r="A287" s="77"/>
      <c r="B287" s="76" t="s">
        <v>24</v>
      </c>
      <c r="C287" s="75">
        <f>SUM(C284,C271,C233,C198,C190,C176,C78,C56)</f>
        <v>645927</v>
      </c>
      <c r="D287" s="72">
        <f>SUM(D284,D271,D233,D198,D190,D176,D78,D56)</f>
        <v>680960</v>
      </c>
      <c r="E287" s="600">
        <f>SUM(E284,E271,E233,E198,E190,E176,E78,E56)</f>
        <v>-35033</v>
      </c>
      <c r="F287" s="505">
        <f t="shared" si="37"/>
        <v>645927</v>
      </c>
      <c r="G287" s="72">
        <f>SUM(G284,G271,G233,G198,G190,G176,G78,G56)</f>
        <v>0</v>
      </c>
      <c r="H287" s="71">
        <f>SUM(H284,H271,H233,H198,H190,H176,H78,H56)</f>
        <v>0</v>
      </c>
      <c r="I287" s="70">
        <f t="shared" si="38"/>
        <v>0</v>
      </c>
      <c r="J287" s="72">
        <f>SUM(J284,J271,J233,J198,J190,J176,J78,J56)</f>
        <v>0</v>
      </c>
      <c r="K287" s="71">
        <f>SUM(K284,K271,K233,K198,K190,K176,K78,K56)</f>
        <v>0</v>
      </c>
      <c r="L287" s="70">
        <f t="shared" si="39"/>
        <v>0</v>
      </c>
      <c r="M287" s="69">
        <f>SUM(M284,M271,M233,M198,M190,M176,M78,M56)</f>
        <v>0</v>
      </c>
      <c r="N287" s="68">
        <f>SUM(N284,N271,N233,N198,N190,N176,N78,N56)</f>
        <v>0</v>
      </c>
      <c r="O287" s="67">
        <f t="shared" si="58"/>
        <v>0</v>
      </c>
      <c r="P287" s="66"/>
      <c r="R287" s="13"/>
    </row>
    <row r="288" spans="1:18" hidden="1" x14ac:dyDescent="0.25">
      <c r="A288" s="65" t="s">
        <v>23</v>
      </c>
      <c r="B288" s="64"/>
      <c r="C288" s="59">
        <f t="shared" ref="C288" si="59">F288+I288+L288+O288</f>
        <v>0</v>
      </c>
      <c r="D288" s="61">
        <f>SUM(D28,D29,D45)-D54</f>
        <v>0</v>
      </c>
      <c r="E288" s="58">
        <f>SUM(E28,E29,E45)-E54</f>
        <v>0</v>
      </c>
      <c r="F288" s="15">
        <f t="shared" si="37"/>
        <v>0</v>
      </c>
      <c r="G288" s="61">
        <f>SUM(G28,G29,G45)-G54</f>
        <v>0</v>
      </c>
      <c r="H288" s="60">
        <f>SUM(H28,H29,H45)-H54</f>
        <v>0</v>
      </c>
      <c r="I288" s="15">
        <f t="shared" si="38"/>
        <v>0</v>
      </c>
      <c r="J288" s="61">
        <f>(J30+J46)-J54</f>
        <v>0</v>
      </c>
      <c r="K288" s="60">
        <f>(K30+K46)-K54</f>
        <v>0</v>
      </c>
      <c r="L288" s="15">
        <f t="shared" si="39"/>
        <v>0</v>
      </c>
      <c r="M288" s="59">
        <f>M48-M54</f>
        <v>0</v>
      </c>
      <c r="N288" s="58">
        <f>N48-N54</f>
        <v>0</v>
      </c>
      <c r="O288" s="15">
        <f t="shared" si="58"/>
        <v>0</v>
      </c>
      <c r="P288" s="14"/>
      <c r="R288" s="13"/>
    </row>
    <row r="289" spans="1:18" s="6" customFormat="1" hidden="1" x14ac:dyDescent="0.25">
      <c r="A289" s="65" t="s">
        <v>22</v>
      </c>
      <c r="B289" s="64"/>
      <c r="C289" s="62">
        <f>SUM(C290,C291)-C298+C299</f>
        <v>0</v>
      </c>
      <c r="D289" s="61">
        <f>SUM(D290,D291)-D298+D299</f>
        <v>0</v>
      </c>
      <c r="E289" s="58">
        <f>SUM(E290,E291)-E298+E299</f>
        <v>0</v>
      </c>
      <c r="F289" s="15">
        <f t="shared" si="37"/>
        <v>0</v>
      </c>
      <c r="G289" s="61">
        <f>SUM(G290,G291)-G298+G299</f>
        <v>0</v>
      </c>
      <c r="H289" s="60">
        <f>SUM(H290,H291)-H298+H299</f>
        <v>0</v>
      </c>
      <c r="I289" s="15">
        <f t="shared" si="38"/>
        <v>0</v>
      </c>
      <c r="J289" s="61">
        <f>SUM(J290,J291)-J298+J299</f>
        <v>0</v>
      </c>
      <c r="K289" s="60">
        <f>SUM(K290,K291)-K298+K299</f>
        <v>0</v>
      </c>
      <c r="L289" s="15">
        <f t="shared" si="39"/>
        <v>0</v>
      </c>
      <c r="M289" s="59">
        <f>SUM(M290,M291)-M298+M299</f>
        <v>0</v>
      </c>
      <c r="N289" s="58">
        <f>SUM(N290,N291)-N298+N299</f>
        <v>0</v>
      </c>
      <c r="O289" s="15">
        <f t="shared" si="58"/>
        <v>0</v>
      </c>
      <c r="P289" s="14"/>
      <c r="R289" s="13"/>
    </row>
    <row r="290" spans="1:18" s="6" customFormat="1" hidden="1" x14ac:dyDescent="0.25">
      <c r="A290" s="63" t="s">
        <v>21</v>
      </c>
      <c r="B290" s="63" t="s">
        <v>20</v>
      </c>
      <c r="C290" s="62">
        <f>C25-C284</f>
        <v>0</v>
      </c>
      <c r="D290" s="61">
        <f>D25-D284</f>
        <v>0</v>
      </c>
      <c r="E290" s="58">
        <f>E25-E284</f>
        <v>0</v>
      </c>
      <c r="F290" s="15">
        <f t="shared" si="37"/>
        <v>0</v>
      </c>
      <c r="G290" s="61">
        <f>G25-G284</f>
        <v>0</v>
      </c>
      <c r="H290" s="60">
        <f>H25-H284</f>
        <v>0</v>
      </c>
      <c r="I290" s="15">
        <f t="shared" si="38"/>
        <v>0</v>
      </c>
      <c r="J290" s="61">
        <f>J25-J284</f>
        <v>0</v>
      </c>
      <c r="K290" s="60">
        <f>K25-K284</f>
        <v>0</v>
      </c>
      <c r="L290" s="15">
        <f t="shared" si="39"/>
        <v>0</v>
      </c>
      <c r="M290" s="59">
        <f>M25-M284</f>
        <v>0</v>
      </c>
      <c r="N290" s="58">
        <f>N25-N284</f>
        <v>0</v>
      </c>
      <c r="O290" s="15">
        <f t="shared" si="58"/>
        <v>0</v>
      </c>
      <c r="P290" s="14"/>
      <c r="R290" s="13"/>
    </row>
    <row r="291" spans="1:18" s="6" customFormat="1" hidden="1" x14ac:dyDescent="0.25">
      <c r="A291" s="25" t="s">
        <v>19</v>
      </c>
      <c r="B291" s="25" t="s">
        <v>18</v>
      </c>
      <c r="C291" s="62">
        <f>SUM(C292,C294,C296)-SUM(C293,C295,C297)</f>
        <v>0</v>
      </c>
      <c r="D291" s="61">
        <f>SUM(D292,D294,D296)-SUM(D293,D295,D297)</f>
        <v>0</v>
      </c>
      <c r="E291" s="58">
        <f t="shared" ref="E291" si="60">SUM(E292,E294,E296)-SUM(E293,E295,E297)</f>
        <v>0</v>
      </c>
      <c r="F291" s="15">
        <f t="shared" si="37"/>
        <v>0</v>
      </c>
      <c r="G291" s="61">
        <f t="shared" ref="G291:H291" si="61">SUM(G292,G294,G296)-SUM(G293,G295,G297)</f>
        <v>0</v>
      </c>
      <c r="H291" s="60">
        <f t="shared" si="61"/>
        <v>0</v>
      </c>
      <c r="I291" s="15">
        <f t="shared" si="38"/>
        <v>0</v>
      </c>
      <c r="J291" s="61">
        <f t="shared" ref="J291:K291" si="62">SUM(J292,J294,J296)-SUM(J293,J295,J297)</f>
        <v>0</v>
      </c>
      <c r="K291" s="60">
        <f t="shared" si="62"/>
        <v>0</v>
      </c>
      <c r="L291" s="15">
        <f t="shared" si="39"/>
        <v>0</v>
      </c>
      <c r="M291" s="59">
        <f t="shared" ref="M291:N291" si="63">SUM(M292,M294,M296)-SUM(M293,M295,M297)</f>
        <v>0</v>
      </c>
      <c r="N291" s="58">
        <f t="shared" si="63"/>
        <v>0</v>
      </c>
      <c r="O291" s="15">
        <f t="shared" si="58"/>
        <v>0</v>
      </c>
      <c r="P291" s="14"/>
      <c r="R291" s="13"/>
    </row>
    <row r="292" spans="1:18" s="6" customFormat="1" hidden="1" x14ac:dyDescent="0.25">
      <c r="A292" s="57" t="s">
        <v>17</v>
      </c>
      <c r="B292" s="56" t="s">
        <v>16</v>
      </c>
      <c r="C292" s="55">
        <f t="shared" ref="C292:C299" si="64">F292+I292+L292+O292</f>
        <v>0</v>
      </c>
      <c r="D292" s="53"/>
      <c r="E292" s="50"/>
      <c r="F292" s="49">
        <f t="shared" si="37"/>
        <v>0</v>
      </c>
      <c r="G292" s="53"/>
      <c r="H292" s="52"/>
      <c r="I292" s="49">
        <f t="shared" si="38"/>
        <v>0</v>
      </c>
      <c r="J292" s="53"/>
      <c r="K292" s="52"/>
      <c r="L292" s="49">
        <f t="shared" si="39"/>
        <v>0</v>
      </c>
      <c r="M292" s="51"/>
      <c r="N292" s="50"/>
      <c r="O292" s="49">
        <f t="shared" si="58"/>
        <v>0</v>
      </c>
      <c r="P292" s="48"/>
      <c r="R292" s="13"/>
    </row>
    <row r="293" spans="1:18" hidden="1" x14ac:dyDescent="0.25">
      <c r="A293" s="47" t="s">
        <v>15</v>
      </c>
      <c r="B293" s="46" t="s">
        <v>14</v>
      </c>
      <c r="C293" s="45">
        <f t="shared" si="64"/>
        <v>0</v>
      </c>
      <c r="D293" s="43"/>
      <c r="E293" s="40"/>
      <c r="F293" s="39">
        <f t="shared" si="37"/>
        <v>0</v>
      </c>
      <c r="G293" s="43"/>
      <c r="H293" s="42"/>
      <c r="I293" s="39">
        <f t="shared" si="38"/>
        <v>0</v>
      </c>
      <c r="J293" s="43"/>
      <c r="K293" s="42"/>
      <c r="L293" s="39">
        <f t="shared" si="39"/>
        <v>0</v>
      </c>
      <c r="M293" s="41"/>
      <c r="N293" s="40"/>
      <c r="O293" s="39">
        <f t="shared" si="58"/>
        <v>0</v>
      </c>
      <c r="P293" s="38"/>
      <c r="R293" s="13"/>
    </row>
    <row r="294" spans="1:18" hidden="1" x14ac:dyDescent="0.25">
      <c r="A294" s="47" t="s">
        <v>13</v>
      </c>
      <c r="B294" s="46" t="s">
        <v>12</v>
      </c>
      <c r="C294" s="45">
        <f t="shared" si="64"/>
        <v>0</v>
      </c>
      <c r="D294" s="43"/>
      <c r="E294" s="40"/>
      <c r="F294" s="39">
        <f t="shared" si="37"/>
        <v>0</v>
      </c>
      <c r="G294" s="43"/>
      <c r="H294" s="42"/>
      <c r="I294" s="39">
        <f t="shared" si="38"/>
        <v>0</v>
      </c>
      <c r="J294" s="43"/>
      <c r="K294" s="42"/>
      <c r="L294" s="39">
        <f t="shared" si="39"/>
        <v>0</v>
      </c>
      <c r="M294" s="41"/>
      <c r="N294" s="40"/>
      <c r="O294" s="39">
        <f t="shared" si="58"/>
        <v>0</v>
      </c>
      <c r="P294" s="38"/>
      <c r="R294" s="13"/>
    </row>
    <row r="295" spans="1:18" hidden="1" x14ac:dyDescent="0.25">
      <c r="A295" s="47" t="s">
        <v>11</v>
      </c>
      <c r="B295" s="46" t="s">
        <v>10</v>
      </c>
      <c r="C295" s="45">
        <f t="shared" si="64"/>
        <v>0</v>
      </c>
      <c r="D295" s="43"/>
      <c r="E295" s="40"/>
      <c r="F295" s="39">
        <f t="shared" si="37"/>
        <v>0</v>
      </c>
      <c r="G295" s="43"/>
      <c r="H295" s="42"/>
      <c r="I295" s="39">
        <f t="shared" si="38"/>
        <v>0</v>
      </c>
      <c r="J295" s="43"/>
      <c r="K295" s="42"/>
      <c r="L295" s="39">
        <f t="shared" si="39"/>
        <v>0</v>
      </c>
      <c r="M295" s="41"/>
      <c r="N295" s="40"/>
      <c r="O295" s="39">
        <f t="shared" si="58"/>
        <v>0</v>
      </c>
      <c r="P295" s="38"/>
      <c r="R295" s="13"/>
    </row>
    <row r="296" spans="1:18" hidden="1" x14ac:dyDescent="0.25">
      <c r="A296" s="47" t="s">
        <v>9</v>
      </c>
      <c r="B296" s="46" t="s">
        <v>8</v>
      </c>
      <c r="C296" s="45">
        <f t="shared" si="64"/>
        <v>0</v>
      </c>
      <c r="D296" s="43"/>
      <c r="E296" s="40"/>
      <c r="F296" s="39">
        <f t="shared" si="37"/>
        <v>0</v>
      </c>
      <c r="G296" s="43"/>
      <c r="H296" s="42"/>
      <c r="I296" s="39">
        <f t="shared" si="38"/>
        <v>0</v>
      </c>
      <c r="J296" s="43"/>
      <c r="K296" s="42"/>
      <c r="L296" s="39">
        <f t="shared" si="39"/>
        <v>0</v>
      </c>
      <c r="M296" s="41"/>
      <c r="N296" s="40"/>
      <c r="O296" s="39">
        <f t="shared" si="58"/>
        <v>0</v>
      </c>
      <c r="P296" s="38"/>
      <c r="R296" s="13"/>
    </row>
    <row r="297" spans="1:18" hidden="1" x14ac:dyDescent="0.25">
      <c r="A297" s="37" t="s">
        <v>7</v>
      </c>
      <c r="B297" s="36" t="s">
        <v>6</v>
      </c>
      <c r="C297" s="35">
        <f t="shared" si="64"/>
        <v>0</v>
      </c>
      <c r="D297" s="33"/>
      <c r="E297" s="30"/>
      <c r="F297" s="29">
        <f t="shared" si="37"/>
        <v>0</v>
      </c>
      <c r="G297" s="33"/>
      <c r="H297" s="32"/>
      <c r="I297" s="29">
        <f t="shared" si="38"/>
        <v>0</v>
      </c>
      <c r="J297" s="33"/>
      <c r="K297" s="32"/>
      <c r="L297" s="29">
        <f t="shared" si="39"/>
        <v>0</v>
      </c>
      <c r="M297" s="31"/>
      <c r="N297" s="30"/>
      <c r="O297" s="29">
        <f t="shared" si="58"/>
        <v>0</v>
      </c>
      <c r="P297" s="28"/>
      <c r="R297" s="13"/>
    </row>
    <row r="298" spans="1:18" hidden="1" x14ac:dyDescent="0.25">
      <c r="A298" s="25" t="s">
        <v>5</v>
      </c>
      <c r="B298" s="25" t="s">
        <v>4</v>
      </c>
      <c r="C298" s="27">
        <f t="shared" si="64"/>
        <v>0</v>
      </c>
      <c r="D298" s="19"/>
      <c r="E298" s="16"/>
      <c r="F298" s="15">
        <f t="shared" si="37"/>
        <v>0</v>
      </c>
      <c r="G298" s="19"/>
      <c r="H298" s="18"/>
      <c r="I298" s="15">
        <f t="shared" si="38"/>
        <v>0</v>
      </c>
      <c r="J298" s="19"/>
      <c r="K298" s="18"/>
      <c r="L298" s="15">
        <f t="shared" si="39"/>
        <v>0</v>
      </c>
      <c r="M298" s="17"/>
      <c r="N298" s="16"/>
      <c r="O298" s="15">
        <f t="shared" si="58"/>
        <v>0</v>
      </c>
      <c r="P298" s="14"/>
      <c r="R298" s="13"/>
    </row>
    <row r="299" spans="1:18" s="6" customFormat="1" ht="36" hidden="1" x14ac:dyDescent="0.25">
      <c r="A299" s="25" t="s">
        <v>3</v>
      </c>
      <c r="B299" s="24" t="s">
        <v>2</v>
      </c>
      <c r="C299" s="23">
        <f t="shared" si="64"/>
        <v>0</v>
      </c>
      <c r="D299" s="22"/>
      <c r="E299" s="21"/>
      <c r="F299" s="393">
        <f t="shared" si="37"/>
        <v>0</v>
      </c>
      <c r="G299" s="19"/>
      <c r="H299" s="18"/>
      <c r="I299" s="15">
        <f t="shared" si="38"/>
        <v>0</v>
      </c>
      <c r="J299" s="19"/>
      <c r="K299" s="18"/>
      <c r="L299" s="15">
        <f t="shared" si="39"/>
        <v>0</v>
      </c>
      <c r="M299" s="17"/>
      <c r="N299" s="16"/>
      <c r="O299" s="15">
        <f t="shared" si="58"/>
        <v>0</v>
      </c>
      <c r="P299" s="14"/>
      <c r="R299" s="13"/>
    </row>
    <row r="300" spans="1:18" s="6" customFormat="1" x14ac:dyDescent="0.25">
      <c r="A300" s="12" t="s">
        <v>1</v>
      </c>
      <c r="B300" s="11"/>
      <c r="C300" s="11"/>
      <c r="D300" s="11"/>
      <c r="E300" s="11"/>
      <c r="F300" s="11"/>
      <c r="G300" s="11"/>
      <c r="H300" s="11"/>
      <c r="I300" s="11"/>
      <c r="J300" s="11"/>
      <c r="K300" s="11"/>
      <c r="L300" s="11"/>
      <c r="M300" s="11"/>
      <c r="N300" s="11"/>
      <c r="O300" s="11"/>
      <c r="P300" s="10"/>
      <c r="Q300" s="345"/>
    </row>
    <row r="301" spans="1:18" ht="12.75" thickBot="1" x14ac:dyDescent="0.3">
      <c r="A301" s="5"/>
      <c r="B301" s="4"/>
      <c r="C301" s="4"/>
      <c r="D301" s="4"/>
      <c r="E301" s="4"/>
      <c r="F301" s="4"/>
      <c r="G301" s="4"/>
      <c r="H301" s="4"/>
      <c r="I301" s="4"/>
      <c r="J301" s="4"/>
      <c r="K301" s="4"/>
      <c r="L301" s="4"/>
      <c r="M301" s="4"/>
      <c r="N301" s="4"/>
      <c r="O301" s="4"/>
      <c r="P301" s="3"/>
      <c r="Q301" s="377"/>
    </row>
    <row r="302" spans="1:18" x14ac:dyDescent="0.25">
      <c r="A302" s="1"/>
      <c r="B302" s="1"/>
      <c r="C302" s="1"/>
      <c r="D302" s="1"/>
      <c r="E302" s="1"/>
      <c r="F302" s="1"/>
      <c r="G302" s="1"/>
      <c r="H302" s="1"/>
      <c r="I302" s="1"/>
      <c r="J302" s="1"/>
      <c r="K302" s="1"/>
      <c r="L302" s="1"/>
      <c r="M302" s="1"/>
      <c r="N302" s="1"/>
      <c r="O302" s="1"/>
    </row>
    <row r="303" spans="1:18" x14ac:dyDescent="0.25">
      <c r="A303" s="1"/>
      <c r="B303" s="1"/>
      <c r="C303" s="1"/>
      <c r="D303" s="1"/>
      <c r="E303" s="1"/>
      <c r="F303" s="1"/>
      <c r="G303" s="1"/>
      <c r="H303" s="1"/>
      <c r="I303" s="1"/>
      <c r="J303" s="1"/>
      <c r="K303" s="1"/>
      <c r="L303" s="1"/>
      <c r="M303" s="1"/>
      <c r="N303" s="1"/>
      <c r="O303" s="1"/>
    </row>
    <row r="304" spans="1:18"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xyPrwkVrdDJF+B4Hion6t9BN3fbB85Sm+7OqdYDeDOmIMjnA+TUsVqXbJ7tfdWmYLmYu2rFhQlg30ZIlBWZ+ww==" saltValue="476RiAzu3bdrcTD9ftVUOw==" spinCount="100000" sheet="1" objects="1" scenarios="1" formatCells="0" formatColumns="0" formatRows="0"/>
  <autoFilter ref="A22:P300">
    <filterColumn colId="2">
      <filters blank="1">
        <filter val="132 500"/>
        <filter val="15 000"/>
        <filter val="170"/>
        <filter val="2 955"/>
        <filter val="218 200"/>
        <filter val="237 983"/>
        <filter val="29 000"/>
        <filter val="3 125"/>
        <filter val="4 835"/>
        <filter val="44 000"/>
        <filter val="5 234"/>
        <filter val="5 284"/>
        <filter val="50"/>
        <filter val="51 960"/>
        <filter val="57 244"/>
        <filter val="588 683"/>
        <filter val="645 927"/>
      </filters>
    </filterColumn>
  </autoFilter>
  <mergeCells count="31">
    <mergeCell ref="A3:P3"/>
    <mergeCell ref="H20:H21"/>
    <mergeCell ref="I20:I21"/>
    <mergeCell ref="J20:J21"/>
    <mergeCell ref="K20:K21"/>
    <mergeCell ref="L20:L21"/>
    <mergeCell ref="M20:M21"/>
    <mergeCell ref="C18:P18"/>
    <mergeCell ref="A19:A21"/>
    <mergeCell ref="B19:B21"/>
    <mergeCell ref="C19:O19"/>
    <mergeCell ref="P19:P21"/>
    <mergeCell ref="C20:C21"/>
    <mergeCell ref="D20:D21"/>
    <mergeCell ref="E20:E21"/>
    <mergeCell ref="F20:F21"/>
    <mergeCell ref="G20:G21"/>
    <mergeCell ref="C11:P11"/>
    <mergeCell ref="C13:P13"/>
    <mergeCell ref="C14:P14"/>
    <mergeCell ref="C15:P15"/>
    <mergeCell ref="C16:P16"/>
    <mergeCell ref="C17:P17"/>
    <mergeCell ref="N20:N21"/>
    <mergeCell ref="O20:O21"/>
    <mergeCell ref="C10:P10"/>
    <mergeCell ref="A4:P4"/>
    <mergeCell ref="C6:P6"/>
    <mergeCell ref="C7:P7"/>
    <mergeCell ref="C8:P8"/>
    <mergeCell ref="C9:P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8.pielikums Jūrmalas pilsētas domes 
2016.gada 15.septembra saistošajiem noteikumiem Nr.30
(protokols Nr.13, 11.punkts)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7" sqref="T7"/>
    </sheetView>
  </sheetViews>
  <sheetFormatPr defaultRowHeight="12" outlineLevelCol="1" x14ac:dyDescent="0.25"/>
  <cols>
    <col min="1" max="1" width="10.85546875" style="2" customWidth="1"/>
    <col min="2" max="2" width="30.4257812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530</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458</v>
      </c>
      <c r="D9" s="861"/>
      <c r="E9" s="861"/>
      <c r="F9" s="861"/>
      <c r="G9" s="861"/>
      <c r="H9" s="861"/>
      <c r="I9" s="861"/>
      <c r="J9" s="861"/>
      <c r="K9" s="861"/>
      <c r="L9" s="861"/>
      <c r="M9" s="861"/>
      <c r="N9" s="861"/>
      <c r="O9" s="861"/>
      <c r="P9" s="882"/>
      <c r="Q9" s="377"/>
    </row>
    <row r="10" spans="1:17" ht="24" customHeight="1" x14ac:dyDescent="0.25">
      <c r="A10" s="359" t="s">
        <v>322</v>
      </c>
      <c r="B10" s="358"/>
      <c r="C10" s="864" t="s">
        <v>531</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366</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45278</v>
      </c>
      <c r="D24" s="334">
        <f>SUM(D25,D28,D29,D45,D46)</f>
        <v>19904</v>
      </c>
      <c r="E24" s="508">
        <f>SUM(E25,E28,E29,E45,E46)</f>
        <v>25374</v>
      </c>
      <c r="F24" s="462">
        <f t="shared" ref="F24:F29" si="0">D24+E24</f>
        <v>45278</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327">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318">
        <f>F27+I27+L27+O27</f>
        <v>0</v>
      </c>
      <c r="D27" s="316"/>
      <c r="E27" s="313"/>
      <c r="F27" s="317">
        <f t="shared" si="0"/>
        <v>0</v>
      </c>
      <c r="G27" s="316"/>
      <c r="H27" s="315"/>
      <c r="I27" s="312">
        <f>G27+H27</f>
        <v>0</v>
      </c>
      <c r="J27" s="316"/>
      <c r="K27" s="315"/>
      <c r="L27" s="312">
        <f>J27+K27</f>
        <v>0</v>
      </c>
      <c r="M27" s="314"/>
      <c r="N27" s="313"/>
      <c r="O27" s="312">
        <f>M27+N27</f>
        <v>0</v>
      </c>
      <c r="P27" s="38"/>
    </row>
    <row r="28" spans="1:17" s="6" customFormat="1" ht="25.5" thickTop="1" thickBot="1" x14ac:dyDescent="0.3">
      <c r="A28" s="311">
        <v>19300</v>
      </c>
      <c r="B28" s="311" t="s">
        <v>286</v>
      </c>
      <c r="C28" s="310">
        <f>SUM(F28,I28)</f>
        <v>45278</v>
      </c>
      <c r="D28" s="307">
        <v>19904</v>
      </c>
      <c r="E28" s="512">
        <f>20118+5256</f>
        <v>25374</v>
      </c>
      <c r="F28" s="469">
        <f t="shared" si="0"/>
        <v>45278</v>
      </c>
      <c r="G28" s="307"/>
      <c r="H28" s="306"/>
      <c r="I28" s="305">
        <f>G28+H28</f>
        <v>0</v>
      </c>
      <c r="J28" s="304" t="s">
        <v>262</v>
      </c>
      <c r="K28" s="303" t="s">
        <v>262</v>
      </c>
      <c r="L28" s="300" t="s">
        <v>262</v>
      </c>
      <c r="M28" s="302" t="s">
        <v>262</v>
      </c>
      <c r="N28" s="301" t="s">
        <v>262</v>
      </c>
      <c r="O28" s="300" t="s">
        <v>262</v>
      </c>
      <c r="P28" s="299"/>
    </row>
    <row r="29" spans="1:17" s="6" customFormat="1" ht="24.75" hidden="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24.75" hidden="1" thickTop="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12.75" hidden="1" thickTop="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36.75" hidden="1" thickTop="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12.75" hidden="1" thickTop="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24.75" hidden="1" thickTop="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25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75" hidden="1" thickTop="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12.75" hidden="1" thickTop="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4">F53+I53+L53+O53</f>
        <v>45278</v>
      </c>
      <c r="D53" s="220">
        <f>SUM(D54,D284)</f>
        <v>19904</v>
      </c>
      <c r="E53" s="535">
        <f>SUM(E54,E284)</f>
        <v>25374</v>
      </c>
      <c r="F53" s="489">
        <f t="shared" ref="F53:F117" si="5">D53+E53</f>
        <v>45278</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212">
        <f t="shared" si="4"/>
        <v>45278</v>
      </c>
      <c r="D54" s="210">
        <f>SUM(D55,D197)</f>
        <v>19904</v>
      </c>
      <c r="E54" s="536">
        <f>SUM(E55,E197)</f>
        <v>25374</v>
      </c>
      <c r="F54" s="490">
        <f t="shared" si="5"/>
        <v>45278</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182">
        <f t="shared" si="4"/>
        <v>5256</v>
      </c>
      <c r="D55" s="179">
        <f>SUM(D56,D78,D176,D190)</f>
        <v>0</v>
      </c>
      <c r="E55" s="537">
        <f>SUM(E56,E78,E176,E190)</f>
        <v>5256</v>
      </c>
      <c r="F55" s="491">
        <f t="shared" si="5"/>
        <v>5256</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16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124">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170">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85">
        <f t="shared" si="4"/>
        <v>0</v>
      </c>
      <c r="D59" s="83">
        <v>0</v>
      </c>
      <c r="E59" s="80"/>
      <c r="F59" s="84">
        <f t="shared" si="5"/>
        <v>0</v>
      </c>
      <c r="G59" s="83"/>
      <c r="H59" s="82"/>
      <c r="I59" s="79">
        <f t="shared" si="6"/>
        <v>0</v>
      </c>
      <c r="J59" s="83">
        <v>0</v>
      </c>
      <c r="K59" s="82"/>
      <c r="L59" s="79">
        <f t="shared" si="7"/>
        <v>0</v>
      </c>
      <c r="M59" s="81"/>
      <c r="N59" s="80"/>
      <c r="O59" s="79">
        <f t="shared" si="8"/>
        <v>0</v>
      </c>
      <c r="P59" s="78"/>
    </row>
    <row r="60" spans="1:16" hidden="1" x14ac:dyDescent="0.25">
      <c r="A60" s="88">
        <v>1119</v>
      </c>
      <c r="B60" s="110" t="s">
        <v>253</v>
      </c>
      <c r="C60" s="45">
        <f t="shared" si="4"/>
        <v>0</v>
      </c>
      <c r="D60" s="43">
        <v>0</v>
      </c>
      <c r="E60" s="40"/>
      <c r="F60" s="44">
        <f t="shared" si="5"/>
        <v>0</v>
      </c>
      <c r="G60" s="43"/>
      <c r="H60" s="42"/>
      <c r="I60" s="39">
        <f t="shared" si="6"/>
        <v>0</v>
      </c>
      <c r="J60" s="43">
        <v>0</v>
      </c>
      <c r="K60" s="42"/>
      <c r="L60" s="39">
        <f t="shared" si="7"/>
        <v>0</v>
      </c>
      <c r="M60" s="41"/>
      <c r="N60" s="40"/>
      <c r="O60" s="39">
        <f t="shared" si="8"/>
        <v>0</v>
      </c>
      <c r="P60" s="38"/>
    </row>
    <row r="61" spans="1:16" hidden="1" x14ac:dyDescent="0.25">
      <c r="A61" s="111">
        <v>1140</v>
      </c>
      <c r="B61" s="110" t="s">
        <v>252</v>
      </c>
      <c r="C61" s="45">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45">
        <f t="shared" si="4"/>
        <v>0</v>
      </c>
      <c r="D62" s="43">
        <v>0</v>
      </c>
      <c r="E62" s="40"/>
      <c r="F62" s="44">
        <f t="shared" si="5"/>
        <v>0</v>
      </c>
      <c r="G62" s="43"/>
      <c r="H62" s="42"/>
      <c r="I62" s="39">
        <f t="shared" si="6"/>
        <v>0</v>
      </c>
      <c r="J62" s="43">
        <v>0</v>
      </c>
      <c r="K62" s="42"/>
      <c r="L62" s="39">
        <f t="shared" si="7"/>
        <v>0</v>
      </c>
      <c r="M62" s="41"/>
      <c r="N62" s="40"/>
      <c r="O62" s="39">
        <f t="shared" si="8"/>
        <v>0</v>
      </c>
      <c r="P62" s="38"/>
    </row>
    <row r="63" spans="1:16" ht="24" hidden="1" x14ac:dyDescent="0.25">
      <c r="A63" s="88">
        <v>1142</v>
      </c>
      <c r="B63" s="110" t="s">
        <v>250</v>
      </c>
      <c r="C63" s="45">
        <f t="shared" si="4"/>
        <v>0</v>
      </c>
      <c r="D63" s="43">
        <v>0</v>
      </c>
      <c r="E63" s="40"/>
      <c r="F63" s="44">
        <f t="shared" si="5"/>
        <v>0</v>
      </c>
      <c r="G63" s="43"/>
      <c r="H63" s="42"/>
      <c r="I63" s="39">
        <f t="shared" si="6"/>
        <v>0</v>
      </c>
      <c r="J63" s="43">
        <v>0</v>
      </c>
      <c r="K63" s="42"/>
      <c r="L63" s="39">
        <f t="shared" si="7"/>
        <v>0</v>
      </c>
      <c r="M63" s="41"/>
      <c r="N63" s="40"/>
      <c r="O63" s="39">
        <f t="shared" si="8"/>
        <v>0</v>
      </c>
      <c r="P63" s="38"/>
    </row>
    <row r="64" spans="1:16" ht="24" hidden="1" x14ac:dyDescent="0.25">
      <c r="A64" s="88">
        <v>1145</v>
      </c>
      <c r="B64" s="110" t="s">
        <v>249</v>
      </c>
      <c r="C64" s="45">
        <f t="shared" si="4"/>
        <v>0</v>
      </c>
      <c r="D64" s="43">
        <v>0</v>
      </c>
      <c r="E64" s="40"/>
      <c r="F64" s="44">
        <f t="shared" si="5"/>
        <v>0</v>
      </c>
      <c r="G64" s="43"/>
      <c r="H64" s="42"/>
      <c r="I64" s="39">
        <f t="shared" si="6"/>
        <v>0</v>
      </c>
      <c r="J64" s="43">
        <v>0</v>
      </c>
      <c r="K64" s="42"/>
      <c r="L64" s="39">
        <f t="shared" si="7"/>
        <v>0</v>
      </c>
      <c r="M64" s="41"/>
      <c r="N64" s="40"/>
      <c r="O64" s="39">
        <f t="shared" si="8"/>
        <v>0</v>
      </c>
      <c r="P64" s="38"/>
    </row>
    <row r="65" spans="1:16" ht="24" hidden="1" x14ac:dyDescent="0.25">
      <c r="A65" s="88">
        <v>1146</v>
      </c>
      <c r="B65" s="110" t="s">
        <v>248</v>
      </c>
      <c r="C65" s="45">
        <f t="shared" si="4"/>
        <v>0</v>
      </c>
      <c r="D65" s="43">
        <v>0</v>
      </c>
      <c r="E65" s="40"/>
      <c r="F65" s="44">
        <f t="shared" si="5"/>
        <v>0</v>
      </c>
      <c r="G65" s="43"/>
      <c r="H65" s="42"/>
      <c r="I65" s="39">
        <f t="shared" si="6"/>
        <v>0</v>
      </c>
      <c r="J65" s="43">
        <v>0</v>
      </c>
      <c r="K65" s="42"/>
      <c r="L65" s="39">
        <f t="shared" si="7"/>
        <v>0</v>
      </c>
      <c r="M65" s="41"/>
      <c r="N65" s="40"/>
      <c r="O65" s="39">
        <f t="shared" si="8"/>
        <v>0</v>
      </c>
      <c r="P65" s="38"/>
    </row>
    <row r="66" spans="1:16" hidden="1" x14ac:dyDescent="0.25">
      <c r="A66" s="88">
        <v>1147</v>
      </c>
      <c r="B66" s="110" t="s">
        <v>247</v>
      </c>
      <c r="C66" s="45">
        <f t="shared" si="4"/>
        <v>0</v>
      </c>
      <c r="D66" s="43">
        <v>0</v>
      </c>
      <c r="E66" s="40"/>
      <c r="F66" s="44">
        <f t="shared" si="5"/>
        <v>0</v>
      </c>
      <c r="G66" s="43"/>
      <c r="H66" s="42"/>
      <c r="I66" s="39">
        <f t="shared" si="6"/>
        <v>0</v>
      </c>
      <c r="J66" s="43">
        <v>0</v>
      </c>
      <c r="K66" s="42"/>
      <c r="L66" s="39">
        <f t="shared" si="7"/>
        <v>0</v>
      </c>
      <c r="M66" s="41"/>
      <c r="N66" s="40"/>
      <c r="O66" s="39">
        <f t="shared" si="8"/>
        <v>0</v>
      </c>
      <c r="P66" s="38"/>
    </row>
    <row r="67" spans="1:16" hidden="1" x14ac:dyDescent="0.25">
      <c r="A67" s="88">
        <v>1148</v>
      </c>
      <c r="B67" s="110" t="s">
        <v>246</v>
      </c>
      <c r="C67" s="45">
        <f t="shared" si="4"/>
        <v>0</v>
      </c>
      <c r="D67" s="43">
        <v>0</v>
      </c>
      <c r="E67" s="40"/>
      <c r="F67" s="44">
        <f t="shared" si="5"/>
        <v>0</v>
      </c>
      <c r="G67" s="43"/>
      <c r="H67" s="42"/>
      <c r="I67" s="39">
        <f t="shared" si="6"/>
        <v>0</v>
      </c>
      <c r="J67" s="43">
        <v>0</v>
      </c>
      <c r="K67" s="42"/>
      <c r="L67" s="39">
        <f t="shared" si="7"/>
        <v>0</v>
      </c>
      <c r="M67" s="41"/>
      <c r="N67" s="40"/>
      <c r="O67" s="39">
        <f t="shared" si="8"/>
        <v>0</v>
      </c>
      <c r="P67" s="38"/>
    </row>
    <row r="68" spans="1:16" ht="24" hidden="1" x14ac:dyDescent="0.25">
      <c r="A68" s="88">
        <v>1149</v>
      </c>
      <c r="B68" s="110" t="s">
        <v>245</v>
      </c>
      <c r="C68" s="45">
        <f t="shared" si="4"/>
        <v>0</v>
      </c>
      <c r="D68" s="43">
        <v>0</v>
      </c>
      <c r="E68" s="40"/>
      <c r="F68" s="44">
        <f t="shared" si="5"/>
        <v>0</v>
      </c>
      <c r="G68" s="43"/>
      <c r="H68" s="42"/>
      <c r="I68" s="39">
        <f t="shared" si="6"/>
        <v>0</v>
      </c>
      <c r="J68" s="43">
        <v>0</v>
      </c>
      <c r="K68" s="42"/>
      <c r="L68" s="39">
        <f t="shared" si="7"/>
        <v>0</v>
      </c>
      <c r="M68" s="41"/>
      <c r="N68" s="40"/>
      <c r="O68" s="39">
        <f t="shared" si="8"/>
        <v>0</v>
      </c>
      <c r="P68" s="38"/>
    </row>
    <row r="69" spans="1:16" ht="36" hidden="1" x14ac:dyDescent="0.25">
      <c r="A69" s="169">
        <v>1150</v>
      </c>
      <c r="B69" s="96" t="s">
        <v>244</v>
      </c>
      <c r="C69" s="45">
        <f t="shared" si="4"/>
        <v>0</v>
      </c>
      <c r="D69" s="167">
        <v>0</v>
      </c>
      <c r="E69" s="164"/>
      <c r="F69" s="95">
        <f t="shared" si="5"/>
        <v>0</v>
      </c>
      <c r="G69" s="167"/>
      <c r="H69" s="166"/>
      <c r="I69" s="90">
        <f t="shared" si="6"/>
        <v>0</v>
      </c>
      <c r="J69" s="167">
        <v>0</v>
      </c>
      <c r="K69" s="166"/>
      <c r="L69" s="90">
        <f t="shared" si="7"/>
        <v>0</v>
      </c>
      <c r="M69" s="165"/>
      <c r="N69" s="164"/>
      <c r="O69" s="90">
        <f t="shared" si="8"/>
        <v>0</v>
      </c>
      <c r="P69" s="89"/>
    </row>
    <row r="70" spans="1:16" ht="36" hidden="1" x14ac:dyDescent="0.25">
      <c r="A70" s="109">
        <v>1200</v>
      </c>
      <c r="B70" s="108" t="s">
        <v>243</v>
      </c>
      <c r="C70" s="124">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85">
        <f t="shared" si="4"/>
        <v>0</v>
      </c>
      <c r="D71" s="83">
        <v>0</v>
      </c>
      <c r="E71" s="80"/>
      <c r="F71" s="84">
        <f t="shared" si="5"/>
        <v>0</v>
      </c>
      <c r="G71" s="83"/>
      <c r="H71" s="82"/>
      <c r="I71" s="79">
        <f t="shared" si="6"/>
        <v>0</v>
      </c>
      <c r="J71" s="83">
        <v>0</v>
      </c>
      <c r="K71" s="82"/>
      <c r="L71" s="79">
        <f t="shared" si="7"/>
        <v>0</v>
      </c>
      <c r="M71" s="81"/>
      <c r="N71" s="80"/>
      <c r="O71" s="79">
        <f t="shared" si="8"/>
        <v>0</v>
      </c>
      <c r="P71" s="78"/>
    </row>
    <row r="72" spans="1:16" ht="24" hidden="1" x14ac:dyDescent="0.25">
      <c r="A72" s="111">
        <v>1220</v>
      </c>
      <c r="B72" s="110" t="s">
        <v>241</v>
      </c>
      <c r="C72" s="45">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48" hidden="1" x14ac:dyDescent="0.25">
      <c r="A73" s="88">
        <v>1221</v>
      </c>
      <c r="B73" s="110" t="s">
        <v>240</v>
      </c>
      <c r="C73" s="45">
        <f t="shared" si="4"/>
        <v>0</v>
      </c>
      <c r="D73" s="43">
        <v>0</v>
      </c>
      <c r="E73" s="40"/>
      <c r="F73" s="44">
        <f t="shared" si="5"/>
        <v>0</v>
      </c>
      <c r="G73" s="43"/>
      <c r="H73" s="42"/>
      <c r="I73" s="39">
        <f t="shared" si="6"/>
        <v>0</v>
      </c>
      <c r="J73" s="43">
        <v>0</v>
      </c>
      <c r="K73" s="42"/>
      <c r="L73" s="39">
        <f t="shared" si="7"/>
        <v>0</v>
      </c>
      <c r="M73" s="41"/>
      <c r="N73" s="40"/>
      <c r="O73" s="39">
        <f t="shared" si="8"/>
        <v>0</v>
      </c>
      <c r="P73" s="38"/>
    </row>
    <row r="74" spans="1:16" hidden="1" x14ac:dyDescent="0.25">
      <c r="A74" s="88">
        <v>1223</v>
      </c>
      <c r="B74" s="110" t="s">
        <v>239</v>
      </c>
      <c r="C74" s="45">
        <f t="shared" si="4"/>
        <v>0</v>
      </c>
      <c r="D74" s="43">
        <v>0</v>
      </c>
      <c r="E74" s="40"/>
      <c r="F74" s="44">
        <f t="shared" si="5"/>
        <v>0</v>
      </c>
      <c r="G74" s="43"/>
      <c r="H74" s="42"/>
      <c r="I74" s="39">
        <f t="shared" si="6"/>
        <v>0</v>
      </c>
      <c r="J74" s="43">
        <v>0</v>
      </c>
      <c r="K74" s="42"/>
      <c r="L74" s="39">
        <f t="shared" si="7"/>
        <v>0</v>
      </c>
      <c r="M74" s="41"/>
      <c r="N74" s="40"/>
      <c r="O74" s="39">
        <f t="shared" si="8"/>
        <v>0</v>
      </c>
      <c r="P74" s="38"/>
    </row>
    <row r="75" spans="1:16" hidden="1" x14ac:dyDescent="0.25">
      <c r="A75" s="88">
        <v>1225</v>
      </c>
      <c r="B75" s="110" t="s">
        <v>238</v>
      </c>
      <c r="C75" s="45">
        <f t="shared" si="4"/>
        <v>0</v>
      </c>
      <c r="D75" s="43">
        <v>0</v>
      </c>
      <c r="E75" s="40"/>
      <c r="F75" s="44">
        <f t="shared" si="5"/>
        <v>0</v>
      </c>
      <c r="G75" s="43"/>
      <c r="H75" s="42"/>
      <c r="I75" s="39">
        <f t="shared" si="6"/>
        <v>0</v>
      </c>
      <c r="J75" s="43">
        <v>0</v>
      </c>
      <c r="K75" s="42"/>
      <c r="L75" s="39">
        <f t="shared" si="7"/>
        <v>0</v>
      </c>
      <c r="M75" s="41"/>
      <c r="N75" s="40"/>
      <c r="O75" s="39">
        <f t="shared" si="8"/>
        <v>0</v>
      </c>
      <c r="P75" s="38"/>
    </row>
    <row r="76" spans="1:16" ht="24" hidden="1" x14ac:dyDescent="0.25">
      <c r="A76" s="88">
        <v>1227</v>
      </c>
      <c r="B76" s="110" t="s">
        <v>237</v>
      </c>
      <c r="C76" s="45">
        <f t="shared" si="4"/>
        <v>0</v>
      </c>
      <c r="D76" s="43">
        <v>0</v>
      </c>
      <c r="E76" s="40"/>
      <c r="F76" s="44">
        <f t="shared" si="5"/>
        <v>0</v>
      </c>
      <c r="G76" s="43"/>
      <c r="H76" s="42"/>
      <c r="I76" s="39">
        <f t="shared" si="6"/>
        <v>0</v>
      </c>
      <c r="J76" s="43">
        <v>0</v>
      </c>
      <c r="K76" s="42"/>
      <c r="L76" s="39">
        <f t="shared" si="7"/>
        <v>0</v>
      </c>
      <c r="M76" s="41"/>
      <c r="N76" s="40"/>
      <c r="O76" s="39">
        <f t="shared" si="8"/>
        <v>0</v>
      </c>
      <c r="P76" s="38"/>
    </row>
    <row r="77" spans="1:16" ht="48" hidden="1" x14ac:dyDescent="0.25">
      <c r="A77" s="88">
        <v>1228</v>
      </c>
      <c r="B77" s="110" t="s">
        <v>236</v>
      </c>
      <c r="C77" s="45">
        <f t="shared" si="4"/>
        <v>0</v>
      </c>
      <c r="D77" s="43">
        <v>0</v>
      </c>
      <c r="E77" s="40"/>
      <c r="F77" s="44">
        <f t="shared" si="5"/>
        <v>0</v>
      </c>
      <c r="G77" s="43"/>
      <c r="H77" s="42"/>
      <c r="I77" s="39">
        <f t="shared" si="6"/>
        <v>0</v>
      </c>
      <c r="J77" s="43">
        <v>0</v>
      </c>
      <c r="K77" s="42"/>
      <c r="L77" s="39">
        <f t="shared" si="7"/>
        <v>0</v>
      </c>
      <c r="M77" s="41"/>
      <c r="N77" s="40"/>
      <c r="O77" s="39">
        <f t="shared" si="8"/>
        <v>0</v>
      </c>
      <c r="P77" s="38"/>
    </row>
    <row r="78" spans="1:16" x14ac:dyDescent="0.25">
      <c r="A78" s="163">
        <v>2000</v>
      </c>
      <c r="B78" s="163" t="s">
        <v>235</v>
      </c>
      <c r="C78" s="162">
        <f t="shared" si="4"/>
        <v>5256</v>
      </c>
      <c r="D78" s="160">
        <f>SUM(D79,D86,D133,D167,D168,D175)</f>
        <v>0</v>
      </c>
      <c r="E78" s="539">
        <f>SUM(E79,E86,E133,E167,E168,E175)</f>
        <v>5256</v>
      </c>
      <c r="F78" s="492">
        <f t="shared" si="5"/>
        <v>5256</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124">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85">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45">
        <f t="shared" si="4"/>
        <v>0</v>
      </c>
      <c r="D81" s="43">
        <v>0</v>
      </c>
      <c r="E81" s="40"/>
      <c r="F81" s="44">
        <f t="shared" si="5"/>
        <v>0</v>
      </c>
      <c r="G81" s="43"/>
      <c r="H81" s="42"/>
      <c r="I81" s="39">
        <f t="shared" si="6"/>
        <v>0</v>
      </c>
      <c r="J81" s="43">
        <v>0</v>
      </c>
      <c r="K81" s="42"/>
      <c r="L81" s="39">
        <f t="shared" si="7"/>
        <v>0</v>
      </c>
      <c r="M81" s="41"/>
      <c r="N81" s="40"/>
      <c r="O81" s="39">
        <f t="shared" si="8"/>
        <v>0</v>
      </c>
      <c r="P81" s="38"/>
    </row>
    <row r="82" spans="1:16" ht="24" hidden="1" x14ac:dyDescent="0.25">
      <c r="A82" s="88">
        <v>2112</v>
      </c>
      <c r="B82" s="110" t="s">
        <v>230</v>
      </c>
      <c r="C82" s="45">
        <f t="shared" si="4"/>
        <v>0</v>
      </c>
      <c r="D82" s="43">
        <v>0</v>
      </c>
      <c r="E82" s="40"/>
      <c r="F82" s="44">
        <f t="shared" si="5"/>
        <v>0</v>
      </c>
      <c r="G82" s="43"/>
      <c r="H82" s="42"/>
      <c r="I82" s="39">
        <f t="shared" si="6"/>
        <v>0</v>
      </c>
      <c r="J82" s="43">
        <v>0</v>
      </c>
      <c r="K82" s="42"/>
      <c r="L82" s="39">
        <f t="shared" si="7"/>
        <v>0</v>
      </c>
      <c r="M82" s="41"/>
      <c r="N82" s="40"/>
      <c r="O82" s="39">
        <f t="shared" si="8"/>
        <v>0</v>
      </c>
      <c r="P82" s="38"/>
    </row>
    <row r="83" spans="1:16" ht="24" hidden="1" x14ac:dyDescent="0.25">
      <c r="A83" s="111">
        <v>2120</v>
      </c>
      <c r="B83" s="110" t="s">
        <v>232</v>
      </c>
      <c r="C83" s="45">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45">
        <f t="shared" si="4"/>
        <v>0</v>
      </c>
      <c r="D84" s="43">
        <v>0</v>
      </c>
      <c r="E84" s="40"/>
      <c r="F84" s="44">
        <f t="shared" si="5"/>
        <v>0</v>
      </c>
      <c r="G84" s="43"/>
      <c r="H84" s="42"/>
      <c r="I84" s="39">
        <f t="shared" si="6"/>
        <v>0</v>
      </c>
      <c r="J84" s="43">
        <v>0</v>
      </c>
      <c r="K84" s="42"/>
      <c r="L84" s="39">
        <f t="shared" si="7"/>
        <v>0</v>
      </c>
      <c r="M84" s="41"/>
      <c r="N84" s="40"/>
      <c r="O84" s="39">
        <f t="shared" si="8"/>
        <v>0</v>
      </c>
      <c r="P84" s="38"/>
    </row>
    <row r="85" spans="1:16" ht="24" hidden="1" x14ac:dyDescent="0.25">
      <c r="A85" s="88">
        <v>2122</v>
      </c>
      <c r="B85" s="110" t="s">
        <v>230</v>
      </c>
      <c r="C85" s="45">
        <f t="shared" si="4"/>
        <v>0</v>
      </c>
      <c r="D85" s="43">
        <v>0</v>
      </c>
      <c r="E85" s="40"/>
      <c r="F85" s="44">
        <f t="shared" si="5"/>
        <v>0</v>
      </c>
      <c r="G85" s="43"/>
      <c r="H85" s="42"/>
      <c r="I85" s="39">
        <f t="shared" si="6"/>
        <v>0</v>
      </c>
      <c r="J85" s="43">
        <v>0</v>
      </c>
      <c r="K85" s="42"/>
      <c r="L85" s="39">
        <f t="shared" si="7"/>
        <v>0</v>
      </c>
      <c r="M85" s="41"/>
      <c r="N85" s="40"/>
      <c r="O85" s="39">
        <f t="shared" si="8"/>
        <v>0</v>
      </c>
      <c r="P85" s="38"/>
    </row>
    <row r="86" spans="1:16" x14ac:dyDescent="0.25">
      <c r="A86" s="109">
        <v>2200</v>
      </c>
      <c r="B86" s="108" t="s">
        <v>229</v>
      </c>
      <c r="C86" s="168">
        <f t="shared" si="4"/>
        <v>5256</v>
      </c>
      <c r="D86" s="121">
        <f>SUM(D87,D92,D98,D106,D115,D119,D125,D131)</f>
        <v>0</v>
      </c>
      <c r="E86" s="540">
        <f>SUM(E87,E92,E98,E106,E115,E119,E125,E131)</f>
        <v>5256</v>
      </c>
      <c r="F86" s="473">
        <f t="shared" si="5"/>
        <v>5256</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idden="1" x14ac:dyDescent="0.25">
      <c r="A87" s="169">
        <v>2210</v>
      </c>
      <c r="B87" s="96" t="s">
        <v>228</v>
      </c>
      <c r="C87" s="170">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45">
        <f t="shared" si="4"/>
        <v>0</v>
      </c>
      <c r="D88" s="83">
        <v>0</v>
      </c>
      <c r="E88" s="80"/>
      <c r="F88" s="84">
        <f t="shared" si="5"/>
        <v>0</v>
      </c>
      <c r="G88" s="83"/>
      <c r="H88" s="82"/>
      <c r="I88" s="79">
        <f t="shared" si="6"/>
        <v>0</v>
      </c>
      <c r="J88" s="83">
        <v>0</v>
      </c>
      <c r="K88" s="82"/>
      <c r="L88" s="79">
        <f t="shared" si="7"/>
        <v>0</v>
      </c>
      <c r="M88" s="81"/>
      <c r="N88" s="80"/>
      <c r="O88" s="79">
        <f t="shared" si="8"/>
        <v>0</v>
      </c>
      <c r="P88" s="78"/>
    </row>
    <row r="89" spans="1:16" ht="36" hidden="1" x14ac:dyDescent="0.25">
      <c r="A89" s="88">
        <v>2212</v>
      </c>
      <c r="B89" s="110" t="s">
        <v>226</v>
      </c>
      <c r="C89" s="45">
        <f t="shared" si="4"/>
        <v>0</v>
      </c>
      <c r="D89" s="43">
        <v>0</v>
      </c>
      <c r="E89" s="40"/>
      <c r="F89" s="44">
        <f t="shared" si="5"/>
        <v>0</v>
      </c>
      <c r="G89" s="43"/>
      <c r="H89" s="42"/>
      <c r="I89" s="39">
        <f t="shared" si="6"/>
        <v>0</v>
      </c>
      <c r="J89" s="43"/>
      <c r="K89" s="42"/>
      <c r="L89" s="39">
        <f t="shared" si="7"/>
        <v>0</v>
      </c>
      <c r="M89" s="41"/>
      <c r="N89" s="40"/>
      <c r="O89" s="39">
        <f t="shared" si="8"/>
        <v>0</v>
      </c>
      <c r="P89" s="38"/>
    </row>
    <row r="90" spans="1:16" ht="24" hidden="1" x14ac:dyDescent="0.25">
      <c r="A90" s="88">
        <v>2214</v>
      </c>
      <c r="B90" s="110" t="s">
        <v>225</v>
      </c>
      <c r="C90" s="45">
        <f t="shared" si="4"/>
        <v>0</v>
      </c>
      <c r="D90" s="43">
        <v>0</v>
      </c>
      <c r="E90" s="40"/>
      <c r="F90" s="44">
        <f t="shared" si="5"/>
        <v>0</v>
      </c>
      <c r="G90" s="43"/>
      <c r="H90" s="42"/>
      <c r="I90" s="39">
        <f t="shared" si="6"/>
        <v>0</v>
      </c>
      <c r="J90" s="43"/>
      <c r="K90" s="42"/>
      <c r="L90" s="39">
        <f t="shared" si="7"/>
        <v>0</v>
      </c>
      <c r="M90" s="41"/>
      <c r="N90" s="40"/>
      <c r="O90" s="39">
        <f t="shared" si="8"/>
        <v>0</v>
      </c>
      <c r="P90" s="38"/>
    </row>
    <row r="91" spans="1:16" hidden="1" x14ac:dyDescent="0.25">
      <c r="A91" s="88">
        <v>2219</v>
      </c>
      <c r="B91" s="110" t="s">
        <v>224</v>
      </c>
      <c r="C91" s="45">
        <f t="shared" si="4"/>
        <v>0</v>
      </c>
      <c r="D91" s="43">
        <v>0</v>
      </c>
      <c r="E91" s="40"/>
      <c r="F91" s="44">
        <f t="shared" si="5"/>
        <v>0</v>
      </c>
      <c r="G91" s="43"/>
      <c r="H91" s="42"/>
      <c r="I91" s="39">
        <f t="shared" si="6"/>
        <v>0</v>
      </c>
      <c r="J91" s="43">
        <v>0</v>
      </c>
      <c r="K91" s="42"/>
      <c r="L91" s="39">
        <f t="shared" si="7"/>
        <v>0</v>
      </c>
      <c r="M91" s="41"/>
      <c r="N91" s="40"/>
      <c r="O91" s="39">
        <f t="shared" si="8"/>
        <v>0</v>
      </c>
      <c r="P91" s="38"/>
    </row>
    <row r="92" spans="1:16" ht="24" hidden="1" x14ac:dyDescent="0.25">
      <c r="A92" s="111">
        <v>2220</v>
      </c>
      <c r="B92" s="110" t="s">
        <v>223</v>
      </c>
      <c r="C92" s="45">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45">
        <f t="shared" si="4"/>
        <v>0</v>
      </c>
      <c r="D93" s="43">
        <v>0</v>
      </c>
      <c r="E93" s="40"/>
      <c r="F93" s="44">
        <f t="shared" si="5"/>
        <v>0</v>
      </c>
      <c r="G93" s="43"/>
      <c r="H93" s="42"/>
      <c r="I93" s="39">
        <f t="shared" si="6"/>
        <v>0</v>
      </c>
      <c r="J93" s="43"/>
      <c r="K93" s="42"/>
      <c r="L93" s="39">
        <f t="shared" si="7"/>
        <v>0</v>
      </c>
      <c r="M93" s="41"/>
      <c r="N93" s="40"/>
      <c r="O93" s="39">
        <f t="shared" si="8"/>
        <v>0</v>
      </c>
      <c r="P93" s="38"/>
    </row>
    <row r="94" spans="1:16" hidden="1" x14ac:dyDescent="0.25">
      <c r="A94" s="88">
        <v>2222</v>
      </c>
      <c r="B94" s="110" t="s">
        <v>221</v>
      </c>
      <c r="C94" s="45">
        <f t="shared" si="4"/>
        <v>0</v>
      </c>
      <c r="D94" s="43">
        <v>0</v>
      </c>
      <c r="E94" s="40"/>
      <c r="F94" s="44">
        <f t="shared" si="5"/>
        <v>0</v>
      </c>
      <c r="G94" s="43"/>
      <c r="H94" s="42"/>
      <c r="I94" s="39">
        <f t="shared" si="6"/>
        <v>0</v>
      </c>
      <c r="J94" s="43"/>
      <c r="K94" s="42"/>
      <c r="L94" s="39">
        <f t="shared" si="7"/>
        <v>0</v>
      </c>
      <c r="M94" s="41"/>
      <c r="N94" s="40"/>
      <c r="O94" s="39">
        <f t="shared" si="8"/>
        <v>0</v>
      </c>
      <c r="P94" s="38"/>
    </row>
    <row r="95" spans="1:16" hidden="1" x14ac:dyDescent="0.25">
      <c r="A95" s="88">
        <v>2223</v>
      </c>
      <c r="B95" s="110" t="s">
        <v>220</v>
      </c>
      <c r="C95" s="45">
        <f t="shared" si="4"/>
        <v>0</v>
      </c>
      <c r="D95" s="43">
        <v>0</v>
      </c>
      <c r="E95" s="40"/>
      <c r="F95" s="44">
        <f t="shared" si="5"/>
        <v>0</v>
      </c>
      <c r="G95" s="43"/>
      <c r="H95" s="42"/>
      <c r="I95" s="39">
        <f t="shared" si="6"/>
        <v>0</v>
      </c>
      <c r="J95" s="43"/>
      <c r="K95" s="42"/>
      <c r="L95" s="39">
        <f t="shared" si="7"/>
        <v>0</v>
      </c>
      <c r="M95" s="41"/>
      <c r="N95" s="40"/>
      <c r="O95" s="39">
        <f t="shared" si="8"/>
        <v>0</v>
      </c>
      <c r="P95" s="38"/>
    </row>
    <row r="96" spans="1:16" ht="48" hidden="1" x14ac:dyDescent="0.25">
      <c r="A96" s="88">
        <v>2224</v>
      </c>
      <c r="B96" s="110" t="s">
        <v>219</v>
      </c>
      <c r="C96" s="45">
        <f t="shared" si="4"/>
        <v>0</v>
      </c>
      <c r="D96" s="43">
        <v>0</v>
      </c>
      <c r="E96" s="40"/>
      <c r="F96" s="44">
        <f t="shared" si="5"/>
        <v>0</v>
      </c>
      <c r="G96" s="43"/>
      <c r="H96" s="42"/>
      <c r="I96" s="39">
        <f t="shared" si="6"/>
        <v>0</v>
      </c>
      <c r="J96" s="43"/>
      <c r="K96" s="42"/>
      <c r="L96" s="39">
        <f t="shared" si="7"/>
        <v>0</v>
      </c>
      <c r="M96" s="41"/>
      <c r="N96" s="40"/>
      <c r="O96" s="39">
        <f t="shared" si="8"/>
        <v>0</v>
      </c>
      <c r="P96" s="38"/>
    </row>
    <row r="97" spans="1:16" ht="24" hidden="1" x14ac:dyDescent="0.25">
      <c r="A97" s="88">
        <v>2229</v>
      </c>
      <c r="B97" s="110" t="s">
        <v>218</v>
      </c>
      <c r="C97" s="45">
        <f t="shared" si="4"/>
        <v>0</v>
      </c>
      <c r="D97" s="43">
        <v>0</v>
      </c>
      <c r="E97" s="40"/>
      <c r="F97" s="44">
        <f t="shared" si="5"/>
        <v>0</v>
      </c>
      <c r="G97" s="43"/>
      <c r="H97" s="42"/>
      <c r="I97" s="39">
        <f t="shared" si="6"/>
        <v>0</v>
      </c>
      <c r="J97" s="43">
        <v>0</v>
      </c>
      <c r="K97" s="42"/>
      <c r="L97" s="39">
        <f t="shared" si="7"/>
        <v>0</v>
      </c>
      <c r="M97" s="41"/>
      <c r="N97" s="40"/>
      <c r="O97" s="39">
        <f t="shared" si="8"/>
        <v>0</v>
      </c>
      <c r="P97" s="38"/>
    </row>
    <row r="98" spans="1:16" ht="36" hidden="1" x14ac:dyDescent="0.25">
      <c r="A98" s="111">
        <v>2230</v>
      </c>
      <c r="B98" s="110" t="s">
        <v>217</v>
      </c>
      <c r="C98" s="45">
        <f t="shared" si="4"/>
        <v>0</v>
      </c>
      <c r="D98" s="115">
        <f>SUM(D99:D105)</f>
        <v>0</v>
      </c>
      <c r="E98" s="112">
        <f>SUM(E99:E105)</f>
        <v>0</v>
      </c>
      <c r="F98" s="44">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45">
        <f t="shared" si="4"/>
        <v>0</v>
      </c>
      <c r="D99" s="43">
        <v>0</v>
      </c>
      <c r="E99" s="40"/>
      <c r="F99" s="44">
        <f t="shared" si="5"/>
        <v>0</v>
      </c>
      <c r="G99" s="43"/>
      <c r="H99" s="42"/>
      <c r="I99" s="39">
        <f t="shared" si="6"/>
        <v>0</v>
      </c>
      <c r="J99" s="43">
        <v>0</v>
      </c>
      <c r="K99" s="42"/>
      <c r="L99" s="39">
        <f t="shared" si="7"/>
        <v>0</v>
      </c>
      <c r="M99" s="41"/>
      <c r="N99" s="40"/>
      <c r="O99" s="39">
        <f t="shared" si="8"/>
        <v>0</v>
      </c>
      <c r="P99" s="38"/>
    </row>
    <row r="100" spans="1:16" ht="24" hidden="1" x14ac:dyDescent="0.25">
      <c r="A100" s="88">
        <v>2232</v>
      </c>
      <c r="B100" s="110" t="s">
        <v>215</v>
      </c>
      <c r="C100" s="45">
        <f t="shared" si="4"/>
        <v>0</v>
      </c>
      <c r="D100" s="43">
        <v>0</v>
      </c>
      <c r="E100" s="40"/>
      <c r="F100" s="44">
        <f t="shared" si="5"/>
        <v>0</v>
      </c>
      <c r="G100" s="43"/>
      <c r="H100" s="42"/>
      <c r="I100" s="39">
        <f t="shared" si="6"/>
        <v>0</v>
      </c>
      <c r="J100" s="43">
        <v>0</v>
      </c>
      <c r="K100" s="42"/>
      <c r="L100" s="39">
        <f t="shared" si="7"/>
        <v>0</v>
      </c>
      <c r="M100" s="41"/>
      <c r="N100" s="40"/>
      <c r="O100" s="39">
        <f t="shared" si="8"/>
        <v>0</v>
      </c>
      <c r="P100" s="38"/>
    </row>
    <row r="101" spans="1:16" hidden="1" x14ac:dyDescent="0.25">
      <c r="A101" s="145">
        <v>2233</v>
      </c>
      <c r="B101" s="117" t="s">
        <v>214</v>
      </c>
      <c r="C101" s="45">
        <f t="shared" si="4"/>
        <v>0</v>
      </c>
      <c r="D101" s="83">
        <v>0</v>
      </c>
      <c r="E101" s="80"/>
      <c r="F101" s="84">
        <f t="shared" si="5"/>
        <v>0</v>
      </c>
      <c r="G101" s="83"/>
      <c r="H101" s="82"/>
      <c r="I101" s="79">
        <f t="shared" si="6"/>
        <v>0</v>
      </c>
      <c r="J101" s="83">
        <v>0</v>
      </c>
      <c r="K101" s="82"/>
      <c r="L101" s="79">
        <f t="shared" si="7"/>
        <v>0</v>
      </c>
      <c r="M101" s="81"/>
      <c r="N101" s="80"/>
      <c r="O101" s="79">
        <f t="shared" si="8"/>
        <v>0</v>
      </c>
      <c r="P101" s="78"/>
    </row>
    <row r="102" spans="1:16" ht="24" hidden="1" x14ac:dyDescent="0.25">
      <c r="A102" s="88">
        <v>2234</v>
      </c>
      <c r="B102" s="110" t="s">
        <v>213</v>
      </c>
      <c r="C102" s="45">
        <f t="shared" si="4"/>
        <v>0</v>
      </c>
      <c r="D102" s="43">
        <v>0</v>
      </c>
      <c r="E102" s="40"/>
      <c r="F102" s="44">
        <f t="shared" si="5"/>
        <v>0</v>
      </c>
      <c r="G102" s="43"/>
      <c r="H102" s="42"/>
      <c r="I102" s="39">
        <f t="shared" si="6"/>
        <v>0</v>
      </c>
      <c r="J102" s="43">
        <v>0</v>
      </c>
      <c r="K102" s="42"/>
      <c r="L102" s="39">
        <f t="shared" si="7"/>
        <v>0</v>
      </c>
      <c r="M102" s="41"/>
      <c r="N102" s="40"/>
      <c r="O102" s="39">
        <f t="shared" si="8"/>
        <v>0</v>
      </c>
      <c r="P102" s="38"/>
    </row>
    <row r="103" spans="1:16" ht="24" hidden="1" x14ac:dyDescent="0.25">
      <c r="A103" s="88">
        <v>2235</v>
      </c>
      <c r="B103" s="110" t="s">
        <v>212</v>
      </c>
      <c r="C103" s="45">
        <f t="shared" si="4"/>
        <v>0</v>
      </c>
      <c r="D103" s="43">
        <v>0</v>
      </c>
      <c r="E103" s="40"/>
      <c r="F103" s="44">
        <f t="shared" si="5"/>
        <v>0</v>
      </c>
      <c r="G103" s="43"/>
      <c r="H103" s="42"/>
      <c r="I103" s="39">
        <f t="shared" si="6"/>
        <v>0</v>
      </c>
      <c r="J103" s="43">
        <v>0</v>
      </c>
      <c r="K103" s="42"/>
      <c r="L103" s="39">
        <f t="shared" si="7"/>
        <v>0</v>
      </c>
      <c r="M103" s="41"/>
      <c r="N103" s="40"/>
      <c r="O103" s="39">
        <f t="shared" si="8"/>
        <v>0</v>
      </c>
      <c r="P103" s="38"/>
    </row>
    <row r="104" spans="1:16" hidden="1" x14ac:dyDescent="0.25">
      <c r="A104" s="88">
        <v>2236</v>
      </c>
      <c r="B104" s="110" t="s">
        <v>211</v>
      </c>
      <c r="C104" s="45">
        <f t="shared" si="4"/>
        <v>0</v>
      </c>
      <c r="D104" s="43">
        <v>0</v>
      </c>
      <c r="E104" s="40"/>
      <c r="F104" s="44">
        <f t="shared" si="5"/>
        <v>0</v>
      </c>
      <c r="G104" s="43"/>
      <c r="H104" s="42"/>
      <c r="I104" s="39">
        <f t="shared" si="6"/>
        <v>0</v>
      </c>
      <c r="J104" s="43">
        <v>0</v>
      </c>
      <c r="K104" s="42"/>
      <c r="L104" s="39">
        <f t="shared" si="7"/>
        <v>0</v>
      </c>
      <c r="M104" s="41"/>
      <c r="N104" s="40"/>
      <c r="O104" s="39">
        <f t="shared" si="8"/>
        <v>0</v>
      </c>
      <c r="P104" s="38"/>
    </row>
    <row r="105" spans="1:16" hidden="1" x14ac:dyDescent="0.25">
      <c r="A105" s="88">
        <v>2239</v>
      </c>
      <c r="B105" s="110" t="s">
        <v>210</v>
      </c>
      <c r="C105" s="45">
        <f t="shared" si="4"/>
        <v>0</v>
      </c>
      <c r="D105" s="43">
        <v>0</v>
      </c>
      <c r="E105" s="40"/>
      <c r="F105" s="44">
        <f t="shared" si="5"/>
        <v>0</v>
      </c>
      <c r="G105" s="43"/>
      <c r="H105" s="42"/>
      <c r="I105" s="39">
        <f t="shared" si="6"/>
        <v>0</v>
      </c>
      <c r="J105" s="43">
        <v>0</v>
      </c>
      <c r="K105" s="42"/>
      <c r="L105" s="39">
        <f t="shared" si="7"/>
        <v>0</v>
      </c>
      <c r="M105" s="41"/>
      <c r="N105" s="40"/>
      <c r="O105" s="39">
        <f t="shared" si="8"/>
        <v>0</v>
      </c>
      <c r="P105" s="38"/>
    </row>
    <row r="106" spans="1:16" ht="24" x14ac:dyDescent="0.25">
      <c r="A106" s="111">
        <v>2240</v>
      </c>
      <c r="B106" s="110" t="s">
        <v>209</v>
      </c>
      <c r="C106" s="45">
        <f t="shared" si="4"/>
        <v>5256</v>
      </c>
      <c r="D106" s="115">
        <f>SUM(D107:D114)</f>
        <v>0</v>
      </c>
      <c r="E106" s="136">
        <f>SUM(E107:E114)</f>
        <v>5256</v>
      </c>
      <c r="F106" s="87">
        <f t="shared" si="5"/>
        <v>5256</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x14ac:dyDescent="0.25">
      <c r="A107" s="88">
        <v>2241</v>
      </c>
      <c r="B107" s="110" t="s">
        <v>208</v>
      </c>
      <c r="C107" s="45">
        <f t="shared" si="4"/>
        <v>5256</v>
      </c>
      <c r="D107" s="43">
        <v>0</v>
      </c>
      <c r="E107" s="543">
        <v>5256</v>
      </c>
      <c r="F107" s="87">
        <f t="shared" si="5"/>
        <v>5256</v>
      </c>
      <c r="G107" s="43"/>
      <c r="H107" s="42"/>
      <c r="I107" s="39">
        <f t="shared" si="6"/>
        <v>0</v>
      </c>
      <c r="J107" s="43">
        <v>0</v>
      </c>
      <c r="K107" s="42"/>
      <c r="L107" s="39">
        <f t="shared" si="7"/>
        <v>0</v>
      </c>
      <c r="M107" s="41"/>
      <c r="N107" s="40"/>
      <c r="O107" s="39">
        <f t="shared" si="8"/>
        <v>0</v>
      </c>
      <c r="P107" s="38"/>
    </row>
    <row r="108" spans="1:16" hidden="1" x14ac:dyDescent="0.25">
      <c r="A108" s="88">
        <v>2242</v>
      </c>
      <c r="B108" s="110" t="s">
        <v>207</v>
      </c>
      <c r="C108" s="45">
        <f t="shared" si="4"/>
        <v>0</v>
      </c>
      <c r="D108" s="43">
        <v>0</v>
      </c>
      <c r="E108" s="40"/>
      <c r="F108" s="44">
        <f t="shared" si="5"/>
        <v>0</v>
      </c>
      <c r="G108" s="43"/>
      <c r="H108" s="42"/>
      <c r="I108" s="39">
        <f t="shared" si="6"/>
        <v>0</v>
      </c>
      <c r="J108" s="43">
        <v>0</v>
      </c>
      <c r="K108" s="42"/>
      <c r="L108" s="39">
        <f t="shared" si="7"/>
        <v>0</v>
      </c>
      <c r="M108" s="41"/>
      <c r="N108" s="40"/>
      <c r="O108" s="39">
        <f t="shared" si="8"/>
        <v>0</v>
      </c>
      <c r="P108" s="38"/>
    </row>
    <row r="109" spans="1:16" ht="24" hidden="1" x14ac:dyDescent="0.25">
      <c r="A109" s="88">
        <v>2243</v>
      </c>
      <c r="B109" s="110" t="s">
        <v>206</v>
      </c>
      <c r="C109" s="45">
        <f t="shared" si="4"/>
        <v>0</v>
      </c>
      <c r="D109" s="43">
        <v>0</v>
      </c>
      <c r="E109" s="40"/>
      <c r="F109" s="44">
        <f t="shared" si="5"/>
        <v>0</v>
      </c>
      <c r="G109" s="43"/>
      <c r="H109" s="42"/>
      <c r="I109" s="39">
        <f t="shared" si="6"/>
        <v>0</v>
      </c>
      <c r="J109" s="43"/>
      <c r="K109" s="42"/>
      <c r="L109" s="39">
        <f t="shared" si="7"/>
        <v>0</v>
      </c>
      <c r="M109" s="41"/>
      <c r="N109" s="40"/>
      <c r="O109" s="39">
        <f t="shared" si="8"/>
        <v>0</v>
      </c>
      <c r="P109" s="38"/>
    </row>
    <row r="110" spans="1:16" hidden="1" x14ac:dyDescent="0.25">
      <c r="A110" s="88">
        <v>2244</v>
      </c>
      <c r="B110" s="110" t="s">
        <v>205</v>
      </c>
      <c r="C110" s="45">
        <f t="shared" si="4"/>
        <v>0</v>
      </c>
      <c r="D110" s="43">
        <v>0</v>
      </c>
      <c r="E110" s="40"/>
      <c r="F110" s="44">
        <f t="shared" si="5"/>
        <v>0</v>
      </c>
      <c r="G110" s="43"/>
      <c r="H110" s="42"/>
      <c r="I110" s="39">
        <f t="shared" si="6"/>
        <v>0</v>
      </c>
      <c r="J110" s="43"/>
      <c r="K110" s="42"/>
      <c r="L110" s="39">
        <f t="shared" si="7"/>
        <v>0</v>
      </c>
      <c r="M110" s="41"/>
      <c r="N110" s="40"/>
      <c r="O110" s="39">
        <f t="shared" si="8"/>
        <v>0</v>
      </c>
      <c r="P110" s="38"/>
    </row>
    <row r="111" spans="1:16" ht="24" hidden="1" x14ac:dyDescent="0.25">
      <c r="A111" s="88">
        <v>2246</v>
      </c>
      <c r="B111" s="110" t="s">
        <v>204</v>
      </c>
      <c r="C111" s="45">
        <f t="shared" si="4"/>
        <v>0</v>
      </c>
      <c r="D111" s="43">
        <v>0</v>
      </c>
      <c r="E111" s="40"/>
      <c r="F111" s="44">
        <f t="shared" si="5"/>
        <v>0</v>
      </c>
      <c r="G111" s="43"/>
      <c r="H111" s="42"/>
      <c r="I111" s="39">
        <f t="shared" si="6"/>
        <v>0</v>
      </c>
      <c r="J111" s="43">
        <v>0</v>
      </c>
      <c r="K111" s="42"/>
      <c r="L111" s="39">
        <f t="shared" si="7"/>
        <v>0</v>
      </c>
      <c r="M111" s="41"/>
      <c r="N111" s="40"/>
      <c r="O111" s="39">
        <f t="shared" si="8"/>
        <v>0</v>
      </c>
      <c r="P111" s="38"/>
    </row>
    <row r="112" spans="1:16" hidden="1" x14ac:dyDescent="0.25">
      <c r="A112" s="88">
        <v>2247</v>
      </c>
      <c r="B112" s="110" t="s">
        <v>203</v>
      </c>
      <c r="C112" s="45">
        <f t="shared" si="4"/>
        <v>0</v>
      </c>
      <c r="D112" s="43">
        <v>0</v>
      </c>
      <c r="E112" s="40"/>
      <c r="F112" s="44">
        <f t="shared" si="5"/>
        <v>0</v>
      </c>
      <c r="G112" s="43"/>
      <c r="H112" s="42"/>
      <c r="I112" s="39">
        <f t="shared" si="6"/>
        <v>0</v>
      </c>
      <c r="J112" s="43">
        <v>0</v>
      </c>
      <c r="K112" s="42"/>
      <c r="L112" s="39">
        <f t="shared" si="7"/>
        <v>0</v>
      </c>
      <c r="M112" s="41"/>
      <c r="N112" s="40"/>
      <c r="O112" s="39">
        <f t="shared" si="8"/>
        <v>0</v>
      </c>
      <c r="P112" s="38"/>
    </row>
    <row r="113" spans="1:16" ht="24" hidden="1" x14ac:dyDescent="0.25">
      <c r="A113" s="88">
        <v>2248</v>
      </c>
      <c r="B113" s="110" t="s">
        <v>202</v>
      </c>
      <c r="C113" s="45">
        <f t="shared" si="4"/>
        <v>0</v>
      </c>
      <c r="D113" s="43">
        <v>0</v>
      </c>
      <c r="E113" s="40"/>
      <c r="F113" s="44">
        <f t="shared" si="5"/>
        <v>0</v>
      </c>
      <c r="G113" s="43"/>
      <c r="H113" s="42"/>
      <c r="I113" s="39">
        <f t="shared" si="6"/>
        <v>0</v>
      </c>
      <c r="J113" s="43">
        <v>0</v>
      </c>
      <c r="K113" s="42"/>
      <c r="L113" s="39">
        <f t="shared" si="7"/>
        <v>0</v>
      </c>
      <c r="M113" s="41"/>
      <c r="N113" s="40"/>
      <c r="O113" s="39">
        <f t="shared" si="8"/>
        <v>0</v>
      </c>
      <c r="P113" s="38"/>
    </row>
    <row r="114" spans="1:16" ht="24" hidden="1" x14ac:dyDescent="0.25">
      <c r="A114" s="88">
        <v>2249</v>
      </c>
      <c r="B114" s="110" t="s">
        <v>201</v>
      </c>
      <c r="C114" s="45">
        <f t="shared" si="4"/>
        <v>0</v>
      </c>
      <c r="D114" s="43">
        <v>0</v>
      </c>
      <c r="E114" s="40"/>
      <c r="F114" s="44">
        <f t="shared" si="5"/>
        <v>0</v>
      </c>
      <c r="G114" s="43"/>
      <c r="H114" s="42"/>
      <c r="I114" s="39">
        <f t="shared" si="6"/>
        <v>0</v>
      </c>
      <c r="J114" s="43">
        <v>0</v>
      </c>
      <c r="K114" s="42"/>
      <c r="L114" s="39">
        <f t="shared" si="7"/>
        <v>0</v>
      </c>
      <c r="M114" s="41"/>
      <c r="N114" s="40"/>
      <c r="O114" s="39">
        <f t="shared" si="8"/>
        <v>0</v>
      </c>
      <c r="P114" s="38"/>
    </row>
    <row r="115" spans="1:16" hidden="1" x14ac:dyDescent="0.25">
      <c r="A115" s="111">
        <v>2250</v>
      </c>
      <c r="B115" s="110" t="s">
        <v>200</v>
      </c>
      <c r="C115" s="45">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45">
        <f t="shared" si="4"/>
        <v>0</v>
      </c>
      <c r="D116" s="43">
        <v>0</v>
      </c>
      <c r="E116" s="40"/>
      <c r="F116" s="44">
        <f t="shared" si="5"/>
        <v>0</v>
      </c>
      <c r="G116" s="43"/>
      <c r="H116" s="42"/>
      <c r="I116" s="39">
        <f t="shared" si="6"/>
        <v>0</v>
      </c>
      <c r="J116" s="43">
        <v>0</v>
      </c>
      <c r="K116" s="42"/>
      <c r="L116" s="39">
        <f t="shared" si="7"/>
        <v>0</v>
      </c>
      <c r="M116" s="41"/>
      <c r="N116" s="40"/>
      <c r="O116" s="39">
        <f t="shared" si="8"/>
        <v>0</v>
      </c>
      <c r="P116" s="38"/>
    </row>
    <row r="117" spans="1:16" ht="24" hidden="1" x14ac:dyDescent="0.25">
      <c r="A117" s="88">
        <v>2252</v>
      </c>
      <c r="B117" s="110" t="s">
        <v>198</v>
      </c>
      <c r="C117" s="45">
        <f t="shared" ref="C117:C181" si="9">F117+I117+L117+O117</f>
        <v>0</v>
      </c>
      <c r="D117" s="43">
        <v>0</v>
      </c>
      <c r="E117" s="40"/>
      <c r="F117" s="44">
        <f t="shared" si="5"/>
        <v>0</v>
      </c>
      <c r="G117" s="43"/>
      <c r="H117" s="42"/>
      <c r="I117" s="39">
        <f t="shared" si="6"/>
        <v>0</v>
      </c>
      <c r="J117" s="43">
        <v>0</v>
      </c>
      <c r="K117" s="42"/>
      <c r="L117" s="39">
        <f t="shared" si="7"/>
        <v>0</v>
      </c>
      <c r="M117" s="41"/>
      <c r="N117" s="40"/>
      <c r="O117" s="39">
        <f t="shared" si="8"/>
        <v>0</v>
      </c>
      <c r="P117" s="38"/>
    </row>
    <row r="118" spans="1:16" ht="24" hidden="1" x14ac:dyDescent="0.25">
      <c r="A118" s="88">
        <v>2259</v>
      </c>
      <c r="B118" s="110" t="s">
        <v>197</v>
      </c>
      <c r="C118" s="45">
        <f t="shared" si="9"/>
        <v>0</v>
      </c>
      <c r="D118" s="43">
        <v>0</v>
      </c>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row>
    <row r="119" spans="1:16" hidden="1" x14ac:dyDescent="0.25">
      <c r="A119" s="111">
        <v>2260</v>
      </c>
      <c r="B119" s="110" t="s">
        <v>196</v>
      </c>
      <c r="C119" s="45">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45">
        <f t="shared" si="9"/>
        <v>0</v>
      </c>
      <c r="D120" s="43">
        <v>0</v>
      </c>
      <c r="E120" s="40"/>
      <c r="F120" s="44">
        <f t="shared" si="10"/>
        <v>0</v>
      </c>
      <c r="G120" s="43"/>
      <c r="H120" s="42"/>
      <c r="I120" s="39">
        <f t="shared" si="11"/>
        <v>0</v>
      </c>
      <c r="J120" s="43">
        <v>0</v>
      </c>
      <c r="K120" s="42"/>
      <c r="L120" s="39">
        <f t="shared" si="12"/>
        <v>0</v>
      </c>
      <c r="M120" s="41"/>
      <c r="N120" s="40"/>
      <c r="O120" s="39">
        <f t="shared" si="13"/>
        <v>0</v>
      </c>
      <c r="P120" s="38"/>
    </row>
    <row r="121" spans="1:16" hidden="1" x14ac:dyDescent="0.25">
      <c r="A121" s="88">
        <v>2262</v>
      </c>
      <c r="B121" s="110" t="s">
        <v>194</v>
      </c>
      <c r="C121" s="45">
        <f t="shared" si="9"/>
        <v>0</v>
      </c>
      <c r="D121" s="43">
        <v>0</v>
      </c>
      <c r="E121" s="40"/>
      <c r="F121" s="44">
        <f t="shared" si="10"/>
        <v>0</v>
      </c>
      <c r="G121" s="43"/>
      <c r="H121" s="42"/>
      <c r="I121" s="39">
        <f t="shared" si="11"/>
        <v>0</v>
      </c>
      <c r="J121" s="43">
        <v>0</v>
      </c>
      <c r="K121" s="42"/>
      <c r="L121" s="39">
        <f t="shared" si="12"/>
        <v>0</v>
      </c>
      <c r="M121" s="41"/>
      <c r="N121" s="40"/>
      <c r="O121" s="39">
        <f t="shared" si="13"/>
        <v>0</v>
      </c>
      <c r="P121" s="38"/>
    </row>
    <row r="122" spans="1:16" hidden="1" x14ac:dyDescent="0.25">
      <c r="A122" s="88">
        <v>2263</v>
      </c>
      <c r="B122" s="110" t="s">
        <v>193</v>
      </c>
      <c r="C122" s="45">
        <f t="shared" si="9"/>
        <v>0</v>
      </c>
      <c r="D122" s="43">
        <v>0</v>
      </c>
      <c r="E122" s="40"/>
      <c r="F122" s="44">
        <f t="shared" si="10"/>
        <v>0</v>
      </c>
      <c r="G122" s="43"/>
      <c r="H122" s="42"/>
      <c r="I122" s="39">
        <f t="shared" si="11"/>
        <v>0</v>
      </c>
      <c r="J122" s="43">
        <v>0</v>
      </c>
      <c r="K122" s="42"/>
      <c r="L122" s="39">
        <f t="shared" si="12"/>
        <v>0</v>
      </c>
      <c r="M122" s="41"/>
      <c r="N122" s="40"/>
      <c r="O122" s="39">
        <f t="shared" si="13"/>
        <v>0</v>
      </c>
      <c r="P122" s="38"/>
    </row>
    <row r="123" spans="1:16" ht="24" hidden="1" x14ac:dyDescent="0.25">
      <c r="A123" s="88">
        <v>2264</v>
      </c>
      <c r="B123" s="110" t="s">
        <v>192</v>
      </c>
      <c r="C123" s="45">
        <f t="shared" si="9"/>
        <v>0</v>
      </c>
      <c r="D123" s="43">
        <v>0</v>
      </c>
      <c r="E123" s="40"/>
      <c r="F123" s="44">
        <f t="shared" si="10"/>
        <v>0</v>
      </c>
      <c r="G123" s="43"/>
      <c r="H123" s="42"/>
      <c r="I123" s="39">
        <f t="shared" si="11"/>
        <v>0</v>
      </c>
      <c r="J123" s="43">
        <v>0</v>
      </c>
      <c r="K123" s="42"/>
      <c r="L123" s="39">
        <f t="shared" si="12"/>
        <v>0</v>
      </c>
      <c r="M123" s="41"/>
      <c r="N123" s="40"/>
      <c r="O123" s="39">
        <f t="shared" si="13"/>
        <v>0</v>
      </c>
      <c r="P123" s="38"/>
    </row>
    <row r="124" spans="1:16" hidden="1" x14ac:dyDescent="0.25">
      <c r="A124" s="88">
        <v>2269</v>
      </c>
      <c r="B124" s="110" t="s">
        <v>191</v>
      </c>
      <c r="C124" s="45">
        <f t="shared" si="9"/>
        <v>0</v>
      </c>
      <c r="D124" s="43">
        <v>0</v>
      </c>
      <c r="E124" s="40"/>
      <c r="F124" s="44">
        <f t="shared" si="10"/>
        <v>0</v>
      </c>
      <c r="G124" s="43"/>
      <c r="H124" s="42"/>
      <c r="I124" s="39">
        <f t="shared" si="11"/>
        <v>0</v>
      </c>
      <c r="J124" s="43"/>
      <c r="K124" s="42"/>
      <c r="L124" s="39">
        <f t="shared" si="12"/>
        <v>0</v>
      </c>
      <c r="M124" s="41"/>
      <c r="N124" s="40"/>
      <c r="O124" s="39">
        <f t="shared" si="13"/>
        <v>0</v>
      </c>
      <c r="P124" s="38"/>
    </row>
    <row r="125" spans="1:16" hidden="1" x14ac:dyDescent="0.25">
      <c r="A125" s="111">
        <v>2270</v>
      </c>
      <c r="B125" s="110" t="s">
        <v>190</v>
      </c>
      <c r="C125" s="45">
        <f t="shared" si="9"/>
        <v>0</v>
      </c>
      <c r="D125" s="115">
        <f>SUM(D126:D130)</f>
        <v>0</v>
      </c>
      <c r="E125" s="112">
        <f>SUM(E126:E130)</f>
        <v>0</v>
      </c>
      <c r="F125" s="44">
        <f t="shared" si="10"/>
        <v>0</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45">
        <f t="shared" si="9"/>
        <v>0</v>
      </c>
      <c r="D126" s="43">
        <v>0</v>
      </c>
      <c r="E126" s="40"/>
      <c r="F126" s="44">
        <f t="shared" si="10"/>
        <v>0</v>
      </c>
      <c r="G126" s="43"/>
      <c r="H126" s="42"/>
      <c r="I126" s="39">
        <f t="shared" si="11"/>
        <v>0</v>
      </c>
      <c r="J126" s="43">
        <v>0</v>
      </c>
      <c r="K126" s="42"/>
      <c r="L126" s="39">
        <f t="shared" si="12"/>
        <v>0</v>
      </c>
      <c r="M126" s="41"/>
      <c r="N126" s="40"/>
      <c r="O126" s="39">
        <f t="shared" si="13"/>
        <v>0</v>
      </c>
      <c r="P126" s="38"/>
    </row>
    <row r="127" spans="1:16" ht="24" hidden="1" x14ac:dyDescent="0.25">
      <c r="A127" s="88">
        <v>2275</v>
      </c>
      <c r="B127" s="110" t="s">
        <v>188</v>
      </c>
      <c r="C127" s="45">
        <f t="shared" si="9"/>
        <v>0</v>
      </c>
      <c r="D127" s="43">
        <v>0</v>
      </c>
      <c r="E127" s="40"/>
      <c r="F127" s="44">
        <f t="shared" si="10"/>
        <v>0</v>
      </c>
      <c r="G127" s="43"/>
      <c r="H127" s="42"/>
      <c r="I127" s="39">
        <f t="shared" si="11"/>
        <v>0</v>
      </c>
      <c r="J127" s="43">
        <v>0</v>
      </c>
      <c r="K127" s="42"/>
      <c r="L127" s="39">
        <f t="shared" si="12"/>
        <v>0</v>
      </c>
      <c r="M127" s="41"/>
      <c r="N127" s="40"/>
      <c r="O127" s="39">
        <f t="shared" si="13"/>
        <v>0</v>
      </c>
      <c r="P127" s="38"/>
    </row>
    <row r="128" spans="1:16" ht="36" hidden="1" x14ac:dyDescent="0.25">
      <c r="A128" s="88">
        <v>2276</v>
      </c>
      <c r="B128" s="110" t="s">
        <v>187</v>
      </c>
      <c r="C128" s="45">
        <f t="shared" si="9"/>
        <v>0</v>
      </c>
      <c r="D128" s="43">
        <v>0</v>
      </c>
      <c r="E128" s="40"/>
      <c r="F128" s="44">
        <f t="shared" si="10"/>
        <v>0</v>
      </c>
      <c r="G128" s="43"/>
      <c r="H128" s="42"/>
      <c r="I128" s="39">
        <f t="shared" si="11"/>
        <v>0</v>
      </c>
      <c r="J128" s="43">
        <v>0</v>
      </c>
      <c r="K128" s="42"/>
      <c r="L128" s="39">
        <f t="shared" si="12"/>
        <v>0</v>
      </c>
      <c r="M128" s="41"/>
      <c r="N128" s="40"/>
      <c r="O128" s="39">
        <f t="shared" si="13"/>
        <v>0</v>
      </c>
      <c r="P128" s="38"/>
    </row>
    <row r="129" spans="1:16" ht="24" hidden="1" x14ac:dyDescent="0.25">
      <c r="A129" s="88">
        <v>2278</v>
      </c>
      <c r="B129" s="110" t="s">
        <v>186</v>
      </c>
      <c r="C129" s="45">
        <f t="shared" si="9"/>
        <v>0</v>
      </c>
      <c r="D129" s="43">
        <v>0</v>
      </c>
      <c r="E129" s="40"/>
      <c r="F129" s="44">
        <f t="shared" si="10"/>
        <v>0</v>
      </c>
      <c r="G129" s="43"/>
      <c r="H129" s="42"/>
      <c r="I129" s="39">
        <f t="shared" si="11"/>
        <v>0</v>
      </c>
      <c r="J129" s="43">
        <v>0</v>
      </c>
      <c r="K129" s="42"/>
      <c r="L129" s="39">
        <f t="shared" si="12"/>
        <v>0</v>
      </c>
      <c r="M129" s="41"/>
      <c r="N129" s="40"/>
      <c r="O129" s="39">
        <f t="shared" si="13"/>
        <v>0</v>
      </c>
      <c r="P129" s="38"/>
    </row>
    <row r="130" spans="1:16" ht="24" hidden="1" x14ac:dyDescent="0.25">
      <c r="A130" s="88">
        <v>2279</v>
      </c>
      <c r="B130" s="110" t="s">
        <v>185</v>
      </c>
      <c r="C130" s="45">
        <f t="shared" si="9"/>
        <v>0</v>
      </c>
      <c r="D130" s="43">
        <v>0</v>
      </c>
      <c r="E130" s="40"/>
      <c r="F130" s="44">
        <f t="shared" si="10"/>
        <v>0</v>
      </c>
      <c r="G130" s="43"/>
      <c r="H130" s="42"/>
      <c r="I130" s="39">
        <f t="shared" si="11"/>
        <v>0</v>
      </c>
      <c r="J130" s="43">
        <v>0</v>
      </c>
      <c r="K130" s="42"/>
      <c r="L130" s="39">
        <f t="shared" si="12"/>
        <v>0</v>
      </c>
      <c r="M130" s="41"/>
      <c r="N130" s="40"/>
      <c r="O130" s="39">
        <f t="shared" si="13"/>
        <v>0</v>
      </c>
      <c r="P130" s="38"/>
    </row>
    <row r="131" spans="1:16" ht="24" hidden="1" x14ac:dyDescent="0.25">
      <c r="A131" s="118">
        <v>2280</v>
      </c>
      <c r="B131" s="117" t="s">
        <v>184</v>
      </c>
      <c r="C131" s="45">
        <f t="shared" si="9"/>
        <v>0</v>
      </c>
      <c r="D131" s="140">
        <f>SUM(D132)</f>
        <v>0</v>
      </c>
      <c r="E131" s="141">
        <f t="shared" ref="E131:N131" si="14">SUM(E132)</f>
        <v>0</v>
      </c>
      <c r="F131" s="84">
        <f t="shared" si="10"/>
        <v>0</v>
      </c>
      <c r="G131" s="140">
        <f t="shared" ref="G131" si="15">SUM(G132)</f>
        <v>0</v>
      </c>
      <c r="H131" s="139">
        <f t="shared" si="14"/>
        <v>0</v>
      </c>
      <c r="I131" s="79">
        <f t="shared" si="11"/>
        <v>0</v>
      </c>
      <c r="J131" s="140">
        <f>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45">
        <f t="shared" si="9"/>
        <v>0</v>
      </c>
      <c r="D132" s="43">
        <v>0</v>
      </c>
      <c r="E132" s="40"/>
      <c r="F132" s="44">
        <f t="shared" si="10"/>
        <v>0</v>
      </c>
      <c r="G132" s="43"/>
      <c r="H132" s="42"/>
      <c r="I132" s="39">
        <f t="shared" si="11"/>
        <v>0</v>
      </c>
      <c r="J132" s="43">
        <v>0</v>
      </c>
      <c r="K132" s="42"/>
      <c r="L132" s="39">
        <f t="shared" si="12"/>
        <v>0</v>
      </c>
      <c r="M132" s="41"/>
      <c r="N132" s="40"/>
      <c r="O132" s="39">
        <f t="shared" si="13"/>
        <v>0</v>
      </c>
      <c r="P132" s="38"/>
    </row>
    <row r="133" spans="1:16" ht="36" hidden="1" x14ac:dyDescent="0.25">
      <c r="A133" s="109">
        <v>2300</v>
      </c>
      <c r="B133" s="108" t="s">
        <v>182</v>
      </c>
      <c r="C133" s="124">
        <f t="shared" si="9"/>
        <v>0</v>
      </c>
      <c r="D133" s="121">
        <f>SUM(D134,D139,D143,D144,D147,D154,D162,D163,D166)</f>
        <v>0</v>
      </c>
      <c r="E133" s="123">
        <f>SUM(E134,E139,E143,E144,E147,E154,E162,E163,E166)</f>
        <v>0</v>
      </c>
      <c r="F133" s="122">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85">
        <f t="shared" si="9"/>
        <v>0</v>
      </c>
      <c r="D134" s="201">
        <f>SUM(D135:D138)</f>
        <v>0</v>
      </c>
      <c r="E134" s="139">
        <f>SUM(E135:E138)</f>
        <v>0</v>
      </c>
      <c r="F134" s="84">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45">
        <f t="shared" si="9"/>
        <v>0</v>
      </c>
      <c r="D135" s="43">
        <v>0</v>
      </c>
      <c r="E135" s="40"/>
      <c r="F135" s="44">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45">
        <f t="shared" si="9"/>
        <v>0</v>
      </c>
      <c r="D136" s="43">
        <v>0</v>
      </c>
      <c r="E136" s="40"/>
      <c r="F136" s="44">
        <f t="shared" si="10"/>
        <v>0</v>
      </c>
      <c r="G136" s="43"/>
      <c r="H136" s="42"/>
      <c r="I136" s="39">
        <f t="shared" si="11"/>
        <v>0</v>
      </c>
      <c r="J136" s="43"/>
      <c r="K136" s="42"/>
      <c r="L136" s="39">
        <f t="shared" si="12"/>
        <v>0</v>
      </c>
      <c r="M136" s="41"/>
      <c r="N136" s="40"/>
      <c r="O136" s="39">
        <f t="shared" si="13"/>
        <v>0</v>
      </c>
      <c r="P136" s="38"/>
    </row>
    <row r="137" spans="1:16" hidden="1" x14ac:dyDescent="0.25">
      <c r="A137" s="88">
        <v>2313</v>
      </c>
      <c r="B137" s="110" t="s">
        <v>178</v>
      </c>
      <c r="C137" s="45">
        <f t="shared" si="9"/>
        <v>0</v>
      </c>
      <c r="D137" s="43">
        <v>0</v>
      </c>
      <c r="E137" s="40"/>
      <c r="F137" s="44">
        <f t="shared" si="10"/>
        <v>0</v>
      </c>
      <c r="G137" s="43"/>
      <c r="H137" s="42"/>
      <c r="I137" s="39">
        <f t="shared" si="11"/>
        <v>0</v>
      </c>
      <c r="J137" s="43">
        <v>0</v>
      </c>
      <c r="K137" s="42"/>
      <c r="L137" s="39">
        <f t="shared" si="12"/>
        <v>0</v>
      </c>
      <c r="M137" s="41"/>
      <c r="N137" s="40"/>
      <c r="O137" s="39">
        <f t="shared" si="13"/>
        <v>0</v>
      </c>
      <c r="P137" s="38"/>
    </row>
    <row r="138" spans="1:16" ht="24" hidden="1" x14ac:dyDescent="0.25">
      <c r="A138" s="88">
        <v>2314</v>
      </c>
      <c r="B138" s="110" t="s">
        <v>177</v>
      </c>
      <c r="C138" s="45">
        <f t="shared" si="9"/>
        <v>0</v>
      </c>
      <c r="D138" s="43">
        <v>0</v>
      </c>
      <c r="E138" s="40"/>
      <c r="F138" s="44">
        <f t="shared" si="10"/>
        <v>0</v>
      </c>
      <c r="G138" s="43"/>
      <c r="H138" s="42"/>
      <c r="I138" s="39">
        <f t="shared" si="11"/>
        <v>0</v>
      </c>
      <c r="J138" s="43">
        <v>0</v>
      </c>
      <c r="K138" s="42"/>
      <c r="L138" s="39">
        <f t="shared" si="12"/>
        <v>0</v>
      </c>
      <c r="M138" s="41"/>
      <c r="N138" s="40"/>
      <c r="O138" s="39">
        <f t="shared" si="13"/>
        <v>0</v>
      </c>
      <c r="P138" s="38"/>
    </row>
    <row r="139" spans="1:16" hidden="1" x14ac:dyDescent="0.25">
      <c r="A139" s="111">
        <v>2320</v>
      </c>
      <c r="B139" s="110" t="s">
        <v>176</v>
      </c>
      <c r="C139" s="45">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45">
        <f t="shared" si="9"/>
        <v>0</v>
      </c>
      <c r="D140" s="43">
        <v>0</v>
      </c>
      <c r="E140" s="40"/>
      <c r="F140" s="44">
        <f t="shared" si="10"/>
        <v>0</v>
      </c>
      <c r="G140" s="43"/>
      <c r="H140" s="42"/>
      <c r="I140" s="39">
        <f t="shared" si="11"/>
        <v>0</v>
      </c>
      <c r="J140" s="43">
        <v>0</v>
      </c>
      <c r="K140" s="42"/>
      <c r="L140" s="39">
        <f t="shared" si="12"/>
        <v>0</v>
      </c>
      <c r="M140" s="41"/>
      <c r="N140" s="40"/>
      <c r="O140" s="39">
        <f t="shared" si="13"/>
        <v>0</v>
      </c>
      <c r="P140" s="38"/>
    </row>
    <row r="141" spans="1:16" hidden="1" x14ac:dyDescent="0.25">
      <c r="A141" s="88">
        <v>2322</v>
      </c>
      <c r="B141" s="110" t="s">
        <v>174</v>
      </c>
      <c r="C141" s="45">
        <f t="shared" si="9"/>
        <v>0</v>
      </c>
      <c r="D141" s="43">
        <v>0</v>
      </c>
      <c r="E141" s="40"/>
      <c r="F141" s="44">
        <f t="shared" si="10"/>
        <v>0</v>
      </c>
      <c r="G141" s="43"/>
      <c r="H141" s="42"/>
      <c r="I141" s="39">
        <f t="shared" si="11"/>
        <v>0</v>
      </c>
      <c r="J141" s="43"/>
      <c r="K141" s="42"/>
      <c r="L141" s="39">
        <f t="shared" si="12"/>
        <v>0</v>
      </c>
      <c r="M141" s="41"/>
      <c r="N141" s="40"/>
      <c r="O141" s="39">
        <f t="shared" si="13"/>
        <v>0</v>
      </c>
      <c r="P141" s="38"/>
    </row>
    <row r="142" spans="1:16" hidden="1" x14ac:dyDescent="0.25">
      <c r="A142" s="88">
        <v>2329</v>
      </c>
      <c r="B142" s="110" t="s">
        <v>173</v>
      </c>
      <c r="C142" s="45">
        <f t="shared" si="9"/>
        <v>0</v>
      </c>
      <c r="D142" s="43">
        <v>0</v>
      </c>
      <c r="E142" s="40"/>
      <c r="F142" s="44">
        <f t="shared" si="10"/>
        <v>0</v>
      </c>
      <c r="G142" s="43"/>
      <c r="H142" s="42"/>
      <c r="I142" s="39">
        <f t="shared" si="11"/>
        <v>0</v>
      </c>
      <c r="J142" s="43">
        <v>0</v>
      </c>
      <c r="K142" s="42"/>
      <c r="L142" s="39">
        <f t="shared" si="12"/>
        <v>0</v>
      </c>
      <c r="M142" s="41"/>
      <c r="N142" s="40"/>
      <c r="O142" s="39">
        <f t="shared" si="13"/>
        <v>0</v>
      </c>
      <c r="P142" s="38"/>
    </row>
    <row r="143" spans="1:16" hidden="1" x14ac:dyDescent="0.25">
      <c r="A143" s="111">
        <v>2330</v>
      </c>
      <c r="B143" s="110" t="s">
        <v>172</v>
      </c>
      <c r="C143" s="45">
        <f t="shared" si="9"/>
        <v>0</v>
      </c>
      <c r="D143" s="43">
        <v>0</v>
      </c>
      <c r="E143" s="40"/>
      <c r="F143" s="44">
        <f t="shared" si="10"/>
        <v>0</v>
      </c>
      <c r="G143" s="43"/>
      <c r="H143" s="42"/>
      <c r="I143" s="39">
        <f t="shared" si="11"/>
        <v>0</v>
      </c>
      <c r="J143" s="43">
        <v>0</v>
      </c>
      <c r="K143" s="42"/>
      <c r="L143" s="39">
        <f t="shared" si="12"/>
        <v>0</v>
      </c>
      <c r="M143" s="41"/>
      <c r="N143" s="40"/>
      <c r="O143" s="39">
        <f t="shared" si="13"/>
        <v>0</v>
      </c>
      <c r="P143" s="38"/>
    </row>
    <row r="144" spans="1:16" ht="36" hidden="1" x14ac:dyDescent="0.25">
      <c r="A144" s="111">
        <v>2340</v>
      </c>
      <c r="B144" s="110" t="s">
        <v>171</v>
      </c>
      <c r="C144" s="45">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45">
        <f t="shared" si="9"/>
        <v>0</v>
      </c>
      <c r="D145" s="43">
        <v>0</v>
      </c>
      <c r="E145" s="40"/>
      <c r="F145" s="44">
        <f t="shared" si="10"/>
        <v>0</v>
      </c>
      <c r="G145" s="43"/>
      <c r="H145" s="42"/>
      <c r="I145" s="39">
        <f t="shared" si="11"/>
        <v>0</v>
      </c>
      <c r="J145" s="43"/>
      <c r="K145" s="42"/>
      <c r="L145" s="39">
        <f t="shared" si="12"/>
        <v>0</v>
      </c>
      <c r="M145" s="41"/>
      <c r="N145" s="40"/>
      <c r="O145" s="39">
        <f t="shared" si="13"/>
        <v>0</v>
      </c>
      <c r="P145" s="38"/>
    </row>
    <row r="146" spans="1:16" ht="24" hidden="1" x14ac:dyDescent="0.25">
      <c r="A146" s="88">
        <v>2344</v>
      </c>
      <c r="B146" s="110" t="s">
        <v>169</v>
      </c>
      <c r="C146" s="45">
        <f t="shared" si="9"/>
        <v>0</v>
      </c>
      <c r="D146" s="43">
        <v>0</v>
      </c>
      <c r="E146" s="40"/>
      <c r="F146" s="44">
        <f t="shared" si="10"/>
        <v>0</v>
      </c>
      <c r="G146" s="43"/>
      <c r="H146" s="42"/>
      <c r="I146" s="39">
        <f t="shared" si="11"/>
        <v>0</v>
      </c>
      <c r="J146" s="43">
        <v>0</v>
      </c>
      <c r="K146" s="42"/>
      <c r="L146" s="39">
        <f t="shared" si="12"/>
        <v>0</v>
      </c>
      <c r="M146" s="41"/>
      <c r="N146" s="40"/>
      <c r="O146" s="39">
        <f t="shared" si="13"/>
        <v>0</v>
      </c>
      <c r="P146" s="38"/>
    </row>
    <row r="147" spans="1:16" ht="24" hidden="1" x14ac:dyDescent="0.25">
      <c r="A147" s="169">
        <v>2350</v>
      </c>
      <c r="B147" s="96" t="s">
        <v>168</v>
      </c>
      <c r="C147" s="45">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45">
        <f t="shared" si="9"/>
        <v>0</v>
      </c>
      <c r="D148" s="83">
        <v>0</v>
      </c>
      <c r="E148" s="80"/>
      <c r="F148" s="84">
        <f t="shared" si="10"/>
        <v>0</v>
      </c>
      <c r="G148" s="83"/>
      <c r="H148" s="82"/>
      <c r="I148" s="79">
        <f t="shared" si="11"/>
        <v>0</v>
      </c>
      <c r="J148" s="83"/>
      <c r="K148" s="82"/>
      <c r="L148" s="79">
        <f t="shared" si="12"/>
        <v>0</v>
      </c>
      <c r="M148" s="81"/>
      <c r="N148" s="80"/>
      <c r="O148" s="79">
        <f t="shared" si="13"/>
        <v>0</v>
      </c>
      <c r="P148" s="78"/>
    </row>
    <row r="149" spans="1:16" hidden="1" x14ac:dyDescent="0.25">
      <c r="A149" s="88">
        <v>2352</v>
      </c>
      <c r="B149" s="110" t="s">
        <v>166</v>
      </c>
      <c r="C149" s="45">
        <f t="shared" si="9"/>
        <v>0</v>
      </c>
      <c r="D149" s="43">
        <v>0</v>
      </c>
      <c r="E149" s="40"/>
      <c r="F149" s="44">
        <f t="shared" si="10"/>
        <v>0</v>
      </c>
      <c r="G149" s="43"/>
      <c r="H149" s="42"/>
      <c r="I149" s="39">
        <f t="shared" si="11"/>
        <v>0</v>
      </c>
      <c r="J149" s="43"/>
      <c r="K149" s="42"/>
      <c r="L149" s="39">
        <f t="shared" si="12"/>
        <v>0</v>
      </c>
      <c r="M149" s="41"/>
      <c r="N149" s="40"/>
      <c r="O149" s="39">
        <f t="shared" si="13"/>
        <v>0</v>
      </c>
      <c r="P149" s="38"/>
    </row>
    <row r="150" spans="1:16" ht="24" hidden="1" x14ac:dyDescent="0.25">
      <c r="A150" s="88">
        <v>2353</v>
      </c>
      <c r="B150" s="110" t="s">
        <v>165</v>
      </c>
      <c r="C150" s="45">
        <f t="shared" si="9"/>
        <v>0</v>
      </c>
      <c r="D150" s="43">
        <v>0</v>
      </c>
      <c r="E150" s="40"/>
      <c r="F150" s="44">
        <f t="shared" si="10"/>
        <v>0</v>
      </c>
      <c r="G150" s="43"/>
      <c r="H150" s="42"/>
      <c r="I150" s="39">
        <f t="shared" si="11"/>
        <v>0</v>
      </c>
      <c r="J150" s="43">
        <v>0</v>
      </c>
      <c r="K150" s="42"/>
      <c r="L150" s="39">
        <f t="shared" si="12"/>
        <v>0</v>
      </c>
      <c r="M150" s="41"/>
      <c r="N150" s="40"/>
      <c r="O150" s="39">
        <f t="shared" si="13"/>
        <v>0</v>
      </c>
      <c r="P150" s="38"/>
    </row>
    <row r="151" spans="1:16" ht="24" hidden="1" x14ac:dyDescent="0.25">
      <c r="A151" s="88">
        <v>2354</v>
      </c>
      <c r="B151" s="110" t="s">
        <v>164</v>
      </c>
      <c r="C151" s="45">
        <f t="shared" si="9"/>
        <v>0</v>
      </c>
      <c r="D151" s="43">
        <v>0</v>
      </c>
      <c r="E151" s="40"/>
      <c r="F151" s="44">
        <f t="shared" si="10"/>
        <v>0</v>
      </c>
      <c r="G151" s="43"/>
      <c r="H151" s="42"/>
      <c r="I151" s="39">
        <f t="shared" si="11"/>
        <v>0</v>
      </c>
      <c r="J151" s="43"/>
      <c r="K151" s="42"/>
      <c r="L151" s="39">
        <f t="shared" si="12"/>
        <v>0</v>
      </c>
      <c r="M151" s="41"/>
      <c r="N151" s="40"/>
      <c r="O151" s="39">
        <f t="shared" si="13"/>
        <v>0</v>
      </c>
      <c r="P151" s="38"/>
    </row>
    <row r="152" spans="1:16" ht="24" hidden="1" x14ac:dyDescent="0.25">
      <c r="A152" s="88">
        <v>2355</v>
      </c>
      <c r="B152" s="110" t="s">
        <v>163</v>
      </c>
      <c r="C152" s="45">
        <f t="shared" si="9"/>
        <v>0</v>
      </c>
      <c r="D152" s="43">
        <v>0</v>
      </c>
      <c r="E152" s="40"/>
      <c r="F152" s="44">
        <f t="shared" si="10"/>
        <v>0</v>
      </c>
      <c r="G152" s="43"/>
      <c r="H152" s="42"/>
      <c r="I152" s="39">
        <f t="shared" si="11"/>
        <v>0</v>
      </c>
      <c r="J152" s="43">
        <v>0</v>
      </c>
      <c r="K152" s="42"/>
      <c r="L152" s="39">
        <f t="shared" si="12"/>
        <v>0</v>
      </c>
      <c r="M152" s="41"/>
      <c r="N152" s="40"/>
      <c r="O152" s="39">
        <f t="shared" si="13"/>
        <v>0</v>
      </c>
      <c r="P152" s="38"/>
    </row>
    <row r="153" spans="1:16" ht="24" hidden="1" x14ac:dyDescent="0.25">
      <c r="A153" s="88">
        <v>2359</v>
      </c>
      <c r="B153" s="110" t="s">
        <v>162</v>
      </c>
      <c r="C153" s="45">
        <f t="shared" si="9"/>
        <v>0</v>
      </c>
      <c r="D153" s="43">
        <v>0</v>
      </c>
      <c r="E153" s="40"/>
      <c r="F153" s="44">
        <f t="shared" si="10"/>
        <v>0</v>
      </c>
      <c r="G153" s="43"/>
      <c r="H153" s="42"/>
      <c r="I153" s="39">
        <f t="shared" si="11"/>
        <v>0</v>
      </c>
      <c r="J153" s="43">
        <v>0</v>
      </c>
      <c r="K153" s="42"/>
      <c r="L153" s="39">
        <f t="shared" si="12"/>
        <v>0</v>
      </c>
      <c r="M153" s="41"/>
      <c r="N153" s="40"/>
      <c r="O153" s="39">
        <f t="shared" si="13"/>
        <v>0</v>
      </c>
      <c r="P153" s="38"/>
    </row>
    <row r="154" spans="1:16" ht="24" hidden="1" x14ac:dyDescent="0.25">
      <c r="A154" s="111">
        <v>2360</v>
      </c>
      <c r="B154" s="110" t="s">
        <v>161</v>
      </c>
      <c r="C154" s="45">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45">
        <f t="shared" si="9"/>
        <v>0</v>
      </c>
      <c r="D155" s="43">
        <v>0</v>
      </c>
      <c r="E155" s="40"/>
      <c r="F155" s="44">
        <f t="shared" si="10"/>
        <v>0</v>
      </c>
      <c r="G155" s="43"/>
      <c r="H155" s="42"/>
      <c r="I155" s="39">
        <f t="shared" si="11"/>
        <v>0</v>
      </c>
      <c r="J155" s="43">
        <v>0</v>
      </c>
      <c r="K155" s="42"/>
      <c r="L155" s="39">
        <f t="shared" si="12"/>
        <v>0</v>
      </c>
      <c r="M155" s="41"/>
      <c r="N155" s="40"/>
      <c r="O155" s="39">
        <f t="shared" si="13"/>
        <v>0</v>
      </c>
      <c r="P155" s="38"/>
    </row>
    <row r="156" spans="1:16" ht="24" hidden="1" x14ac:dyDescent="0.25">
      <c r="A156" s="46">
        <v>2362</v>
      </c>
      <c r="B156" s="110" t="s">
        <v>159</v>
      </c>
      <c r="C156" s="45">
        <f t="shared" si="9"/>
        <v>0</v>
      </c>
      <c r="D156" s="43">
        <v>0</v>
      </c>
      <c r="E156" s="40"/>
      <c r="F156" s="44">
        <f t="shared" si="10"/>
        <v>0</v>
      </c>
      <c r="G156" s="43"/>
      <c r="H156" s="42"/>
      <c r="I156" s="39">
        <f t="shared" si="11"/>
        <v>0</v>
      </c>
      <c r="J156" s="43">
        <v>0</v>
      </c>
      <c r="K156" s="42"/>
      <c r="L156" s="39">
        <f t="shared" si="12"/>
        <v>0</v>
      </c>
      <c r="M156" s="41"/>
      <c r="N156" s="40"/>
      <c r="O156" s="39">
        <f t="shared" si="13"/>
        <v>0</v>
      </c>
      <c r="P156" s="38"/>
    </row>
    <row r="157" spans="1:16" hidden="1" x14ac:dyDescent="0.25">
      <c r="A157" s="46">
        <v>2363</v>
      </c>
      <c r="B157" s="110" t="s">
        <v>158</v>
      </c>
      <c r="C157" s="45">
        <f t="shared" si="9"/>
        <v>0</v>
      </c>
      <c r="D157" s="43">
        <v>0</v>
      </c>
      <c r="E157" s="40"/>
      <c r="F157" s="44">
        <f t="shared" si="10"/>
        <v>0</v>
      </c>
      <c r="G157" s="43"/>
      <c r="H157" s="42"/>
      <c r="I157" s="39">
        <f t="shared" si="11"/>
        <v>0</v>
      </c>
      <c r="J157" s="43">
        <v>0</v>
      </c>
      <c r="K157" s="42"/>
      <c r="L157" s="39">
        <f t="shared" si="12"/>
        <v>0</v>
      </c>
      <c r="M157" s="41"/>
      <c r="N157" s="40"/>
      <c r="O157" s="39">
        <f t="shared" si="13"/>
        <v>0</v>
      </c>
      <c r="P157" s="38"/>
    </row>
    <row r="158" spans="1:16" hidden="1" x14ac:dyDescent="0.25">
      <c r="A158" s="46">
        <v>2364</v>
      </c>
      <c r="B158" s="110" t="s">
        <v>156</v>
      </c>
      <c r="C158" s="45">
        <f t="shared" si="9"/>
        <v>0</v>
      </c>
      <c r="D158" s="43">
        <v>0</v>
      </c>
      <c r="E158" s="40"/>
      <c r="F158" s="44">
        <f t="shared" si="10"/>
        <v>0</v>
      </c>
      <c r="G158" s="43"/>
      <c r="H158" s="42"/>
      <c r="I158" s="39">
        <f t="shared" si="11"/>
        <v>0</v>
      </c>
      <c r="J158" s="43">
        <v>0</v>
      </c>
      <c r="K158" s="42"/>
      <c r="L158" s="39">
        <f t="shared" si="12"/>
        <v>0</v>
      </c>
      <c r="M158" s="41"/>
      <c r="N158" s="40"/>
      <c r="O158" s="39">
        <f t="shared" si="13"/>
        <v>0</v>
      </c>
      <c r="P158" s="38"/>
    </row>
    <row r="159" spans="1:16" hidden="1" x14ac:dyDescent="0.25">
      <c r="A159" s="46">
        <v>2365</v>
      </c>
      <c r="B159" s="110" t="s">
        <v>155</v>
      </c>
      <c r="C159" s="45">
        <f t="shared" si="9"/>
        <v>0</v>
      </c>
      <c r="D159" s="43">
        <v>0</v>
      </c>
      <c r="E159" s="40"/>
      <c r="F159" s="44">
        <f t="shared" si="10"/>
        <v>0</v>
      </c>
      <c r="G159" s="43"/>
      <c r="H159" s="42"/>
      <c r="I159" s="39">
        <f t="shared" si="11"/>
        <v>0</v>
      </c>
      <c r="J159" s="43">
        <v>0</v>
      </c>
      <c r="K159" s="42"/>
      <c r="L159" s="39">
        <f t="shared" si="12"/>
        <v>0</v>
      </c>
      <c r="M159" s="41"/>
      <c r="N159" s="40"/>
      <c r="O159" s="39">
        <f t="shared" si="13"/>
        <v>0</v>
      </c>
      <c r="P159" s="38"/>
    </row>
    <row r="160" spans="1:16" ht="36" hidden="1" x14ac:dyDescent="0.25">
      <c r="A160" s="46">
        <v>2366</v>
      </c>
      <c r="B160" s="110" t="s">
        <v>153</v>
      </c>
      <c r="C160" s="45">
        <f t="shared" si="9"/>
        <v>0</v>
      </c>
      <c r="D160" s="43">
        <v>0</v>
      </c>
      <c r="E160" s="40"/>
      <c r="F160" s="44">
        <f t="shared" si="10"/>
        <v>0</v>
      </c>
      <c r="G160" s="43"/>
      <c r="H160" s="42"/>
      <c r="I160" s="39">
        <f t="shared" si="11"/>
        <v>0</v>
      </c>
      <c r="J160" s="43">
        <v>0</v>
      </c>
      <c r="K160" s="42"/>
      <c r="L160" s="39">
        <f t="shared" si="12"/>
        <v>0</v>
      </c>
      <c r="M160" s="41"/>
      <c r="N160" s="40"/>
      <c r="O160" s="39">
        <f t="shared" si="13"/>
        <v>0</v>
      </c>
      <c r="P160" s="38"/>
    </row>
    <row r="161" spans="1:16" ht="48" hidden="1" x14ac:dyDescent="0.25">
      <c r="A161" s="46">
        <v>2369</v>
      </c>
      <c r="B161" s="110" t="s">
        <v>152</v>
      </c>
      <c r="C161" s="45">
        <f t="shared" si="9"/>
        <v>0</v>
      </c>
      <c r="D161" s="43">
        <v>0</v>
      </c>
      <c r="E161" s="40"/>
      <c r="F161" s="44">
        <f t="shared" si="10"/>
        <v>0</v>
      </c>
      <c r="G161" s="43"/>
      <c r="H161" s="42"/>
      <c r="I161" s="39">
        <f t="shared" si="11"/>
        <v>0</v>
      </c>
      <c r="J161" s="43">
        <v>0</v>
      </c>
      <c r="K161" s="42"/>
      <c r="L161" s="39">
        <f t="shared" si="12"/>
        <v>0</v>
      </c>
      <c r="M161" s="41"/>
      <c r="N161" s="40"/>
      <c r="O161" s="39">
        <f t="shared" si="13"/>
        <v>0</v>
      </c>
      <c r="P161" s="38"/>
    </row>
    <row r="162" spans="1:16" hidden="1" x14ac:dyDescent="0.25">
      <c r="A162" s="169">
        <v>2370</v>
      </c>
      <c r="B162" s="96" t="s">
        <v>151</v>
      </c>
      <c r="C162" s="45">
        <f t="shared" si="9"/>
        <v>0</v>
      </c>
      <c r="D162" s="167">
        <v>0</v>
      </c>
      <c r="E162" s="164"/>
      <c r="F162" s="95">
        <f t="shared" si="10"/>
        <v>0</v>
      </c>
      <c r="G162" s="167"/>
      <c r="H162" s="166"/>
      <c r="I162" s="90">
        <f t="shared" si="11"/>
        <v>0</v>
      </c>
      <c r="J162" s="167">
        <v>0</v>
      </c>
      <c r="K162" s="166"/>
      <c r="L162" s="90">
        <f t="shared" si="12"/>
        <v>0</v>
      </c>
      <c r="M162" s="165"/>
      <c r="N162" s="164"/>
      <c r="O162" s="90">
        <f t="shared" si="13"/>
        <v>0</v>
      </c>
      <c r="P162" s="89"/>
    </row>
    <row r="163" spans="1:16" hidden="1" x14ac:dyDescent="0.25">
      <c r="A163" s="169">
        <v>2380</v>
      </c>
      <c r="B163" s="96" t="s">
        <v>150</v>
      </c>
      <c r="C163" s="45">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45">
        <f t="shared" si="9"/>
        <v>0</v>
      </c>
      <c r="D164" s="83">
        <v>0</v>
      </c>
      <c r="E164" s="80"/>
      <c r="F164" s="84">
        <f t="shared" si="10"/>
        <v>0</v>
      </c>
      <c r="G164" s="83"/>
      <c r="H164" s="82"/>
      <c r="I164" s="79">
        <f t="shared" si="11"/>
        <v>0</v>
      </c>
      <c r="J164" s="83">
        <v>0</v>
      </c>
      <c r="K164" s="82"/>
      <c r="L164" s="79">
        <f t="shared" si="12"/>
        <v>0</v>
      </c>
      <c r="M164" s="81"/>
      <c r="N164" s="80"/>
      <c r="O164" s="79">
        <f t="shared" si="13"/>
        <v>0</v>
      </c>
      <c r="P164" s="78"/>
    </row>
    <row r="165" spans="1:16" ht="24" hidden="1" x14ac:dyDescent="0.25">
      <c r="A165" s="46">
        <v>2389</v>
      </c>
      <c r="B165" s="110" t="s">
        <v>148</v>
      </c>
      <c r="C165" s="45">
        <f t="shared" si="9"/>
        <v>0</v>
      </c>
      <c r="D165" s="43">
        <v>0</v>
      </c>
      <c r="E165" s="40"/>
      <c r="F165" s="44">
        <f t="shared" si="10"/>
        <v>0</v>
      </c>
      <c r="G165" s="43"/>
      <c r="H165" s="42"/>
      <c r="I165" s="39">
        <f t="shared" si="11"/>
        <v>0</v>
      </c>
      <c r="J165" s="43">
        <v>0</v>
      </c>
      <c r="K165" s="42"/>
      <c r="L165" s="39">
        <f t="shared" si="12"/>
        <v>0</v>
      </c>
      <c r="M165" s="41"/>
      <c r="N165" s="40"/>
      <c r="O165" s="39">
        <f t="shared" si="13"/>
        <v>0</v>
      </c>
      <c r="P165" s="38"/>
    </row>
    <row r="166" spans="1:16" hidden="1" x14ac:dyDescent="0.25">
      <c r="A166" s="169">
        <v>2390</v>
      </c>
      <c r="B166" s="96" t="s">
        <v>147</v>
      </c>
      <c r="C166" s="45">
        <f t="shared" si="9"/>
        <v>0</v>
      </c>
      <c r="D166" s="167">
        <v>0</v>
      </c>
      <c r="E166" s="164"/>
      <c r="F166" s="95">
        <f t="shared" si="10"/>
        <v>0</v>
      </c>
      <c r="G166" s="167"/>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124">
        <f t="shared" si="9"/>
        <v>0</v>
      </c>
      <c r="D167" s="199">
        <v>0</v>
      </c>
      <c r="E167" s="196"/>
      <c r="F167" s="122">
        <f t="shared" si="10"/>
        <v>0</v>
      </c>
      <c r="G167" s="199"/>
      <c r="H167" s="198"/>
      <c r="I167" s="119">
        <f t="shared" si="11"/>
        <v>0</v>
      </c>
      <c r="J167" s="199">
        <v>0</v>
      </c>
      <c r="K167" s="198"/>
      <c r="L167" s="119">
        <f t="shared" si="12"/>
        <v>0</v>
      </c>
      <c r="M167" s="197"/>
      <c r="N167" s="196"/>
      <c r="O167" s="119">
        <f t="shared" si="13"/>
        <v>0</v>
      </c>
      <c r="P167" s="171"/>
    </row>
    <row r="168" spans="1:16" ht="24" hidden="1" x14ac:dyDescent="0.25">
      <c r="A168" s="109">
        <v>2500</v>
      </c>
      <c r="B168" s="108" t="s">
        <v>145</v>
      </c>
      <c r="C168" s="124">
        <f t="shared" si="9"/>
        <v>0</v>
      </c>
      <c r="D168" s="121">
        <f>SUM(D169,D174)</f>
        <v>0</v>
      </c>
      <c r="E168" s="123">
        <f>SUM(E169,E174)</f>
        <v>0</v>
      </c>
      <c r="F168" s="122">
        <f t="shared" si="10"/>
        <v>0</v>
      </c>
      <c r="G168" s="121">
        <f>SUM(G169,G174)</f>
        <v>0</v>
      </c>
      <c r="H168" s="120">
        <f t="shared" ref="H168" si="16">SUM(H169,H174)</f>
        <v>0</v>
      </c>
      <c r="I168" s="119">
        <f t="shared" si="11"/>
        <v>0</v>
      </c>
      <c r="J168" s="121">
        <f>SUM(J169,J174)</f>
        <v>0</v>
      </c>
      <c r="K168" s="120">
        <f t="shared" ref="K168" si="17">SUM(K169,K174)</f>
        <v>0</v>
      </c>
      <c r="L168" s="119">
        <f t="shared" si="12"/>
        <v>0</v>
      </c>
      <c r="M168" s="69">
        <f t="shared" ref="M168:N168" si="18">SUM(M169,M174)</f>
        <v>0</v>
      </c>
      <c r="N168" s="68">
        <f t="shared" si="18"/>
        <v>0</v>
      </c>
      <c r="O168" s="67">
        <f t="shared" si="13"/>
        <v>0</v>
      </c>
      <c r="P168" s="66"/>
    </row>
    <row r="169" spans="1:16" hidden="1" x14ac:dyDescent="0.25">
      <c r="A169" s="118">
        <v>2510</v>
      </c>
      <c r="B169" s="117" t="s">
        <v>144</v>
      </c>
      <c r="C169" s="85">
        <f t="shared" si="9"/>
        <v>0</v>
      </c>
      <c r="D169" s="140">
        <f>SUM(D170:D173)</f>
        <v>0</v>
      </c>
      <c r="E169" s="141">
        <f>SUM(E170:E173)</f>
        <v>0</v>
      </c>
      <c r="F169" s="84">
        <f t="shared" si="10"/>
        <v>0</v>
      </c>
      <c r="G169" s="140">
        <f>SUM(G170:G173)</f>
        <v>0</v>
      </c>
      <c r="H169" s="139">
        <f t="shared" ref="H169" si="19">SUM(H170:H173)</f>
        <v>0</v>
      </c>
      <c r="I169" s="79">
        <f t="shared" si="11"/>
        <v>0</v>
      </c>
      <c r="J169" s="140">
        <f>SUM(J170:J173)</f>
        <v>0</v>
      </c>
      <c r="K169" s="139">
        <f t="shared" ref="K169" si="20">SUM(K170:K173)</f>
        <v>0</v>
      </c>
      <c r="L169" s="79">
        <f t="shared" si="12"/>
        <v>0</v>
      </c>
      <c r="M169" s="138">
        <f t="shared" ref="M169:N169" si="21">SUM(M170:M173)</f>
        <v>0</v>
      </c>
      <c r="N169" s="137">
        <f t="shared" si="21"/>
        <v>0</v>
      </c>
      <c r="O169" s="49">
        <f t="shared" si="13"/>
        <v>0</v>
      </c>
      <c r="P169" s="48"/>
    </row>
    <row r="170" spans="1:16" ht="24" hidden="1" x14ac:dyDescent="0.25">
      <c r="A170" s="88">
        <v>2512</v>
      </c>
      <c r="B170" s="110" t="s">
        <v>143</v>
      </c>
      <c r="C170" s="45">
        <f t="shared" si="9"/>
        <v>0</v>
      </c>
      <c r="D170" s="43">
        <v>0</v>
      </c>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45">
        <f t="shared" si="9"/>
        <v>0</v>
      </c>
      <c r="D171" s="43">
        <v>0</v>
      </c>
      <c r="E171" s="40"/>
      <c r="F171" s="44">
        <f t="shared" si="10"/>
        <v>0</v>
      </c>
      <c r="G171" s="43"/>
      <c r="H171" s="42"/>
      <c r="I171" s="39">
        <f t="shared" si="11"/>
        <v>0</v>
      </c>
      <c r="J171" s="43">
        <v>0</v>
      </c>
      <c r="K171" s="42"/>
      <c r="L171" s="39">
        <f t="shared" si="12"/>
        <v>0</v>
      </c>
      <c r="M171" s="41"/>
      <c r="N171" s="40"/>
      <c r="O171" s="39">
        <f t="shared" si="13"/>
        <v>0</v>
      </c>
      <c r="P171" s="38"/>
    </row>
    <row r="172" spans="1:16" ht="24" hidden="1" x14ac:dyDescent="0.25">
      <c r="A172" s="88">
        <v>2515</v>
      </c>
      <c r="B172" s="110" t="s">
        <v>141</v>
      </c>
      <c r="C172" s="45">
        <f t="shared" si="9"/>
        <v>0</v>
      </c>
      <c r="D172" s="43">
        <v>0</v>
      </c>
      <c r="E172" s="40"/>
      <c r="F172" s="44">
        <f t="shared" si="10"/>
        <v>0</v>
      </c>
      <c r="G172" s="43"/>
      <c r="H172" s="42"/>
      <c r="I172" s="39">
        <f t="shared" si="11"/>
        <v>0</v>
      </c>
      <c r="J172" s="43">
        <v>0</v>
      </c>
      <c r="K172" s="42"/>
      <c r="L172" s="39">
        <f t="shared" si="12"/>
        <v>0</v>
      </c>
      <c r="M172" s="41"/>
      <c r="N172" s="40"/>
      <c r="O172" s="39">
        <f t="shared" si="13"/>
        <v>0</v>
      </c>
      <c r="P172" s="38"/>
    </row>
    <row r="173" spans="1:16" ht="24" hidden="1" x14ac:dyDescent="0.25">
      <c r="A173" s="88">
        <v>2519</v>
      </c>
      <c r="B173" s="110" t="s">
        <v>140</v>
      </c>
      <c r="C173" s="45">
        <f t="shared" si="9"/>
        <v>0</v>
      </c>
      <c r="D173" s="43">
        <v>0</v>
      </c>
      <c r="E173" s="40"/>
      <c r="F173" s="44">
        <f t="shared" si="10"/>
        <v>0</v>
      </c>
      <c r="G173" s="43"/>
      <c r="H173" s="42"/>
      <c r="I173" s="39">
        <f t="shared" si="11"/>
        <v>0</v>
      </c>
      <c r="J173" s="43">
        <v>0</v>
      </c>
      <c r="K173" s="42"/>
      <c r="L173" s="39">
        <f t="shared" si="12"/>
        <v>0</v>
      </c>
      <c r="M173" s="41"/>
      <c r="N173" s="40"/>
      <c r="O173" s="39">
        <f t="shared" si="13"/>
        <v>0</v>
      </c>
      <c r="P173" s="38"/>
    </row>
    <row r="174" spans="1:16" hidden="1" x14ac:dyDescent="0.25">
      <c r="A174" s="111">
        <v>2520</v>
      </c>
      <c r="B174" s="110" t="s">
        <v>139</v>
      </c>
      <c r="C174" s="45">
        <f t="shared" si="9"/>
        <v>0</v>
      </c>
      <c r="D174" s="43">
        <v>0</v>
      </c>
      <c r="E174" s="40"/>
      <c r="F174" s="44">
        <f t="shared" si="10"/>
        <v>0</v>
      </c>
      <c r="G174" s="43"/>
      <c r="H174" s="42"/>
      <c r="I174" s="39">
        <f t="shared" si="11"/>
        <v>0</v>
      </c>
      <c r="J174" s="43">
        <v>0</v>
      </c>
      <c r="K174" s="42"/>
      <c r="L174" s="39">
        <f t="shared" si="12"/>
        <v>0</v>
      </c>
      <c r="M174" s="41"/>
      <c r="N174" s="40"/>
      <c r="O174" s="39">
        <f t="shared" si="13"/>
        <v>0</v>
      </c>
      <c r="P174" s="38"/>
    </row>
    <row r="175" spans="1:16" s="189" customFormat="1" ht="36" hidden="1" x14ac:dyDescent="0.25">
      <c r="A175" s="183">
        <v>2800</v>
      </c>
      <c r="B175" s="117" t="s">
        <v>138</v>
      </c>
      <c r="C175" s="85">
        <f t="shared" si="9"/>
        <v>0</v>
      </c>
      <c r="D175" s="194">
        <v>0</v>
      </c>
      <c r="E175" s="191"/>
      <c r="F175" s="195">
        <f t="shared" si="10"/>
        <v>0</v>
      </c>
      <c r="G175" s="194"/>
      <c r="H175" s="193"/>
      <c r="I175" s="190">
        <f t="shared" si="11"/>
        <v>0</v>
      </c>
      <c r="J175" s="194">
        <v>0</v>
      </c>
      <c r="K175" s="193"/>
      <c r="L175" s="190">
        <f t="shared" si="12"/>
        <v>0</v>
      </c>
      <c r="M175" s="192"/>
      <c r="N175" s="191"/>
      <c r="O175" s="190">
        <f t="shared" si="13"/>
        <v>0</v>
      </c>
      <c r="P175" s="78"/>
    </row>
    <row r="176" spans="1:16" hidden="1" x14ac:dyDescent="0.25">
      <c r="A176" s="163">
        <v>3000</v>
      </c>
      <c r="B176" s="163" t="s">
        <v>137</v>
      </c>
      <c r="C176" s="16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124">
        <f t="shared" si="9"/>
        <v>0</v>
      </c>
      <c r="D177" s="121">
        <f>SUM(D178,D182)</f>
        <v>0</v>
      </c>
      <c r="E177" s="123">
        <f>SUM(E178,E182)</f>
        <v>0</v>
      </c>
      <c r="F177" s="122">
        <f t="shared" si="10"/>
        <v>0</v>
      </c>
      <c r="G177" s="121">
        <f>SUM(G178,G182)</f>
        <v>0</v>
      </c>
      <c r="H177" s="120">
        <f t="shared" ref="H177" si="22">SUM(H178,H182)</f>
        <v>0</v>
      </c>
      <c r="I177" s="119">
        <f t="shared" si="11"/>
        <v>0</v>
      </c>
      <c r="J177" s="121">
        <f>SUM(J178,J182)</f>
        <v>0</v>
      </c>
      <c r="K177" s="120">
        <f t="shared" ref="K177" si="23">SUM(K178,K182)</f>
        <v>0</v>
      </c>
      <c r="L177" s="119">
        <f t="shared" si="12"/>
        <v>0</v>
      </c>
      <c r="M177" s="69">
        <f t="shared" ref="M177:N177" si="24">SUM(M178,M182)</f>
        <v>0</v>
      </c>
      <c r="N177" s="68">
        <f t="shared" si="24"/>
        <v>0</v>
      </c>
      <c r="O177" s="67">
        <f t="shared" si="13"/>
        <v>0</v>
      </c>
      <c r="P177" s="66"/>
    </row>
    <row r="178" spans="1:16" ht="36" hidden="1" x14ac:dyDescent="0.25">
      <c r="A178" s="118">
        <v>3260</v>
      </c>
      <c r="B178" s="117" t="s">
        <v>135</v>
      </c>
      <c r="C178" s="85">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45">
        <f t="shared" si="9"/>
        <v>0</v>
      </c>
      <c r="D179" s="43">
        <v>0</v>
      </c>
      <c r="E179" s="40"/>
      <c r="F179" s="44">
        <f t="shared" si="10"/>
        <v>0</v>
      </c>
      <c r="G179" s="43"/>
      <c r="H179" s="42"/>
      <c r="I179" s="39">
        <f t="shared" si="11"/>
        <v>0</v>
      </c>
      <c r="J179" s="43">
        <v>0</v>
      </c>
      <c r="K179" s="42"/>
      <c r="L179" s="39">
        <f t="shared" si="12"/>
        <v>0</v>
      </c>
      <c r="M179" s="41"/>
      <c r="N179" s="40"/>
      <c r="O179" s="39">
        <f t="shared" si="13"/>
        <v>0</v>
      </c>
      <c r="P179" s="38"/>
    </row>
    <row r="180" spans="1:16" ht="36" hidden="1" x14ac:dyDescent="0.25">
      <c r="A180" s="88">
        <v>3262</v>
      </c>
      <c r="B180" s="110" t="s">
        <v>133</v>
      </c>
      <c r="C180" s="45">
        <f t="shared" si="9"/>
        <v>0</v>
      </c>
      <c r="D180" s="43">
        <v>0</v>
      </c>
      <c r="E180" s="40"/>
      <c r="F180" s="44">
        <f t="shared" si="10"/>
        <v>0</v>
      </c>
      <c r="G180" s="43"/>
      <c r="H180" s="42"/>
      <c r="I180" s="39">
        <f t="shared" si="11"/>
        <v>0</v>
      </c>
      <c r="J180" s="43">
        <v>0</v>
      </c>
      <c r="K180" s="42"/>
      <c r="L180" s="39">
        <f t="shared" si="12"/>
        <v>0</v>
      </c>
      <c r="M180" s="41"/>
      <c r="N180" s="40"/>
      <c r="O180" s="39">
        <f t="shared" si="13"/>
        <v>0</v>
      </c>
      <c r="P180" s="38"/>
    </row>
    <row r="181" spans="1:16" ht="24" hidden="1" x14ac:dyDescent="0.25">
      <c r="A181" s="88">
        <v>3263</v>
      </c>
      <c r="B181" s="110" t="s">
        <v>132</v>
      </c>
      <c r="C181" s="45">
        <f t="shared" si="9"/>
        <v>0</v>
      </c>
      <c r="D181" s="43">
        <v>0</v>
      </c>
      <c r="E181" s="40"/>
      <c r="F181" s="44">
        <f t="shared" si="10"/>
        <v>0</v>
      </c>
      <c r="G181" s="43"/>
      <c r="H181" s="42"/>
      <c r="I181" s="39">
        <f t="shared" si="11"/>
        <v>0</v>
      </c>
      <c r="J181" s="43">
        <v>0</v>
      </c>
      <c r="K181" s="42"/>
      <c r="L181" s="39">
        <f t="shared" si="12"/>
        <v>0</v>
      </c>
      <c r="M181" s="41"/>
      <c r="N181" s="40"/>
      <c r="O181" s="39">
        <f t="shared" si="13"/>
        <v>0</v>
      </c>
      <c r="P181" s="38"/>
    </row>
    <row r="182" spans="1:16" ht="84" hidden="1" x14ac:dyDescent="0.25">
      <c r="A182" s="118">
        <v>3290</v>
      </c>
      <c r="B182" s="117" t="s">
        <v>131</v>
      </c>
      <c r="C182" s="45">
        <f t="shared" ref="C182:C258" si="25">F182+I182+L182+O182</f>
        <v>0</v>
      </c>
      <c r="D182" s="140">
        <f>SUM(D183:D186)</f>
        <v>0</v>
      </c>
      <c r="E182" s="141">
        <f>SUM(E183:E186)</f>
        <v>0</v>
      </c>
      <c r="F182" s="84">
        <f t="shared" si="10"/>
        <v>0</v>
      </c>
      <c r="G182" s="140">
        <f>SUM(G183:G186)</f>
        <v>0</v>
      </c>
      <c r="H182" s="139">
        <f t="shared" ref="H182" si="26">SUM(H183:H186)</f>
        <v>0</v>
      </c>
      <c r="I182" s="79">
        <f t="shared" si="11"/>
        <v>0</v>
      </c>
      <c r="J182" s="140">
        <f>SUM(J183:J186)</f>
        <v>0</v>
      </c>
      <c r="K182" s="139">
        <f t="shared" ref="K182" si="27">SUM(K183:K186)</f>
        <v>0</v>
      </c>
      <c r="L182" s="79">
        <f t="shared" si="12"/>
        <v>0</v>
      </c>
      <c r="M182" s="146">
        <f t="shared" ref="M182:N182" si="28">SUM(M183:M186)</f>
        <v>0</v>
      </c>
      <c r="N182" s="147">
        <f t="shared" si="28"/>
        <v>0</v>
      </c>
      <c r="O182" s="29">
        <f t="shared" si="13"/>
        <v>0</v>
      </c>
      <c r="P182" s="28"/>
    </row>
    <row r="183" spans="1:16" ht="60" hidden="1" x14ac:dyDescent="0.25">
      <c r="A183" s="88">
        <v>3291</v>
      </c>
      <c r="B183" s="110" t="s">
        <v>130</v>
      </c>
      <c r="C183" s="45">
        <f t="shared" si="25"/>
        <v>0</v>
      </c>
      <c r="D183" s="43">
        <v>0</v>
      </c>
      <c r="E183" s="40"/>
      <c r="F183" s="44">
        <f t="shared" ref="F183:F246" si="29">D183+E183</f>
        <v>0</v>
      </c>
      <c r="G183" s="43"/>
      <c r="H183" s="42"/>
      <c r="I183" s="39">
        <f t="shared" ref="I183:I246" si="30">G183+H183</f>
        <v>0</v>
      </c>
      <c r="J183" s="43">
        <v>0</v>
      </c>
      <c r="K183" s="42"/>
      <c r="L183" s="39">
        <f t="shared" ref="L183:L246" si="31">J183+K183</f>
        <v>0</v>
      </c>
      <c r="M183" s="41"/>
      <c r="N183" s="40"/>
      <c r="O183" s="39">
        <f t="shared" ref="O183:O246" si="32">M183+N183</f>
        <v>0</v>
      </c>
      <c r="P183" s="38"/>
    </row>
    <row r="184" spans="1:16" ht="72" hidden="1" x14ac:dyDescent="0.25">
      <c r="A184" s="88">
        <v>3292</v>
      </c>
      <c r="B184" s="110" t="s">
        <v>129</v>
      </c>
      <c r="C184" s="45">
        <f t="shared" si="25"/>
        <v>0</v>
      </c>
      <c r="D184" s="43">
        <v>0</v>
      </c>
      <c r="E184" s="40"/>
      <c r="F184" s="44">
        <f t="shared" si="29"/>
        <v>0</v>
      </c>
      <c r="G184" s="43"/>
      <c r="H184" s="42"/>
      <c r="I184" s="39">
        <f t="shared" si="30"/>
        <v>0</v>
      </c>
      <c r="J184" s="43">
        <v>0</v>
      </c>
      <c r="K184" s="42"/>
      <c r="L184" s="39">
        <f t="shared" si="31"/>
        <v>0</v>
      </c>
      <c r="M184" s="41"/>
      <c r="N184" s="40"/>
      <c r="O184" s="39">
        <f t="shared" si="32"/>
        <v>0</v>
      </c>
      <c r="P184" s="38"/>
    </row>
    <row r="185" spans="1:16" ht="60" hidden="1" x14ac:dyDescent="0.25">
      <c r="A185" s="88">
        <v>3293</v>
      </c>
      <c r="B185" s="110" t="s">
        <v>128</v>
      </c>
      <c r="C185" s="45">
        <f t="shared" si="25"/>
        <v>0</v>
      </c>
      <c r="D185" s="43">
        <v>0</v>
      </c>
      <c r="E185" s="40"/>
      <c r="F185" s="44">
        <f t="shared" si="29"/>
        <v>0</v>
      </c>
      <c r="G185" s="43"/>
      <c r="H185" s="42"/>
      <c r="I185" s="39">
        <f t="shared" si="30"/>
        <v>0</v>
      </c>
      <c r="J185" s="43">
        <v>0</v>
      </c>
      <c r="K185" s="42"/>
      <c r="L185" s="39">
        <f t="shared" si="31"/>
        <v>0</v>
      </c>
      <c r="M185" s="41"/>
      <c r="N185" s="40"/>
      <c r="O185" s="39">
        <f t="shared" si="32"/>
        <v>0</v>
      </c>
      <c r="P185" s="38"/>
    </row>
    <row r="186" spans="1:16" ht="60" hidden="1" x14ac:dyDescent="0.25">
      <c r="A186" s="188">
        <v>3294</v>
      </c>
      <c r="B186" s="110" t="s">
        <v>127</v>
      </c>
      <c r="C186" s="35">
        <f t="shared" si="25"/>
        <v>0</v>
      </c>
      <c r="D186" s="33">
        <v>0</v>
      </c>
      <c r="E186" s="30"/>
      <c r="F186" s="34">
        <f t="shared" si="29"/>
        <v>0</v>
      </c>
      <c r="G186" s="33"/>
      <c r="H186" s="32"/>
      <c r="I186" s="29">
        <f t="shared" si="30"/>
        <v>0</v>
      </c>
      <c r="J186" s="33">
        <v>0</v>
      </c>
      <c r="K186" s="32"/>
      <c r="L186" s="29">
        <f t="shared" si="31"/>
        <v>0</v>
      </c>
      <c r="M186" s="31"/>
      <c r="N186" s="30"/>
      <c r="O186" s="29">
        <f t="shared" si="32"/>
        <v>0</v>
      </c>
      <c r="P186" s="28"/>
    </row>
    <row r="187" spans="1:16" ht="48" hidden="1" x14ac:dyDescent="0.25">
      <c r="A187" s="154">
        <v>3300</v>
      </c>
      <c r="B187" s="153" t="s">
        <v>126</v>
      </c>
      <c r="C187" s="152">
        <f t="shared" si="25"/>
        <v>0</v>
      </c>
      <c r="D187" s="150">
        <f>SUM(D188:D189)</f>
        <v>0</v>
      </c>
      <c r="E187" s="68">
        <f>SUM(E188:E189)</f>
        <v>0</v>
      </c>
      <c r="F187" s="151">
        <f t="shared" si="29"/>
        <v>0</v>
      </c>
      <c r="G187" s="150">
        <f>SUM(G188:G189)</f>
        <v>0</v>
      </c>
      <c r="H187" s="149">
        <f t="shared" ref="H187" si="33">SUM(H188:H189)</f>
        <v>0</v>
      </c>
      <c r="I187" s="67">
        <f t="shared" si="30"/>
        <v>0</v>
      </c>
      <c r="J187" s="150">
        <f>SUM(J188:J189)</f>
        <v>0</v>
      </c>
      <c r="K187" s="149">
        <f t="shared" ref="K187" si="34">SUM(K188:K189)</f>
        <v>0</v>
      </c>
      <c r="L187" s="67">
        <f t="shared" si="31"/>
        <v>0</v>
      </c>
      <c r="M187" s="69">
        <f t="shared" ref="M187:N187" si="35">SUM(M188:M189)</f>
        <v>0</v>
      </c>
      <c r="N187" s="68">
        <f t="shared" si="35"/>
        <v>0</v>
      </c>
      <c r="O187" s="67">
        <f t="shared" si="32"/>
        <v>0</v>
      </c>
      <c r="P187" s="66"/>
    </row>
    <row r="188" spans="1:16" ht="48" hidden="1" x14ac:dyDescent="0.25">
      <c r="A188" s="187">
        <v>3310</v>
      </c>
      <c r="B188" s="96" t="s">
        <v>125</v>
      </c>
      <c r="C188" s="170">
        <f t="shared" si="25"/>
        <v>0</v>
      </c>
      <c r="D188" s="167">
        <v>0</v>
      </c>
      <c r="E188" s="164"/>
      <c r="F188" s="95">
        <f t="shared" si="29"/>
        <v>0</v>
      </c>
      <c r="G188" s="167"/>
      <c r="H188" s="166"/>
      <c r="I188" s="90">
        <f t="shared" si="30"/>
        <v>0</v>
      </c>
      <c r="J188" s="167">
        <v>0</v>
      </c>
      <c r="K188" s="166"/>
      <c r="L188" s="90">
        <f t="shared" si="31"/>
        <v>0</v>
      </c>
      <c r="M188" s="165"/>
      <c r="N188" s="164"/>
      <c r="O188" s="90">
        <f t="shared" si="32"/>
        <v>0</v>
      </c>
      <c r="P188" s="89"/>
    </row>
    <row r="189" spans="1:16" ht="48" hidden="1" x14ac:dyDescent="0.25">
      <c r="A189" s="145">
        <v>3320</v>
      </c>
      <c r="B189" s="117" t="s">
        <v>124</v>
      </c>
      <c r="C189" s="85">
        <f t="shared" si="25"/>
        <v>0</v>
      </c>
      <c r="D189" s="83">
        <v>0</v>
      </c>
      <c r="E189" s="80"/>
      <c r="F189" s="84">
        <f t="shared" si="29"/>
        <v>0</v>
      </c>
      <c r="G189" s="83"/>
      <c r="H189" s="82"/>
      <c r="I189" s="79">
        <f t="shared" si="30"/>
        <v>0</v>
      </c>
      <c r="J189" s="83">
        <v>0</v>
      </c>
      <c r="K189" s="82"/>
      <c r="L189" s="79">
        <f t="shared" si="31"/>
        <v>0</v>
      </c>
      <c r="M189" s="81"/>
      <c r="N189" s="80"/>
      <c r="O189" s="79">
        <f t="shared" si="32"/>
        <v>0</v>
      </c>
      <c r="P189" s="78"/>
    </row>
    <row r="190" spans="1:16" hidden="1" x14ac:dyDescent="0.25">
      <c r="A190" s="186">
        <v>4000</v>
      </c>
      <c r="B190" s="163" t="s">
        <v>123</v>
      </c>
      <c r="C190" s="162">
        <f t="shared" si="25"/>
        <v>0</v>
      </c>
      <c r="D190" s="160">
        <f>SUM(D191,D194)</f>
        <v>0</v>
      </c>
      <c r="E190" s="157">
        <f>SUM(E191,E194)</f>
        <v>0</v>
      </c>
      <c r="F190" s="161">
        <f t="shared" si="29"/>
        <v>0</v>
      </c>
      <c r="G190" s="160">
        <f>SUM(G191,G194)</f>
        <v>0</v>
      </c>
      <c r="H190" s="159">
        <f>SUM(H191,H194)</f>
        <v>0</v>
      </c>
      <c r="I190" s="156">
        <f t="shared" si="30"/>
        <v>0</v>
      </c>
      <c r="J190" s="160">
        <f>SUM(J191,J194)</f>
        <v>0</v>
      </c>
      <c r="K190" s="159">
        <f>SUM(K191,K194)</f>
        <v>0</v>
      </c>
      <c r="L190" s="156">
        <f t="shared" si="31"/>
        <v>0</v>
      </c>
      <c r="M190" s="158">
        <f>SUM(M191,M194)</f>
        <v>0</v>
      </c>
      <c r="N190" s="157">
        <f>SUM(N191,N194)</f>
        <v>0</v>
      </c>
      <c r="O190" s="156">
        <f t="shared" si="32"/>
        <v>0</v>
      </c>
      <c r="P190" s="155"/>
    </row>
    <row r="191" spans="1:16" ht="24" hidden="1" x14ac:dyDescent="0.25">
      <c r="A191" s="185">
        <v>4200</v>
      </c>
      <c r="B191" s="108" t="s">
        <v>122</v>
      </c>
      <c r="C191" s="124">
        <f t="shared" si="25"/>
        <v>0</v>
      </c>
      <c r="D191" s="121">
        <f>SUM(D192,D193)</f>
        <v>0</v>
      </c>
      <c r="E191" s="123">
        <f>SUM(E192,E193)</f>
        <v>0</v>
      </c>
      <c r="F191" s="122">
        <f t="shared" si="29"/>
        <v>0</v>
      </c>
      <c r="G191" s="121">
        <f>SUM(G192,G193)</f>
        <v>0</v>
      </c>
      <c r="H191" s="120">
        <f>SUM(H192,H193)</f>
        <v>0</v>
      </c>
      <c r="I191" s="119">
        <f t="shared" si="30"/>
        <v>0</v>
      </c>
      <c r="J191" s="121">
        <f>SUM(J192,J193)</f>
        <v>0</v>
      </c>
      <c r="K191" s="120">
        <f>SUM(K192,K193)</f>
        <v>0</v>
      </c>
      <c r="L191" s="119">
        <f t="shared" si="31"/>
        <v>0</v>
      </c>
      <c r="M191" s="172">
        <f>SUM(M192,M193)</f>
        <v>0</v>
      </c>
      <c r="N191" s="123">
        <f>SUM(N192,N193)</f>
        <v>0</v>
      </c>
      <c r="O191" s="119">
        <f t="shared" si="32"/>
        <v>0</v>
      </c>
      <c r="P191" s="171"/>
    </row>
    <row r="192" spans="1:16" ht="36" hidden="1" x14ac:dyDescent="0.25">
      <c r="A192" s="118">
        <v>4240</v>
      </c>
      <c r="B192" s="117" t="s">
        <v>121</v>
      </c>
      <c r="C192" s="85">
        <f t="shared" si="25"/>
        <v>0</v>
      </c>
      <c r="D192" s="83">
        <v>0</v>
      </c>
      <c r="E192" s="80"/>
      <c r="F192" s="84">
        <f t="shared" si="29"/>
        <v>0</v>
      </c>
      <c r="G192" s="83"/>
      <c r="H192" s="82"/>
      <c r="I192" s="79">
        <f t="shared" si="30"/>
        <v>0</v>
      </c>
      <c r="J192" s="83">
        <v>0</v>
      </c>
      <c r="K192" s="82"/>
      <c r="L192" s="79">
        <f t="shared" si="31"/>
        <v>0</v>
      </c>
      <c r="M192" s="81"/>
      <c r="N192" s="80"/>
      <c r="O192" s="79">
        <f t="shared" si="32"/>
        <v>0</v>
      </c>
      <c r="P192" s="78"/>
    </row>
    <row r="193" spans="1:16" ht="24" hidden="1" x14ac:dyDescent="0.25">
      <c r="A193" s="111">
        <v>4250</v>
      </c>
      <c r="B193" s="110" t="s">
        <v>120</v>
      </c>
      <c r="C193" s="45">
        <f t="shared" si="25"/>
        <v>0</v>
      </c>
      <c r="D193" s="43">
        <v>0</v>
      </c>
      <c r="E193" s="40"/>
      <c r="F193" s="44">
        <f t="shared" si="29"/>
        <v>0</v>
      </c>
      <c r="G193" s="43"/>
      <c r="H193" s="42"/>
      <c r="I193" s="39">
        <f t="shared" si="30"/>
        <v>0</v>
      </c>
      <c r="J193" s="43">
        <v>0</v>
      </c>
      <c r="K193" s="42"/>
      <c r="L193" s="39">
        <f t="shared" si="31"/>
        <v>0</v>
      </c>
      <c r="M193" s="41"/>
      <c r="N193" s="40"/>
      <c r="O193" s="39">
        <f t="shared" si="32"/>
        <v>0</v>
      </c>
      <c r="P193" s="38"/>
    </row>
    <row r="194" spans="1:16" hidden="1" x14ac:dyDescent="0.25">
      <c r="A194" s="109">
        <v>4300</v>
      </c>
      <c r="B194" s="108" t="s">
        <v>119</v>
      </c>
      <c r="C194" s="124">
        <f t="shared" si="25"/>
        <v>0</v>
      </c>
      <c r="D194" s="121">
        <f>SUM(D195)</f>
        <v>0</v>
      </c>
      <c r="E194" s="123">
        <f>SUM(E195)</f>
        <v>0</v>
      </c>
      <c r="F194" s="122">
        <f t="shared" si="29"/>
        <v>0</v>
      </c>
      <c r="G194" s="121">
        <f>SUM(G195)</f>
        <v>0</v>
      </c>
      <c r="H194" s="120">
        <f>SUM(H195)</f>
        <v>0</v>
      </c>
      <c r="I194" s="119">
        <f t="shared" si="30"/>
        <v>0</v>
      </c>
      <c r="J194" s="121">
        <f>SUM(J195)</f>
        <v>0</v>
      </c>
      <c r="K194" s="120">
        <f>SUM(K195)</f>
        <v>0</v>
      </c>
      <c r="L194" s="119">
        <f t="shared" si="31"/>
        <v>0</v>
      </c>
      <c r="M194" s="172">
        <f>SUM(M195)</f>
        <v>0</v>
      </c>
      <c r="N194" s="123">
        <f>SUM(N195)</f>
        <v>0</v>
      </c>
      <c r="O194" s="119">
        <f t="shared" si="32"/>
        <v>0</v>
      </c>
      <c r="P194" s="171"/>
    </row>
    <row r="195" spans="1:16" ht="24" hidden="1" x14ac:dyDescent="0.25">
      <c r="A195" s="118">
        <v>4310</v>
      </c>
      <c r="B195" s="117" t="s">
        <v>118</v>
      </c>
      <c r="C195" s="85">
        <f t="shared" si="25"/>
        <v>0</v>
      </c>
      <c r="D195" s="140">
        <f>SUM(D196:D196)</f>
        <v>0</v>
      </c>
      <c r="E195" s="141">
        <f>SUM(E196:E196)</f>
        <v>0</v>
      </c>
      <c r="F195" s="84">
        <f t="shared" si="29"/>
        <v>0</v>
      </c>
      <c r="G195" s="140">
        <f>SUM(G196:G196)</f>
        <v>0</v>
      </c>
      <c r="H195" s="139">
        <f>SUM(H196:H196)</f>
        <v>0</v>
      </c>
      <c r="I195" s="79">
        <f t="shared" si="30"/>
        <v>0</v>
      </c>
      <c r="J195" s="140">
        <f>SUM(J196:J196)</f>
        <v>0</v>
      </c>
      <c r="K195" s="139">
        <f>SUM(K196:K196)</f>
        <v>0</v>
      </c>
      <c r="L195" s="79">
        <f t="shared" si="31"/>
        <v>0</v>
      </c>
      <c r="M195" s="142">
        <f>SUM(M196:M196)</f>
        <v>0</v>
      </c>
      <c r="N195" s="141">
        <f>SUM(N196:N196)</f>
        <v>0</v>
      </c>
      <c r="O195" s="79">
        <f t="shared" si="32"/>
        <v>0</v>
      </c>
      <c r="P195" s="78"/>
    </row>
    <row r="196" spans="1:16" ht="36" hidden="1" x14ac:dyDescent="0.25">
      <c r="A196" s="88">
        <v>4311</v>
      </c>
      <c r="B196" s="110" t="s">
        <v>117</v>
      </c>
      <c r="C196" s="45">
        <f t="shared" si="25"/>
        <v>0</v>
      </c>
      <c r="D196" s="43">
        <v>0</v>
      </c>
      <c r="E196" s="40"/>
      <c r="F196" s="44">
        <f t="shared" si="29"/>
        <v>0</v>
      </c>
      <c r="G196" s="43"/>
      <c r="H196" s="42"/>
      <c r="I196" s="39">
        <f t="shared" si="30"/>
        <v>0</v>
      </c>
      <c r="J196" s="43">
        <v>0</v>
      </c>
      <c r="K196" s="42"/>
      <c r="L196" s="39">
        <f t="shared" si="31"/>
        <v>0</v>
      </c>
      <c r="M196" s="41"/>
      <c r="N196" s="40"/>
      <c r="O196" s="39">
        <f t="shared" si="32"/>
        <v>0</v>
      </c>
      <c r="P196" s="38"/>
    </row>
    <row r="197" spans="1:16" s="6" customFormat="1" x14ac:dyDescent="0.25">
      <c r="A197" s="184"/>
      <c r="B197" s="183" t="s">
        <v>116</v>
      </c>
      <c r="C197" s="182">
        <f t="shared" si="25"/>
        <v>40022</v>
      </c>
      <c r="D197" s="179">
        <f>SUM(D198,D233,D271)</f>
        <v>19904</v>
      </c>
      <c r="E197" s="537">
        <f>SUM(E198,E233,E271)</f>
        <v>20118</v>
      </c>
      <c r="F197" s="491">
        <f t="shared" si="29"/>
        <v>40022</v>
      </c>
      <c r="G197" s="179">
        <f>SUM(G198,G233,G271)</f>
        <v>0</v>
      </c>
      <c r="H197" s="178">
        <f>SUM(H198,H233,H271)</f>
        <v>0</v>
      </c>
      <c r="I197" s="177">
        <f t="shared" si="30"/>
        <v>0</v>
      </c>
      <c r="J197" s="179">
        <f>SUM(J198,J233,J271)</f>
        <v>0</v>
      </c>
      <c r="K197" s="178">
        <f>SUM(K198,K233,K271)</f>
        <v>0</v>
      </c>
      <c r="L197" s="177">
        <f t="shared" si="31"/>
        <v>0</v>
      </c>
      <c r="M197" s="176">
        <f>SUM(M198,M233,M271)</f>
        <v>0</v>
      </c>
      <c r="N197" s="175">
        <f>SUM(N198,N233,N271)</f>
        <v>0</v>
      </c>
      <c r="O197" s="174">
        <f t="shared" si="32"/>
        <v>0</v>
      </c>
      <c r="P197" s="173"/>
    </row>
    <row r="198" spans="1:16" x14ac:dyDescent="0.25">
      <c r="A198" s="163">
        <v>5000</v>
      </c>
      <c r="B198" s="163" t="s">
        <v>115</v>
      </c>
      <c r="C198" s="162">
        <f>F198+I198+L198+O198</f>
        <v>40022</v>
      </c>
      <c r="D198" s="160">
        <f>D199+D207</f>
        <v>19904</v>
      </c>
      <c r="E198" s="539">
        <f>E199+E207</f>
        <v>20118</v>
      </c>
      <c r="F198" s="492">
        <f t="shared" si="29"/>
        <v>40022</v>
      </c>
      <c r="G198" s="160">
        <f>G199+G207</f>
        <v>0</v>
      </c>
      <c r="H198" s="159">
        <f>H199+H207</f>
        <v>0</v>
      </c>
      <c r="I198" s="156">
        <f t="shared" si="30"/>
        <v>0</v>
      </c>
      <c r="J198" s="160">
        <f>J199+J207</f>
        <v>0</v>
      </c>
      <c r="K198" s="159">
        <f>K199+K207</f>
        <v>0</v>
      </c>
      <c r="L198" s="156">
        <f t="shared" si="31"/>
        <v>0</v>
      </c>
      <c r="M198" s="158">
        <f>M199+M207</f>
        <v>0</v>
      </c>
      <c r="N198" s="157">
        <f>N199+N207</f>
        <v>0</v>
      </c>
      <c r="O198" s="156">
        <f t="shared" si="32"/>
        <v>0</v>
      </c>
      <c r="P198" s="155"/>
    </row>
    <row r="199" spans="1:16" hidden="1" x14ac:dyDescent="0.25">
      <c r="A199" s="109">
        <v>5100</v>
      </c>
      <c r="B199" s="108" t="s">
        <v>114</v>
      </c>
      <c r="C199" s="124">
        <f t="shared" si="25"/>
        <v>0</v>
      </c>
      <c r="D199" s="121">
        <f>D200+D201+D204+D205+D206</f>
        <v>0</v>
      </c>
      <c r="E199" s="123">
        <f>E200+E201+E204+E205+E206</f>
        <v>0</v>
      </c>
      <c r="F199" s="122">
        <f t="shared" si="29"/>
        <v>0</v>
      </c>
      <c r="G199" s="121">
        <f>G200+G201+G204+G205+G206</f>
        <v>0</v>
      </c>
      <c r="H199" s="120">
        <f>H200+H201+H204+H205+H206</f>
        <v>0</v>
      </c>
      <c r="I199" s="119">
        <f t="shared" si="30"/>
        <v>0</v>
      </c>
      <c r="J199" s="121">
        <f>J200+J201+J204+J205+J206</f>
        <v>0</v>
      </c>
      <c r="K199" s="120">
        <f>K200+K201+K204+K205+K206</f>
        <v>0</v>
      </c>
      <c r="L199" s="119">
        <f t="shared" si="31"/>
        <v>0</v>
      </c>
      <c r="M199" s="172">
        <f>M200+M201+M204+M205+M206</f>
        <v>0</v>
      </c>
      <c r="N199" s="123">
        <f>N200+N201+N204+N205+N206</f>
        <v>0</v>
      </c>
      <c r="O199" s="119">
        <f t="shared" si="32"/>
        <v>0</v>
      </c>
      <c r="P199" s="171"/>
    </row>
    <row r="200" spans="1:16" hidden="1" x14ac:dyDescent="0.25">
      <c r="A200" s="118">
        <v>5110</v>
      </c>
      <c r="B200" s="117" t="s">
        <v>113</v>
      </c>
      <c r="C200" s="85">
        <f t="shared" si="25"/>
        <v>0</v>
      </c>
      <c r="D200" s="83">
        <v>0</v>
      </c>
      <c r="E200" s="80"/>
      <c r="F200" s="84">
        <f t="shared" si="29"/>
        <v>0</v>
      </c>
      <c r="G200" s="83"/>
      <c r="H200" s="82"/>
      <c r="I200" s="79">
        <f t="shared" si="30"/>
        <v>0</v>
      </c>
      <c r="J200" s="83">
        <v>0</v>
      </c>
      <c r="K200" s="82"/>
      <c r="L200" s="79">
        <f t="shared" si="31"/>
        <v>0</v>
      </c>
      <c r="M200" s="81"/>
      <c r="N200" s="80"/>
      <c r="O200" s="79">
        <f t="shared" si="32"/>
        <v>0</v>
      </c>
      <c r="P200" s="78"/>
    </row>
    <row r="201" spans="1:16" ht="24" hidden="1" x14ac:dyDescent="0.25">
      <c r="A201" s="111">
        <v>5120</v>
      </c>
      <c r="B201" s="110" t="s">
        <v>112</v>
      </c>
      <c r="C201" s="45">
        <f t="shared" si="25"/>
        <v>0</v>
      </c>
      <c r="D201" s="115">
        <f>D202+D203</f>
        <v>0</v>
      </c>
      <c r="E201" s="112">
        <f>E202+E203</f>
        <v>0</v>
      </c>
      <c r="F201" s="44">
        <f t="shared" si="29"/>
        <v>0</v>
      </c>
      <c r="G201" s="115">
        <f>G202+G203</f>
        <v>0</v>
      </c>
      <c r="H201" s="114">
        <f>H202+H203</f>
        <v>0</v>
      </c>
      <c r="I201" s="39">
        <f t="shared" si="30"/>
        <v>0</v>
      </c>
      <c r="J201" s="115">
        <f>J202+J203</f>
        <v>0</v>
      </c>
      <c r="K201" s="114">
        <f>K202+K203</f>
        <v>0</v>
      </c>
      <c r="L201" s="39">
        <f t="shared" si="31"/>
        <v>0</v>
      </c>
      <c r="M201" s="113">
        <f>M202+M203</f>
        <v>0</v>
      </c>
      <c r="N201" s="112">
        <f>N202+N203</f>
        <v>0</v>
      </c>
      <c r="O201" s="39">
        <f t="shared" si="32"/>
        <v>0</v>
      </c>
      <c r="P201" s="38"/>
    </row>
    <row r="202" spans="1:16" hidden="1" x14ac:dyDescent="0.25">
      <c r="A202" s="88">
        <v>5121</v>
      </c>
      <c r="B202" s="110" t="s">
        <v>111</v>
      </c>
      <c r="C202" s="45">
        <f t="shared" si="25"/>
        <v>0</v>
      </c>
      <c r="D202" s="43">
        <v>0</v>
      </c>
      <c r="E202" s="40"/>
      <c r="F202" s="44">
        <f t="shared" si="29"/>
        <v>0</v>
      </c>
      <c r="G202" s="43"/>
      <c r="H202" s="42"/>
      <c r="I202" s="39">
        <f t="shared" si="30"/>
        <v>0</v>
      </c>
      <c r="J202" s="43">
        <v>0</v>
      </c>
      <c r="K202" s="42"/>
      <c r="L202" s="39">
        <f t="shared" si="31"/>
        <v>0</v>
      </c>
      <c r="M202" s="41"/>
      <c r="N202" s="40"/>
      <c r="O202" s="39">
        <f t="shared" si="32"/>
        <v>0</v>
      </c>
      <c r="P202" s="38"/>
    </row>
    <row r="203" spans="1:16" ht="24" hidden="1" x14ac:dyDescent="0.25">
      <c r="A203" s="88">
        <v>5129</v>
      </c>
      <c r="B203" s="110" t="s">
        <v>110</v>
      </c>
      <c r="C203" s="45">
        <f t="shared" si="25"/>
        <v>0</v>
      </c>
      <c r="D203" s="43">
        <v>0</v>
      </c>
      <c r="E203" s="40"/>
      <c r="F203" s="44">
        <f t="shared" si="29"/>
        <v>0</v>
      </c>
      <c r="G203" s="43"/>
      <c r="H203" s="42"/>
      <c r="I203" s="39">
        <f t="shared" si="30"/>
        <v>0</v>
      </c>
      <c r="J203" s="43">
        <v>0</v>
      </c>
      <c r="K203" s="42"/>
      <c r="L203" s="39">
        <f t="shared" si="31"/>
        <v>0</v>
      </c>
      <c r="M203" s="41"/>
      <c r="N203" s="40"/>
      <c r="O203" s="39">
        <f t="shared" si="32"/>
        <v>0</v>
      </c>
      <c r="P203" s="38"/>
    </row>
    <row r="204" spans="1:16" hidden="1" x14ac:dyDescent="0.25">
      <c r="A204" s="111">
        <v>5130</v>
      </c>
      <c r="B204" s="110" t="s">
        <v>109</v>
      </c>
      <c r="C204" s="45">
        <f t="shared" si="25"/>
        <v>0</v>
      </c>
      <c r="D204" s="43">
        <v>0</v>
      </c>
      <c r="E204" s="40"/>
      <c r="F204" s="44">
        <f t="shared" si="29"/>
        <v>0</v>
      </c>
      <c r="G204" s="43"/>
      <c r="H204" s="42"/>
      <c r="I204" s="39">
        <f t="shared" si="30"/>
        <v>0</v>
      </c>
      <c r="J204" s="43">
        <v>0</v>
      </c>
      <c r="K204" s="42"/>
      <c r="L204" s="39">
        <f t="shared" si="31"/>
        <v>0</v>
      </c>
      <c r="M204" s="41"/>
      <c r="N204" s="40"/>
      <c r="O204" s="39">
        <f t="shared" si="32"/>
        <v>0</v>
      </c>
      <c r="P204" s="38"/>
    </row>
    <row r="205" spans="1:16" hidden="1" x14ac:dyDescent="0.25">
      <c r="A205" s="111">
        <v>5140</v>
      </c>
      <c r="B205" s="110" t="s">
        <v>108</v>
      </c>
      <c r="C205" s="45">
        <f t="shared" si="25"/>
        <v>0</v>
      </c>
      <c r="D205" s="43">
        <v>0</v>
      </c>
      <c r="E205" s="40"/>
      <c r="F205" s="44">
        <f t="shared" si="29"/>
        <v>0</v>
      </c>
      <c r="G205" s="43"/>
      <c r="H205" s="42"/>
      <c r="I205" s="39">
        <f t="shared" si="30"/>
        <v>0</v>
      </c>
      <c r="J205" s="43">
        <v>0</v>
      </c>
      <c r="K205" s="42"/>
      <c r="L205" s="39">
        <f t="shared" si="31"/>
        <v>0</v>
      </c>
      <c r="M205" s="41"/>
      <c r="N205" s="40"/>
      <c r="O205" s="39">
        <f t="shared" si="32"/>
        <v>0</v>
      </c>
      <c r="P205" s="38"/>
    </row>
    <row r="206" spans="1:16" ht="24" hidden="1" x14ac:dyDescent="0.25">
      <c r="A206" s="111">
        <v>5170</v>
      </c>
      <c r="B206" s="110" t="s">
        <v>107</v>
      </c>
      <c r="C206" s="45">
        <f t="shared" si="25"/>
        <v>0</v>
      </c>
      <c r="D206" s="43">
        <v>0</v>
      </c>
      <c r="E206" s="40"/>
      <c r="F206" s="44">
        <f t="shared" si="29"/>
        <v>0</v>
      </c>
      <c r="G206" s="43"/>
      <c r="H206" s="42"/>
      <c r="I206" s="39">
        <f t="shared" si="30"/>
        <v>0</v>
      </c>
      <c r="J206" s="43">
        <v>0</v>
      </c>
      <c r="K206" s="42"/>
      <c r="L206" s="39">
        <f t="shared" si="31"/>
        <v>0</v>
      </c>
      <c r="M206" s="41"/>
      <c r="N206" s="40"/>
      <c r="O206" s="39">
        <f t="shared" si="32"/>
        <v>0</v>
      </c>
      <c r="P206" s="38"/>
    </row>
    <row r="207" spans="1:16" x14ac:dyDescent="0.25">
      <c r="A207" s="109">
        <v>5200</v>
      </c>
      <c r="B207" s="108" t="s">
        <v>106</v>
      </c>
      <c r="C207" s="124">
        <f t="shared" si="25"/>
        <v>40022</v>
      </c>
      <c r="D207" s="121">
        <f>D208+D218+D219+D228+D229+D230+D232</f>
        <v>19904</v>
      </c>
      <c r="E207" s="540">
        <f>E208+E218+E219+E228+E229+E230+E232</f>
        <v>20118</v>
      </c>
      <c r="F207" s="473">
        <f t="shared" si="29"/>
        <v>40022</v>
      </c>
      <c r="G207" s="121">
        <f>G208+G218+G219+G228+G229+G230+G232</f>
        <v>0</v>
      </c>
      <c r="H207" s="120">
        <f>H208+H218+H219+H228+H229+H230+H232</f>
        <v>0</v>
      </c>
      <c r="I207" s="119">
        <f t="shared" si="30"/>
        <v>0</v>
      </c>
      <c r="J207" s="121">
        <f>J208+J218+J219+J228+J229+J230+J232</f>
        <v>0</v>
      </c>
      <c r="K207" s="120">
        <f>K208+K218+K219+K228+K229+K230+K232</f>
        <v>0</v>
      </c>
      <c r="L207" s="119">
        <f t="shared" si="31"/>
        <v>0</v>
      </c>
      <c r="M207" s="172">
        <f>M208+M218+M219+M228+M229+M230+M232</f>
        <v>0</v>
      </c>
      <c r="N207" s="123">
        <f>N208+N218+N219+N228+N229+N230+N232</f>
        <v>0</v>
      </c>
      <c r="O207" s="119">
        <f t="shared" si="32"/>
        <v>0</v>
      </c>
      <c r="P207" s="171"/>
    </row>
    <row r="208" spans="1:16" hidden="1" x14ac:dyDescent="0.25">
      <c r="A208" s="169">
        <v>5210</v>
      </c>
      <c r="B208" s="96" t="s">
        <v>105</v>
      </c>
      <c r="C208" s="170">
        <f t="shared" si="25"/>
        <v>0</v>
      </c>
      <c r="D208" s="94">
        <f>SUM(D209:D217)</f>
        <v>0</v>
      </c>
      <c r="E208" s="91">
        <f>SUM(E209:E217)</f>
        <v>0</v>
      </c>
      <c r="F208" s="95">
        <f t="shared" si="29"/>
        <v>0</v>
      </c>
      <c r="G208" s="94">
        <f>SUM(G209:G217)</f>
        <v>0</v>
      </c>
      <c r="H208" s="93">
        <f>SUM(H209:H217)</f>
        <v>0</v>
      </c>
      <c r="I208" s="90">
        <f t="shared" si="30"/>
        <v>0</v>
      </c>
      <c r="J208" s="94">
        <f>SUM(J209:J217)</f>
        <v>0</v>
      </c>
      <c r="K208" s="93">
        <f>SUM(K209:K217)</f>
        <v>0</v>
      </c>
      <c r="L208" s="90">
        <f t="shared" si="31"/>
        <v>0</v>
      </c>
      <c r="M208" s="92">
        <f>SUM(M209:M217)</f>
        <v>0</v>
      </c>
      <c r="N208" s="91">
        <f>SUM(N209:N217)</f>
        <v>0</v>
      </c>
      <c r="O208" s="90">
        <f t="shared" si="32"/>
        <v>0</v>
      </c>
      <c r="P208" s="89"/>
    </row>
    <row r="209" spans="1:16" hidden="1" x14ac:dyDescent="0.25">
      <c r="A209" s="145">
        <v>5211</v>
      </c>
      <c r="B209" s="117" t="s">
        <v>104</v>
      </c>
      <c r="C209" s="87">
        <f t="shared" si="25"/>
        <v>0</v>
      </c>
      <c r="D209" s="83">
        <v>0</v>
      </c>
      <c r="E209" s="80"/>
      <c r="F209" s="84">
        <f t="shared" si="29"/>
        <v>0</v>
      </c>
      <c r="G209" s="83"/>
      <c r="H209" s="82"/>
      <c r="I209" s="79">
        <f t="shared" si="30"/>
        <v>0</v>
      </c>
      <c r="J209" s="83">
        <v>0</v>
      </c>
      <c r="K209" s="82"/>
      <c r="L209" s="79">
        <f t="shared" si="31"/>
        <v>0</v>
      </c>
      <c r="M209" s="81"/>
      <c r="N209" s="80"/>
      <c r="O209" s="79">
        <f t="shared" si="32"/>
        <v>0</v>
      </c>
      <c r="P209" s="78"/>
    </row>
    <row r="210" spans="1:16" hidden="1" x14ac:dyDescent="0.25">
      <c r="A210" s="88">
        <v>5212</v>
      </c>
      <c r="B210" s="110" t="s">
        <v>103</v>
      </c>
      <c r="C210" s="87">
        <f t="shared" si="25"/>
        <v>0</v>
      </c>
      <c r="D210" s="43">
        <v>0</v>
      </c>
      <c r="E210" s="40"/>
      <c r="F210" s="44">
        <f t="shared" si="29"/>
        <v>0</v>
      </c>
      <c r="G210" s="43"/>
      <c r="H210" s="42"/>
      <c r="I210" s="39">
        <f t="shared" si="30"/>
        <v>0</v>
      </c>
      <c r="J210" s="43">
        <v>0</v>
      </c>
      <c r="K210" s="42"/>
      <c r="L210" s="39">
        <f t="shared" si="31"/>
        <v>0</v>
      </c>
      <c r="M210" s="41"/>
      <c r="N210" s="40"/>
      <c r="O210" s="39">
        <f t="shared" si="32"/>
        <v>0</v>
      </c>
      <c r="P210" s="38"/>
    </row>
    <row r="211" spans="1:16" hidden="1" x14ac:dyDescent="0.25">
      <c r="A211" s="88">
        <v>5213</v>
      </c>
      <c r="B211" s="110" t="s">
        <v>102</v>
      </c>
      <c r="C211" s="87">
        <f t="shared" si="25"/>
        <v>0</v>
      </c>
      <c r="D211" s="43">
        <v>0</v>
      </c>
      <c r="E211" s="40"/>
      <c r="F211" s="44">
        <f t="shared" si="29"/>
        <v>0</v>
      </c>
      <c r="G211" s="43"/>
      <c r="H211" s="42"/>
      <c r="I211" s="39">
        <f t="shared" si="30"/>
        <v>0</v>
      </c>
      <c r="J211" s="43">
        <v>0</v>
      </c>
      <c r="K211" s="42"/>
      <c r="L211" s="39">
        <f t="shared" si="31"/>
        <v>0</v>
      </c>
      <c r="M211" s="41"/>
      <c r="N211" s="40"/>
      <c r="O211" s="39">
        <f t="shared" si="32"/>
        <v>0</v>
      </c>
      <c r="P211" s="38"/>
    </row>
    <row r="212" spans="1:16" hidden="1" x14ac:dyDescent="0.25">
      <c r="A212" s="88">
        <v>5214</v>
      </c>
      <c r="B212" s="110" t="s">
        <v>101</v>
      </c>
      <c r="C212" s="87">
        <f t="shared" si="25"/>
        <v>0</v>
      </c>
      <c r="D212" s="43">
        <v>0</v>
      </c>
      <c r="E212" s="40"/>
      <c r="F212" s="44">
        <f t="shared" si="29"/>
        <v>0</v>
      </c>
      <c r="G212" s="43"/>
      <c r="H212" s="42"/>
      <c r="I212" s="39">
        <f t="shared" si="30"/>
        <v>0</v>
      </c>
      <c r="J212" s="43">
        <v>0</v>
      </c>
      <c r="K212" s="42"/>
      <c r="L212" s="39">
        <f t="shared" si="31"/>
        <v>0</v>
      </c>
      <c r="M212" s="41"/>
      <c r="N212" s="40"/>
      <c r="O212" s="39">
        <f t="shared" si="32"/>
        <v>0</v>
      </c>
      <c r="P212" s="38"/>
    </row>
    <row r="213" spans="1:16" hidden="1" x14ac:dyDescent="0.25">
      <c r="A213" s="88">
        <v>5215</v>
      </c>
      <c r="B213" s="110" t="s">
        <v>100</v>
      </c>
      <c r="C213" s="87">
        <f t="shared" si="25"/>
        <v>0</v>
      </c>
      <c r="D213" s="43">
        <v>0</v>
      </c>
      <c r="E213" s="40"/>
      <c r="F213" s="44">
        <f t="shared" si="29"/>
        <v>0</v>
      </c>
      <c r="G213" s="43"/>
      <c r="H213" s="42"/>
      <c r="I213" s="39">
        <f t="shared" si="30"/>
        <v>0</v>
      </c>
      <c r="J213" s="43">
        <v>0</v>
      </c>
      <c r="K213" s="42"/>
      <c r="L213" s="39">
        <f t="shared" si="31"/>
        <v>0</v>
      </c>
      <c r="M213" s="41"/>
      <c r="N213" s="40"/>
      <c r="O213" s="39">
        <f t="shared" si="32"/>
        <v>0</v>
      </c>
      <c r="P213" s="38"/>
    </row>
    <row r="214" spans="1:16" hidden="1" x14ac:dyDescent="0.25">
      <c r="A214" s="88">
        <v>5216</v>
      </c>
      <c r="B214" s="110" t="s">
        <v>99</v>
      </c>
      <c r="C214" s="87">
        <f t="shared" si="25"/>
        <v>0</v>
      </c>
      <c r="D214" s="43">
        <v>0</v>
      </c>
      <c r="E214" s="40"/>
      <c r="F214" s="44">
        <f t="shared" si="29"/>
        <v>0</v>
      </c>
      <c r="G214" s="43"/>
      <c r="H214" s="42"/>
      <c r="I214" s="39">
        <f t="shared" si="30"/>
        <v>0</v>
      </c>
      <c r="J214" s="43">
        <v>0</v>
      </c>
      <c r="K214" s="42"/>
      <c r="L214" s="39">
        <f t="shared" si="31"/>
        <v>0</v>
      </c>
      <c r="M214" s="41"/>
      <c r="N214" s="40"/>
      <c r="O214" s="39">
        <f t="shared" si="32"/>
        <v>0</v>
      </c>
      <c r="P214" s="38"/>
    </row>
    <row r="215" spans="1:16" hidden="1" x14ac:dyDescent="0.25">
      <c r="A215" s="88">
        <v>5217</v>
      </c>
      <c r="B215" s="110" t="s">
        <v>98</v>
      </c>
      <c r="C215" s="87">
        <f t="shared" si="25"/>
        <v>0</v>
      </c>
      <c r="D215" s="43">
        <v>0</v>
      </c>
      <c r="E215" s="40"/>
      <c r="F215" s="44">
        <f t="shared" si="29"/>
        <v>0</v>
      </c>
      <c r="G215" s="43"/>
      <c r="H215" s="42"/>
      <c r="I215" s="39">
        <f t="shared" si="30"/>
        <v>0</v>
      </c>
      <c r="J215" s="43">
        <v>0</v>
      </c>
      <c r="K215" s="42"/>
      <c r="L215" s="39">
        <f t="shared" si="31"/>
        <v>0</v>
      </c>
      <c r="M215" s="41"/>
      <c r="N215" s="40"/>
      <c r="O215" s="39">
        <f t="shared" si="32"/>
        <v>0</v>
      </c>
      <c r="P215" s="38"/>
    </row>
    <row r="216" spans="1:16" hidden="1" x14ac:dyDescent="0.25">
      <c r="A216" s="88">
        <v>5218</v>
      </c>
      <c r="B216" s="110" t="s">
        <v>97</v>
      </c>
      <c r="C216" s="87">
        <f t="shared" si="25"/>
        <v>0</v>
      </c>
      <c r="D216" s="43">
        <v>0</v>
      </c>
      <c r="E216" s="40"/>
      <c r="F216" s="44">
        <f t="shared" si="29"/>
        <v>0</v>
      </c>
      <c r="G216" s="43"/>
      <c r="H216" s="42"/>
      <c r="I216" s="39">
        <f t="shared" si="30"/>
        <v>0</v>
      </c>
      <c r="J216" s="43">
        <v>0</v>
      </c>
      <c r="K216" s="42"/>
      <c r="L216" s="39">
        <f t="shared" si="31"/>
        <v>0</v>
      </c>
      <c r="M216" s="41"/>
      <c r="N216" s="40"/>
      <c r="O216" s="39">
        <f t="shared" si="32"/>
        <v>0</v>
      </c>
      <c r="P216" s="38"/>
    </row>
    <row r="217" spans="1:16" hidden="1" x14ac:dyDescent="0.25">
      <c r="A217" s="88">
        <v>5219</v>
      </c>
      <c r="B217" s="110" t="s">
        <v>96</v>
      </c>
      <c r="C217" s="87">
        <f t="shared" si="25"/>
        <v>0</v>
      </c>
      <c r="D217" s="43">
        <v>0</v>
      </c>
      <c r="E217" s="40"/>
      <c r="F217" s="44">
        <f t="shared" si="29"/>
        <v>0</v>
      </c>
      <c r="G217" s="43"/>
      <c r="H217" s="42"/>
      <c r="I217" s="39">
        <f t="shared" si="30"/>
        <v>0</v>
      </c>
      <c r="J217" s="43">
        <v>0</v>
      </c>
      <c r="K217" s="42"/>
      <c r="L217" s="39">
        <f t="shared" si="31"/>
        <v>0</v>
      </c>
      <c r="M217" s="41"/>
      <c r="N217" s="40"/>
      <c r="O217" s="39">
        <f t="shared" si="32"/>
        <v>0</v>
      </c>
      <c r="P217" s="38"/>
    </row>
    <row r="218" spans="1:16" hidden="1" x14ac:dyDescent="0.25">
      <c r="A218" s="111">
        <v>5220</v>
      </c>
      <c r="B218" s="110" t="s">
        <v>95</v>
      </c>
      <c r="C218" s="87">
        <f t="shared" si="25"/>
        <v>0</v>
      </c>
      <c r="D218" s="43">
        <v>0</v>
      </c>
      <c r="E218" s="40"/>
      <c r="F218" s="44">
        <f t="shared" si="29"/>
        <v>0</v>
      </c>
      <c r="G218" s="43"/>
      <c r="H218" s="42"/>
      <c r="I218" s="39">
        <f t="shared" si="30"/>
        <v>0</v>
      </c>
      <c r="J218" s="43">
        <v>0</v>
      </c>
      <c r="K218" s="42"/>
      <c r="L218" s="39">
        <f t="shared" si="31"/>
        <v>0</v>
      </c>
      <c r="M218" s="41"/>
      <c r="N218" s="40"/>
      <c r="O218" s="39">
        <f t="shared" si="32"/>
        <v>0</v>
      </c>
      <c r="P218" s="38"/>
    </row>
    <row r="219" spans="1:16" hidden="1" x14ac:dyDescent="0.25">
      <c r="A219" s="111">
        <v>5230</v>
      </c>
      <c r="B219" s="110" t="s">
        <v>94</v>
      </c>
      <c r="C219" s="87">
        <f t="shared" si="25"/>
        <v>0</v>
      </c>
      <c r="D219" s="115">
        <f>SUM(D220:D227)</f>
        <v>0</v>
      </c>
      <c r="E219" s="112">
        <f>SUM(E220:E227)</f>
        <v>0</v>
      </c>
      <c r="F219" s="44">
        <f t="shared" si="29"/>
        <v>0</v>
      </c>
      <c r="G219" s="115">
        <f>SUM(G220:G227)</f>
        <v>0</v>
      </c>
      <c r="H219" s="114">
        <f>SUM(H220:H227)</f>
        <v>0</v>
      </c>
      <c r="I219" s="39">
        <f t="shared" si="30"/>
        <v>0</v>
      </c>
      <c r="J219" s="115">
        <f>SUM(J220:J227)</f>
        <v>0</v>
      </c>
      <c r="K219" s="114">
        <f>SUM(K220:K227)</f>
        <v>0</v>
      </c>
      <c r="L219" s="39">
        <f t="shared" si="31"/>
        <v>0</v>
      </c>
      <c r="M219" s="113">
        <f>SUM(M220:M227)</f>
        <v>0</v>
      </c>
      <c r="N219" s="112">
        <f>SUM(N220:N227)</f>
        <v>0</v>
      </c>
      <c r="O219" s="39">
        <f t="shared" si="32"/>
        <v>0</v>
      </c>
      <c r="P219" s="38"/>
    </row>
    <row r="220" spans="1:16" hidden="1" x14ac:dyDescent="0.25">
      <c r="A220" s="88">
        <v>5231</v>
      </c>
      <c r="B220" s="110" t="s">
        <v>93</v>
      </c>
      <c r="C220" s="87">
        <f t="shared" si="25"/>
        <v>0</v>
      </c>
      <c r="D220" s="43">
        <v>0</v>
      </c>
      <c r="E220" s="40"/>
      <c r="F220" s="44">
        <f t="shared" si="29"/>
        <v>0</v>
      </c>
      <c r="G220" s="43"/>
      <c r="H220" s="42"/>
      <c r="I220" s="39">
        <f t="shared" si="30"/>
        <v>0</v>
      </c>
      <c r="J220" s="43"/>
      <c r="K220" s="42"/>
      <c r="L220" s="39">
        <f t="shared" si="31"/>
        <v>0</v>
      </c>
      <c r="M220" s="41"/>
      <c r="N220" s="40"/>
      <c r="O220" s="39">
        <f t="shared" si="32"/>
        <v>0</v>
      </c>
      <c r="P220" s="38"/>
    </row>
    <row r="221" spans="1:16" hidden="1" x14ac:dyDescent="0.25">
      <c r="A221" s="88">
        <v>5232</v>
      </c>
      <c r="B221" s="110" t="s">
        <v>92</v>
      </c>
      <c r="C221" s="87">
        <f t="shared" si="25"/>
        <v>0</v>
      </c>
      <c r="D221" s="43">
        <v>0</v>
      </c>
      <c r="E221" s="40"/>
      <c r="F221" s="44">
        <f t="shared" si="29"/>
        <v>0</v>
      </c>
      <c r="G221" s="43"/>
      <c r="H221" s="42"/>
      <c r="I221" s="39">
        <f t="shared" si="30"/>
        <v>0</v>
      </c>
      <c r="J221" s="43">
        <v>0</v>
      </c>
      <c r="K221" s="42"/>
      <c r="L221" s="39">
        <f t="shared" si="31"/>
        <v>0</v>
      </c>
      <c r="M221" s="41"/>
      <c r="N221" s="40"/>
      <c r="O221" s="39">
        <f t="shared" si="32"/>
        <v>0</v>
      </c>
      <c r="P221" s="38"/>
    </row>
    <row r="222" spans="1:16" hidden="1" x14ac:dyDescent="0.25">
      <c r="A222" s="88">
        <v>5233</v>
      </c>
      <c r="B222" s="110" t="s">
        <v>91</v>
      </c>
      <c r="C222" s="87">
        <f t="shared" si="25"/>
        <v>0</v>
      </c>
      <c r="D222" s="43">
        <v>0</v>
      </c>
      <c r="E222" s="40"/>
      <c r="F222" s="44">
        <f t="shared" si="29"/>
        <v>0</v>
      </c>
      <c r="G222" s="43"/>
      <c r="H222" s="42"/>
      <c r="I222" s="39">
        <f t="shared" si="30"/>
        <v>0</v>
      </c>
      <c r="J222" s="43">
        <v>0</v>
      </c>
      <c r="K222" s="42"/>
      <c r="L222" s="39">
        <f t="shared" si="31"/>
        <v>0</v>
      </c>
      <c r="M222" s="41"/>
      <c r="N222" s="40"/>
      <c r="O222" s="39">
        <f t="shared" si="32"/>
        <v>0</v>
      </c>
      <c r="P222" s="38"/>
    </row>
    <row r="223" spans="1:16" ht="24" hidden="1" x14ac:dyDescent="0.25">
      <c r="A223" s="88">
        <v>5234</v>
      </c>
      <c r="B223" s="110" t="s">
        <v>90</v>
      </c>
      <c r="C223" s="87">
        <f t="shared" si="25"/>
        <v>0</v>
      </c>
      <c r="D223" s="43">
        <v>0</v>
      </c>
      <c r="E223" s="40"/>
      <c r="F223" s="44">
        <f t="shared" si="29"/>
        <v>0</v>
      </c>
      <c r="G223" s="43"/>
      <c r="H223" s="42"/>
      <c r="I223" s="39">
        <f t="shared" si="30"/>
        <v>0</v>
      </c>
      <c r="J223" s="43">
        <v>0</v>
      </c>
      <c r="K223" s="42"/>
      <c r="L223" s="39">
        <f t="shared" si="31"/>
        <v>0</v>
      </c>
      <c r="M223" s="41"/>
      <c r="N223" s="40"/>
      <c r="O223" s="39">
        <f t="shared" si="32"/>
        <v>0</v>
      </c>
      <c r="P223" s="38"/>
    </row>
    <row r="224" spans="1:16" hidden="1" x14ac:dyDescent="0.25">
      <c r="A224" s="88">
        <v>5236</v>
      </c>
      <c r="B224" s="110" t="s">
        <v>89</v>
      </c>
      <c r="C224" s="87">
        <f t="shared" si="25"/>
        <v>0</v>
      </c>
      <c r="D224" s="43">
        <v>0</v>
      </c>
      <c r="E224" s="40"/>
      <c r="F224" s="44">
        <f t="shared" si="29"/>
        <v>0</v>
      </c>
      <c r="G224" s="43"/>
      <c r="H224" s="42"/>
      <c r="I224" s="39">
        <f t="shared" si="30"/>
        <v>0</v>
      </c>
      <c r="J224" s="43">
        <v>0</v>
      </c>
      <c r="K224" s="42"/>
      <c r="L224" s="39">
        <f t="shared" si="31"/>
        <v>0</v>
      </c>
      <c r="M224" s="41"/>
      <c r="N224" s="40"/>
      <c r="O224" s="39">
        <f t="shared" si="32"/>
        <v>0</v>
      </c>
      <c r="P224" s="38"/>
    </row>
    <row r="225" spans="1:16" hidden="1" x14ac:dyDescent="0.25">
      <c r="A225" s="88">
        <v>5237</v>
      </c>
      <c r="B225" s="110" t="s">
        <v>88</v>
      </c>
      <c r="C225" s="87">
        <f t="shared" si="25"/>
        <v>0</v>
      </c>
      <c r="D225" s="43">
        <v>0</v>
      </c>
      <c r="E225" s="40"/>
      <c r="F225" s="44">
        <f t="shared" si="29"/>
        <v>0</v>
      </c>
      <c r="G225" s="43"/>
      <c r="H225" s="42"/>
      <c r="I225" s="39">
        <f t="shared" si="30"/>
        <v>0</v>
      </c>
      <c r="J225" s="43">
        <v>0</v>
      </c>
      <c r="K225" s="42"/>
      <c r="L225" s="39">
        <f t="shared" si="31"/>
        <v>0</v>
      </c>
      <c r="M225" s="41"/>
      <c r="N225" s="40"/>
      <c r="O225" s="39">
        <f t="shared" si="32"/>
        <v>0</v>
      </c>
      <c r="P225" s="38"/>
    </row>
    <row r="226" spans="1:16" ht="24" hidden="1" x14ac:dyDescent="0.25">
      <c r="A226" s="88">
        <v>5238</v>
      </c>
      <c r="B226" s="110" t="s">
        <v>87</v>
      </c>
      <c r="C226" s="87">
        <f t="shared" si="25"/>
        <v>0</v>
      </c>
      <c r="D226" s="43">
        <v>0</v>
      </c>
      <c r="E226" s="40"/>
      <c r="F226" s="44">
        <f t="shared" si="29"/>
        <v>0</v>
      </c>
      <c r="G226" s="43"/>
      <c r="H226" s="42"/>
      <c r="I226" s="39">
        <f t="shared" si="30"/>
        <v>0</v>
      </c>
      <c r="J226" s="43">
        <v>0</v>
      </c>
      <c r="K226" s="42"/>
      <c r="L226" s="39">
        <f t="shared" si="31"/>
        <v>0</v>
      </c>
      <c r="M226" s="41"/>
      <c r="N226" s="40"/>
      <c r="O226" s="39">
        <f t="shared" si="32"/>
        <v>0</v>
      </c>
      <c r="P226" s="38"/>
    </row>
    <row r="227" spans="1:16" ht="24" hidden="1" x14ac:dyDescent="0.25">
      <c r="A227" s="88">
        <v>5239</v>
      </c>
      <c r="B227" s="110" t="s">
        <v>86</v>
      </c>
      <c r="C227" s="87">
        <f t="shared" si="25"/>
        <v>0</v>
      </c>
      <c r="D227" s="43">
        <v>0</v>
      </c>
      <c r="E227" s="40"/>
      <c r="F227" s="44">
        <f t="shared" si="29"/>
        <v>0</v>
      </c>
      <c r="G227" s="43"/>
      <c r="H227" s="42"/>
      <c r="I227" s="39">
        <f t="shared" si="30"/>
        <v>0</v>
      </c>
      <c r="J227" s="43">
        <v>0</v>
      </c>
      <c r="K227" s="42"/>
      <c r="L227" s="39">
        <f t="shared" si="31"/>
        <v>0</v>
      </c>
      <c r="M227" s="41"/>
      <c r="N227" s="40"/>
      <c r="O227" s="39">
        <f t="shared" si="32"/>
        <v>0</v>
      </c>
      <c r="P227" s="38"/>
    </row>
    <row r="228" spans="1:16" ht="24" hidden="1" x14ac:dyDescent="0.25">
      <c r="A228" s="111">
        <v>5240</v>
      </c>
      <c r="B228" s="110" t="s">
        <v>85</v>
      </c>
      <c r="C228" s="87">
        <f t="shared" si="25"/>
        <v>0</v>
      </c>
      <c r="D228" s="43">
        <v>0</v>
      </c>
      <c r="E228" s="40"/>
      <c r="F228" s="44">
        <f t="shared" si="29"/>
        <v>0</v>
      </c>
      <c r="G228" s="43"/>
      <c r="H228" s="42"/>
      <c r="I228" s="39">
        <f t="shared" si="30"/>
        <v>0</v>
      </c>
      <c r="J228" s="43">
        <v>0</v>
      </c>
      <c r="K228" s="42"/>
      <c r="L228" s="39">
        <f t="shared" si="31"/>
        <v>0</v>
      </c>
      <c r="M228" s="41"/>
      <c r="N228" s="40"/>
      <c r="O228" s="39">
        <f t="shared" si="32"/>
        <v>0</v>
      </c>
      <c r="P228" s="38"/>
    </row>
    <row r="229" spans="1:16" x14ac:dyDescent="0.25">
      <c r="A229" s="111">
        <v>5250</v>
      </c>
      <c r="B229" s="110" t="s">
        <v>84</v>
      </c>
      <c r="C229" s="87">
        <f t="shared" si="25"/>
        <v>40022</v>
      </c>
      <c r="D229" s="43">
        <v>19904</v>
      </c>
      <c r="E229" s="543">
        <f>20118</f>
        <v>20118</v>
      </c>
      <c r="F229" s="87">
        <f t="shared" si="29"/>
        <v>40022</v>
      </c>
      <c r="G229" s="43"/>
      <c r="H229" s="42"/>
      <c r="I229" s="39">
        <f t="shared" si="30"/>
        <v>0</v>
      </c>
      <c r="J229" s="43">
        <v>0</v>
      </c>
      <c r="K229" s="42"/>
      <c r="L229" s="39">
        <f t="shared" si="31"/>
        <v>0</v>
      </c>
      <c r="M229" s="41"/>
      <c r="N229" s="40"/>
      <c r="O229" s="39">
        <f t="shared" si="32"/>
        <v>0</v>
      </c>
      <c r="P229" s="38"/>
    </row>
    <row r="230" spans="1:16" hidden="1" x14ac:dyDescent="0.25">
      <c r="A230" s="111">
        <v>5260</v>
      </c>
      <c r="B230" s="110" t="s">
        <v>83</v>
      </c>
      <c r="C230" s="87">
        <f t="shared" si="25"/>
        <v>0</v>
      </c>
      <c r="D230" s="115">
        <f>SUM(D231)</f>
        <v>0</v>
      </c>
      <c r="E230" s="112">
        <f>SUM(E231)</f>
        <v>0</v>
      </c>
      <c r="F230" s="44">
        <f t="shared" si="29"/>
        <v>0</v>
      </c>
      <c r="G230" s="115">
        <f>SUM(G231)</f>
        <v>0</v>
      </c>
      <c r="H230" s="114">
        <f>SUM(H231)</f>
        <v>0</v>
      </c>
      <c r="I230" s="39">
        <f t="shared" si="30"/>
        <v>0</v>
      </c>
      <c r="J230" s="115">
        <f>SUM(J231)</f>
        <v>0</v>
      </c>
      <c r="K230" s="114">
        <f>SUM(K231)</f>
        <v>0</v>
      </c>
      <c r="L230" s="39">
        <f t="shared" si="31"/>
        <v>0</v>
      </c>
      <c r="M230" s="113">
        <f>SUM(M231)</f>
        <v>0</v>
      </c>
      <c r="N230" s="112">
        <f>SUM(N231)</f>
        <v>0</v>
      </c>
      <c r="O230" s="39">
        <f t="shared" si="32"/>
        <v>0</v>
      </c>
      <c r="P230" s="38"/>
    </row>
    <row r="231" spans="1:16" ht="24" hidden="1" x14ac:dyDescent="0.25">
      <c r="A231" s="88">
        <v>5269</v>
      </c>
      <c r="B231" s="110" t="s">
        <v>82</v>
      </c>
      <c r="C231" s="87">
        <f t="shared" si="25"/>
        <v>0</v>
      </c>
      <c r="D231" s="43">
        <v>0</v>
      </c>
      <c r="E231" s="40"/>
      <c r="F231" s="44">
        <f t="shared" si="29"/>
        <v>0</v>
      </c>
      <c r="G231" s="43"/>
      <c r="H231" s="42"/>
      <c r="I231" s="39">
        <f t="shared" si="30"/>
        <v>0</v>
      </c>
      <c r="J231" s="43">
        <v>0</v>
      </c>
      <c r="K231" s="42"/>
      <c r="L231" s="39">
        <f t="shared" si="31"/>
        <v>0</v>
      </c>
      <c r="M231" s="41"/>
      <c r="N231" s="40"/>
      <c r="O231" s="39">
        <f t="shared" si="32"/>
        <v>0</v>
      </c>
      <c r="P231" s="38"/>
    </row>
    <row r="232" spans="1:16" ht="24" hidden="1" x14ac:dyDescent="0.25">
      <c r="A232" s="169">
        <v>5270</v>
      </c>
      <c r="B232" s="96" t="s">
        <v>81</v>
      </c>
      <c r="C232" s="168">
        <f t="shared" si="25"/>
        <v>0</v>
      </c>
      <c r="D232" s="167">
        <v>0</v>
      </c>
      <c r="E232" s="164"/>
      <c r="F232" s="95">
        <f t="shared" si="29"/>
        <v>0</v>
      </c>
      <c r="G232" s="167"/>
      <c r="H232" s="166"/>
      <c r="I232" s="90">
        <f t="shared" si="30"/>
        <v>0</v>
      </c>
      <c r="J232" s="167">
        <v>0</v>
      </c>
      <c r="K232" s="166"/>
      <c r="L232" s="90">
        <f t="shared" si="31"/>
        <v>0</v>
      </c>
      <c r="M232" s="165"/>
      <c r="N232" s="164"/>
      <c r="O232" s="90">
        <f t="shared" si="32"/>
        <v>0</v>
      </c>
      <c r="P232" s="89"/>
    </row>
    <row r="233" spans="1:16" hidden="1" x14ac:dyDescent="0.25">
      <c r="A233" s="163">
        <v>6000</v>
      </c>
      <c r="B233" s="163" t="s">
        <v>80</v>
      </c>
      <c r="C233" s="162">
        <f t="shared" si="25"/>
        <v>0</v>
      </c>
      <c r="D233" s="160">
        <f>D234+D254+D261</f>
        <v>0</v>
      </c>
      <c r="E233" s="157">
        <f>E234+E254+E261</f>
        <v>0</v>
      </c>
      <c r="F233" s="161">
        <f t="shared" si="29"/>
        <v>0</v>
      </c>
      <c r="G233" s="160">
        <f>G234+G254+G261</f>
        <v>0</v>
      </c>
      <c r="H233" s="159">
        <f>H234+H254+H261</f>
        <v>0</v>
      </c>
      <c r="I233" s="156">
        <f t="shared" si="30"/>
        <v>0</v>
      </c>
      <c r="J233" s="160">
        <f>J234+J254+J261</f>
        <v>0</v>
      </c>
      <c r="K233" s="159">
        <f>K234+K254+K261</f>
        <v>0</v>
      </c>
      <c r="L233" s="156">
        <f t="shared" si="31"/>
        <v>0</v>
      </c>
      <c r="M233" s="158">
        <f>M234+M254+M261</f>
        <v>0</v>
      </c>
      <c r="N233" s="157">
        <f>N234+N254+N261</f>
        <v>0</v>
      </c>
      <c r="O233" s="156">
        <f t="shared" si="32"/>
        <v>0</v>
      </c>
      <c r="P233" s="155"/>
    </row>
    <row r="234" spans="1:16" hidden="1" x14ac:dyDescent="0.25">
      <c r="A234" s="154">
        <v>6200</v>
      </c>
      <c r="B234" s="153" t="s">
        <v>79</v>
      </c>
      <c r="C234" s="152">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0"/>
        <v>0</v>
      </c>
      <c r="J234" s="150">
        <f>SUM(J235,J236,J238,J241,J247,J248,J249)</f>
        <v>0</v>
      </c>
      <c r="K234" s="149">
        <f>SUM(K235,K236,K238,K241,K247,K248,K249)</f>
        <v>0</v>
      </c>
      <c r="L234" s="67">
        <f t="shared" si="31"/>
        <v>0</v>
      </c>
      <c r="M234" s="69">
        <f>SUM(M235,M236,M238,M241,M247,M248,M249)</f>
        <v>0</v>
      </c>
      <c r="N234" s="68">
        <f>SUM(N235,N236,N238,N241,N247,N248,N249)</f>
        <v>0</v>
      </c>
      <c r="O234" s="67">
        <f t="shared" si="32"/>
        <v>0</v>
      </c>
      <c r="P234" s="66"/>
    </row>
    <row r="235" spans="1:16" ht="24" hidden="1" x14ac:dyDescent="0.25">
      <c r="A235" s="118">
        <v>6220</v>
      </c>
      <c r="B235" s="117" t="s">
        <v>78</v>
      </c>
      <c r="C235" s="148">
        <f t="shared" si="25"/>
        <v>0</v>
      </c>
      <c r="D235" s="83">
        <v>0</v>
      </c>
      <c r="E235" s="80"/>
      <c r="F235" s="84">
        <f t="shared" si="29"/>
        <v>0</v>
      </c>
      <c r="G235" s="83"/>
      <c r="H235" s="82"/>
      <c r="I235" s="79">
        <f t="shared" si="30"/>
        <v>0</v>
      </c>
      <c r="J235" s="83">
        <v>0</v>
      </c>
      <c r="K235" s="82"/>
      <c r="L235" s="79">
        <f t="shared" si="31"/>
        <v>0</v>
      </c>
      <c r="M235" s="81"/>
      <c r="N235" s="80"/>
      <c r="O235" s="79">
        <f t="shared" si="32"/>
        <v>0</v>
      </c>
      <c r="P235" s="78"/>
    </row>
    <row r="236" spans="1:16" hidden="1" x14ac:dyDescent="0.25">
      <c r="A236" s="111">
        <v>6230</v>
      </c>
      <c r="B236" s="110" t="s">
        <v>77</v>
      </c>
      <c r="C236" s="136">
        <f t="shared" si="25"/>
        <v>0</v>
      </c>
      <c r="D236" s="115">
        <f>SUM(D237)</f>
        <v>0</v>
      </c>
      <c r="E236" s="114">
        <f>SUM(E237)</f>
        <v>0</v>
      </c>
      <c r="F236" s="44">
        <f t="shared" si="29"/>
        <v>0</v>
      </c>
      <c r="G236" s="115">
        <f>SUM(G237)</f>
        <v>0</v>
      </c>
      <c r="H236" s="114">
        <f>SUM(H237)</f>
        <v>0</v>
      </c>
      <c r="I236" s="39">
        <f t="shared" si="30"/>
        <v>0</v>
      </c>
      <c r="J236" s="115">
        <f>SUM(J237)</f>
        <v>0</v>
      </c>
      <c r="K236" s="114">
        <f>SUM(K237)</f>
        <v>0</v>
      </c>
      <c r="L236" s="39">
        <f t="shared" si="31"/>
        <v>0</v>
      </c>
      <c r="M236" s="115">
        <f>SUM(M237)</f>
        <v>0</v>
      </c>
      <c r="N236" s="114">
        <f>SUM(N237)</f>
        <v>0</v>
      </c>
      <c r="O236" s="39">
        <f t="shared" si="32"/>
        <v>0</v>
      </c>
      <c r="P236" s="38"/>
    </row>
    <row r="237" spans="1:16" hidden="1" x14ac:dyDescent="0.25">
      <c r="A237" s="88">
        <v>6239</v>
      </c>
      <c r="B237" s="117" t="s">
        <v>76</v>
      </c>
      <c r="C237" s="136">
        <f t="shared" si="25"/>
        <v>0</v>
      </c>
      <c r="D237" s="43">
        <v>0</v>
      </c>
      <c r="E237" s="40"/>
      <c r="F237" s="44">
        <f t="shared" si="29"/>
        <v>0</v>
      </c>
      <c r="G237" s="43"/>
      <c r="H237" s="42"/>
      <c r="I237" s="39">
        <f t="shared" si="30"/>
        <v>0</v>
      </c>
      <c r="J237" s="43">
        <v>0</v>
      </c>
      <c r="K237" s="42"/>
      <c r="L237" s="39">
        <f t="shared" si="31"/>
        <v>0</v>
      </c>
      <c r="M237" s="41"/>
      <c r="N237" s="40"/>
      <c r="O237" s="39">
        <f t="shared" si="32"/>
        <v>0</v>
      </c>
      <c r="P237" s="38"/>
    </row>
    <row r="238" spans="1:16" ht="24" hidden="1" x14ac:dyDescent="0.25">
      <c r="A238" s="111">
        <v>6240</v>
      </c>
      <c r="B238" s="110" t="s">
        <v>75</v>
      </c>
      <c r="C238" s="136">
        <f t="shared" si="25"/>
        <v>0</v>
      </c>
      <c r="D238" s="115">
        <f>SUM(D239:D240)</f>
        <v>0</v>
      </c>
      <c r="E238" s="112">
        <f>SUM(E239:E240)</f>
        <v>0</v>
      </c>
      <c r="F238" s="44">
        <f t="shared" si="29"/>
        <v>0</v>
      </c>
      <c r="G238" s="115">
        <f>SUM(G239:G240)</f>
        <v>0</v>
      </c>
      <c r="H238" s="114">
        <f>SUM(H239:H240)</f>
        <v>0</v>
      </c>
      <c r="I238" s="39">
        <f t="shared" si="30"/>
        <v>0</v>
      </c>
      <c r="J238" s="115">
        <f>SUM(J239:J240)</f>
        <v>0</v>
      </c>
      <c r="K238" s="114">
        <f>SUM(K239:K240)</f>
        <v>0</v>
      </c>
      <c r="L238" s="39">
        <f t="shared" si="31"/>
        <v>0</v>
      </c>
      <c r="M238" s="113">
        <f>SUM(M239:M240)</f>
        <v>0</v>
      </c>
      <c r="N238" s="112">
        <f>SUM(N239:N240)</f>
        <v>0</v>
      </c>
      <c r="O238" s="39">
        <f t="shared" si="32"/>
        <v>0</v>
      </c>
      <c r="P238" s="38"/>
    </row>
    <row r="239" spans="1:16" hidden="1" x14ac:dyDescent="0.25">
      <c r="A239" s="88">
        <v>6241</v>
      </c>
      <c r="B239" s="110" t="s">
        <v>74</v>
      </c>
      <c r="C239" s="136">
        <f t="shared" si="25"/>
        <v>0</v>
      </c>
      <c r="D239" s="43">
        <v>0</v>
      </c>
      <c r="E239" s="40"/>
      <c r="F239" s="44">
        <f t="shared" si="29"/>
        <v>0</v>
      </c>
      <c r="G239" s="43"/>
      <c r="H239" s="42"/>
      <c r="I239" s="39">
        <f t="shared" si="30"/>
        <v>0</v>
      </c>
      <c r="J239" s="43">
        <v>0</v>
      </c>
      <c r="K239" s="42"/>
      <c r="L239" s="39">
        <f t="shared" si="31"/>
        <v>0</v>
      </c>
      <c r="M239" s="41"/>
      <c r="N239" s="40"/>
      <c r="O239" s="39">
        <f t="shared" si="32"/>
        <v>0</v>
      </c>
      <c r="P239" s="38"/>
    </row>
    <row r="240" spans="1:16" hidden="1" x14ac:dyDescent="0.25">
      <c r="A240" s="88">
        <v>6242</v>
      </c>
      <c r="B240" s="110" t="s">
        <v>73</v>
      </c>
      <c r="C240" s="136">
        <f t="shared" si="25"/>
        <v>0</v>
      </c>
      <c r="D240" s="43">
        <v>0</v>
      </c>
      <c r="E240" s="40"/>
      <c r="F240" s="44">
        <f t="shared" si="29"/>
        <v>0</v>
      </c>
      <c r="G240" s="43"/>
      <c r="H240" s="42"/>
      <c r="I240" s="39">
        <f t="shared" si="30"/>
        <v>0</v>
      </c>
      <c r="J240" s="43">
        <v>0</v>
      </c>
      <c r="K240" s="42"/>
      <c r="L240" s="39">
        <f t="shared" si="31"/>
        <v>0</v>
      </c>
      <c r="M240" s="41"/>
      <c r="N240" s="40"/>
      <c r="O240" s="39">
        <f t="shared" si="32"/>
        <v>0</v>
      </c>
      <c r="P240" s="38"/>
    </row>
    <row r="241" spans="1:16" ht="24" hidden="1" x14ac:dyDescent="0.25">
      <c r="A241" s="111">
        <v>6250</v>
      </c>
      <c r="B241" s="110" t="s">
        <v>72</v>
      </c>
      <c r="C241" s="136">
        <f t="shared" si="25"/>
        <v>0</v>
      </c>
      <c r="D241" s="115">
        <f>SUM(D242:D246)</f>
        <v>0</v>
      </c>
      <c r="E241" s="112">
        <f>SUM(E242:E246)</f>
        <v>0</v>
      </c>
      <c r="F241" s="44">
        <f t="shared" si="29"/>
        <v>0</v>
      </c>
      <c r="G241" s="115">
        <f>SUM(G242:G246)</f>
        <v>0</v>
      </c>
      <c r="H241" s="114">
        <f>SUM(H242:H246)</f>
        <v>0</v>
      </c>
      <c r="I241" s="39">
        <f t="shared" si="30"/>
        <v>0</v>
      </c>
      <c r="J241" s="115">
        <f>SUM(J242:J246)</f>
        <v>0</v>
      </c>
      <c r="K241" s="114">
        <f>SUM(K242:K246)</f>
        <v>0</v>
      </c>
      <c r="L241" s="39">
        <f t="shared" si="31"/>
        <v>0</v>
      </c>
      <c r="M241" s="113">
        <f>SUM(M242:M246)</f>
        <v>0</v>
      </c>
      <c r="N241" s="112">
        <f>SUM(N242:N246)</f>
        <v>0</v>
      </c>
      <c r="O241" s="39">
        <f t="shared" si="32"/>
        <v>0</v>
      </c>
      <c r="P241" s="38"/>
    </row>
    <row r="242" spans="1:16" hidden="1" x14ac:dyDescent="0.25">
      <c r="A242" s="88">
        <v>6252</v>
      </c>
      <c r="B242" s="110" t="s">
        <v>71</v>
      </c>
      <c r="C242" s="136">
        <f t="shared" si="25"/>
        <v>0</v>
      </c>
      <c r="D242" s="43">
        <v>0</v>
      </c>
      <c r="E242" s="40"/>
      <c r="F242" s="44">
        <f t="shared" si="29"/>
        <v>0</v>
      </c>
      <c r="G242" s="43"/>
      <c r="H242" s="42"/>
      <c r="I242" s="39">
        <f t="shared" si="30"/>
        <v>0</v>
      </c>
      <c r="J242" s="43">
        <v>0</v>
      </c>
      <c r="K242" s="42"/>
      <c r="L242" s="39">
        <f t="shared" si="31"/>
        <v>0</v>
      </c>
      <c r="M242" s="41"/>
      <c r="N242" s="40"/>
      <c r="O242" s="39">
        <f t="shared" si="32"/>
        <v>0</v>
      </c>
      <c r="P242" s="38"/>
    </row>
    <row r="243" spans="1:16" hidden="1" x14ac:dyDescent="0.25">
      <c r="A243" s="88">
        <v>6253</v>
      </c>
      <c r="B243" s="110" t="s">
        <v>70</v>
      </c>
      <c r="C243" s="136">
        <f t="shared" si="25"/>
        <v>0</v>
      </c>
      <c r="D243" s="43">
        <v>0</v>
      </c>
      <c r="E243" s="40"/>
      <c r="F243" s="44">
        <f t="shared" si="29"/>
        <v>0</v>
      </c>
      <c r="G243" s="43"/>
      <c r="H243" s="42"/>
      <c r="I243" s="39">
        <f t="shared" si="30"/>
        <v>0</v>
      </c>
      <c r="J243" s="43">
        <v>0</v>
      </c>
      <c r="K243" s="42"/>
      <c r="L243" s="39">
        <f t="shared" si="31"/>
        <v>0</v>
      </c>
      <c r="M243" s="41"/>
      <c r="N243" s="40"/>
      <c r="O243" s="39">
        <f t="shared" si="32"/>
        <v>0</v>
      </c>
      <c r="P243" s="38"/>
    </row>
    <row r="244" spans="1:16" ht="24" hidden="1" x14ac:dyDescent="0.25">
      <c r="A244" s="88">
        <v>6254</v>
      </c>
      <c r="B244" s="110" t="s">
        <v>69</v>
      </c>
      <c r="C244" s="136">
        <f t="shared" si="25"/>
        <v>0</v>
      </c>
      <c r="D244" s="43">
        <v>0</v>
      </c>
      <c r="E244" s="40"/>
      <c r="F244" s="44">
        <f t="shared" si="29"/>
        <v>0</v>
      </c>
      <c r="G244" s="43"/>
      <c r="H244" s="42"/>
      <c r="I244" s="39">
        <f t="shared" si="30"/>
        <v>0</v>
      </c>
      <c r="J244" s="43">
        <v>0</v>
      </c>
      <c r="K244" s="42"/>
      <c r="L244" s="39">
        <f t="shared" si="31"/>
        <v>0</v>
      </c>
      <c r="M244" s="41"/>
      <c r="N244" s="40"/>
      <c r="O244" s="39">
        <f t="shared" si="32"/>
        <v>0</v>
      </c>
      <c r="P244" s="38"/>
    </row>
    <row r="245" spans="1:16" ht="24" hidden="1" x14ac:dyDescent="0.25">
      <c r="A245" s="88">
        <v>6255</v>
      </c>
      <c r="B245" s="110" t="s">
        <v>68</v>
      </c>
      <c r="C245" s="136">
        <f t="shared" si="25"/>
        <v>0</v>
      </c>
      <c r="D245" s="43">
        <v>0</v>
      </c>
      <c r="E245" s="40"/>
      <c r="F245" s="44">
        <f t="shared" si="29"/>
        <v>0</v>
      </c>
      <c r="G245" s="43"/>
      <c r="H245" s="42"/>
      <c r="I245" s="39">
        <f t="shared" si="30"/>
        <v>0</v>
      </c>
      <c r="J245" s="43">
        <v>0</v>
      </c>
      <c r="K245" s="42"/>
      <c r="L245" s="39">
        <f t="shared" si="31"/>
        <v>0</v>
      </c>
      <c r="M245" s="41"/>
      <c r="N245" s="40"/>
      <c r="O245" s="39">
        <f t="shared" si="32"/>
        <v>0</v>
      </c>
      <c r="P245" s="38"/>
    </row>
    <row r="246" spans="1:16" hidden="1" x14ac:dyDescent="0.25">
      <c r="A246" s="88">
        <v>6259</v>
      </c>
      <c r="B246" s="110" t="s">
        <v>67</v>
      </c>
      <c r="C246" s="136">
        <f t="shared" si="25"/>
        <v>0</v>
      </c>
      <c r="D246" s="43">
        <v>0</v>
      </c>
      <c r="E246" s="40"/>
      <c r="F246" s="44">
        <f t="shared" si="29"/>
        <v>0</v>
      </c>
      <c r="G246" s="43"/>
      <c r="H246" s="42"/>
      <c r="I246" s="39">
        <f t="shared" si="30"/>
        <v>0</v>
      </c>
      <c r="J246" s="43">
        <v>0</v>
      </c>
      <c r="K246" s="42"/>
      <c r="L246" s="39">
        <f t="shared" si="31"/>
        <v>0</v>
      </c>
      <c r="M246" s="41"/>
      <c r="N246" s="40"/>
      <c r="O246" s="39">
        <f t="shared" si="32"/>
        <v>0</v>
      </c>
      <c r="P246" s="38"/>
    </row>
    <row r="247" spans="1:16" ht="24" hidden="1" x14ac:dyDescent="0.25">
      <c r="A247" s="111">
        <v>6260</v>
      </c>
      <c r="B247" s="110" t="s">
        <v>66</v>
      </c>
      <c r="C247" s="136">
        <f t="shared" si="25"/>
        <v>0</v>
      </c>
      <c r="D247" s="43">
        <v>0</v>
      </c>
      <c r="E247" s="40"/>
      <c r="F247" s="44">
        <f t="shared" ref="F247:F299" si="36">D247+E247</f>
        <v>0</v>
      </c>
      <c r="G247" s="43"/>
      <c r="H247" s="42"/>
      <c r="I247" s="39">
        <f t="shared" ref="I247:I299" si="37">G247+H247</f>
        <v>0</v>
      </c>
      <c r="J247" s="43">
        <v>0</v>
      </c>
      <c r="K247" s="42"/>
      <c r="L247" s="39">
        <f t="shared" ref="L247:L299" si="38">J247+K247</f>
        <v>0</v>
      </c>
      <c r="M247" s="41"/>
      <c r="N247" s="40"/>
      <c r="O247" s="39">
        <f t="shared" ref="O247:O276" si="39">M247+N247</f>
        <v>0</v>
      </c>
      <c r="P247" s="38"/>
    </row>
    <row r="248" spans="1:16" hidden="1" x14ac:dyDescent="0.25">
      <c r="A248" s="111">
        <v>6270</v>
      </c>
      <c r="B248" s="110" t="s">
        <v>65</v>
      </c>
      <c r="C248" s="136">
        <f t="shared" si="25"/>
        <v>0</v>
      </c>
      <c r="D248" s="43">
        <v>0</v>
      </c>
      <c r="E248" s="40"/>
      <c r="F248" s="44">
        <f t="shared" si="36"/>
        <v>0</v>
      </c>
      <c r="G248" s="43"/>
      <c r="H248" s="42"/>
      <c r="I248" s="39">
        <f t="shared" si="37"/>
        <v>0</v>
      </c>
      <c r="J248" s="43">
        <v>0</v>
      </c>
      <c r="K248" s="42"/>
      <c r="L248" s="39">
        <f t="shared" si="38"/>
        <v>0</v>
      </c>
      <c r="M248" s="41"/>
      <c r="N248" s="40"/>
      <c r="O248" s="39">
        <f t="shared" si="39"/>
        <v>0</v>
      </c>
      <c r="P248" s="38"/>
    </row>
    <row r="249" spans="1:16" hidden="1" x14ac:dyDescent="0.25">
      <c r="A249" s="118">
        <v>6290</v>
      </c>
      <c r="B249" s="117" t="s">
        <v>64</v>
      </c>
      <c r="C249" s="136">
        <f t="shared" si="25"/>
        <v>0</v>
      </c>
      <c r="D249" s="140">
        <f>SUM(D250:D253)</f>
        <v>0</v>
      </c>
      <c r="E249" s="141">
        <f>SUM(E250:E253)</f>
        <v>0</v>
      </c>
      <c r="F249" s="84">
        <f t="shared" si="36"/>
        <v>0</v>
      </c>
      <c r="G249" s="140">
        <f>SUM(G250:G253)</f>
        <v>0</v>
      </c>
      <c r="H249" s="139">
        <f t="shared" ref="H249" si="40">SUM(H250:H253)</f>
        <v>0</v>
      </c>
      <c r="I249" s="79">
        <f t="shared" si="37"/>
        <v>0</v>
      </c>
      <c r="J249" s="140">
        <f>SUM(J250:J253)</f>
        <v>0</v>
      </c>
      <c r="K249" s="139">
        <f t="shared" ref="K249" si="41">SUM(K250:K253)</f>
        <v>0</v>
      </c>
      <c r="L249" s="79">
        <f t="shared" si="38"/>
        <v>0</v>
      </c>
      <c r="M249" s="146">
        <f t="shared" ref="M249:N249" si="42">SUM(M250:M253)</f>
        <v>0</v>
      </c>
      <c r="N249" s="147">
        <f t="shared" si="42"/>
        <v>0</v>
      </c>
      <c r="O249" s="29">
        <f t="shared" si="39"/>
        <v>0</v>
      </c>
      <c r="P249" s="28"/>
    </row>
    <row r="250" spans="1:16" hidden="1" x14ac:dyDescent="0.25">
      <c r="A250" s="88">
        <v>6291</v>
      </c>
      <c r="B250" s="110" t="s">
        <v>63</v>
      </c>
      <c r="C250" s="136">
        <f t="shared" si="25"/>
        <v>0</v>
      </c>
      <c r="D250" s="43">
        <v>0</v>
      </c>
      <c r="E250" s="40"/>
      <c r="F250" s="44">
        <f t="shared" si="36"/>
        <v>0</v>
      </c>
      <c r="G250" s="43"/>
      <c r="H250" s="42"/>
      <c r="I250" s="39">
        <f t="shared" si="37"/>
        <v>0</v>
      </c>
      <c r="J250" s="43">
        <v>0</v>
      </c>
      <c r="K250" s="42"/>
      <c r="L250" s="39">
        <f t="shared" si="38"/>
        <v>0</v>
      </c>
      <c r="M250" s="41"/>
      <c r="N250" s="40"/>
      <c r="O250" s="39">
        <f t="shared" si="39"/>
        <v>0</v>
      </c>
      <c r="P250" s="38"/>
    </row>
    <row r="251" spans="1:16" hidden="1" x14ac:dyDescent="0.25">
      <c r="A251" s="88">
        <v>6292</v>
      </c>
      <c r="B251" s="110" t="s">
        <v>62</v>
      </c>
      <c r="C251" s="136">
        <f t="shared" si="25"/>
        <v>0</v>
      </c>
      <c r="D251" s="43">
        <v>0</v>
      </c>
      <c r="E251" s="40"/>
      <c r="F251" s="44">
        <f t="shared" si="36"/>
        <v>0</v>
      </c>
      <c r="G251" s="43"/>
      <c r="H251" s="42"/>
      <c r="I251" s="39">
        <f t="shared" si="37"/>
        <v>0</v>
      </c>
      <c r="J251" s="43">
        <v>0</v>
      </c>
      <c r="K251" s="42"/>
      <c r="L251" s="39">
        <f t="shared" si="38"/>
        <v>0</v>
      </c>
      <c r="M251" s="41"/>
      <c r="N251" s="40"/>
      <c r="O251" s="39">
        <f t="shared" si="39"/>
        <v>0</v>
      </c>
      <c r="P251" s="38"/>
    </row>
    <row r="252" spans="1:16" ht="72" hidden="1" x14ac:dyDescent="0.25">
      <c r="A252" s="88">
        <v>6296</v>
      </c>
      <c r="B252" s="110" t="s">
        <v>61</v>
      </c>
      <c r="C252" s="136">
        <f t="shared" si="25"/>
        <v>0</v>
      </c>
      <c r="D252" s="43">
        <v>0</v>
      </c>
      <c r="E252" s="40"/>
      <c r="F252" s="44">
        <f t="shared" si="36"/>
        <v>0</v>
      </c>
      <c r="G252" s="43"/>
      <c r="H252" s="42"/>
      <c r="I252" s="39">
        <f t="shared" si="37"/>
        <v>0</v>
      </c>
      <c r="J252" s="43">
        <v>0</v>
      </c>
      <c r="K252" s="42"/>
      <c r="L252" s="39">
        <f t="shared" si="38"/>
        <v>0</v>
      </c>
      <c r="M252" s="41"/>
      <c r="N252" s="40"/>
      <c r="O252" s="39">
        <f t="shared" si="39"/>
        <v>0</v>
      </c>
      <c r="P252" s="38"/>
    </row>
    <row r="253" spans="1:16" ht="36" hidden="1" x14ac:dyDescent="0.25">
      <c r="A253" s="88">
        <v>6299</v>
      </c>
      <c r="B253" s="110" t="s">
        <v>60</v>
      </c>
      <c r="C253" s="136">
        <f t="shared" si="25"/>
        <v>0</v>
      </c>
      <c r="D253" s="43">
        <v>0</v>
      </c>
      <c r="E253" s="40"/>
      <c r="F253" s="44">
        <f t="shared" si="36"/>
        <v>0</v>
      </c>
      <c r="G253" s="43"/>
      <c r="H253" s="42"/>
      <c r="I253" s="39">
        <f t="shared" si="37"/>
        <v>0</v>
      </c>
      <c r="J253" s="43">
        <v>0</v>
      </c>
      <c r="K253" s="42"/>
      <c r="L253" s="39">
        <f t="shared" si="38"/>
        <v>0</v>
      </c>
      <c r="M253" s="41"/>
      <c r="N253" s="40"/>
      <c r="O253" s="39">
        <f t="shared" si="39"/>
        <v>0</v>
      </c>
      <c r="P253" s="38"/>
    </row>
    <row r="254" spans="1:16" hidden="1" x14ac:dyDescent="0.25">
      <c r="A254" s="109">
        <v>6300</v>
      </c>
      <c r="B254" s="108" t="s">
        <v>59</v>
      </c>
      <c r="C254" s="124">
        <f t="shared" si="25"/>
        <v>0</v>
      </c>
      <c r="D254" s="121">
        <f>SUM(D255,D259,D260)</f>
        <v>0</v>
      </c>
      <c r="E254" s="123">
        <f>SUM(E255,E259,E260)</f>
        <v>0</v>
      </c>
      <c r="F254" s="122">
        <f t="shared" si="36"/>
        <v>0</v>
      </c>
      <c r="G254" s="121">
        <f>SUM(G255,G259,G260)</f>
        <v>0</v>
      </c>
      <c r="H254" s="120">
        <f t="shared" ref="H254" si="43">SUM(H255,H259,H260)</f>
        <v>0</v>
      </c>
      <c r="I254" s="119">
        <f t="shared" si="37"/>
        <v>0</v>
      </c>
      <c r="J254" s="121">
        <f>SUM(J255,J259,J260)</f>
        <v>0</v>
      </c>
      <c r="K254" s="120">
        <f t="shared" ref="K254" si="44">SUM(K255,K259,K260)</f>
        <v>0</v>
      </c>
      <c r="L254" s="119">
        <f t="shared" si="38"/>
        <v>0</v>
      </c>
      <c r="M254" s="103">
        <f t="shared" ref="M254:N254" si="45">SUM(M255,M259,M260)</f>
        <v>0</v>
      </c>
      <c r="N254" s="102">
        <f t="shared" si="45"/>
        <v>0</v>
      </c>
      <c r="O254" s="101">
        <f t="shared" si="39"/>
        <v>0</v>
      </c>
      <c r="P254" s="100"/>
    </row>
    <row r="255" spans="1:16" ht="24" hidden="1" x14ac:dyDescent="0.25">
      <c r="A255" s="118">
        <v>6320</v>
      </c>
      <c r="B255" s="117" t="s">
        <v>58</v>
      </c>
      <c r="C255" s="146">
        <f t="shared" si="25"/>
        <v>0</v>
      </c>
      <c r="D255" s="140">
        <f>SUM(D256:D258)</f>
        <v>0</v>
      </c>
      <c r="E255" s="141">
        <f>SUM(E256:E258)</f>
        <v>0</v>
      </c>
      <c r="F255" s="84">
        <f t="shared" si="36"/>
        <v>0</v>
      </c>
      <c r="G255" s="140">
        <f>SUM(G256:G258)</f>
        <v>0</v>
      </c>
      <c r="H255" s="139">
        <f t="shared" ref="H255" si="46">SUM(H256:H258)</f>
        <v>0</v>
      </c>
      <c r="I255" s="79">
        <f t="shared" si="37"/>
        <v>0</v>
      </c>
      <c r="J255" s="140">
        <f>SUM(J256:J258)</f>
        <v>0</v>
      </c>
      <c r="K255" s="139">
        <f t="shared" ref="K255" si="47">SUM(K256:K258)</f>
        <v>0</v>
      </c>
      <c r="L255" s="79">
        <f t="shared" si="38"/>
        <v>0</v>
      </c>
      <c r="M255" s="142">
        <f t="shared" ref="M255:N255" si="48">SUM(M256:M258)</f>
        <v>0</v>
      </c>
      <c r="N255" s="141">
        <f t="shared" si="48"/>
        <v>0</v>
      </c>
      <c r="O255" s="79">
        <f t="shared" si="39"/>
        <v>0</v>
      </c>
      <c r="P255" s="78"/>
    </row>
    <row r="256" spans="1:16" hidden="1" x14ac:dyDescent="0.25">
      <c r="A256" s="88">
        <v>6322</v>
      </c>
      <c r="B256" s="110" t="s">
        <v>57</v>
      </c>
      <c r="C256" s="113">
        <f t="shared" si="25"/>
        <v>0</v>
      </c>
      <c r="D256" s="43">
        <v>0</v>
      </c>
      <c r="E256" s="40"/>
      <c r="F256" s="44">
        <f t="shared" si="36"/>
        <v>0</v>
      </c>
      <c r="G256" s="43"/>
      <c r="H256" s="42"/>
      <c r="I256" s="39">
        <f t="shared" si="37"/>
        <v>0</v>
      </c>
      <c r="J256" s="43">
        <v>0</v>
      </c>
      <c r="K256" s="42"/>
      <c r="L256" s="39">
        <f t="shared" si="38"/>
        <v>0</v>
      </c>
      <c r="M256" s="41"/>
      <c r="N256" s="40"/>
      <c r="O256" s="39">
        <f t="shared" si="39"/>
        <v>0</v>
      </c>
      <c r="P256" s="38"/>
    </row>
    <row r="257" spans="1:16" ht="24" hidden="1" x14ac:dyDescent="0.25">
      <c r="A257" s="88">
        <v>6323</v>
      </c>
      <c r="B257" s="110" t="s">
        <v>56</v>
      </c>
      <c r="C257" s="113">
        <f t="shared" si="25"/>
        <v>0</v>
      </c>
      <c r="D257" s="43">
        <v>0</v>
      </c>
      <c r="E257" s="40"/>
      <c r="F257" s="44">
        <f t="shared" si="36"/>
        <v>0</v>
      </c>
      <c r="G257" s="43"/>
      <c r="H257" s="42"/>
      <c r="I257" s="39">
        <f t="shared" si="37"/>
        <v>0</v>
      </c>
      <c r="J257" s="43">
        <v>0</v>
      </c>
      <c r="K257" s="42"/>
      <c r="L257" s="39">
        <f t="shared" si="38"/>
        <v>0</v>
      </c>
      <c r="M257" s="41"/>
      <c r="N257" s="40"/>
      <c r="O257" s="39">
        <f t="shared" si="39"/>
        <v>0</v>
      </c>
      <c r="P257" s="38"/>
    </row>
    <row r="258" spans="1:16" ht="24" hidden="1" x14ac:dyDescent="0.25">
      <c r="A258" s="145">
        <v>6324</v>
      </c>
      <c r="B258" s="117" t="s">
        <v>55</v>
      </c>
      <c r="C258" s="113">
        <f t="shared" si="25"/>
        <v>0</v>
      </c>
      <c r="D258" s="83">
        <v>0</v>
      </c>
      <c r="E258" s="80"/>
      <c r="F258" s="84">
        <f t="shared" si="36"/>
        <v>0</v>
      </c>
      <c r="G258" s="83"/>
      <c r="H258" s="82"/>
      <c r="I258" s="79">
        <f t="shared" si="37"/>
        <v>0</v>
      </c>
      <c r="J258" s="83">
        <v>0</v>
      </c>
      <c r="K258" s="82"/>
      <c r="L258" s="79">
        <f t="shared" si="38"/>
        <v>0</v>
      </c>
      <c r="M258" s="81"/>
      <c r="N258" s="80"/>
      <c r="O258" s="79">
        <f t="shared" si="39"/>
        <v>0</v>
      </c>
      <c r="P258" s="78"/>
    </row>
    <row r="259" spans="1:16" ht="24" hidden="1" x14ac:dyDescent="0.25">
      <c r="A259" s="144">
        <v>6330</v>
      </c>
      <c r="B259" s="143" t="s">
        <v>54</v>
      </c>
      <c r="C259" s="113">
        <f t="shared" ref="C259:C286" si="49">F259+I259+L259+O259</f>
        <v>0</v>
      </c>
      <c r="D259" s="33">
        <v>0</v>
      </c>
      <c r="E259" s="30"/>
      <c r="F259" s="34">
        <f t="shared" si="36"/>
        <v>0</v>
      </c>
      <c r="G259" s="33"/>
      <c r="H259" s="32"/>
      <c r="I259" s="29">
        <f t="shared" si="37"/>
        <v>0</v>
      </c>
      <c r="J259" s="33">
        <v>0</v>
      </c>
      <c r="K259" s="32"/>
      <c r="L259" s="29">
        <f t="shared" si="38"/>
        <v>0</v>
      </c>
      <c r="M259" s="31"/>
      <c r="N259" s="30"/>
      <c r="O259" s="29">
        <f t="shared" si="39"/>
        <v>0</v>
      </c>
      <c r="P259" s="28"/>
    </row>
    <row r="260" spans="1:16" hidden="1" x14ac:dyDescent="0.25">
      <c r="A260" s="111">
        <v>6360</v>
      </c>
      <c r="B260" s="110" t="s">
        <v>53</v>
      </c>
      <c r="C260" s="113">
        <f t="shared" si="49"/>
        <v>0</v>
      </c>
      <c r="D260" s="43">
        <v>0</v>
      </c>
      <c r="E260" s="40"/>
      <c r="F260" s="44">
        <f t="shared" si="36"/>
        <v>0</v>
      </c>
      <c r="G260" s="43"/>
      <c r="H260" s="42"/>
      <c r="I260" s="39">
        <f t="shared" si="37"/>
        <v>0</v>
      </c>
      <c r="J260" s="43">
        <v>0</v>
      </c>
      <c r="K260" s="42"/>
      <c r="L260" s="39">
        <f t="shared" si="38"/>
        <v>0</v>
      </c>
      <c r="M260" s="41"/>
      <c r="N260" s="40"/>
      <c r="O260" s="39">
        <f t="shared" si="39"/>
        <v>0</v>
      </c>
      <c r="P260" s="38"/>
    </row>
    <row r="261" spans="1:16" ht="24" hidden="1" x14ac:dyDescent="0.25">
      <c r="A261" s="109">
        <v>6400</v>
      </c>
      <c r="B261" s="108" t="s">
        <v>52</v>
      </c>
      <c r="C261" s="124">
        <f t="shared" si="49"/>
        <v>0</v>
      </c>
      <c r="D261" s="121">
        <f>SUM(D262,D266)</f>
        <v>0</v>
      </c>
      <c r="E261" s="123">
        <f>SUM(E262,E266)</f>
        <v>0</v>
      </c>
      <c r="F261" s="122">
        <f t="shared" si="36"/>
        <v>0</v>
      </c>
      <c r="G261" s="121">
        <f>SUM(G262,G266)</f>
        <v>0</v>
      </c>
      <c r="H261" s="120">
        <f t="shared" ref="H261" si="50">SUM(H262,H266)</f>
        <v>0</v>
      </c>
      <c r="I261" s="119">
        <f t="shared" si="37"/>
        <v>0</v>
      </c>
      <c r="J261" s="121">
        <f>SUM(J262,J266)</f>
        <v>0</v>
      </c>
      <c r="K261" s="120">
        <f t="shared" ref="K261" si="51">SUM(K262,K266)</f>
        <v>0</v>
      </c>
      <c r="L261" s="119">
        <f t="shared" si="38"/>
        <v>0</v>
      </c>
      <c r="M261" s="103">
        <f t="shared" ref="M261:N261" si="52">SUM(M262,M266)</f>
        <v>0</v>
      </c>
      <c r="N261" s="102">
        <f t="shared" si="52"/>
        <v>0</v>
      </c>
      <c r="O261" s="101">
        <f t="shared" si="39"/>
        <v>0</v>
      </c>
      <c r="P261" s="100"/>
    </row>
    <row r="262" spans="1:16" ht="24" hidden="1" x14ac:dyDescent="0.25">
      <c r="A262" s="118">
        <v>6410</v>
      </c>
      <c r="B262" s="117" t="s">
        <v>51</v>
      </c>
      <c r="C262" s="142">
        <f t="shared" si="49"/>
        <v>0</v>
      </c>
      <c r="D262" s="140">
        <f>SUM(D263:D265)</f>
        <v>0</v>
      </c>
      <c r="E262" s="141">
        <f>SUM(E263:E265)</f>
        <v>0</v>
      </c>
      <c r="F262" s="84">
        <f t="shared" si="36"/>
        <v>0</v>
      </c>
      <c r="G262" s="140">
        <f>SUM(G263:G265)</f>
        <v>0</v>
      </c>
      <c r="H262" s="139">
        <f t="shared" ref="H262" si="53">SUM(H263:H265)</f>
        <v>0</v>
      </c>
      <c r="I262" s="79">
        <f t="shared" si="37"/>
        <v>0</v>
      </c>
      <c r="J262" s="140">
        <f>SUM(J263:J265)</f>
        <v>0</v>
      </c>
      <c r="K262" s="139">
        <f t="shared" ref="K262" si="54">SUM(K263:K265)</f>
        <v>0</v>
      </c>
      <c r="L262" s="79">
        <f t="shared" si="38"/>
        <v>0</v>
      </c>
      <c r="M262" s="138">
        <f t="shared" ref="M262:N262" si="55">SUM(M263:M265)</f>
        <v>0</v>
      </c>
      <c r="N262" s="137">
        <f t="shared" si="55"/>
        <v>0</v>
      </c>
      <c r="O262" s="49">
        <f t="shared" si="39"/>
        <v>0</v>
      </c>
      <c r="P262" s="48"/>
    </row>
    <row r="263" spans="1:16" hidden="1" x14ac:dyDescent="0.25">
      <c r="A263" s="88">
        <v>6411</v>
      </c>
      <c r="B263" s="47" t="s">
        <v>50</v>
      </c>
      <c r="C263" s="136">
        <f t="shared" si="49"/>
        <v>0</v>
      </c>
      <c r="D263" s="43">
        <v>0</v>
      </c>
      <c r="E263" s="40"/>
      <c r="F263" s="44">
        <f t="shared" si="36"/>
        <v>0</v>
      </c>
      <c r="G263" s="43"/>
      <c r="H263" s="42"/>
      <c r="I263" s="39">
        <f t="shared" si="37"/>
        <v>0</v>
      </c>
      <c r="J263" s="43">
        <v>0</v>
      </c>
      <c r="K263" s="42"/>
      <c r="L263" s="39">
        <f t="shared" si="38"/>
        <v>0</v>
      </c>
      <c r="M263" s="41"/>
      <c r="N263" s="40"/>
      <c r="O263" s="39">
        <f t="shared" si="39"/>
        <v>0</v>
      </c>
      <c r="P263" s="38"/>
    </row>
    <row r="264" spans="1:16" ht="36" hidden="1" x14ac:dyDescent="0.25">
      <c r="A264" s="88">
        <v>6412</v>
      </c>
      <c r="B264" s="110" t="s">
        <v>49</v>
      </c>
      <c r="C264" s="136">
        <f t="shared" si="49"/>
        <v>0</v>
      </c>
      <c r="D264" s="43">
        <v>0</v>
      </c>
      <c r="E264" s="40"/>
      <c r="F264" s="44">
        <f t="shared" si="36"/>
        <v>0</v>
      </c>
      <c r="G264" s="43"/>
      <c r="H264" s="42"/>
      <c r="I264" s="39">
        <f t="shared" si="37"/>
        <v>0</v>
      </c>
      <c r="J264" s="43">
        <v>0</v>
      </c>
      <c r="K264" s="42"/>
      <c r="L264" s="39">
        <f t="shared" si="38"/>
        <v>0</v>
      </c>
      <c r="M264" s="41"/>
      <c r="N264" s="40"/>
      <c r="O264" s="39">
        <f t="shared" si="39"/>
        <v>0</v>
      </c>
      <c r="P264" s="38"/>
    </row>
    <row r="265" spans="1:16" ht="36" hidden="1" x14ac:dyDescent="0.25">
      <c r="A265" s="88">
        <v>6419</v>
      </c>
      <c r="B265" s="110" t="s">
        <v>48</v>
      </c>
      <c r="C265" s="136">
        <f t="shared" si="49"/>
        <v>0</v>
      </c>
      <c r="D265" s="43">
        <v>0</v>
      </c>
      <c r="E265" s="40"/>
      <c r="F265" s="44">
        <f t="shared" si="36"/>
        <v>0</v>
      </c>
      <c r="G265" s="43"/>
      <c r="H265" s="42"/>
      <c r="I265" s="39">
        <f t="shared" si="37"/>
        <v>0</v>
      </c>
      <c r="J265" s="43">
        <v>0</v>
      </c>
      <c r="K265" s="42"/>
      <c r="L265" s="39">
        <f t="shared" si="38"/>
        <v>0</v>
      </c>
      <c r="M265" s="41"/>
      <c r="N265" s="40"/>
      <c r="O265" s="39">
        <f t="shared" si="39"/>
        <v>0</v>
      </c>
      <c r="P265" s="38"/>
    </row>
    <row r="266" spans="1:16" ht="36" hidden="1" x14ac:dyDescent="0.25">
      <c r="A266" s="111">
        <v>6420</v>
      </c>
      <c r="B266" s="110" t="s">
        <v>47</v>
      </c>
      <c r="C266" s="136">
        <f t="shared" si="49"/>
        <v>0</v>
      </c>
      <c r="D266" s="115">
        <f>SUM(D267:D270)</f>
        <v>0</v>
      </c>
      <c r="E266" s="112">
        <f>SUM(E267:E270)</f>
        <v>0</v>
      </c>
      <c r="F266" s="44">
        <f t="shared" si="36"/>
        <v>0</v>
      </c>
      <c r="G266" s="115">
        <f>SUM(G267:G270)</f>
        <v>0</v>
      </c>
      <c r="H266" s="114">
        <f>SUM(H267:H270)</f>
        <v>0</v>
      </c>
      <c r="I266" s="39">
        <f t="shared" si="37"/>
        <v>0</v>
      </c>
      <c r="J266" s="115">
        <f>SUM(J267:J270)</f>
        <v>0</v>
      </c>
      <c r="K266" s="114">
        <f>SUM(K267:K270)</f>
        <v>0</v>
      </c>
      <c r="L266" s="39">
        <f t="shared" si="38"/>
        <v>0</v>
      </c>
      <c r="M266" s="113">
        <f>SUM(M267:M270)</f>
        <v>0</v>
      </c>
      <c r="N266" s="112">
        <f>SUM(N267:N270)</f>
        <v>0</v>
      </c>
      <c r="O266" s="39">
        <f t="shared" si="39"/>
        <v>0</v>
      </c>
      <c r="P266" s="38"/>
    </row>
    <row r="267" spans="1:16" hidden="1" x14ac:dyDescent="0.25">
      <c r="A267" s="88">
        <v>6421</v>
      </c>
      <c r="B267" s="110" t="s">
        <v>46</v>
      </c>
      <c r="C267" s="136">
        <f t="shared" si="49"/>
        <v>0</v>
      </c>
      <c r="D267" s="43">
        <v>0</v>
      </c>
      <c r="E267" s="40"/>
      <c r="F267" s="44">
        <f t="shared" si="36"/>
        <v>0</v>
      </c>
      <c r="G267" s="43"/>
      <c r="H267" s="42"/>
      <c r="I267" s="39">
        <f t="shared" si="37"/>
        <v>0</v>
      </c>
      <c r="J267" s="43">
        <v>0</v>
      </c>
      <c r="K267" s="42"/>
      <c r="L267" s="39">
        <f t="shared" si="38"/>
        <v>0</v>
      </c>
      <c r="M267" s="41"/>
      <c r="N267" s="40"/>
      <c r="O267" s="39">
        <f t="shared" si="39"/>
        <v>0</v>
      </c>
      <c r="P267" s="38"/>
    </row>
    <row r="268" spans="1:16" hidden="1" x14ac:dyDescent="0.25">
      <c r="A268" s="88">
        <v>6422</v>
      </c>
      <c r="B268" s="110" t="s">
        <v>45</v>
      </c>
      <c r="C268" s="136">
        <f t="shared" si="49"/>
        <v>0</v>
      </c>
      <c r="D268" s="43">
        <v>0</v>
      </c>
      <c r="E268" s="40"/>
      <c r="F268" s="44">
        <f t="shared" si="36"/>
        <v>0</v>
      </c>
      <c r="G268" s="43"/>
      <c r="H268" s="42"/>
      <c r="I268" s="39">
        <f t="shared" si="37"/>
        <v>0</v>
      </c>
      <c r="J268" s="43">
        <v>0</v>
      </c>
      <c r="K268" s="42"/>
      <c r="L268" s="39">
        <f t="shared" si="38"/>
        <v>0</v>
      </c>
      <c r="M268" s="41"/>
      <c r="N268" s="40"/>
      <c r="O268" s="39">
        <f t="shared" si="39"/>
        <v>0</v>
      </c>
      <c r="P268" s="38"/>
    </row>
    <row r="269" spans="1:16" hidden="1" x14ac:dyDescent="0.25">
      <c r="A269" s="88">
        <v>6423</v>
      </c>
      <c r="B269" s="110" t="s">
        <v>44</v>
      </c>
      <c r="C269" s="136">
        <f t="shared" si="49"/>
        <v>0</v>
      </c>
      <c r="D269" s="43">
        <v>0</v>
      </c>
      <c r="E269" s="40"/>
      <c r="F269" s="44">
        <f t="shared" si="36"/>
        <v>0</v>
      </c>
      <c r="G269" s="43"/>
      <c r="H269" s="42"/>
      <c r="I269" s="39">
        <f t="shared" si="37"/>
        <v>0</v>
      </c>
      <c r="J269" s="43">
        <v>0</v>
      </c>
      <c r="K269" s="42"/>
      <c r="L269" s="39">
        <f t="shared" si="38"/>
        <v>0</v>
      </c>
      <c r="M269" s="41"/>
      <c r="N269" s="40"/>
      <c r="O269" s="39">
        <f t="shared" si="39"/>
        <v>0</v>
      </c>
      <c r="P269" s="38"/>
    </row>
    <row r="270" spans="1:16" ht="36" hidden="1" x14ac:dyDescent="0.25">
      <c r="A270" s="88">
        <v>6424</v>
      </c>
      <c r="B270" s="110" t="s">
        <v>43</v>
      </c>
      <c r="C270" s="136">
        <f t="shared" si="49"/>
        <v>0</v>
      </c>
      <c r="D270" s="43">
        <v>0</v>
      </c>
      <c r="E270" s="40"/>
      <c r="F270" s="44">
        <f t="shared" si="36"/>
        <v>0</v>
      </c>
      <c r="G270" s="43"/>
      <c r="H270" s="42"/>
      <c r="I270" s="39">
        <f t="shared" si="37"/>
        <v>0</v>
      </c>
      <c r="J270" s="43">
        <v>0</v>
      </c>
      <c r="K270" s="42"/>
      <c r="L270" s="39">
        <f t="shared" si="38"/>
        <v>0</v>
      </c>
      <c r="M270" s="41"/>
      <c r="N270" s="40"/>
      <c r="O270" s="39">
        <f t="shared" si="39"/>
        <v>0</v>
      </c>
      <c r="P270" s="38"/>
    </row>
    <row r="271" spans="1:16" ht="36" hidden="1" x14ac:dyDescent="0.25">
      <c r="A271" s="135">
        <v>7000</v>
      </c>
      <c r="B271" s="135" t="s">
        <v>42</v>
      </c>
      <c r="C271" s="134">
        <f t="shared" si="49"/>
        <v>0</v>
      </c>
      <c r="D271" s="131">
        <f>SUM(D272,D282)</f>
        <v>0</v>
      </c>
      <c r="E271" s="133">
        <f>SUM(E272,E282)</f>
        <v>0</v>
      </c>
      <c r="F271" s="132">
        <f t="shared" si="36"/>
        <v>0</v>
      </c>
      <c r="G271" s="131">
        <f>SUM(G272,G282)</f>
        <v>0</v>
      </c>
      <c r="H271" s="130">
        <f>SUM(H272,H282)</f>
        <v>0</v>
      </c>
      <c r="I271" s="129">
        <f t="shared" si="37"/>
        <v>0</v>
      </c>
      <c r="J271" s="131">
        <f>SUM(J272,J282)</f>
        <v>0</v>
      </c>
      <c r="K271" s="130">
        <f>SUM(K272,K282)</f>
        <v>0</v>
      </c>
      <c r="L271" s="129">
        <f t="shared" si="38"/>
        <v>0</v>
      </c>
      <c r="M271" s="128">
        <f>SUM(M272,M282)</f>
        <v>0</v>
      </c>
      <c r="N271" s="127">
        <f>SUM(N272,N282)</f>
        <v>0</v>
      </c>
      <c r="O271" s="126">
        <f t="shared" si="39"/>
        <v>0</v>
      </c>
      <c r="P271" s="125"/>
    </row>
    <row r="272" spans="1:16" ht="24" hidden="1" x14ac:dyDescent="0.25">
      <c r="A272" s="109">
        <v>7200</v>
      </c>
      <c r="B272" s="108" t="s">
        <v>41</v>
      </c>
      <c r="C272" s="124">
        <f t="shared" si="49"/>
        <v>0</v>
      </c>
      <c r="D272" s="121">
        <f>SUM(D273,D274,D277,D278,D281)</f>
        <v>0</v>
      </c>
      <c r="E272" s="123">
        <f>SUM(E273,E274,E277,E278,E281)</f>
        <v>0</v>
      </c>
      <c r="F272" s="122">
        <f t="shared" si="36"/>
        <v>0</v>
      </c>
      <c r="G272" s="121">
        <f>SUM(G273,G274,G277,G278,G281)</f>
        <v>0</v>
      </c>
      <c r="H272" s="120">
        <f>SUM(H273,H274,H277,H278,H281)</f>
        <v>0</v>
      </c>
      <c r="I272" s="119">
        <f t="shared" si="37"/>
        <v>0</v>
      </c>
      <c r="J272" s="121">
        <f>SUM(J273,J274,J277,J278,J281)</f>
        <v>0</v>
      </c>
      <c r="K272" s="120">
        <f>SUM(K273,K274,K277,K278,K281)</f>
        <v>0</v>
      </c>
      <c r="L272" s="119">
        <f t="shared" si="38"/>
        <v>0</v>
      </c>
      <c r="M272" s="69">
        <f>SUM(M273,M274,M277,M278,M281)</f>
        <v>0</v>
      </c>
      <c r="N272" s="68">
        <f>SUM(N273,N274,N277,N278,N281)</f>
        <v>0</v>
      </c>
      <c r="O272" s="67">
        <f t="shared" si="39"/>
        <v>0</v>
      </c>
      <c r="P272" s="66"/>
    </row>
    <row r="273" spans="1:16" ht="24" hidden="1" x14ac:dyDescent="0.25">
      <c r="A273" s="118">
        <v>7210</v>
      </c>
      <c r="B273" s="117" t="s">
        <v>40</v>
      </c>
      <c r="C273" s="85">
        <f t="shared" si="49"/>
        <v>0</v>
      </c>
      <c r="D273" s="83">
        <v>0</v>
      </c>
      <c r="E273" s="80"/>
      <c r="F273" s="84">
        <f t="shared" si="36"/>
        <v>0</v>
      </c>
      <c r="G273" s="83"/>
      <c r="H273" s="82"/>
      <c r="I273" s="79">
        <f t="shared" si="37"/>
        <v>0</v>
      </c>
      <c r="J273" s="83">
        <v>0</v>
      </c>
      <c r="K273" s="82"/>
      <c r="L273" s="79">
        <f t="shared" si="38"/>
        <v>0</v>
      </c>
      <c r="M273" s="81"/>
      <c r="N273" s="80"/>
      <c r="O273" s="79">
        <f t="shared" si="39"/>
        <v>0</v>
      </c>
      <c r="P273" s="78"/>
    </row>
    <row r="274" spans="1:16" s="116" customFormat="1" ht="36" hidden="1" x14ac:dyDescent="0.25">
      <c r="A274" s="111">
        <v>7220</v>
      </c>
      <c r="B274" s="110" t="s">
        <v>39</v>
      </c>
      <c r="C274" s="45">
        <f t="shared" si="49"/>
        <v>0</v>
      </c>
      <c r="D274" s="115">
        <f>SUM(D275:D276)</f>
        <v>0</v>
      </c>
      <c r="E274" s="112">
        <f>SUM(E275:E276)</f>
        <v>0</v>
      </c>
      <c r="F274" s="44">
        <f t="shared" si="36"/>
        <v>0</v>
      </c>
      <c r="G274" s="115">
        <f>SUM(G275:G276)</f>
        <v>0</v>
      </c>
      <c r="H274" s="114">
        <f>SUM(H275:H276)</f>
        <v>0</v>
      </c>
      <c r="I274" s="39">
        <f t="shared" si="37"/>
        <v>0</v>
      </c>
      <c r="J274" s="115">
        <f>SUM(J275:J276)</f>
        <v>0</v>
      </c>
      <c r="K274" s="114">
        <f>SUM(K275:K276)</f>
        <v>0</v>
      </c>
      <c r="L274" s="39">
        <f t="shared" si="38"/>
        <v>0</v>
      </c>
      <c r="M274" s="113">
        <f>SUM(M275:M276)</f>
        <v>0</v>
      </c>
      <c r="N274" s="112">
        <f>SUM(N275:N276)</f>
        <v>0</v>
      </c>
      <c r="O274" s="39">
        <f t="shared" si="39"/>
        <v>0</v>
      </c>
      <c r="P274" s="38"/>
    </row>
    <row r="275" spans="1:16" s="116" customFormat="1" ht="36" hidden="1" x14ac:dyDescent="0.25">
      <c r="A275" s="88">
        <v>7221</v>
      </c>
      <c r="B275" s="110" t="s">
        <v>38</v>
      </c>
      <c r="C275" s="45">
        <f t="shared" si="49"/>
        <v>0</v>
      </c>
      <c r="D275" s="43">
        <v>0</v>
      </c>
      <c r="E275" s="40"/>
      <c r="F275" s="44">
        <f t="shared" si="36"/>
        <v>0</v>
      </c>
      <c r="G275" s="43"/>
      <c r="H275" s="42"/>
      <c r="I275" s="39">
        <f t="shared" si="37"/>
        <v>0</v>
      </c>
      <c r="J275" s="43">
        <v>0</v>
      </c>
      <c r="K275" s="42"/>
      <c r="L275" s="39">
        <f t="shared" si="38"/>
        <v>0</v>
      </c>
      <c r="M275" s="41"/>
      <c r="N275" s="40"/>
      <c r="O275" s="39">
        <f t="shared" si="39"/>
        <v>0</v>
      </c>
      <c r="P275" s="38"/>
    </row>
    <row r="276" spans="1:16" s="116" customFormat="1" ht="36" hidden="1" x14ac:dyDescent="0.25">
      <c r="A276" s="88">
        <v>7222</v>
      </c>
      <c r="B276" s="110" t="s">
        <v>37</v>
      </c>
      <c r="C276" s="45">
        <f t="shared" si="49"/>
        <v>0</v>
      </c>
      <c r="D276" s="43">
        <v>0</v>
      </c>
      <c r="E276" s="40"/>
      <c r="F276" s="44">
        <f t="shared" si="36"/>
        <v>0</v>
      </c>
      <c r="G276" s="43"/>
      <c r="H276" s="42"/>
      <c r="I276" s="39">
        <f t="shared" si="37"/>
        <v>0</v>
      </c>
      <c r="J276" s="43">
        <v>0</v>
      </c>
      <c r="K276" s="42"/>
      <c r="L276" s="39">
        <f t="shared" si="38"/>
        <v>0</v>
      </c>
      <c r="M276" s="41"/>
      <c r="N276" s="40"/>
      <c r="O276" s="39">
        <f t="shared" si="39"/>
        <v>0</v>
      </c>
      <c r="P276" s="38"/>
    </row>
    <row r="277" spans="1:16" s="116" customFormat="1" ht="24" hidden="1" x14ac:dyDescent="0.25">
      <c r="A277" s="111">
        <v>7230</v>
      </c>
      <c r="B277" s="110" t="s">
        <v>36</v>
      </c>
      <c r="C277" s="45">
        <f t="shared" si="49"/>
        <v>0</v>
      </c>
      <c r="D277" s="43">
        <v>0</v>
      </c>
      <c r="E277" s="40"/>
      <c r="F277" s="44">
        <f t="shared" si="36"/>
        <v>0</v>
      </c>
      <c r="G277" s="43"/>
      <c r="H277" s="42"/>
      <c r="I277" s="39">
        <f t="shared" si="37"/>
        <v>0</v>
      </c>
      <c r="J277" s="43">
        <v>0</v>
      </c>
      <c r="K277" s="42"/>
      <c r="L277" s="39">
        <f t="shared" si="38"/>
        <v>0</v>
      </c>
      <c r="M277" s="41"/>
      <c r="N277" s="40"/>
      <c r="O277" s="39">
        <f>M277+N277</f>
        <v>0</v>
      </c>
      <c r="P277" s="38"/>
    </row>
    <row r="278" spans="1:16" ht="24" hidden="1" x14ac:dyDescent="0.25">
      <c r="A278" s="111">
        <v>7240</v>
      </c>
      <c r="B278" s="110" t="s">
        <v>35</v>
      </c>
      <c r="C278" s="45">
        <f t="shared" si="49"/>
        <v>0</v>
      </c>
      <c r="D278" s="115">
        <f>SUM(D279:D280)</f>
        <v>0</v>
      </c>
      <c r="E278" s="112">
        <f>SUM(E279:E280)</f>
        <v>0</v>
      </c>
      <c r="F278" s="44">
        <f t="shared" si="36"/>
        <v>0</v>
      </c>
      <c r="G278" s="115">
        <f>SUM(G279:G280)</f>
        <v>0</v>
      </c>
      <c r="H278" s="114">
        <f>SUM(H279:H280)</f>
        <v>0</v>
      </c>
      <c r="I278" s="39">
        <f t="shared" si="37"/>
        <v>0</v>
      </c>
      <c r="J278" s="115">
        <f>SUM(J279:J280)</f>
        <v>0</v>
      </c>
      <c r="K278" s="114">
        <f>SUM(K279:K280)</f>
        <v>0</v>
      </c>
      <c r="L278" s="39">
        <f t="shared" si="38"/>
        <v>0</v>
      </c>
      <c r="M278" s="113">
        <f>SUM(M279:M280)</f>
        <v>0</v>
      </c>
      <c r="N278" s="112">
        <f>SUM(N279:N280)</f>
        <v>0</v>
      </c>
      <c r="O278" s="39">
        <f>SUM(O279:O280)</f>
        <v>0</v>
      </c>
      <c r="P278" s="38"/>
    </row>
    <row r="279" spans="1:16" ht="48" hidden="1" x14ac:dyDescent="0.25">
      <c r="A279" s="88">
        <v>7245</v>
      </c>
      <c r="B279" s="110" t="s">
        <v>34</v>
      </c>
      <c r="C279" s="45">
        <f t="shared" si="49"/>
        <v>0</v>
      </c>
      <c r="D279" s="43">
        <v>0</v>
      </c>
      <c r="E279" s="40"/>
      <c r="F279" s="44">
        <f t="shared" si="36"/>
        <v>0</v>
      </c>
      <c r="G279" s="43"/>
      <c r="H279" s="42"/>
      <c r="I279" s="39">
        <f t="shared" si="37"/>
        <v>0</v>
      </c>
      <c r="J279" s="43">
        <v>0</v>
      </c>
      <c r="K279" s="42"/>
      <c r="L279" s="39">
        <f t="shared" si="38"/>
        <v>0</v>
      </c>
      <c r="M279" s="41"/>
      <c r="N279" s="40"/>
      <c r="O279" s="39">
        <f t="shared" ref="O279:O282" si="56">M279+N279</f>
        <v>0</v>
      </c>
      <c r="P279" s="38"/>
    </row>
    <row r="280" spans="1:16" ht="84" hidden="1" x14ac:dyDescent="0.25">
      <c r="A280" s="88">
        <v>7246</v>
      </c>
      <c r="B280" s="110" t="s">
        <v>33</v>
      </c>
      <c r="C280" s="45">
        <f t="shared" si="49"/>
        <v>0</v>
      </c>
      <c r="D280" s="43">
        <v>0</v>
      </c>
      <c r="E280" s="40"/>
      <c r="F280" s="44">
        <f t="shared" si="36"/>
        <v>0</v>
      </c>
      <c r="G280" s="43"/>
      <c r="H280" s="42"/>
      <c r="I280" s="39">
        <f t="shared" si="37"/>
        <v>0</v>
      </c>
      <c r="J280" s="43">
        <v>0</v>
      </c>
      <c r="K280" s="42"/>
      <c r="L280" s="39">
        <f t="shared" si="38"/>
        <v>0</v>
      </c>
      <c r="M280" s="41"/>
      <c r="N280" s="40"/>
      <c r="O280" s="39">
        <f t="shared" si="56"/>
        <v>0</v>
      </c>
      <c r="P280" s="38"/>
    </row>
    <row r="281" spans="1:16" ht="24" hidden="1" x14ac:dyDescent="0.25">
      <c r="A281" s="111">
        <v>7260</v>
      </c>
      <c r="B281" s="110" t="s">
        <v>32</v>
      </c>
      <c r="C281" s="45">
        <f t="shared" si="49"/>
        <v>0</v>
      </c>
      <c r="D281" s="83">
        <v>0</v>
      </c>
      <c r="E281" s="80"/>
      <c r="F281" s="84">
        <f t="shared" si="36"/>
        <v>0</v>
      </c>
      <c r="G281" s="83"/>
      <c r="H281" s="82"/>
      <c r="I281" s="79">
        <f t="shared" si="37"/>
        <v>0</v>
      </c>
      <c r="J281" s="83">
        <v>0</v>
      </c>
      <c r="K281" s="82"/>
      <c r="L281" s="79">
        <f t="shared" si="38"/>
        <v>0</v>
      </c>
      <c r="M281" s="81"/>
      <c r="N281" s="80"/>
      <c r="O281" s="79">
        <f t="shared" si="56"/>
        <v>0</v>
      </c>
      <c r="P281" s="78"/>
    </row>
    <row r="282" spans="1:16" hidden="1" x14ac:dyDescent="0.25">
      <c r="A282" s="109">
        <v>7700</v>
      </c>
      <c r="B282" s="108" t="s">
        <v>31</v>
      </c>
      <c r="C282" s="107">
        <f t="shared" si="49"/>
        <v>0</v>
      </c>
      <c r="D282" s="105">
        <f>D283</f>
        <v>0</v>
      </c>
      <c r="E282" s="102">
        <f>SUM(E283)</f>
        <v>0</v>
      </c>
      <c r="F282" s="106">
        <f t="shared" si="36"/>
        <v>0</v>
      </c>
      <c r="G282" s="105">
        <f>G283</f>
        <v>0</v>
      </c>
      <c r="H282" s="104">
        <f>SUM(H283)</f>
        <v>0</v>
      </c>
      <c r="I282" s="101">
        <f t="shared" si="37"/>
        <v>0</v>
      </c>
      <c r="J282" s="105">
        <f>J283</f>
        <v>0</v>
      </c>
      <c r="K282" s="104">
        <f>SUM(K283)</f>
        <v>0</v>
      </c>
      <c r="L282" s="101">
        <f t="shared" si="38"/>
        <v>0</v>
      </c>
      <c r="M282" s="103">
        <f>SUM(M283)</f>
        <v>0</v>
      </c>
      <c r="N282" s="102">
        <f>SUM(N283)</f>
        <v>0</v>
      </c>
      <c r="O282" s="101">
        <f t="shared" si="56"/>
        <v>0</v>
      </c>
      <c r="P282" s="100"/>
    </row>
    <row r="283" spans="1:16" hidden="1" x14ac:dyDescent="0.25">
      <c r="A283" s="99">
        <v>7720</v>
      </c>
      <c r="B283" s="98" t="s">
        <v>30</v>
      </c>
      <c r="C283" s="97">
        <f t="shared" si="49"/>
        <v>0</v>
      </c>
      <c r="D283" s="53">
        <v>0</v>
      </c>
      <c r="E283" s="50"/>
      <c r="F283" s="54">
        <f t="shared" si="36"/>
        <v>0</v>
      </c>
      <c r="G283" s="53"/>
      <c r="H283" s="52"/>
      <c r="I283" s="49">
        <f t="shared" si="37"/>
        <v>0</v>
      </c>
      <c r="J283" s="53">
        <v>0</v>
      </c>
      <c r="K283" s="52"/>
      <c r="L283" s="49">
        <f t="shared" si="38"/>
        <v>0</v>
      </c>
      <c r="M283" s="51"/>
      <c r="N283" s="50"/>
      <c r="O283" s="49">
        <f>M283+N283</f>
        <v>0</v>
      </c>
      <c r="P283" s="48"/>
    </row>
    <row r="284" spans="1:16" hidden="1" x14ac:dyDescent="0.25">
      <c r="A284" s="57"/>
      <c r="B284" s="96" t="s">
        <v>29</v>
      </c>
      <c r="C284" s="85">
        <f t="shared" si="49"/>
        <v>0</v>
      </c>
      <c r="D284" s="94">
        <f>SUM(D285:D286)</f>
        <v>0</v>
      </c>
      <c r="E284" s="91">
        <f>SUM(E285:E286)</f>
        <v>0</v>
      </c>
      <c r="F284" s="95">
        <f t="shared" si="36"/>
        <v>0</v>
      </c>
      <c r="G284" s="94">
        <f>SUM(G285:G286)</f>
        <v>0</v>
      </c>
      <c r="H284" s="93">
        <f>SUM(H285:H286)</f>
        <v>0</v>
      </c>
      <c r="I284" s="90">
        <f t="shared" si="37"/>
        <v>0</v>
      </c>
      <c r="J284" s="94">
        <f>SUM(J285:J286)</f>
        <v>0</v>
      </c>
      <c r="K284" s="93">
        <f>SUM(K285:K286)</f>
        <v>0</v>
      </c>
      <c r="L284" s="90">
        <f t="shared" si="38"/>
        <v>0</v>
      </c>
      <c r="M284" s="92">
        <f>SUM(M285:M286)</f>
        <v>0</v>
      </c>
      <c r="N284" s="91">
        <f>SUM(N285:N286)</f>
        <v>0</v>
      </c>
      <c r="O284" s="90">
        <f t="shared" ref="O284:O299" si="57">M284+N284</f>
        <v>0</v>
      </c>
      <c r="P284" s="89"/>
    </row>
    <row r="285" spans="1:16" hidden="1" x14ac:dyDescent="0.25">
      <c r="A285" s="47" t="s">
        <v>28</v>
      </c>
      <c r="B285" s="88" t="s">
        <v>27</v>
      </c>
      <c r="C285" s="87">
        <f t="shared" si="49"/>
        <v>0</v>
      </c>
      <c r="D285" s="43"/>
      <c r="E285" s="40"/>
      <c r="F285" s="44">
        <f t="shared" si="36"/>
        <v>0</v>
      </c>
      <c r="G285" s="43"/>
      <c r="H285" s="42"/>
      <c r="I285" s="39">
        <f t="shared" si="37"/>
        <v>0</v>
      </c>
      <c r="J285" s="43"/>
      <c r="K285" s="42"/>
      <c r="L285" s="39">
        <f t="shared" si="38"/>
        <v>0</v>
      </c>
      <c r="M285" s="41"/>
      <c r="N285" s="40"/>
      <c r="O285" s="39">
        <f t="shared" si="57"/>
        <v>0</v>
      </c>
      <c r="P285" s="38"/>
    </row>
    <row r="286" spans="1:16" hidden="1" x14ac:dyDescent="0.25">
      <c r="A286" s="47" t="s">
        <v>26</v>
      </c>
      <c r="B286" s="86" t="s">
        <v>25</v>
      </c>
      <c r="C286" s="85">
        <f t="shared" si="49"/>
        <v>0</v>
      </c>
      <c r="D286" s="83"/>
      <c r="E286" s="80"/>
      <c r="F286" s="84">
        <f t="shared" si="36"/>
        <v>0</v>
      </c>
      <c r="G286" s="83"/>
      <c r="H286" s="82"/>
      <c r="I286" s="79">
        <f t="shared" si="37"/>
        <v>0</v>
      </c>
      <c r="J286" s="83"/>
      <c r="K286" s="82"/>
      <c r="L286" s="79">
        <f t="shared" si="38"/>
        <v>0</v>
      </c>
      <c r="M286" s="81"/>
      <c r="N286" s="80"/>
      <c r="O286" s="79">
        <f t="shared" si="57"/>
        <v>0</v>
      </c>
      <c r="P286" s="78"/>
    </row>
    <row r="287" spans="1:16" x14ac:dyDescent="0.25">
      <c r="A287" s="77"/>
      <c r="B287" s="76" t="s">
        <v>24</v>
      </c>
      <c r="C287" s="75">
        <f>SUM(C284,C271,C233,C198,C190,C176,C78,C56)</f>
        <v>45278</v>
      </c>
      <c r="D287" s="72">
        <f>SUM(D284,D271,D233,D198,D190,D176,D78,D56)</f>
        <v>19904</v>
      </c>
      <c r="E287" s="600">
        <f>SUM(E284,E271,E233,E198,E190,E176,E78,E56)</f>
        <v>25374</v>
      </c>
      <c r="F287" s="505">
        <f t="shared" si="36"/>
        <v>45278</v>
      </c>
      <c r="G287" s="72">
        <f>SUM(G284,G271,G233,G198,G190,G176,G78,G56)</f>
        <v>0</v>
      </c>
      <c r="H287" s="71">
        <f>SUM(H284,H271,H233,H198,H190,H176,H78,H56)</f>
        <v>0</v>
      </c>
      <c r="I287" s="70">
        <f t="shared" si="37"/>
        <v>0</v>
      </c>
      <c r="J287" s="72">
        <f>SUM(J284,J271,J233,J198,J190,J176,J78,J56)</f>
        <v>0</v>
      </c>
      <c r="K287" s="71">
        <f>SUM(K284,K271,K233,K198,K190,K176,K78,K56)</f>
        <v>0</v>
      </c>
      <c r="L287" s="70">
        <f t="shared" si="38"/>
        <v>0</v>
      </c>
      <c r="M287" s="69">
        <f>SUM(M284,M271,M233,M198,M190,M176,M78,M56)</f>
        <v>0</v>
      </c>
      <c r="N287" s="68">
        <f>SUM(N284,N271,N233,N198,N190,N176,N78,N56)</f>
        <v>0</v>
      </c>
      <c r="O287" s="67">
        <f t="shared" si="57"/>
        <v>0</v>
      </c>
      <c r="P287" s="66"/>
    </row>
    <row r="288" spans="1:16" hidden="1" x14ac:dyDescent="0.25">
      <c r="A288" s="65" t="s">
        <v>23</v>
      </c>
      <c r="B288" s="64"/>
      <c r="C288" s="59">
        <f t="shared" ref="C288" si="58">F288+I288+L288+O288</f>
        <v>0</v>
      </c>
      <c r="D288" s="61">
        <f>SUM(D28,D29,D45)-D54</f>
        <v>0</v>
      </c>
      <c r="E288" s="58">
        <f>SUM(E28,E29,E45)-E54</f>
        <v>0</v>
      </c>
      <c r="F288" s="26">
        <f t="shared" si="36"/>
        <v>0</v>
      </c>
      <c r="G288" s="61">
        <f>SUM(G28,G29,G45)-G54</f>
        <v>0</v>
      </c>
      <c r="H288" s="60">
        <f>SUM(H28,H29,H45)-H54</f>
        <v>0</v>
      </c>
      <c r="I288" s="15">
        <f t="shared" si="37"/>
        <v>0</v>
      </c>
      <c r="J288" s="61">
        <f>(J30+J46)-J54</f>
        <v>0</v>
      </c>
      <c r="K288" s="60">
        <f>(K30+K46)-K54</f>
        <v>0</v>
      </c>
      <c r="L288" s="15">
        <f t="shared" si="38"/>
        <v>0</v>
      </c>
      <c r="M288" s="59">
        <f>M48-M54</f>
        <v>0</v>
      </c>
      <c r="N288" s="58">
        <f>N48-N54</f>
        <v>0</v>
      </c>
      <c r="O288" s="15">
        <f t="shared" si="57"/>
        <v>0</v>
      </c>
      <c r="P288" s="14"/>
    </row>
    <row r="289" spans="1:17" s="6" customFormat="1" hidden="1" x14ac:dyDescent="0.25">
      <c r="A289" s="65" t="s">
        <v>22</v>
      </c>
      <c r="B289" s="64"/>
      <c r="C289" s="62">
        <f>SUM(C290,C291)-C298+C299</f>
        <v>0</v>
      </c>
      <c r="D289" s="61">
        <f>SUM(D290,D291)-D298+D299</f>
        <v>0</v>
      </c>
      <c r="E289" s="58">
        <f>SUM(E290,E291)-E298+E299</f>
        <v>0</v>
      </c>
      <c r="F289" s="26">
        <f t="shared" si="36"/>
        <v>0</v>
      </c>
      <c r="G289" s="61">
        <f>SUM(G290,G291)-G298+G299</f>
        <v>0</v>
      </c>
      <c r="H289" s="60">
        <f>SUM(H290,H291)-H298+H299</f>
        <v>0</v>
      </c>
      <c r="I289" s="15">
        <f t="shared" si="37"/>
        <v>0</v>
      </c>
      <c r="J289" s="61">
        <f>SUM(J290,J291)-J298+J299</f>
        <v>0</v>
      </c>
      <c r="K289" s="60">
        <f>SUM(K290,K291)-K298+K299</f>
        <v>0</v>
      </c>
      <c r="L289" s="15">
        <f t="shared" si="38"/>
        <v>0</v>
      </c>
      <c r="M289" s="59">
        <f>SUM(M290,M291)-M298+M299</f>
        <v>0</v>
      </c>
      <c r="N289" s="58">
        <f>SUM(N290,N291)-N298+N299</f>
        <v>0</v>
      </c>
      <c r="O289" s="15">
        <f t="shared" si="57"/>
        <v>0</v>
      </c>
      <c r="P289" s="14"/>
    </row>
    <row r="290" spans="1:17" s="6" customFormat="1" hidden="1" x14ac:dyDescent="0.25">
      <c r="A290" s="63" t="s">
        <v>21</v>
      </c>
      <c r="B290" s="63" t="s">
        <v>20</v>
      </c>
      <c r="C290" s="62">
        <f>C25-C284</f>
        <v>0</v>
      </c>
      <c r="D290" s="61">
        <f>D25-D284</f>
        <v>0</v>
      </c>
      <c r="E290" s="58">
        <f>E25-E284</f>
        <v>0</v>
      </c>
      <c r="F290" s="26">
        <f t="shared" si="36"/>
        <v>0</v>
      </c>
      <c r="G290" s="61">
        <f>G25-G284</f>
        <v>0</v>
      </c>
      <c r="H290" s="60">
        <f>H25-H284</f>
        <v>0</v>
      </c>
      <c r="I290" s="15">
        <f t="shared" si="37"/>
        <v>0</v>
      </c>
      <c r="J290" s="61">
        <f>J25-J284</f>
        <v>0</v>
      </c>
      <c r="K290" s="60">
        <f>K25-K284</f>
        <v>0</v>
      </c>
      <c r="L290" s="15">
        <f t="shared" si="38"/>
        <v>0</v>
      </c>
      <c r="M290" s="59">
        <f>M25-M284</f>
        <v>0</v>
      </c>
      <c r="N290" s="58">
        <f>N25-N284</f>
        <v>0</v>
      </c>
      <c r="O290" s="15">
        <f t="shared" si="57"/>
        <v>0</v>
      </c>
      <c r="P290" s="14"/>
    </row>
    <row r="291" spans="1:17" s="6" customFormat="1" hidden="1" x14ac:dyDescent="0.25">
      <c r="A291" s="25" t="s">
        <v>19</v>
      </c>
      <c r="B291" s="25" t="s">
        <v>18</v>
      </c>
      <c r="C291" s="62">
        <f>SUM(C292,C294,C296)-SUM(C293,C295,C297)</f>
        <v>0</v>
      </c>
      <c r="D291" s="61">
        <f>SUM(D292,D294,D296)-SUM(D293,D295,D297)</f>
        <v>0</v>
      </c>
      <c r="E291" s="58">
        <f t="shared" ref="E291" si="59">SUM(E292,E294,E296)-SUM(E293,E295,E297)</f>
        <v>0</v>
      </c>
      <c r="F291" s="26">
        <f t="shared" si="36"/>
        <v>0</v>
      </c>
      <c r="G291" s="61">
        <f t="shared" ref="G291:H291" si="60">SUM(G292,G294,G296)-SUM(G293,G295,G297)</f>
        <v>0</v>
      </c>
      <c r="H291" s="60">
        <f t="shared" si="60"/>
        <v>0</v>
      </c>
      <c r="I291" s="15">
        <f t="shared" si="37"/>
        <v>0</v>
      </c>
      <c r="J291" s="61">
        <f>SUM(J292,J294,J296)-SUM(J293,J295,J297)</f>
        <v>0</v>
      </c>
      <c r="K291" s="60">
        <f t="shared" ref="K291" si="61">SUM(K292,K294,K296)-SUM(K293,K295,K297)</f>
        <v>0</v>
      </c>
      <c r="L291" s="15">
        <f t="shared" si="38"/>
        <v>0</v>
      </c>
      <c r="M291" s="59">
        <f t="shared" ref="M291:N291" si="62">SUM(M292,M294,M296)-SUM(M293,M295,M297)</f>
        <v>0</v>
      </c>
      <c r="N291" s="58">
        <f t="shared" si="62"/>
        <v>0</v>
      </c>
      <c r="O291" s="15">
        <f t="shared" si="57"/>
        <v>0</v>
      </c>
      <c r="P291" s="14"/>
    </row>
    <row r="292" spans="1:17" s="6" customFormat="1" hidden="1" x14ac:dyDescent="0.25">
      <c r="A292" s="57" t="s">
        <v>17</v>
      </c>
      <c r="B292" s="56" t="s">
        <v>16</v>
      </c>
      <c r="C292" s="55">
        <f t="shared" ref="C292:C299" si="63">F292+I292+L292+O292</f>
        <v>0</v>
      </c>
      <c r="D292" s="53"/>
      <c r="E292" s="50"/>
      <c r="F292" s="54">
        <f t="shared" si="36"/>
        <v>0</v>
      </c>
      <c r="G292" s="53"/>
      <c r="H292" s="52"/>
      <c r="I292" s="49">
        <f t="shared" si="37"/>
        <v>0</v>
      </c>
      <c r="J292" s="53"/>
      <c r="K292" s="52"/>
      <c r="L292" s="49">
        <f t="shared" si="38"/>
        <v>0</v>
      </c>
      <c r="M292" s="51"/>
      <c r="N292" s="50"/>
      <c r="O292" s="49">
        <f t="shared" si="57"/>
        <v>0</v>
      </c>
      <c r="P292" s="48"/>
    </row>
    <row r="293" spans="1:17" hidden="1" x14ac:dyDescent="0.25">
      <c r="A293" s="47" t="s">
        <v>15</v>
      </c>
      <c r="B293" s="46" t="s">
        <v>14</v>
      </c>
      <c r="C293" s="45">
        <f t="shared" si="63"/>
        <v>0</v>
      </c>
      <c r="D293" s="43"/>
      <c r="E293" s="40"/>
      <c r="F293" s="44">
        <f t="shared" si="36"/>
        <v>0</v>
      </c>
      <c r="G293" s="43"/>
      <c r="H293" s="42"/>
      <c r="I293" s="39">
        <f t="shared" si="37"/>
        <v>0</v>
      </c>
      <c r="J293" s="43"/>
      <c r="K293" s="42"/>
      <c r="L293" s="39">
        <f t="shared" si="38"/>
        <v>0</v>
      </c>
      <c r="M293" s="41"/>
      <c r="N293" s="40"/>
      <c r="O293" s="39">
        <f t="shared" si="57"/>
        <v>0</v>
      </c>
      <c r="P293" s="38"/>
    </row>
    <row r="294" spans="1:17" hidden="1" x14ac:dyDescent="0.25">
      <c r="A294" s="47" t="s">
        <v>13</v>
      </c>
      <c r="B294" s="46" t="s">
        <v>12</v>
      </c>
      <c r="C294" s="45">
        <f t="shared" si="63"/>
        <v>0</v>
      </c>
      <c r="D294" s="43"/>
      <c r="E294" s="40"/>
      <c r="F294" s="44">
        <f t="shared" si="36"/>
        <v>0</v>
      </c>
      <c r="G294" s="43"/>
      <c r="H294" s="42"/>
      <c r="I294" s="39">
        <f t="shared" si="37"/>
        <v>0</v>
      </c>
      <c r="J294" s="43"/>
      <c r="K294" s="42"/>
      <c r="L294" s="39">
        <f t="shared" si="38"/>
        <v>0</v>
      </c>
      <c r="M294" s="41"/>
      <c r="N294" s="40"/>
      <c r="O294" s="39">
        <f t="shared" si="57"/>
        <v>0</v>
      </c>
      <c r="P294" s="38"/>
    </row>
    <row r="295" spans="1:17" ht="24" hidden="1" x14ac:dyDescent="0.25">
      <c r="A295" s="47" t="s">
        <v>11</v>
      </c>
      <c r="B295" s="46" t="s">
        <v>10</v>
      </c>
      <c r="C295" s="45">
        <f t="shared" si="63"/>
        <v>0</v>
      </c>
      <c r="D295" s="43"/>
      <c r="E295" s="40"/>
      <c r="F295" s="44">
        <f t="shared" si="36"/>
        <v>0</v>
      </c>
      <c r="G295" s="43"/>
      <c r="H295" s="42"/>
      <c r="I295" s="39">
        <f t="shared" si="37"/>
        <v>0</v>
      </c>
      <c r="J295" s="43"/>
      <c r="K295" s="42"/>
      <c r="L295" s="39">
        <f t="shared" si="38"/>
        <v>0</v>
      </c>
      <c r="M295" s="41"/>
      <c r="N295" s="40"/>
      <c r="O295" s="39">
        <f t="shared" si="57"/>
        <v>0</v>
      </c>
      <c r="P295" s="38"/>
    </row>
    <row r="296" spans="1:17" hidden="1" x14ac:dyDescent="0.25">
      <c r="A296" s="47" t="s">
        <v>9</v>
      </c>
      <c r="B296" s="46" t="s">
        <v>8</v>
      </c>
      <c r="C296" s="45">
        <f t="shared" si="63"/>
        <v>0</v>
      </c>
      <c r="D296" s="43"/>
      <c r="E296" s="40"/>
      <c r="F296" s="44">
        <f t="shared" si="36"/>
        <v>0</v>
      </c>
      <c r="G296" s="43"/>
      <c r="H296" s="42"/>
      <c r="I296" s="39">
        <f t="shared" si="37"/>
        <v>0</v>
      </c>
      <c r="J296" s="43"/>
      <c r="K296" s="42"/>
      <c r="L296" s="39">
        <f t="shared" si="38"/>
        <v>0</v>
      </c>
      <c r="M296" s="41"/>
      <c r="N296" s="40"/>
      <c r="O296" s="39">
        <f t="shared" si="57"/>
        <v>0</v>
      </c>
      <c r="P296" s="38"/>
    </row>
    <row r="297" spans="1:17" hidden="1" x14ac:dyDescent="0.25">
      <c r="A297" s="37" t="s">
        <v>7</v>
      </c>
      <c r="B297" s="36" t="s">
        <v>6</v>
      </c>
      <c r="C297" s="35">
        <f t="shared" si="63"/>
        <v>0</v>
      </c>
      <c r="D297" s="33"/>
      <c r="E297" s="30"/>
      <c r="F297" s="34">
        <f t="shared" si="36"/>
        <v>0</v>
      </c>
      <c r="G297" s="33"/>
      <c r="H297" s="32"/>
      <c r="I297" s="29">
        <f t="shared" si="37"/>
        <v>0</v>
      </c>
      <c r="J297" s="33"/>
      <c r="K297" s="32"/>
      <c r="L297" s="29">
        <f t="shared" si="38"/>
        <v>0</v>
      </c>
      <c r="M297" s="31"/>
      <c r="N297" s="30"/>
      <c r="O297" s="29">
        <f t="shared" si="57"/>
        <v>0</v>
      </c>
      <c r="P297" s="28"/>
    </row>
    <row r="298" spans="1:17" hidden="1" x14ac:dyDescent="0.25">
      <c r="A298" s="25" t="s">
        <v>5</v>
      </c>
      <c r="B298" s="25" t="s">
        <v>4</v>
      </c>
      <c r="C298" s="27">
        <f t="shared" si="63"/>
        <v>0</v>
      </c>
      <c r="D298" s="19"/>
      <c r="E298" s="16"/>
      <c r="F298" s="26">
        <f t="shared" si="36"/>
        <v>0</v>
      </c>
      <c r="G298" s="19"/>
      <c r="H298" s="18"/>
      <c r="I298" s="15">
        <f t="shared" si="37"/>
        <v>0</v>
      </c>
      <c r="J298" s="19"/>
      <c r="K298" s="18"/>
      <c r="L298" s="15">
        <f t="shared" si="38"/>
        <v>0</v>
      </c>
      <c r="M298" s="17"/>
      <c r="N298" s="16"/>
      <c r="O298" s="15">
        <f t="shared" si="57"/>
        <v>0</v>
      </c>
      <c r="P298" s="14"/>
    </row>
    <row r="299" spans="1:17" s="6" customFormat="1" ht="36" hidden="1" x14ac:dyDescent="0.25">
      <c r="A299" s="25" t="s">
        <v>3</v>
      </c>
      <c r="B299" s="24" t="s">
        <v>2</v>
      </c>
      <c r="C299" s="23">
        <f t="shared" si="63"/>
        <v>0</v>
      </c>
      <c r="D299" s="22"/>
      <c r="E299" s="21"/>
      <c r="F299" s="20">
        <f t="shared" si="36"/>
        <v>0</v>
      </c>
      <c r="G299" s="19"/>
      <c r="H299" s="18"/>
      <c r="I299" s="15">
        <f t="shared" si="37"/>
        <v>0</v>
      </c>
      <c r="J299" s="19"/>
      <c r="K299" s="18"/>
      <c r="L299" s="15">
        <f t="shared" si="38"/>
        <v>0</v>
      </c>
      <c r="M299" s="17"/>
      <c r="N299" s="16"/>
      <c r="O299" s="15">
        <f t="shared" si="57"/>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T0tr6SjS3OotzYm4Pl5nyqAjKY8ja9PcuUatqKtTsbzbKQRJ3hgASfYiqfLbTZJDxzdFX4E9vPoaTkdV60mlGA==" saltValue="DxRz3CAddXKa7l7k/foOng==" spinCount="100000" sheet="1" objects="1" scenarios="1" formatCells="0" formatColumns="0" formatRows="0"/>
  <autoFilter ref="A22:P300">
    <filterColumn colId="2">
      <filters blank="1">
        <filter val="40 022"/>
        <filter val="45 278"/>
        <filter val="5 256"/>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9.pielikums Jūrmalas pilsētas domes 
2016.gada 15.septembra saistošajiem noteikumiem Nr.30
(protokols Nr.13, 11.punkts)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0" sqref="S10"/>
    </sheetView>
  </sheetViews>
  <sheetFormatPr defaultRowHeight="12" outlineLevelCol="1" x14ac:dyDescent="0.25"/>
  <cols>
    <col min="1" max="1" width="10.85546875" style="2" customWidth="1"/>
    <col min="2" max="2" width="31.85546875" style="2" customWidth="1"/>
    <col min="3" max="3" width="8.7109375" style="2" customWidth="1"/>
    <col min="4" max="5" width="8.7109375" style="2" hidden="1" customWidth="1" outlineLevel="1"/>
    <col min="6" max="6" width="8.7109375" style="2" customWidth="1" collapsed="1"/>
    <col min="7" max="7" width="12.28515625" style="2" hidden="1" customWidth="1" outlineLevel="1"/>
    <col min="8" max="8" width="10" style="2" hidden="1" customWidth="1" outlineLevel="1"/>
    <col min="9" max="9" width="8.7109375" style="2" customWidth="1" collapsed="1"/>
    <col min="10" max="10" width="8.7109375" style="2" hidden="1" customWidth="1" outlineLevel="1"/>
    <col min="11" max="11" width="7.7109375" style="2" hidden="1" customWidth="1" outlineLevel="1"/>
    <col min="12" max="12" width="7.42578125" style="2" customWidth="1" collapsed="1"/>
    <col min="13" max="14" width="8.7109375" style="2" hidden="1" customWidth="1" outlineLevel="1"/>
    <col min="15" max="15" width="7.5703125" style="2" customWidth="1" collapsed="1"/>
    <col min="16" max="16" width="36.7109375" style="1" hidden="1" customWidth="1" outlineLevel="1"/>
    <col min="17" max="17" width="9.140625" style="1" collapsed="1"/>
    <col min="18" max="16384" width="9.140625" style="1"/>
  </cols>
  <sheetData>
    <row r="1" spans="1:17" x14ac:dyDescent="0.25">
      <c r="B1" s="373"/>
      <c r="C1" s="373"/>
      <c r="D1" s="373"/>
      <c r="E1" s="373"/>
      <c r="F1" s="373"/>
      <c r="G1" s="373"/>
      <c r="H1" s="373"/>
      <c r="I1" s="373"/>
      <c r="J1" s="373"/>
      <c r="K1" s="373"/>
      <c r="L1" s="373"/>
      <c r="M1" s="372"/>
      <c r="N1" s="372"/>
      <c r="O1" s="371" t="s">
        <v>532</v>
      </c>
    </row>
    <row r="2" spans="1:17" x14ac:dyDescent="0.25">
      <c r="A2" s="370"/>
      <c r="B2" s="370"/>
      <c r="C2" s="370"/>
      <c r="D2" s="370"/>
      <c r="E2" s="370"/>
      <c r="F2" s="370"/>
      <c r="G2" s="370"/>
      <c r="H2" s="370"/>
      <c r="I2" s="370"/>
      <c r="J2" s="370"/>
      <c r="K2" s="370"/>
      <c r="L2" s="370"/>
      <c r="M2" s="370"/>
      <c r="N2" s="370"/>
      <c r="O2" s="370"/>
      <c r="P2" s="370"/>
    </row>
    <row r="3" spans="1:17" x14ac:dyDescent="0.25">
      <c r="A3" s="883"/>
      <c r="B3" s="884"/>
      <c r="C3" s="884"/>
      <c r="D3" s="884"/>
      <c r="E3" s="884"/>
      <c r="F3" s="884"/>
      <c r="G3" s="884"/>
      <c r="H3" s="884"/>
      <c r="I3" s="884"/>
      <c r="J3" s="884"/>
      <c r="K3" s="884"/>
      <c r="L3" s="884"/>
      <c r="M3" s="884"/>
      <c r="N3" s="884"/>
      <c r="O3" s="884"/>
      <c r="P3" s="885"/>
      <c r="Q3" s="377"/>
    </row>
    <row r="4" spans="1:17" ht="15.75" x14ac:dyDescent="0.25">
      <c r="A4" s="862" t="s">
        <v>331</v>
      </c>
      <c r="B4" s="863"/>
      <c r="C4" s="863"/>
      <c r="D4" s="863"/>
      <c r="E4" s="863"/>
      <c r="F4" s="863"/>
      <c r="G4" s="863"/>
      <c r="H4" s="863"/>
      <c r="I4" s="863"/>
      <c r="J4" s="863"/>
      <c r="K4" s="863"/>
      <c r="L4" s="863"/>
      <c r="M4" s="863"/>
      <c r="N4" s="863"/>
      <c r="O4" s="863"/>
      <c r="P4" s="886"/>
      <c r="Q4" s="377"/>
    </row>
    <row r="5" spans="1:17" x14ac:dyDescent="0.25">
      <c r="A5" s="359"/>
      <c r="B5" s="358"/>
      <c r="C5" s="367"/>
      <c r="D5" s="358"/>
      <c r="E5" s="358"/>
      <c r="F5" s="358"/>
      <c r="G5" s="358"/>
      <c r="H5" s="358"/>
      <c r="I5" s="358"/>
      <c r="J5" s="358"/>
      <c r="K5" s="358"/>
      <c r="L5" s="358"/>
      <c r="M5" s="358"/>
      <c r="N5" s="358"/>
      <c r="O5" s="366"/>
      <c r="P5" s="365"/>
      <c r="Q5" s="377"/>
    </row>
    <row r="6" spans="1:17" ht="12.75" x14ac:dyDescent="0.25">
      <c r="A6" s="364" t="s">
        <v>330</v>
      </c>
      <c r="B6" s="363"/>
      <c r="C6" s="864" t="s">
        <v>362</v>
      </c>
      <c r="D6" s="864"/>
      <c r="E6" s="864"/>
      <c r="F6" s="864"/>
      <c r="G6" s="864"/>
      <c r="H6" s="864"/>
      <c r="I6" s="864"/>
      <c r="J6" s="864"/>
      <c r="K6" s="864"/>
      <c r="L6" s="864"/>
      <c r="M6" s="864"/>
      <c r="N6" s="864"/>
      <c r="O6" s="864"/>
      <c r="P6" s="887"/>
      <c r="Q6" s="377"/>
    </row>
    <row r="7" spans="1:17" ht="12.75" x14ac:dyDescent="0.25">
      <c r="A7" s="364" t="s">
        <v>328</v>
      </c>
      <c r="B7" s="363"/>
      <c r="C7" s="864" t="s">
        <v>363</v>
      </c>
      <c r="D7" s="864"/>
      <c r="E7" s="864"/>
      <c r="F7" s="864"/>
      <c r="G7" s="864"/>
      <c r="H7" s="864"/>
      <c r="I7" s="864"/>
      <c r="J7" s="864"/>
      <c r="K7" s="864"/>
      <c r="L7" s="864"/>
      <c r="M7" s="864"/>
      <c r="N7" s="864"/>
      <c r="O7" s="864"/>
      <c r="P7" s="887"/>
      <c r="Q7" s="377"/>
    </row>
    <row r="8" spans="1:17" x14ac:dyDescent="0.25">
      <c r="A8" s="359" t="s">
        <v>326</v>
      </c>
      <c r="B8" s="358"/>
      <c r="C8" s="861" t="s">
        <v>364</v>
      </c>
      <c r="D8" s="861"/>
      <c r="E8" s="861"/>
      <c r="F8" s="861"/>
      <c r="G8" s="861"/>
      <c r="H8" s="861"/>
      <c r="I8" s="861"/>
      <c r="J8" s="861"/>
      <c r="K8" s="861"/>
      <c r="L8" s="861"/>
      <c r="M8" s="861"/>
      <c r="N8" s="861"/>
      <c r="O8" s="861"/>
      <c r="P8" s="882"/>
      <c r="Q8" s="377"/>
    </row>
    <row r="9" spans="1:17" x14ac:dyDescent="0.25">
      <c r="A9" s="359" t="s">
        <v>324</v>
      </c>
      <c r="B9" s="358"/>
      <c r="C9" s="861" t="s">
        <v>465</v>
      </c>
      <c r="D9" s="861"/>
      <c r="E9" s="861"/>
      <c r="F9" s="861"/>
      <c r="G9" s="861"/>
      <c r="H9" s="861"/>
      <c r="I9" s="861"/>
      <c r="J9" s="861"/>
      <c r="K9" s="861"/>
      <c r="L9" s="861"/>
      <c r="M9" s="861"/>
      <c r="N9" s="861"/>
      <c r="O9" s="861"/>
      <c r="P9" s="882"/>
      <c r="Q9" s="377"/>
    </row>
    <row r="10" spans="1:17" ht="24" customHeight="1" x14ac:dyDescent="0.25">
      <c r="A10" s="359" t="s">
        <v>322</v>
      </c>
      <c r="B10" s="358"/>
      <c r="C10" s="864" t="s">
        <v>533</v>
      </c>
      <c r="D10" s="864"/>
      <c r="E10" s="864"/>
      <c r="F10" s="864"/>
      <c r="G10" s="864"/>
      <c r="H10" s="864"/>
      <c r="I10" s="864"/>
      <c r="J10" s="864"/>
      <c r="K10" s="864"/>
      <c r="L10" s="864"/>
      <c r="M10" s="864"/>
      <c r="N10" s="864"/>
      <c r="O10" s="864"/>
      <c r="P10" s="887"/>
      <c r="Q10" s="377"/>
    </row>
    <row r="11" spans="1:17" x14ac:dyDescent="0.25">
      <c r="A11" s="359" t="s">
        <v>320</v>
      </c>
      <c r="B11" s="358"/>
      <c r="C11" s="864"/>
      <c r="D11" s="864"/>
      <c r="E11" s="864"/>
      <c r="F11" s="864"/>
      <c r="G11" s="864"/>
      <c r="H11" s="864"/>
      <c r="I11" s="864"/>
      <c r="J11" s="864"/>
      <c r="K11" s="864"/>
      <c r="L11" s="864"/>
      <c r="M11" s="864"/>
      <c r="N11" s="864"/>
      <c r="O11" s="864"/>
      <c r="P11" s="887"/>
      <c r="Q11" s="377"/>
    </row>
    <row r="12" spans="1:17" x14ac:dyDescent="0.25">
      <c r="A12" s="362" t="s">
        <v>318</v>
      </c>
      <c r="B12" s="358"/>
      <c r="C12" s="361"/>
      <c r="D12" s="361"/>
      <c r="E12" s="361"/>
      <c r="F12" s="361"/>
      <c r="G12" s="361"/>
      <c r="H12" s="361"/>
      <c r="I12" s="361"/>
      <c r="J12" s="361"/>
      <c r="K12" s="361"/>
      <c r="L12" s="361"/>
      <c r="M12" s="361"/>
      <c r="N12" s="361"/>
      <c r="O12" s="361"/>
      <c r="P12" s="360"/>
      <c r="Q12" s="377"/>
    </row>
    <row r="13" spans="1:17" x14ac:dyDescent="0.25">
      <c r="A13" s="359"/>
      <c r="B13" s="358" t="s">
        <v>317</v>
      </c>
      <c r="C13" s="861" t="s">
        <v>366</v>
      </c>
      <c r="D13" s="861"/>
      <c r="E13" s="861"/>
      <c r="F13" s="861"/>
      <c r="G13" s="861"/>
      <c r="H13" s="861"/>
      <c r="I13" s="861"/>
      <c r="J13" s="861"/>
      <c r="K13" s="861"/>
      <c r="L13" s="861"/>
      <c r="M13" s="861"/>
      <c r="N13" s="861"/>
      <c r="O13" s="861"/>
      <c r="P13" s="882"/>
      <c r="Q13" s="377"/>
    </row>
    <row r="14" spans="1:17" x14ac:dyDescent="0.25">
      <c r="A14" s="359"/>
      <c r="B14" s="358" t="s">
        <v>316</v>
      </c>
      <c r="C14" s="861"/>
      <c r="D14" s="861"/>
      <c r="E14" s="861"/>
      <c r="F14" s="861"/>
      <c r="G14" s="861"/>
      <c r="H14" s="861"/>
      <c r="I14" s="861"/>
      <c r="J14" s="861"/>
      <c r="K14" s="861"/>
      <c r="L14" s="861"/>
      <c r="M14" s="861"/>
      <c r="N14" s="861"/>
      <c r="O14" s="861"/>
      <c r="P14" s="882"/>
      <c r="Q14" s="377"/>
    </row>
    <row r="15" spans="1:17" x14ac:dyDescent="0.25">
      <c r="A15" s="359"/>
      <c r="B15" s="358" t="s">
        <v>314</v>
      </c>
      <c r="C15" s="861"/>
      <c r="D15" s="861"/>
      <c r="E15" s="861"/>
      <c r="F15" s="861"/>
      <c r="G15" s="861"/>
      <c r="H15" s="861"/>
      <c r="I15" s="861"/>
      <c r="J15" s="861"/>
      <c r="K15" s="861"/>
      <c r="L15" s="861"/>
      <c r="M15" s="861"/>
      <c r="N15" s="861"/>
      <c r="O15" s="861"/>
      <c r="P15" s="882"/>
      <c r="Q15" s="377"/>
    </row>
    <row r="16" spans="1:17" x14ac:dyDescent="0.25">
      <c r="A16" s="359"/>
      <c r="B16" s="358" t="s">
        <v>313</v>
      </c>
      <c r="C16" s="861"/>
      <c r="D16" s="861"/>
      <c r="E16" s="861"/>
      <c r="F16" s="861"/>
      <c r="G16" s="861"/>
      <c r="H16" s="861"/>
      <c r="I16" s="861"/>
      <c r="J16" s="861"/>
      <c r="K16" s="861"/>
      <c r="L16" s="861"/>
      <c r="M16" s="861"/>
      <c r="N16" s="861"/>
      <c r="O16" s="861"/>
      <c r="P16" s="882"/>
      <c r="Q16" s="377"/>
    </row>
    <row r="17" spans="1:17" x14ac:dyDescent="0.25">
      <c r="A17" s="359"/>
      <c r="B17" s="358" t="s">
        <v>311</v>
      </c>
      <c r="C17" s="861"/>
      <c r="D17" s="861"/>
      <c r="E17" s="861"/>
      <c r="F17" s="861"/>
      <c r="G17" s="861"/>
      <c r="H17" s="861"/>
      <c r="I17" s="861"/>
      <c r="J17" s="861"/>
      <c r="K17" s="861"/>
      <c r="L17" s="861"/>
      <c r="M17" s="861"/>
      <c r="N17" s="861"/>
      <c r="O17" s="861"/>
      <c r="P17" s="882"/>
      <c r="Q17" s="377"/>
    </row>
    <row r="18" spans="1:17" x14ac:dyDescent="0.25">
      <c r="A18" s="357"/>
      <c r="B18" s="356"/>
      <c r="C18" s="865"/>
      <c r="D18" s="865"/>
      <c r="E18" s="865"/>
      <c r="F18" s="865"/>
      <c r="G18" s="865"/>
      <c r="H18" s="865"/>
      <c r="I18" s="865"/>
      <c r="J18" s="865"/>
      <c r="K18" s="865"/>
      <c r="L18" s="865"/>
      <c r="M18" s="865"/>
      <c r="N18" s="865"/>
      <c r="O18" s="865"/>
      <c r="P18" s="888"/>
      <c r="Q18" s="377"/>
    </row>
    <row r="19" spans="1:17" s="355" customFormat="1" x14ac:dyDescent="0.25">
      <c r="A19" s="866" t="s">
        <v>309</v>
      </c>
      <c r="B19" s="869" t="s">
        <v>308</v>
      </c>
      <c r="C19" s="872" t="s">
        <v>307</v>
      </c>
      <c r="D19" s="873"/>
      <c r="E19" s="873"/>
      <c r="F19" s="873"/>
      <c r="G19" s="873"/>
      <c r="H19" s="873"/>
      <c r="I19" s="873"/>
      <c r="J19" s="873"/>
      <c r="K19" s="873"/>
      <c r="L19" s="873"/>
      <c r="M19" s="873"/>
      <c r="N19" s="873"/>
      <c r="O19" s="874"/>
      <c r="P19" s="869" t="s">
        <v>306</v>
      </c>
    </row>
    <row r="20" spans="1:17" s="355" customFormat="1" x14ac:dyDescent="0.25">
      <c r="A20" s="867"/>
      <c r="B20" s="870"/>
      <c r="C20" s="875" t="s">
        <v>305</v>
      </c>
      <c r="D20" s="859" t="s">
        <v>304</v>
      </c>
      <c r="E20" s="877" t="s">
        <v>303</v>
      </c>
      <c r="F20" s="857" t="s">
        <v>302</v>
      </c>
      <c r="G20" s="859" t="s">
        <v>301</v>
      </c>
      <c r="H20" s="877" t="s">
        <v>300</v>
      </c>
      <c r="I20" s="857" t="s">
        <v>299</v>
      </c>
      <c r="J20" s="859" t="s">
        <v>298</v>
      </c>
      <c r="K20" s="877" t="s">
        <v>297</v>
      </c>
      <c r="L20" s="857" t="s">
        <v>296</v>
      </c>
      <c r="M20" s="859" t="s">
        <v>295</v>
      </c>
      <c r="N20" s="877" t="s">
        <v>294</v>
      </c>
      <c r="O20" s="857" t="s">
        <v>293</v>
      </c>
      <c r="P20" s="870"/>
    </row>
    <row r="21" spans="1:17" s="346" customFormat="1" ht="70.5" customHeight="1" thickBot="1" x14ac:dyDescent="0.3">
      <c r="A21" s="868"/>
      <c r="B21" s="871"/>
      <c r="C21" s="876"/>
      <c r="D21" s="860"/>
      <c r="E21" s="878"/>
      <c r="F21" s="858"/>
      <c r="G21" s="860"/>
      <c r="H21" s="878"/>
      <c r="I21" s="858"/>
      <c r="J21" s="860"/>
      <c r="K21" s="878"/>
      <c r="L21" s="858"/>
      <c r="M21" s="860"/>
      <c r="N21" s="878"/>
      <c r="O21" s="858"/>
      <c r="P21" s="871"/>
    </row>
    <row r="22" spans="1:17" s="346" customFormat="1" ht="9" thickTop="1" x14ac:dyDescent="0.25">
      <c r="A22" s="354" t="s">
        <v>292</v>
      </c>
      <c r="B22" s="354">
        <v>2</v>
      </c>
      <c r="C22" s="353">
        <v>3</v>
      </c>
      <c r="D22" s="350">
        <v>4</v>
      </c>
      <c r="E22" s="506">
        <v>5</v>
      </c>
      <c r="F22" s="354">
        <v>6</v>
      </c>
      <c r="G22" s="350">
        <v>7</v>
      </c>
      <c r="H22" s="351">
        <v>8</v>
      </c>
      <c r="I22" s="347">
        <v>9</v>
      </c>
      <c r="J22" s="350">
        <v>10</v>
      </c>
      <c r="K22" s="349">
        <v>11</v>
      </c>
      <c r="L22" s="347">
        <v>12</v>
      </c>
      <c r="M22" s="349">
        <v>13</v>
      </c>
      <c r="N22" s="348">
        <v>14</v>
      </c>
      <c r="O22" s="347">
        <v>15</v>
      </c>
      <c r="P22" s="347">
        <v>16</v>
      </c>
    </row>
    <row r="23" spans="1:17" s="6" customFormat="1" x14ac:dyDescent="0.25">
      <c r="A23" s="203"/>
      <c r="B23" s="183" t="s">
        <v>291</v>
      </c>
      <c r="C23" s="345"/>
      <c r="D23" s="342"/>
      <c r="E23" s="507"/>
      <c r="F23" s="204"/>
      <c r="G23" s="342"/>
      <c r="H23" s="343"/>
      <c r="I23" s="339"/>
      <c r="J23" s="342"/>
      <c r="K23" s="341"/>
      <c r="L23" s="339"/>
      <c r="M23" s="341"/>
      <c r="N23" s="340"/>
      <c r="O23" s="339"/>
      <c r="P23" s="338"/>
    </row>
    <row r="24" spans="1:17" s="6" customFormat="1" ht="12.75" thickBot="1" x14ac:dyDescent="0.3">
      <c r="A24" s="223"/>
      <c r="B24" s="337" t="s">
        <v>290</v>
      </c>
      <c r="C24" s="336">
        <f>F24+I24+L24+O24</f>
        <v>538457</v>
      </c>
      <c r="D24" s="334">
        <f>SUM(D25,D28,D29,D45,D46)</f>
        <v>546564</v>
      </c>
      <c r="E24" s="508">
        <f>SUM(E25,E28,E29,E45,E46)</f>
        <v>-8107</v>
      </c>
      <c r="F24" s="462">
        <f t="shared" ref="F24:F29" si="0">D24+E24</f>
        <v>538457</v>
      </c>
      <c r="G24" s="334">
        <f>SUM(G25,G28,G46)</f>
        <v>0</v>
      </c>
      <c r="H24" s="333">
        <f>SUM(H25,H28,H46)</f>
        <v>0</v>
      </c>
      <c r="I24" s="330">
        <f>G24+H24</f>
        <v>0</v>
      </c>
      <c r="J24" s="334">
        <f>SUM(J25,J30,J46)</f>
        <v>0</v>
      </c>
      <c r="K24" s="333">
        <f>SUM(K25,K30,K46)</f>
        <v>0</v>
      </c>
      <c r="L24" s="330">
        <f>J24+K24</f>
        <v>0</v>
      </c>
      <c r="M24" s="332">
        <f>SUM(M25,M48)</f>
        <v>0</v>
      </c>
      <c r="N24" s="331">
        <f>SUM(N25,N48)</f>
        <v>0</v>
      </c>
      <c r="O24" s="330">
        <f>M24+N24</f>
        <v>0</v>
      </c>
      <c r="P24" s="215"/>
    </row>
    <row r="25" spans="1:17" ht="12.75" hidden="1" thickTop="1" x14ac:dyDescent="0.25">
      <c r="A25" s="329"/>
      <c r="B25" s="328" t="s">
        <v>289</v>
      </c>
      <c r="C25" s="327">
        <f>F25+I25+L25+O25</f>
        <v>0</v>
      </c>
      <c r="D25" s="325">
        <f>SUM(D26:D27)</f>
        <v>0</v>
      </c>
      <c r="E25" s="322">
        <f>SUM(E26:E27)</f>
        <v>0</v>
      </c>
      <c r="F25" s="326">
        <f t="shared" si="0"/>
        <v>0</v>
      </c>
      <c r="G25" s="325">
        <f>SUM(G26:G27)</f>
        <v>0</v>
      </c>
      <c r="H25" s="324">
        <f>SUM(H26:H27)</f>
        <v>0</v>
      </c>
      <c r="I25" s="321">
        <f>G25+H25</f>
        <v>0</v>
      </c>
      <c r="J25" s="325">
        <f>SUM(J26:J27)</f>
        <v>0</v>
      </c>
      <c r="K25" s="324">
        <f>SUM(K26:K27)</f>
        <v>0</v>
      </c>
      <c r="L25" s="321">
        <f>J25+K25</f>
        <v>0</v>
      </c>
      <c r="M25" s="323">
        <f>SUM(M26:M27)</f>
        <v>0</v>
      </c>
      <c r="N25" s="322">
        <f>SUM(N26:N27)</f>
        <v>0</v>
      </c>
      <c r="O25" s="321">
        <f>M25+N25</f>
        <v>0</v>
      </c>
      <c r="P25" s="320"/>
    </row>
    <row r="26" spans="1:17" ht="12.75" hidden="1" thickTop="1" x14ac:dyDescent="0.25">
      <c r="A26" s="200"/>
      <c r="B26" s="145" t="s">
        <v>288</v>
      </c>
      <c r="C26" s="319">
        <f>F26+I26+L26+O26</f>
        <v>0</v>
      </c>
      <c r="D26" s="194"/>
      <c r="E26" s="191"/>
      <c r="F26" s="195">
        <f t="shared" si="0"/>
        <v>0</v>
      </c>
      <c r="G26" s="194"/>
      <c r="H26" s="193"/>
      <c r="I26" s="190">
        <f>G26+H26</f>
        <v>0</v>
      </c>
      <c r="J26" s="194"/>
      <c r="K26" s="193"/>
      <c r="L26" s="190">
        <f>J26+K26</f>
        <v>0</v>
      </c>
      <c r="M26" s="192"/>
      <c r="N26" s="191"/>
      <c r="O26" s="190">
        <f>M26+N26</f>
        <v>0</v>
      </c>
      <c r="P26" s="78"/>
    </row>
    <row r="27" spans="1:17" ht="12.75" hidden="1" thickTop="1" x14ac:dyDescent="0.25">
      <c r="A27" s="46"/>
      <c r="B27" s="88" t="s">
        <v>287</v>
      </c>
      <c r="C27" s="318">
        <f>F27+I27+L27+O27</f>
        <v>0</v>
      </c>
      <c r="D27" s="316"/>
      <c r="E27" s="313"/>
      <c r="F27" s="317">
        <f t="shared" si="0"/>
        <v>0</v>
      </c>
      <c r="G27" s="316"/>
      <c r="H27" s="315"/>
      <c r="I27" s="312">
        <f>G27+H27</f>
        <v>0</v>
      </c>
      <c r="J27" s="316"/>
      <c r="K27" s="315"/>
      <c r="L27" s="312">
        <f>J27+K27</f>
        <v>0</v>
      </c>
      <c r="M27" s="314"/>
      <c r="N27" s="313"/>
      <c r="O27" s="312">
        <f>M27+N27</f>
        <v>0</v>
      </c>
      <c r="P27" s="38"/>
    </row>
    <row r="28" spans="1:17" s="6" customFormat="1" ht="25.5" thickTop="1" thickBot="1" x14ac:dyDescent="0.3">
      <c r="A28" s="311">
        <v>19300</v>
      </c>
      <c r="B28" s="311" t="s">
        <v>286</v>
      </c>
      <c r="C28" s="310">
        <f>SUM(F28,I28)</f>
        <v>538457</v>
      </c>
      <c r="D28" s="307">
        <v>546564</v>
      </c>
      <c r="E28" s="512">
        <f>10000-18107</f>
        <v>-8107</v>
      </c>
      <c r="F28" s="469">
        <f t="shared" si="0"/>
        <v>538457</v>
      </c>
      <c r="G28" s="307"/>
      <c r="H28" s="306"/>
      <c r="I28" s="305">
        <f>G28+H28</f>
        <v>0</v>
      </c>
      <c r="J28" s="304" t="s">
        <v>262</v>
      </c>
      <c r="K28" s="303" t="s">
        <v>262</v>
      </c>
      <c r="L28" s="300" t="s">
        <v>262</v>
      </c>
      <c r="M28" s="302" t="s">
        <v>262</v>
      </c>
      <c r="N28" s="301" t="s">
        <v>262</v>
      </c>
      <c r="O28" s="300" t="s">
        <v>262</v>
      </c>
      <c r="P28" s="299"/>
    </row>
    <row r="29" spans="1:17" s="6" customFormat="1" ht="38.25" hidden="1" customHeight="1" thickTop="1" x14ac:dyDescent="0.25">
      <c r="A29" s="109"/>
      <c r="B29" s="109" t="s">
        <v>284</v>
      </c>
      <c r="C29" s="124">
        <f>F29</f>
        <v>0</v>
      </c>
      <c r="D29" s="298"/>
      <c r="E29" s="297"/>
      <c r="F29" s="277">
        <f t="shared" si="0"/>
        <v>0</v>
      </c>
      <c r="G29" s="276" t="s">
        <v>262</v>
      </c>
      <c r="H29" s="275" t="s">
        <v>262</v>
      </c>
      <c r="I29" s="266" t="s">
        <v>262</v>
      </c>
      <c r="J29" s="276" t="s">
        <v>262</v>
      </c>
      <c r="K29" s="275" t="s">
        <v>262</v>
      </c>
      <c r="L29" s="266" t="s">
        <v>262</v>
      </c>
      <c r="M29" s="268" t="s">
        <v>262</v>
      </c>
      <c r="N29" s="267" t="s">
        <v>262</v>
      </c>
      <c r="O29" s="266" t="s">
        <v>262</v>
      </c>
      <c r="P29" s="171"/>
    </row>
    <row r="30" spans="1:17" s="6" customFormat="1" ht="24.75" hidden="1" thickTop="1" x14ac:dyDescent="0.25">
      <c r="A30" s="109">
        <v>21300</v>
      </c>
      <c r="B30" s="109" t="s">
        <v>283</v>
      </c>
      <c r="C30" s="124">
        <f t="shared" ref="C30:C44" si="1">L30</f>
        <v>0</v>
      </c>
      <c r="D30" s="276" t="s">
        <v>262</v>
      </c>
      <c r="E30" s="267" t="s">
        <v>262</v>
      </c>
      <c r="F30" s="293" t="s">
        <v>262</v>
      </c>
      <c r="G30" s="276" t="s">
        <v>262</v>
      </c>
      <c r="H30" s="275" t="s">
        <v>262</v>
      </c>
      <c r="I30" s="266" t="s">
        <v>262</v>
      </c>
      <c r="J30" s="121">
        <f>SUM(J31,J35,J37,J40)</f>
        <v>0</v>
      </c>
      <c r="K30" s="120">
        <f>SUM(K31,K35,K37,K40)</f>
        <v>0</v>
      </c>
      <c r="L30" s="119">
        <f t="shared" ref="L30:L44" si="2">J30+K30</f>
        <v>0</v>
      </c>
      <c r="M30" s="268" t="s">
        <v>262</v>
      </c>
      <c r="N30" s="267" t="s">
        <v>262</v>
      </c>
      <c r="O30" s="266" t="s">
        <v>262</v>
      </c>
      <c r="P30" s="171"/>
    </row>
    <row r="31" spans="1:17" s="6" customFormat="1" ht="12.75" hidden="1" thickTop="1" x14ac:dyDescent="0.25">
      <c r="A31" s="280">
        <v>21350</v>
      </c>
      <c r="B31" s="109" t="s">
        <v>282</v>
      </c>
      <c r="C31" s="124">
        <f t="shared" si="1"/>
        <v>0</v>
      </c>
      <c r="D31" s="276" t="s">
        <v>262</v>
      </c>
      <c r="E31" s="267" t="s">
        <v>262</v>
      </c>
      <c r="F31" s="293" t="s">
        <v>262</v>
      </c>
      <c r="G31" s="276" t="s">
        <v>262</v>
      </c>
      <c r="H31" s="275" t="s">
        <v>262</v>
      </c>
      <c r="I31" s="266" t="s">
        <v>262</v>
      </c>
      <c r="J31" s="121">
        <f>SUM(J32:J34)</f>
        <v>0</v>
      </c>
      <c r="K31" s="120">
        <f>SUM(K32:K34)</f>
        <v>0</v>
      </c>
      <c r="L31" s="119">
        <f t="shared" si="2"/>
        <v>0</v>
      </c>
      <c r="M31" s="268" t="s">
        <v>262</v>
      </c>
      <c r="N31" s="267" t="s">
        <v>262</v>
      </c>
      <c r="O31" s="266" t="s">
        <v>262</v>
      </c>
      <c r="P31" s="171"/>
    </row>
    <row r="32" spans="1:17" ht="12.75" hidden="1" thickTop="1" x14ac:dyDescent="0.25">
      <c r="A32" s="200">
        <v>21351</v>
      </c>
      <c r="B32" s="117" t="s">
        <v>281</v>
      </c>
      <c r="C32" s="85">
        <f t="shared" si="1"/>
        <v>0</v>
      </c>
      <c r="D32" s="291" t="s">
        <v>262</v>
      </c>
      <c r="E32" s="288" t="s">
        <v>262</v>
      </c>
      <c r="F32" s="292" t="s">
        <v>262</v>
      </c>
      <c r="G32" s="291" t="s">
        <v>262</v>
      </c>
      <c r="H32" s="290" t="s">
        <v>262</v>
      </c>
      <c r="I32" s="287" t="s">
        <v>262</v>
      </c>
      <c r="J32" s="83"/>
      <c r="K32" s="82"/>
      <c r="L32" s="79">
        <f t="shared" si="2"/>
        <v>0</v>
      </c>
      <c r="M32" s="289" t="s">
        <v>262</v>
      </c>
      <c r="N32" s="288" t="s">
        <v>262</v>
      </c>
      <c r="O32" s="287" t="s">
        <v>262</v>
      </c>
      <c r="P32" s="78"/>
    </row>
    <row r="33" spans="1:16" ht="12.75" hidden="1" thickTop="1" x14ac:dyDescent="0.25">
      <c r="A33" s="46">
        <v>21352</v>
      </c>
      <c r="B33" s="110" t="s">
        <v>280</v>
      </c>
      <c r="C33" s="45">
        <f t="shared" si="1"/>
        <v>0</v>
      </c>
      <c r="D33" s="285" t="s">
        <v>262</v>
      </c>
      <c r="E33" s="282" t="s">
        <v>262</v>
      </c>
      <c r="F33" s="286" t="s">
        <v>262</v>
      </c>
      <c r="G33" s="285" t="s">
        <v>262</v>
      </c>
      <c r="H33" s="284" t="s">
        <v>262</v>
      </c>
      <c r="I33" s="281" t="s">
        <v>262</v>
      </c>
      <c r="J33" s="43"/>
      <c r="K33" s="42"/>
      <c r="L33" s="39">
        <f t="shared" si="2"/>
        <v>0</v>
      </c>
      <c r="M33" s="283" t="s">
        <v>262</v>
      </c>
      <c r="N33" s="282" t="s">
        <v>262</v>
      </c>
      <c r="O33" s="281" t="s">
        <v>262</v>
      </c>
      <c r="P33" s="38"/>
    </row>
    <row r="34" spans="1:16" ht="24.75" hidden="1" thickTop="1" x14ac:dyDescent="0.25">
      <c r="A34" s="46">
        <v>21359</v>
      </c>
      <c r="B34" s="110" t="s">
        <v>279</v>
      </c>
      <c r="C34" s="45">
        <f t="shared" si="1"/>
        <v>0</v>
      </c>
      <c r="D34" s="285" t="s">
        <v>262</v>
      </c>
      <c r="E34" s="282" t="s">
        <v>262</v>
      </c>
      <c r="F34" s="286" t="s">
        <v>262</v>
      </c>
      <c r="G34" s="285" t="s">
        <v>262</v>
      </c>
      <c r="H34" s="284" t="s">
        <v>262</v>
      </c>
      <c r="I34" s="281" t="s">
        <v>262</v>
      </c>
      <c r="J34" s="43"/>
      <c r="K34" s="42"/>
      <c r="L34" s="39">
        <f t="shared" si="2"/>
        <v>0</v>
      </c>
      <c r="M34" s="283" t="s">
        <v>262</v>
      </c>
      <c r="N34" s="282" t="s">
        <v>262</v>
      </c>
      <c r="O34" s="281" t="s">
        <v>262</v>
      </c>
      <c r="P34" s="38"/>
    </row>
    <row r="35" spans="1:16" s="6" customFormat="1" ht="24.75" hidden="1" thickTop="1" x14ac:dyDescent="0.25">
      <c r="A35" s="280">
        <v>21370</v>
      </c>
      <c r="B35" s="109" t="s">
        <v>278</v>
      </c>
      <c r="C35" s="124">
        <f t="shared" si="1"/>
        <v>0</v>
      </c>
      <c r="D35" s="276" t="s">
        <v>262</v>
      </c>
      <c r="E35" s="267" t="s">
        <v>262</v>
      </c>
      <c r="F35" s="293" t="s">
        <v>262</v>
      </c>
      <c r="G35" s="276" t="s">
        <v>262</v>
      </c>
      <c r="H35" s="275" t="s">
        <v>262</v>
      </c>
      <c r="I35" s="266" t="s">
        <v>262</v>
      </c>
      <c r="J35" s="121">
        <f>SUM(J36)</f>
        <v>0</v>
      </c>
      <c r="K35" s="120">
        <f>SUM(K36)</f>
        <v>0</v>
      </c>
      <c r="L35" s="119">
        <f t="shared" si="2"/>
        <v>0</v>
      </c>
      <c r="M35" s="268" t="s">
        <v>262</v>
      </c>
      <c r="N35" s="267" t="s">
        <v>262</v>
      </c>
      <c r="O35" s="266" t="s">
        <v>262</v>
      </c>
      <c r="P35" s="171"/>
    </row>
    <row r="36" spans="1:16" ht="36.75" hidden="1" thickTop="1" x14ac:dyDescent="0.25">
      <c r="A36" s="99">
        <v>21379</v>
      </c>
      <c r="B36" s="98" t="s">
        <v>277</v>
      </c>
      <c r="C36" s="55">
        <f t="shared" si="1"/>
        <v>0</v>
      </c>
      <c r="D36" s="295" t="s">
        <v>262</v>
      </c>
      <c r="E36" s="262" t="s">
        <v>262</v>
      </c>
      <c r="F36" s="296" t="s">
        <v>262</v>
      </c>
      <c r="G36" s="295" t="s">
        <v>262</v>
      </c>
      <c r="H36" s="294" t="s">
        <v>262</v>
      </c>
      <c r="I36" s="261" t="s">
        <v>262</v>
      </c>
      <c r="J36" s="53"/>
      <c r="K36" s="52"/>
      <c r="L36" s="49">
        <f t="shared" si="2"/>
        <v>0</v>
      </c>
      <c r="M36" s="263" t="s">
        <v>262</v>
      </c>
      <c r="N36" s="262" t="s">
        <v>262</v>
      </c>
      <c r="O36" s="261" t="s">
        <v>262</v>
      </c>
      <c r="P36" s="48"/>
    </row>
    <row r="37" spans="1:16" s="6" customFormat="1" ht="12.75" hidden="1" thickTop="1" x14ac:dyDescent="0.25">
      <c r="A37" s="280">
        <v>21380</v>
      </c>
      <c r="B37" s="109" t="s">
        <v>276</v>
      </c>
      <c r="C37" s="124">
        <f t="shared" si="1"/>
        <v>0</v>
      </c>
      <c r="D37" s="276" t="s">
        <v>262</v>
      </c>
      <c r="E37" s="267" t="s">
        <v>262</v>
      </c>
      <c r="F37" s="293" t="s">
        <v>262</v>
      </c>
      <c r="G37" s="276" t="s">
        <v>262</v>
      </c>
      <c r="H37" s="275" t="s">
        <v>262</v>
      </c>
      <c r="I37" s="266" t="s">
        <v>262</v>
      </c>
      <c r="J37" s="121">
        <f>SUM(J38:J39)</f>
        <v>0</v>
      </c>
      <c r="K37" s="120">
        <f>SUM(K38:K39)</f>
        <v>0</v>
      </c>
      <c r="L37" s="119">
        <f t="shared" si="2"/>
        <v>0</v>
      </c>
      <c r="M37" s="268" t="s">
        <v>262</v>
      </c>
      <c r="N37" s="267" t="s">
        <v>262</v>
      </c>
      <c r="O37" s="266" t="s">
        <v>262</v>
      </c>
      <c r="P37" s="171"/>
    </row>
    <row r="38" spans="1:16" ht="12.75" hidden="1" thickTop="1" x14ac:dyDescent="0.25">
      <c r="A38" s="145">
        <v>21381</v>
      </c>
      <c r="B38" s="117" t="s">
        <v>275</v>
      </c>
      <c r="C38" s="85">
        <f t="shared" si="1"/>
        <v>0</v>
      </c>
      <c r="D38" s="291" t="s">
        <v>262</v>
      </c>
      <c r="E38" s="288" t="s">
        <v>262</v>
      </c>
      <c r="F38" s="292" t="s">
        <v>262</v>
      </c>
      <c r="G38" s="291" t="s">
        <v>262</v>
      </c>
      <c r="H38" s="290" t="s">
        <v>262</v>
      </c>
      <c r="I38" s="287" t="s">
        <v>262</v>
      </c>
      <c r="J38" s="83"/>
      <c r="K38" s="82"/>
      <c r="L38" s="79">
        <f t="shared" si="2"/>
        <v>0</v>
      </c>
      <c r="M38" s="289" t="s">
        <v>262</v>
      </c>
      <c r="N38" s="288" t="s">
        <v>262</v>
      </c>
      <c r="O38" s="287" t="s">
        <v>262</v>
      </c>
      <c r="P38" s="78"/>
    </row>
    <row r="39" spans="1:16" ht="24.75" hidden="1" thickTop="1" x14ac:dyDescent="0.25">
      <c r="A39" s="88">
        <v>21383</v>
      </c>
      <c r="B39" s="110" t="s">
        <v>274</v>
      </c>
      <c r="C39" s="45">
        <f t="shared" si="1"/>
        <v>0</v>
      </c>
      <c r="D39" s="285" t="s">
        <v>262</v>
      </c>
      <c r="E39" s="282" t="s">
        <v>262</v>
      </c>
      <c r="F39" s="286" t="s">
        <v>262</v>
      </c>
      <c r="G39" s="285" t="s">
        <v>262</v>
      </c>
      <c r="H39" s="284" t="s">
        <v>262</v>
      </c>
      <c r="I39" s="281" t="s">
        <v>262</v>
      </c>
      <c r="J39" s="43"/>
      <c r="K39" s="42"/>
      <c r="L39" s="39">
        <f t="shared" si="2"/>
        <v>0</v>
      </c>
      <c r="M39" s="283" t="s">
        <v>262</v>
      </c>
      <c r="N39" s="282" t="s">
        <v>262</v>
      </c>
      <c r="O39" s="281" t="s">
        <v>262</v>
      </c>
      <c r="P39" s="38"/>
    </row>
    <row r="40" spans="1:16" s="6" customFormat="1" ht="24.75" hidden="1" thickTop="1" x14ac:dyDescent="0.25">
      <c r="A40" s="280">
        <v>21390</v>
      </c>
      <c r="B40" s="109" t="s">
        <v>273</v>
      </c>
      <c r="C40" s="124">
        <f t="shared" si="1"/>
        <v>0</v>
      </c>
      <c r="D40" s="276" t="s">
        <v>262</v>
      </c>
      <c r="E40" s="267" t="s">
        <v>262</v>
      </c>
      <c r="F40" s="293" t="s">
        <v>262</v>
      </c>
      <c r="G40" s="276" t="s">
        <v>262</v>
      </c>
      <c r="H40" s="275" t="s">
        <v>262</v>
      </c>
      <c r="I40" s="266" t="s">
        <v>262</v>
      </c>
      <c r="J40" s="121">
        <f>SUM(J41:J44)</f>
        <v>0</v>
      </c>
      <c r="K40" s="120">
        <f>SUM(K41:K44)</f>
        <v>0</v>
      </c>
      <c r="L40" s="119">
        <f t="shared" si="2"/>
        <v>0</v>
      </c>
      <c r="M40" s="268" t="s">
        <v>262</v>
      </c>
      <c r="N40" s="267" t="s">
        <v>262</v>
      </c>
      <c r="O40" s="266" t="s">
        <v>262</v>
      </c>
      <c r="P40" s="171"/>
    </row>
    <row r="41" spans="1:16" ht="24.75" hidden="1" thickTop="1" x14ac:dyDescent="0.25">
      <c r="A41" s="145">
        <v>21391</v>
      </c>
      <c r="B41" s="117" t="s">
        <v>272</v>
      </c>
      <c r="C41" s="85">
        <f t="shared" si="1"/>
        <v>0</v>
      </c>
      <c r="D41" s="291" t="s">
        <v>262</v>
      </c>
      <c r="E41" s="288" t="s">
        <v>262</v>
      </c>
      <c r="F41" s="292" t="s">
        <v>262</v>
      </c>
      <c r="G41" s="291" t="s">
        <v>262</v>
      </c>
      <c r="H41" s="290" t="s">
        <v>262</v>
      </c>
      <c r="I41" s="287" t="s">
        <v>262</v>
      </c>
      <c r="J41" s="83"/>
      <c r="K41" s="82"/>
      <c r="L41" s="79">
        <f t="shared" si="2"/>
        <v>0</v>
      </c>
      <c r="M41" s="289" t="s">
        <v>262</v>
      </c>
      <c r="N41" s="288" t="s">
        <v>262</v>
      </c>
      <c r="O41" s="287" t="s">
        <v>262</v>
      </c>
      <c r="P41" s="78"/>
    </row>
    <row r="42" spans="1:16" ht="12.75" hidden="1" thickTop="1" x14ac:dyDescent="0.25">
      <c r="A42" s="88">
        <v>21393</v>
      </c>
      <c r="B42" s="110" t="s">
        <v>271</v>
      </c>
      <c r="C42" s="45">
        <f t="shared" si="1"/>
        <v>0</v>
      </c>
      <c r="D42" s="285" t="s">
        <v>262</v>
      </c>
      <c r="E42" s="282" t="s">
        <v>262</v>
      </c>
      <c r="F42" s="286" t="s">
        <v>262</v>
      </c>
      <c r="G42" s="285" t="s">
        <v>262</v>
      </c>
      <c r="H42" s="284" t="s">
        <v>262</v>
      </c>
      <c r="I42" s="281" t="s">
        <v>262</v>
      </c>
      <c r="J42" s="43"/>
      <c r="K42" s="42"/>
      <c r="L42" s="39">
        <f t="shared" si="2"/>
        <v>0</v>
      </c>
      <c r="M42" s="283" t="s">
        <v>262</v>
      </c>
      <c r="N42" s="282" t="s">
        <v>262</v>
      </c>
      <c r="O42" s="281" t="s">
        <v>262</v>
      </c>
      <c r="P42" s="38"/>
    </row>
    <row r="43" spans="1:16" ht="12.75" hidden="1" thickTop="1" x14ac:dyDescent="0.25">
      <c r="A43" s="88">
        <v>21395</v>
      </c>
      <c r="B43" s="110" t="s">
        <v>270</v>
      </c>
      <c r="C43" s="45">
        <f t="shared" si="1"/>
        <v>0</v>
      </c>
      <c r="D43" s="285" t="s">
        <v>262</v>
      </c>
      <c r="E43" s="282" t="s">
        <v>262</v>
      </c>
      <c r="F43" s="286" t="s">
        <v>262</v>
      </c>
      <c r="G43" s="285" t="s">
        <v>262</v>
      </c>
      <c r="H43" s="284" t="s">
        <v>262</v>
      </c>
      <c r="I43" s="281" t="s">
        <v>262</v>
      </c>
      <c r="J43" s="43"/>
      <c r="K43" s="42"/>
      <c r="L43" s="39">
        <f t="shared" si="2"/>
        <v>0</v>
      </c>
      <c r="M43" s="283" t="s">
        <v>262</v>
      </c>
      <c r="N43" s="282" t="s">
        <v>262</v>
      </c>
      <c r="O43" s="281" t="s">
        <v>262</v>
      </c>
      <c r="P43" s="38"/>
    </row>
    <row r="44" spans="1:16" ht="12.75" hidden="1" thickTop="1" x14ac:dyDescent="0.25">
      <c r="A44" s="88">
        <v>21399</v>
      </c>
      <c r="B44" s="110" t="s">
        <v>269</v>
      </c>
      <c r="C44" s="45">
        <f t="shared" si="1"/>
        <v>0</v>
      </c>
      <c r="D44" s="285" t="s">
        <v>262</v>
      </c>
      <c r="E44" s="282" t="s">
        <v>262</v>
      </c>
      <c r="F44" s="286" t="s">
        <v>262</v>
      </c>
      <c r="G44" s="285" t="s">
        <v>262</v>
      </c>
      <c r="H44" s="284" t="s">
        <v>262</v>
      </c>
      <c r="I44" s="281" t="s">
        <v>262</v>
      </c>
      <c r="J44" s="43"/>
      <c r="K44" s="42"/>
      <c r="L44" s="39">
        <f t="shared" si="2"/>
        <v>0</v>
      </c>
      <c r="M44" s="283" t="s">
        <v>262</v>
      </c>
      <c r="N44" s="282" t="s">
        <v>262</v>
      </c>
      <c r="O44" s="281" t="s">
        <v>262</v>
      </c>
      <c r="P44" s="38"/>
    </row>
    <row r="45" spans="1:16" s="6" customFormat="1" ht="24.75" hidden="1" thickTop="1" x14ac:dyDescent="0.25">
      <c r="A45" s="280">
        <v>21420</v>
      </c>
      <c r="B45" s="109" t="s">
        <v>268</v>
      </c>
      <c r="C45" s="258">
        <f>F45</f>
        <v>0</v>
      </c>
      <c r="D45" s="279"/>
      <c r="E45" s="278"/>
      <c r="F45" s="277">
        <f>D45+E45</f>
        <v>0</v>
      </c>
      <c r="G45" s="276" t="s">
        <v>262</v>
      </c>
      <c r="H45" s="275" t="s">
        <v>262</v>
      </c>
      <c r="I45" s="266" t="s">
        <v>262</v>
      </c>
      <c r="J45" s="276" t="s">
        <v>262</v>
      </c>
      <c r="K45" s="275" t="s">
        <v>262</v>
      </c>
      <c r="L45" s="266" t="s">
        <v>262</v>
      </c>
      <c r="M45" s="268" t="s">
        <v>262</v>
      </c>
      <c r="N45" s="267" t="s">
        <v>262</v>
      </c>
      <c r="O45" s="266" t="s">
        <v>262</v>
      </c>
      <c r="P45" s="171"/>
    </row>
    <row r="46" spans="1:16" s="6" customFormat="1" ht="24.75" hidden="1" thickTop="1" x14ac:dyDescent="0.25">
      <c r="A46" s="274">
        <v>21490</v>
      </c>
      <c r="B46" s="154" t="s">
        <v>267</v>
      </c>
      <c r="C46" s="258">
        <f>F46+I46+L46</f>
        <v>0</v>
      </c>
      <c r="D46" s="271">
        <f>D47</f>
        <v>0</v>
      </c>
      <c r="E46" s="273">
        <f>E47</f>
        <v>0</v>
      </c>
      <c r="F46" s="272">
        <f>D46+E46</f>
        <v>0</v>
      </c>
      <c r="G46" s="271">
        <f>G47</f>
        <v>0</v>
      </c>
      <c r="H46" s="270">
        <f t="shared" ref="H46:K46" si="3">H47</f>
        <v>0</v>
      </c>
      <c r="I46" s="269">
        <f>G46+H46</f>
        <v>0</v>
      </c>
      <c r="J46" s="271">
        <f>J47</f>
        <v>0</v>
      </c>
      <c r="K46" s="270">
        <f t="shared" si="3"/>
        <v>0</v>
      </c>
      <c r="L46" s="269">
        <f>J46+K46</f>
        <v>0</v>
      </c>
      <c r="M46" s="268" t="s">
        <v>262</v>
      </c>
      <c r="N46" s="267" t="s">
        <v>262</v>
      </c>
      <c r="O46" s="266" t="s">
        <v>262</v>
      </c>
      <c r="P46" s="171"/>
    </row>
    <row r="47" spans="1:16" s="6" customFormat="1" ht="24.75" hidden="1" thickTop="1" x14ac:dyDescent="0.25">
      <c r="A47" s="88">
        <v>21499</v>
      </c>
      <c r="B47" s="110" t="s">
        <v>266</v>
      </c>
      <c r="C47" s="265">
        <f>F47+I47+L47</f>
        <v>0</v>
      </c>
      <c r="D47" s="194"/>
      <c r="E47" s="191"/>
      <c r="F47" s="195">
        <f>D47+E47</f>
        <v>0</v>
      </c>
      <c r="G47" s="264"/>
      <c r="H47" s="193"/>
      <c r="I47" s="190">
        <f>G47+H47</f>
        <v>0</v>
      </c>
      <c r="J47" s="194"/>
      <c r="K47" s="193"/>
      <c r="L47" s="190">
        <f>J47+K47</f>
        <v>0</v>
      </c>
      <c r="M47" s="263" t="s">
        <v>262</v>
      </c>
      <c r="N47" s="262" t="s">
        <v>262</v>
      </c>
      <c r="O47" s="261" t="s">
        <v>262</v>
      </c>
      <c r="P47" s="48"/>
    </row>
    <row r="48" spans="1:16" ht="12.75" hidden="1" thickTop="1" x14ac:dyDescent="0.25">
      <c r="A48" s="260">
        <v>23000</v>
      </c>
      <c r="B48" s="259" t="s">
        <v>265</v>
      </c>
      <c r="C48" s="258">
        <f>O48</f>
        <v>0</v>
      </c>
      <c r="D48" s="255" t="s">
        <v>262</v>
      </c>
      <c r="E48" s="257" t="s">
        <v>262</v>
      </c>
      <c r="F48" s="256" t="s">
        <v>262</v>
      </c>
      <c r="G48" s="255" t="s">
        <v>262</v>
      </c>
      <c r="H48" s="254" t="s">
        <v>262</v>
      </c>
      <c r="I48" s="253" t="s">
        <v>262</v>
      </c>
      <c r="J48" s="255" t="s">
        <v>262</v>
      </c>
      <c r="K48" s="254" t="s">
        <v>262</v>
      </c>
      <c r="L48" s="253" t="s">
        <v>262</v>
      </c>
      <c r="M48" s="252">
        <f>SUM(M49:M50)</f>
        <v>0</v>
      </c>
      <c r="N48" s="251">
        <f>SUM(N49:N50)</f>
        <v>0</v>
      </c>
      <c r="O48" s="250">
        <f>M48+N48</f>
        <v>0</v>
      </c>
      <c r="P48" s="171"/>
    </row>
    <row r="49" spans="1:16" ht="24.75" hidden="1" thickTop="1" x14ac:dyDescent="0.25">
      <c r="A49" s="187">
        <v>23410</v>
      </c>
      <c r="B49" s="96" t="s">
        <v>264</v>
      </c>
      <c r="C49" s="249">
        <f>O49</f>
        <v>0</v>
      </c>
      <c r="D49" s="246" t="s">
        <v>262</v>
      </c>
      <c r="E49" s="248" t="s">
        <v>262</v>
      </c>
      <c r="F49" s="247" t="s">
        <v>262</v>
      </c>
      <c r="G49" s="246" t="s">
        <v>262</v>
      </c>
      <c r="H49" s="245" t="s">
        <v>262</v>
      </c>
      <c r="I49" s="240" t="s">
        <v>262</v>
      </c>
      <c r="J49" s="246" t="s">
        <v>262</v>
      </c>
      <c r="K49" s="245" t="s">
        <v>262</v>
      </c>
      <c r="L49" s="240" t="s">
        <v>262</v>
      </c>
      <c r="M49" s="237"/>
      <c r="N49" s="236"/>
      <c r="O49" s="235">
        <f>M49+N49</f>
        <v>0</v>
      </c>
      <c r="P49" s="89"/>
    </row>
    <row r="50" spans="1:16" ht="24.75" hidden="1" thickTop="1" x14ac:dyDescent="0.25">
      <c r="A50" s="187">
        <v>23510</v>
      </c>
      <c r="B50" s="96" t="s">
        <v>263</v>
      </c>
      <c r="C50" s="249">
        <f>O50</f>
        <v>0</v>
      </c>
      <c r="D50" s="246" t="s">
        <v>262</v>
      </c>
      <c r="E50" s="248" t="s">
        <v>262</v>
      </c>
      <c r="F50" s="247" t="s">
        <v>262</v>
      </c>
      <c r="G50" s="246" t="s">
        <v>262</v>
      </c>
      <c r="H50" s="245" t="s">
        <v>262</v>
      </c>
      <c r="I50" s="240" t="s">
        <v>262</v>
      </c>
      <c r="J50" s="246" t="s">
        <v>262</v>
      </c>
      <c r="K50" s="245" t="s">
        <v>262</v>
      </c>
      <c r="L50" s="240" t="s">
        <v>262</v>
      </c>
      <c r="M50" s="237"/>
      <c r="N50" s="236"/>
      <c r="O50" s="235">
        <f>M50+N50</f>
        <v>0</v>
      </c>
      <c r="P50" s="89"/>
    </row>
    <row r="51" spans="1:16" ht="12.75" thickTop="1" x14ac:dyDescent="0.25">
      <c r="A51" s="56"/>
      <c r="B51" s="96"/>
      <c r="C51" s="170"/>
      <c r="D51" s="242"/>
      <c r="E51" s="531"/>
      <c r="F51" s="483"/>
      <c r="G51" s="242"/>
      <c r="H51" s="241"/>
      <c r="I51" s="240"/>
      <c r="J51" s="239"/>
      <c r="K51" s="238"/>
      <c r="L51" s="235"/>
      <c r="M51" s="237"/>
      <c r="N51" s="236"/>
      <c r="O51" s="235"/>
      <c r="P51" s="89"/>
    </row>
    <row r="52" spans="1:16" s="6" customFormat="1" x14ac:dyDescent="0.25">
      <c r="A52" s="234"/>
      <c r="B52" s="233" t="s">
        <v>261</v>
      </c>
      <c r="C52" s="232"/>
      <c r="D52" s="230"/>
      <c r="E52" s="533"/>
      <c r="F52" s="534"/>
      <c r="G52" s="230"/>
      <c r="H52" s="229"/>
      <c r="I52" s="226"/>
      <c r="J52" s="230"/>
      <c r="K52" s="229"/>
      <c r="L52" s="226"/>
      <c r="M52" s="228"/>
      <c r="N52" s="227"/>
      <c r="O52" s="226"/>
      <c r="P52" s="225"/>
    </row>
    <row r="53" spans="1:16" s="6" customFormat="1" ht="12.75" thickBot="1" x14ac:dyDescent="0.3">
      <c r="A53" s="224"/>
      <c r="B53" s="223" t="s">
        <v>260</v>
      </c>
      <c r="C53" s="222">
        <f t="shared" ref="C53:C116" si="4">F53+I53+L53+O53</f>
        <v>538457</v>
      </c>
      <c r="D53" s="220">
        <f>SUM(D54,D284)</f>
        <v>546564</v>
      </c>
      <c r="E53" s="535">
        <f>SUM(E54,E284)</f>
        <v>-8107</v>
      </c>
      <c r="F53" s="489">
        <f t="shared" ref="F53:F117" si="5">D53+E53</f>
        <v>538457</v>
      </c>
      <c r="G53" s="220">
        <f>SUM(G54,G284)</f>
        <v>0</v>
      </c>
      <c r="H53" s="219">
        <f>SUM(H54,H284)</f>
        <v>0</v>
      </c>
      <c r="I53" s="216">
        <f t="shared" ref="I53:I117" si="6">G53+H53</f>
        <v>0</v>
      </c>
      <c r="J53" s="220">
        <f>SUM(J54,J284)</f>
        <v>0</v>
      </c>
      <c r="K53" s="219">
        <f>SUM(K54,K284)</f>
        <v>0</v>
      </c>
      <c r="L53" s="216">
        <f t="shared" ref="L53:L117" si="7">J53+K53</f>
        <v>0</v>
      </c>
      <c r="M53" s="218">
        <f>SUM(M54,M284)</f>
        <v>0</v>
      </c>
      <c r="N53" s="217">
        <f>SUM(N54,N284)</f>
        <v>0</v>
      </c>
      <c r="O53" s="216">
        <f t="shared" ref="O53:O117" si="8">M53+N53</f>
        <v>0</v>
      </c>
      <c r="P53" s="215"/>
    </row>
    <row r="54" spans="1:16" s="6" customFormat="1" ht="36.75" thickTop="1" x14ac:dyDescent="0.25">
      <c r="A54" s="214"/>
      <c r="B54" s="213" t="s">
        <v>259</v>
      </c>
      <c r="C54" s="212">
        <f t="shared" si="4"/>
        <v>538457</v>
      </c>
      <c r="D54" s="210">
        <f>SUM(D55,D197)</f>
        <v>546564</v>
      </c>
      <c r="E54" s="536">
        <f>SUM(E55,E197)</f>
        <v>-8107</v>
      </c>
      <c r="F54" s="490">
        <f t="shared" si="5"/>
        <v>538457</v>
      </c>
      <c r="G54" s="210">
        <f>SUM(G55,G197)</f>
        <v>0</v>
      </c>
      <c r="H54" s="209">
        <f>SUM(H55,H197)</f>
        <v>0</v>
      </c>
      <c r="I54" s="206">
        <f t="shared" si="6"/>
        <v>0</v>
      </c>
      <c r="J54" s="210">
        <f>SUM(J55,J197)</f>
        <v>0</v>
      </c>
      <c r="K54" s="209">
        <f>SUM(K55,K197)</f>
        <v>0</v>
      </c>
      <c r="L54" s="206">
        <f t="shared" si="7"/>
        <v>0</v>
      </c>
      <c r="M54" s="208">
        <f>SUM(M55,M197)</f>
        <v>0</v>
      </c>
      <c r="N54" s="207">
        <f>SUM(N55,N197)</f>
        <v>0</v>
      </c>
      <c r="O54" s="206">
        <f t="shared" si="8"/>
        <v>0</v>
      </c>
      <c r="P54" s="205"/>
    </row>
    <row r="55" spans="1:16" s="6" customFormat="1" ht="24" x14ac:dyDescent="0.25">
      <c r="A55" s="204"/>
      <c r="B55" s="203" t="s">
        <v>258</v>
      </c>
      <c r="C55" s="182">
        <f t="shared" si="4"/>
        <v>49146</v>
      </c>
      <c r="D55" s="179">
        <f>SUM(D56,D78,D176,D190)</f>
        <v>39146</v>
      </c>
      <c r="E55" s="537">
        <f>SUM(E56,E78,E176,E190)</f>
        <v>10000</v>
      </c>
      <c r="F55" s="491">
        <f t="shared" si="5"/>
        <v>49146</v>
      </c>
      <c r="G55" s="179">
        <f>SUM(G56,G78,G176,G190)</f>
        <v>0</v>
      </c>
      <c r="H55" s="178">
        <f>SUM(H56,H78,H176,H190)</f>
        <v>0</v>
      </c>
      <c r="I55" s="177">
        <f t="shared" si="6"/>
        <v>0</v>
      </c>
      <c r="J55" s="179">
        <f>SUM(J56,J78,J176,J190)</f>
        <v>0</v>
      </c>
      <c r="K55" s="178">
        <f>SUM(K56,K78,K176,K190)</f>
        <v>0</v>
      </c>
      <c r="L55" s="177">
        <f t="shared" si="7"/>
        <v>0</v>
      </c>
      <c r="M55" s="13">
        <f>SUM(M56,M78,M176,M190)</f>
        <v>0</v>
      </c>
      <c r="N55" s="181">
        <f>SUM(N56,N78,N176,N190)</f>
        <v>0</v>
      </c>
      <c r="O55" s="177">
        <f t="shared" si="8"/>
        <v>0</v>
      </c>
      <c r="P55" s="202"/>
    </row>
    <row r="56" spans="1:16" s="6" customFormat="1" hidden="1" x14ac:dyDescent="0.25">
      <c r="A56" s="163">
        <v>1000</v>
      </c>
      <c r="B56" s="163" t="s">
        <v>257</v>
      </c>
      <c r="C56" s="162">
        <f t="shared" si="4"/>
        <v>0</v>
      </c>
      <c r="D56" s="160">
        <f>SUM(D57,D70)</f>
        <v>0</v>
      </c>
      <c r="E56" s="157">
        <f>SUM(E57,E70)</f>
        <v>0</v>
      </c>
      <c r="F56" s="161">
        <f t="shared" si="5"/>
        <v>0</v>
      </c>
      <c r="G56" s="160">
        <f>SUM(G57,G70)</f>
        <v>0</v>
      </c>
      <c r="H56" s="159">
        <f>SUM(H57,H70)</f>
        <v>0</v>
      </c>
      <c r="I56" s="156">
        <f t="shared" si="6"/>
        <v>0</v>
      </c>
      <c r="J56" s="160">
        <f>SUM(J57,J70)</f>
        <v>0</v>
      </c>
      <c r="K56" s="159">
        <f>SUM(K57,K70)</f>
        <v>0</v>
      </c>
      <c r="L56" s="156">
        <f t="shared" si="7"/>
        <v>0</v>
      </c>
      <c r="M56" s="158">
        <f>SUM(M57,M70)</f>
        <v>0</v>
      </c>
      <c r="N56" s="157">
        <f>SUM(N57,N70)</f>
        <v>0</v>
      </c>
      <c r="O56" s="156">
        <f t="shared" si="8"/>
        <v>0</v>
      </c>
      <c r="P56" s="155"/>
    </row>
    <row r="57" spans="1:16" hidden="1" x14ac:dyDescent="0.25">
      <c r="A57" s="109">
        <v>1100</v>
      </c>
      <c r="B57" s="108" t="s">
        <v>256</v>
      </c>
      <c r="C57" s="124">
        <f t="shared" si="4"/>
        <v>0</v>
      </c>
      <c r="D57" s="121">
        <f>SUM(D58,D61,D69)</f>
        <v>0</v>
      </c>
      <c r="E57" s="123">
        <f>SUM(E58,E61,E69)</f>
        <v>0</v>
      </c>
      <c r="F57" s="122">
        <f t="shared" si="5"/>
        <v>0</v>
      </c>
      <c r="G57" s="121">
        <f>SUM(G58,G61,G69)</f>
        <v>0</v>
      </c>
      <c r="H57" s="120">
        <f>SUM(H58,H61,H69)</f>
        <v>0</v>
      </c>
      <c r="I57" s="119">
        <f t="shared" si="6"/>
        <v>0</v>
      </c>
      <c r="J57" s="121">
        <f>SUM(J58,J61,J69)</f>
        <v>0</v>
      </c>
      <c r="K57" s="120">
        <f>SUM(K58,K61,K69)</f>
        <v>0</v>
      </c>
      <c r="L57" s="119">
        <f t="shared" si="7"/>
        <v>0</v>
      </c>
      <c r="M57" s="69">
        <f>SUM(M58,M61,M69)</f>
        <v>0</v>
      </c>
      <c r="N57" s="68">
        <f>SUM(N58,N61,N69)</f>
        <v>0</v>
      </c>
      <c r="O57" s="67">
        <f t="shared" si="8"/>
        <v>0</v>
      </c>
      <c r="P57" s="66"/>
    </row>
    <row r="58" spans="1:16" hidden="1" x14ac:dyDescent="0.25">
      <c r="A58" s="169">
        <v>1110</v>
      </c>
      <c r="B58" s="96" t="s">
        <v>255</v>
      </c>
      <c r="C58" s="170">
        <f t="shared" si="4"/>
        <v>0</v>
      </c>
      <c r="D58" s="94">
        <f>SUM(D59:D60)</f>
        <v>0</v>
      </c>
      <c r="E58" s="91">
        <f>SUM(E59:E60)</f>
        <v>0</v>
      </c>
      <c r="F58" s="95">
        <f t="shared" si="5"/>
        <v>0</v>
      </c>
      <c r="G58" s="94">
        <f>SUM(G59:G60)</f>
        <v>0</v>
      </c>
      <c r="H58" s="93">
        <f>SUM(H59:H60)</f>
        <v>0</v>
      </c>
      <c r="I58" s="90">
        <f t="shared" si="6"/>
        <v>0</v>
      </c>
      <c r="J58" s="94">
        <f>SUM(J59:J60)</f>
        <v>0</v>
      </c>
      <c r="K58" s="93">
        <f>SUM(K59:K60)</f>
        <v>0</v>
      </c>
      <c r="L58" s="90">
        <f t="shared" si="7"/>
        <v>0</v>
      </c>
      <c r="M58" s="92">
        <f>SUM(M59:M60)</f>
        <v>0</v>
      </c>
      <c r="N58" s="91">
        <f>SUM(N59:N60)</f>
        <v>0</v>
      </c>
      <c r="O58" s="90">
        <f t="shared" si="8"/>
        <v>0</v>
      </c>
      <c r="P58" s="89"/>
    </row>
    <row r="59" spans="1:16" hidden="1" x14ac:dyDescent="0.25">
      <c r="A59" s="145">
        <v>1111</v>
      </c>
      <c r="B59" s="117" t="s">
        <v>254</v>
      </c>
      <c r="C59" s="85">
        <f t="shared" si="4"/>
        <v>0</v>
      </c>
      <c r="D59" s="83">
        <v>0</v>
      </c>
      <c r="E59" s="80"/>
      <c r="F59" s="84">
        <f t="shared" si="5"/>
        <v>0</v>
      </c>
      <c r="G59" s="83"/>
      <c r="H59" s="82"/>
      <c r="I59" s="79">
        <f t="shared" si="6"/>
        <v>0</v>
      </c>
      <c r="J59" s="83">
        <v>0</v>
      </c>
      <c r="K59" s="82"/>
      <c r="L59" s="79">
        <f t="shared" si="7"/>
        <v>0</v>
      </c>
      <c r="M59" s="81"/>
      <c r="N59" s="80"/>
      <c r="O59" s="79">
        <f t="shared" si="8"/>
        <v>0</v>
      </c>
      <c r="P59" s="78"/>
    </row>
    <row r="60" spans="1:16" hidden="1" x14ac:dyDescent="0.25">
      <c r="A60" s="88">
        <v>1119</v>
      </c>
      <c r="B60" s="110" t="s">
        <v>253</v>
      </c>
      <c r="C60" s="45">
        <f t="shared" si="4"/>
        <v>0</v>
      </c>
      <c r="D60" s="43">
        <v>0</v>
      </c>
      <c r="E60" s="40"/>
      <c r="F60" s="44">
        <f t="shared" si="5"/>
        <v>0</v>
      </c>
      <c r="G60" s="43"/>
      <c r="H60" s="42"/>
      <c r="I60" s="39">
        <f t="shared" si="6"/>
        <v>0</v>
      </c>
      <c r="J60" s="43">
        <v>0</v>
      </c>
      <c r="K60" s="42"/>
      <c r="L60" s="39">
        <f t="shared" si="7"/>
        <v>0</v>
      </c>
      <c r="M60" s="41"/>
      <c r="N60" s="40"/>
      <c r="O60" s="39">
        <f t="shared" si="8"/>
        <v>0</v>
      </c>
      <c r="P60" s="38"/>
    </row>
    <row r="61" spans="1:16" hidden="1" x14ac:dyDescent="0.25">
      <c r="A61" s="111">
        <v>1140</v>
      </c>
      <c r="B61" s="110" t="s">
        <v>252</v>
      </c>
      <c r="C61" s="45">
        <f t="shared" si="4"/>
        <v>0</v>
      </c>
      <c r="D61" s="115">
        <f>SUM(D62:D68)</f>
        <v>0</v>
      </c>
      <c r="E61" s="112">
        <f>SUM(E62:E68)</f>
        <v>0</v>
      </c>
      <c r="F61" s="44">
        <f>D61+E61</f>
        <v>0</v>
      </c>
      <c r="G61" s="115">
        <f>SUM(G62:G68)</f>
        <v>0</v>
      </c>
      <c r="H61" s="114">
        <f>SUM(H62:H68)</f>
        <v>0</v>
      </c>
      <c r="I61" s="39">
        <f t="shared" si="6"/>
        <v>0</v>
      </c>
      <c r="J61" s="115">
        <f>SUM(J62:J68)</f>
        <v>0</v>
      </c>
      <c r="K61" s="114">
        <f>SUM(K62:K68)</f>
        <v>0</v>
      </c>
      <c r="L61" s="39">
        <f t="shared" si="7"/>
        <v>0</v>
      </c>
      <c r="M61" s="113">
        <f>SUM(M62:M68)</f>
        <v>0</v>
      </c>
      <c r="N61" s="112">
        <f>SUM(N62:N68)</f>
        <v>0</v>
      </c>
      <c r="O61" s="39">
        <f t="shared" si="8"/>
        <v>0</v>
      </c>
      <c r="P61" s="38"/>
    </row>
    <row r="62" spans="1:16" hidden="1" x14ac:dyDescent="0.25">
      <c r="A62" s="88">
        <v>1141</v>
      </c>
      <c r="B62" s="110" t="s">
        <v>251</v>
      </c>
      <c r="C62" s="45">
        <f t="shared" si="4"/>
        <v>0</v>
      </c>
      <c r="D62" s="43">
        <v>0</v>
      </c>
      <c r="E62" s="40"/>
      <c r="F62" s="44">
        <f t="shared" si="5"/>
        <v>0</v>
      </c>
      <c r="G62" s="43"/>
      <c r="H62" s="42"/>
      <c r="I62" s="39">
        <f t="shared" si="6"/>
        <v>0</v>
      </c>
      <c r="J62" s="43">
        <v>0</v>
      </c>
      <c r="K62" s="42"/>
      <c r="L62" s="39">
        <f t="shared" si="7"/>
        <v>0</v>
      </c>
      <c r="M62" s="41"/>
      <c r="N62" s="40"/>
      <c r="O62" s="39">
        <f t="shared" si="8"/>
        <v>0</v>
      </c>
      <c r="P62" s="38"/>
    </row>
    <row r="63" spans="1:16" ht="24" hidden="1" x14ac:dyDescent="0.25">
      <c r="A63" s="88">
        <v>1142</v>
      </c>
      <c r="B63" s="110" t="s">
        <v>250</v>
      </c>
      <c r="C63" s="45">
        <f t="shared" si="4"/>
        <v>0</v>
      </c>
      <c r="D63" s="43">
        <v>0</v>
      </c>
      <c r="E63" s="40"/>
      <c r="F63" s="44">
        <f t="shared" si="5"/>
        <v>0</v>
      </c>
      <c r="G63" s="43"/>
      <c r="H63" s="42"/>
      <c r="I63" s="39">
        <f t="shared" si="6"/>
        <v>0</v>
      </c>
      <c r="J63" s="43">
        <v>0</v>
      </c>
      <c r="K63" s="42"/>
      <c r="L63" s="39">
        <f t="shared" si="7"/>
        <v>0</v>
      </c>
      <c r="M63" s="41"/>
      <c r="N63" s="40"/>
      <c r="O63" s="39">
        <f t="shared" si="8"/>
        <v>0</v>
      </c>
      <c r="P63" s="38"/>
    </row>
    <row r="64" spans="1:16" ht="24" hidden="1" x14ac:dyDescent="0.25">
      <c r="A64" s="88">
        <v>1145</v>
      </c>
      <c r="B64" s="110" t="s">
        <v>249</v>
      </c>
      <c r="C64" s="45">
        <f t="shared" si="4"/>
        <v>0</v>
      </c>
      <c r="D64" s="43">
        <v>0</v>
      </c>
      <c r="E64" s="40"/>
      <c r="F64" s="44">
        <f t="shared" si="5"/>
        <v>0</v>
      </c>
      <c r="G64" s="43"/>
      <c r="H64" s="42"/>
      <c r="I64" s="39">
        <f t="shared" si="6"/>
        <v>0</v>
      </c>
      <c r="J64" s="43">
        <v>0</v>
      </c>
      <c r="K64" s="42"/>
      <c r="L64" s="39">
        <f t="shared" si="7"/>
        <v>0</v>
      </c>
      <c r="M64" s="41"/>
      <c r="N64" s="40"/>
      <c r="O64" s="39">
        <f t="shared" si="8"/>
        <v>0</v>
      </c>
      <c r="P64" s="38"/>
    </row>
    <row r="65" spans="1:16" ht="24" hidden="1" x14ac:dyDescent="0.25">
      <c r="A65" s="88">
        <v>1146</v>
      </c>
      <c r="B65" s="110" t="s">
        <v>248</v>
      </c>
      <c r="C65" s="45">
        <f t="shared" si="4"/>
        <v>0</v>
      </c>
      <c r="D65" s="43">
        <v>0</v>
      </c>
      <c r="E65" s="40"/>
      <c r="F65" s="44">
        <f t="shared" si="5"/>
        <v>0</v>
      </c>
      <c r="G65" s="43"/>
      <c r="H65" s="42"/>
      <c r="I65" s="39">
        <f t="shared" si="6"/>
        <v>0</v>
      </c>
      <c r="J65" s="43">
        <v>0</v>
      </c>
      <c r="K65" s="42"/>
      <c r="L65" s="39">
        <f t="shared" si="7"/>
        <v>0</v>
      </c>
      <c r="M65" s="41"/>
      <c r="N65" s="40"/>
      <c r="O65" s="39">
        <f t="shared" si="8"/>
        <v>0</v>
      </c>
      <c r="P65" s="38"/>
    </row>
    <row r="66" spans="1:16" hidden="1" x14ac:dyDescent="0.25">
      <c r="A66" s="88">
        <v>1147</v>
      </c>
      <c r="B66" s="110" t="s">
        <v>247</v>
      </c>
      <c r="C66" s="45">
        <f t="shared" si="4"/>
        <v>0</v>
      </c>
      <c r="D66" s="43">
        <v>0</v>
      </c>
      <c r="E66" s="40"/>
      <c r="F66" s="44">
        <f t="shared" si="5"/>
        <v>0</v>
      </c>
      <c r="G66" s="43"/>
      <c r="H66" s="42"/>
      <c r="I66" s="39">
        <f t="shared" si="6"/>
        <v>0</v>
      </c>
      <c r="J66" s="43">
        <v>0</v>
      </c>
      <c r="K66" s="42"/>
      <c r="L66" s="39">
        <f t="shared" si="7"/>
        <v>0</v>
      </c>
      <c r="M66" s="41"/>
      <c r="N66" s="40"/>
      <c r="O66" s="39">
        <f t="shared" si="8"/>
        <v>0</v>
      </c>
      <c r="P66" s="38"/>
    </row>
    <row r="67" spans="1:16" hidden="1" x14ac:dyDescent="0.25">
      <c r="A67" s="88">
        <v>1148</v>
      </c>
      <c r="B67" s="110" t="s">
        <v>246</v>
      </c>
      <c r="C67" s="45">
        <f t="shared" si="4"/>
        <v>0</v>
      </c>
      <c r="D67" s="43">
        <v>0</v>
      </c>
      <c r="E67" s="40"/>
      <c r="F67" s="44">
        <f t="shared" si="5"/>
        <v>0</v>
      </c>
      <c r="G67" s="43"/>
      <c r="H67" s="42"/>
      <c r="I67" s="39">
        <f t="shared" si="6"/>
        <v>0</v>
      </c>
      <c r="J67" s="43">
        <v>0</v>
      </c>
      <c r="K67" s="42"/>
      <c r="L67" s="39">
        <f t="shared" si="7"/>
        <v>0</v>
      </c>
      <c r="M67" s="41"/>
      <c r="N67" s="40"/>
      <c r="O67" s="39">
        <f t="shared" si="8"/>
        <v>0</v>
      </c>
      <c r="P67" s="38"/>
    </row>
    <row r="68" spans="1:16" ht="24" hidden="1" x14ac:dyDescent="0.25">
      <c r="A68" s="88">
        <v>1149</v>
      </c>
      <c r="B68" s="110" t="s">
        <v>245</v>
      </c>
      <c r="C68" s="45">
        <f t="shared" si="4"/>
        <v>0</v>
      </c>
      <c r="D68" s="43">
        <v>0</v>
      </c>
      <c r="E68" s="40"/>
      <c r="F68" s="44">
        <f t="shared" si="5"/>
        <v>0</v>
      </c>
      <c r="G68" s="43"/>
      <c r="H68" s="42"/>
      <c r="I68" s="39">
        <f t="shared" si="6"/>
        <v>0</v>
      </c>
      <c r="J68" s="43">
        <v>0</v>
      </c>
      <c r="K68" s="42"/>
      <c r="L68" s="39">
        <f t="shared" si="7"/>
        <v>0</v>
      </c>
      <c r="M68" s="41"/>
      <c r="N68" s="40"/>
      <c r="O68" s="39">
        <f t="shared" si="8"/>
        <v>0</v>
      </c>
      <c r="P68" s="38"/>
    </row>
    <row r="69" spans="1:16" ht="36" hidden="1" x14ac:dyDescent="0.25">
      <c r="A69" s="169">
        <v>1150</v>
      </c>
      <c r="B69" s="96" t="s">
        <v>244</v>
      </c>
      <c r="C69" s="45">
        <f t="shared" si="4"/>
        <v>0</v>
      </c>
      <c r="D69" s="167">
        <v>0</v>
      </c>
      <c r="E69" s="164"/>
      <c r="F69" s="95">
        <f t="shared" si="5"/>
        <v>0</v>
      </c>
      <c r="G69" s="167"/>
      <c r="H69" s="166"/>
      <c r="I69" s="90">
        <f t="shared" si="6"/>
        <v>0</v>
      </c>
      <c r="J69" s="167">
        <v>0</v>
      </c>
      <c r="K69" s="166"/>
      <c r="L69" s="90">
        <f t="shared" si="7"/>
        <v>0</v>
      </c>
      <c r="M69" s="165"/>
      <c r="N69" s="164"/>
      <c r="O69" s="90">
        <f t="shared" si="8"/>
        <v>0</v>
      </c>
      <c r="P69" s="89"/>
    </row>
    <row r="70" spans="1:16" ht="36" hidden="1" x14ac:dyDescent="0.25">
      <c r="A70" s="109">
        <v>1200</v>
      </c>
      <c r="B70" s="108" t="s">
        <v>243</v>
      </c>
      <c r="C70" s="124">
        <f t="shared" si="4"/>
        <v>0</v>
      </c>
      <c r="D70" s="121">
        <f>SUM(D71:D72)</f>
        <v>0</v>
      </c>
      <c r="E70" s="123">
        <f>SUM(E71:E72)</f>
        <v>0</v>
      </c>
      <c r="F70" s="122">
        <f>D70+E70</f>
        <v>0</v>
      </c>
      <c r="G70" s="121">
        <f>SUM(G71:G72)</f>
        <v>0</v>
      </c>
      <c r="H70" s="120">
        <f>SUM(H71:H72)</f>
        <v>0</v>
      </c>
      <c r="I70" s="119">
        <f t="shared" si="6"/>
        <v>0</v>
      </c>
      <c r="J70" s="121">
        <f>SUM(J71:J72)</f>
        <v>0</v>
      </c>
      <c r="K70" s="120">
        <f>SUM(K71:K72)</f>
        <v>0</v>
      </c>
      <c r="L70" s="119">
        <f t="shared" si="7"/>
        <v>0</v>
      </c>
      <c r="M70" s="172">
        <f>SUM(M71:M72)</f>
        <v>0</v>
      </c>
      <c r="N70" s="123">
        <f>SUM(N71:N72)</f>
        <v>0</v>
      </c>
      <c r="O70" s="119">
        <f t="shared" si="8"/>
        <v>0</v>
      </c>
      <c r="P70" s="171"/>
    </row>
    <row r="71" spans="1:16" ht="24" hidden="1" x14ac:dyDescent="0.25">
      <c r="A71" s="118">
        <v>1210</v>
      </c>
      <c r="B71" s="117" t="s">
        <v>242</v>
      </c>
      <c r="C71" s="85">
        <f t="shared" si="4"/>
        <v>0</v>
      </c>
      <c r="D71" s="83">
        <v>0</v>
      </c>
      <c r="E71" s="80"/>
      <c r="F71" s="84">
        <f t="shared" si="5"/>
        <v>0</v>
      </c>
      <c r="G71" s="83"/>
      <c r="H71" s="82"/>
      <c r="I71" s="79">
        <f t="shared" si="6"/>
        <v>0</v>
      </c>
      <c r="J71" s="83">
        <v>0</v>
      </c>
      <c r="K71" s="82"/>
      <c r="L71" s="79">
        <f t="shared" si="7"/>
        <v>0</v>
      </c>
      <c r="M71" s="81"/>
      <c r="N71" s="80"/>
      <c r="O71" s="79">
        <f t="shared" si="8"/>
        <v>0</v>
      </c>
      <c r="P71" s="78"/>
    </row>
    <row r="72" spans="1:16" ht="24" hidden="1" x14ac:dyDescent="0.25">
      <c r="A72" s="111">
        <v>1220</v>
      </c>
      <c r="B72" s="110" t="s">
        <v>241</v>
      </c>
      <c r="C72" s="45">
        <f t="shared" si="4"/>
        <v>0</v>
      </c>
      <c r="D72" s="115">
        <f>SUM(D73:D77)</f>
        <v>0</v>
      </c>
      <c r="E72" s="112">
        <f>SUM(E73:E77)</f>
        <v>0</v>
      </c>
      <c r="F72" s="44">
        <f t="shared" si="5"/>
        <v>0</v>
      </c>
      <c r="G72" s="115">
        <f>SUM(G73:G77)</f>
        <v>0</v>
      </c>
      <c r="H72" s="114">
        <f>SUM(H73:H77)</f>
        <v>0</v>
      </c>
      <c r="I72" s="39">
        <f t="shared" si="6"/>
        <v>0</v>
      </c>
      <c r="J72" s="115">
        <f>SUM(J73:J77)</f>
        <v>0</v>
      </c>
      <c r="K72" s="114">
        <f>SUM(K73:K77)</f>
        <v>0</v>
      </c>
      <c r="L72" s="39">
        <f t="shared" si="7"/>
        <v>0</v>
      </c>
      <c r="M72" s="113">
        <f>SUM(M73:M77)</f>
        <v>0</v>
      </c>
      <c r="N72" s="112">
        <f>SUM(N73:N77)</f>
        <v>0</v>
      </c>
      <c r="O72" s="39">
        <f t="shared" si="8"/>
        <v>0</v>
      </c>
      <c r="P72" s="38"/>
    </row>
    <row r="73" spans="1:16" ht="48" hidden="1" x14ac:dyDescent="0.25">
      <c r="A73" s="88">
        <v>1221</v>
      </c>
      <c r="B73" s="110" t="s">
        <v>240</v>
      </c>
      <c r="C73" s="45">
        <f t="shared" si="4"/>
        <v>0</v>
      </c>
      <c r="D73" s="43">
        <v>0</v>
      </c>
      <c r="E73" s="40"/>
      <c r="F73" s="44">
        <f t="shared" si="5"/>
        <v>0</v>
      </c>
      <c r="G73" s="43"/>
      <c r="H73" s="42"/>
      <c r="I73" s="39">
        <f t="shared" si="6"/>
        <v>0</v>
      </c>
      <c r="J73" s="43">
        <v>0</v>
      </c>
      <c r="K73" s="42"/>
      <c r="L73" s="39">
        <f t="shared" si="7"/>
        <v>0</v>
      </c>
      <c r="M73" s="41"/>
      <c r="N73" s="40"/>
      <c r="O73" s="39">
        <f t="shared" si="8"/>
        <v>0</v>
      </c>
      <c r="P73" s="38"/>
    </row>
    <row r="74" spans="1:16" hidden="1" x14ac:dyDescent="0.25">
      <c r="A74" s="88">
        <v>1223</v>
      </c>
      <c r="B74" s="110" t="s">
        <v>239</v>
      </c>
      <c r="C74" s="45">
        <f t="shared" si="4"/>
        <v>0</v>
      </c>
      <c r="D74" s="43">
        <v>0</v>
      </c>
      <c r="E74" s="40"/>
      <c r="F74" s="44">
        <f t="shared" si="5"/>
        <v>0</v>
      </c>
      <c r="G74" s="43"/>
      <c r="H74" s="42"/>
      <c r="I74" s="39">
        <f t="shared" si="6"/>
        <v>0</v>
      </c>
      <c r="J74" s="43">
        <v>0</v>
      </c>
      <c r="K74" s="42"/>
      <c r="L74" s="39">
        <f t="shared" si="7"/>
        <v>0</v>
      </c>
      <c r="M74" s="41"/>
      <c r="N74" s="40"/>
      <c r="O74" s="39">
        <f t="shared" si="8"/>
        <v>0</v>
      </c>
      <c r="P74" s="38"/>
    </row>
    <row r="75" spans="1:16" hidden="1" x14ac:dyDescent="0.25">
      <c r="A75" s="88">
        <v>1225</v>
      </c>
      <c r="B75" s="110" t="s">
        <v>238</v>
      </c>
      <c r="C75" s="45">
        <f t="shared" si="4"/>
        <v>0</v>
      </c>
      <c r="D75" s="43">
        <v>0</v>
      </c>
      <c r="E75" s="40"/>
      <c r="F75" s="44">
        <f t="shared" si="5"/>
        <v>0</v>
      </c>
      <c r="G75" s="43"/>
      <c r="H75" s="42"/>
      <c r="I75" s="39">
        <f t="shared" si="6"/>
        <v>0</v>
      </c>
      <c r="J75" s="43">
        <v>0</v>
      </c>
      <c r="K75" s="42"/>
      <c r="L75" s="39">
        <f t="shared" si="7"/>
        <v>0</v>
      </c>
      <c r="M75" s="41"/>
      <c r="N75" s="40"/>
      <c r="O75" s="39">
        <f t="shared" si="8"/>
        <v>0</v>
      </c>
      <c r="P75" s="38"/>
    </row>
    <row r="76" spans="1:16" ht="24" hidden="1" x14ac:dyDescent="0.25">
      <c r="A76" s="88">
        <v>1227</v>
      </c>
      <c r="B76" s="110" t="s">
        <v>237</v>
      </c>
      <c r="C76" s="45">
        <f t="shared" si="4"/>
        <v>0</v>
      </c>
      <c r="D76" s="43">
        <v>0</v>
      </c>
      <c r="E76" s="40"/>
      <c r="F76" s="44">
        <f t="shared" si="5"/>
        <v>0</v>
      </c>
      <c r="G76" s="43"/>
      <c r="H76" s="42"/>
      <c r="I76" s="39">
        <f t="shared" si="6"/>
        <v>0</v>
      </c>
      <c r="J76" s="43">
        <v>0</v>
      </c>
      <c r="K76" s="42"/>
      <c r="L76" s="39">
        <f t="shared" si="7"/>
        <v>0</v>
      </c>
      <c r="M76" s="41"/>
      <c r="N76" s="40"/>
      <c r="O76" s="39">
        <f t="shared" si="8"/>
        <v>0</v>
      </c>
      <c r="P76" s="38"/>
    </row>
    <row r="77" spans="1:16" ht="48" hidden="1" x14ac:dyDescent="0.25">
      <c r="A77" s="88">
        <v>1228</v>
      </c>
      <c r="B77" s="110" t="s">
        <v>236</v>
      </c>
      <c r="C77" s="45">
        <f t="shared" si="4"/>
        <v>0</v>
      </c>
      <c r="D77" s="43">
        <v>0</v>
      </c>
      <c r="E77" s="40"/>
      <c r="F77" s="44">
        <f t="shared" si="5"/>
        <v>0</v>
      </c>
      <c r="G77" s="43"/>
      <c r="H77" s="42"/>
      <c r="I77" s="39">
        <f t="shared" si="6"/>
        <v>0</v>
      </c>
      <c r="J77" s="43">
        <v>0</v>
      </c>
      <c r="K77" s="42"/>
      <c r="L77" s="39">
        <f t="shared" si="7"/>
        <v>0</v>
      </c>
      <c r="M77" s="41"/>
      <c r="N77" s="40"/>
      <c r="O77" s="39">
        <f t="shared" si="8"/>
        <v>0</v>
      </c>
      <c r="P77" s="38"/>
    </row>
    <row r="78" spans="1:16" x14ac:dyDescent="0.25">
      <c r="A78" s="163">
        <v>2000</v>
      </c>
      <c r="B78" s="163" t="s">
        <v>235</v>
      </c>
      <c r="C78" s="162">
        <f t="shared" si="4"/>
        <v>49146</v>
      </c>
      <c r="D78" s="160">
        <f>SUM(D79,D86,D133,D167,D168,D175)</f>
        <v>39146</v>
      </c>
      <c r="E78" s="539">
        <f>SUM(E79,E86,E133,E167,E168,E175)</f>
        <v>10000</v>
      </c>
      <c r="F78" s="492">
        <f t="shared" si="5"/>
        <v>49146</v>
      </c>
      <c r="G78" s="160">
        <f>SUM(G79,G86,G133,G167,G168,G175)</f>
        <v>0</v>
      </c>
      <c r="H78" s="159">
        <f>SUM(H79,H86,H133,H167,H168,H175)</f>
        <v>0</v>
      </c>
      <c r="I78" s="156">
        <f t="shared" si="6"/>
        <v>0</v>
      </c>
      <c r="J78" s="160">
        <f>SUM(J79,J86,J133,J167,J168,J175)</f>
        <v>0</v>
      </c>
      <c r="K78" s="159">
        <f>SUM(K79,K86,K133,K167,K168,K175)</f>
        <v>0</v>
      </c>
      <c r="L78" s="156">
        <f t="shared" si="7"/>
        <v>0</v>
      </c>
      <c r="M78" s="158">
        <f>SUM(M79,M86,M133,M167,M168,M175)</f>
        <v>0</v>
      </c>
      <c r="N78" s="157">
        <f>SUM(N79,N86,N133,N167,N168,N175)</f>
        <v>0</v>
      </c>
      <c r="O78" s="156">
        <f t="shared" si="8"/>
        <v>0</v>
      </c>
      <c r="P78" s="155"/>
    </row>
    <row r="79" spans="1:16" ht="24" hidden="1" x14ac:dyDescent="0.25">
      <c r="A79" s="109">
        <v>2100</v>
      </c>
      <c r="B79" s="108" t="s">
        <v>234</v>
      </c>
      <c r="C79" s="124">
        <f t="shared" si="4"/>
        <v>0</v>
      </c>
      <c r="D79" s="121">
        <f>SUM(D80,D83)</f>
        <v>0</v>
      </c>
      <c r="E79" s="123">
        <f>SUM(E80,E83)</f>
        <v>0</v>
      </c>
      <c r="F79" s="122">
        <f t="shared" si="5"/>
        <v>0</v>
      </c>
      <c r="G79" s="121">
        <f>SUM(G80,G83)</f>
        <v>0</v>
      </c>
      <c r="H79" s="120">
        <f>SUM(H80,H83)</f>
        <v>0</v>
      </c>
      <c r="I79" s="119">
        <f t="shared" si="6"/>
        <v>0</v>
      </c>
      <c r="J79" s="121">
        <f>SUM(J80,J83)</f>
        <v>0</v>
      </c>
      <c r="K79" s="120">
        <f>SUM(K80,K83)</f>
        <v>0</v>
      </c>
      <c r="L79" s="119">
        <f t="shared" si="7"/>
        <v>0</v>
      </c>
      <c r="M79" s="172">
        <f>SUM(M80,M83)</f>
        <v>0</v>
      </c>
      <c r="N79" s="123">
        <f>SUM(N80,N83)</f>
        <v>0</v>
      </c>
      <c r="O79" s="119">
        <f t="shared" si="8"/>
        <v>0</v>
      </c>
      <c r="P79" s="171"/>
    </row>
    <row r="80" spans="1:16" ht="24" hidden="1" x14ac:dyDescent="0.25">
      <c r="A80" s="118">
        <v>2110</v>
      </c>
      <c r="B80" s="117" t="s">
        <v>233</v>
      </c>
      <c r="C80" s="85">
        <f t="shared" si="4"/>
        <v>0</v>
      </c>
      <c r="D80" s="140">
        <f>SUM(D81:D82)</f>
        <v>0</v>
      </c>
      <c r="E80" s="141">
        <f>SUM(E81:E82)</f>
        <v>0</v>
      </c>
      <c r="F80" s="84">
        <f t="shared" si="5"/>
        <v>0</v>
      </c>
      <c r="G80" s="140">
        <f>SUM(G81:G82)</f>
        <v>0</v>
      </c>
      <c r="H80" s="139">
        <f>SUM(H81:H82)</f>
        <v>0</v>
      </c>
      <c r="I80" s="79">
        <f t="shared" si="6"/>
        <v>0</v>
      </c>
      <c r="J80" s="140">
        <f>SUM(J81:J82)</f>
        <v>0</v>
      </c>
      <c r="K80" s="139">
        <f>SUM(K81:K82)</f>
        <v>0</v>
      </c>
      <c r="L80" s="79">
        <f t="shared" si="7"/>
        <v>0</v>
      </c>
      <c r="M80" s="142">
        <f>SUM(M81:M82)</f>
        <v>0</v>
      </c>
      <c r="N80" s="141">
        <f>SUM(N81:N82)</f>
        <v>0</v>
      </c>
      <c r="O80" s="79">
        <f t="shared" si="8"/>
        <v>0</v>
      </c>
      <c r="P80" s="78"/>
    </row>
    <row r="81" spans="1:16" hidden="1" x14ac:dyDescent="0.25">
      <c r="A81" s="88">
        <v>2111</v>
      </c>
      <c r="B81" s="110" t="s">
        <v>231</v>
      </c>
      <c r="C81" s="45">
        <f t="shared" si="4"/>
        <v>0</v>
      </c>
      <c r="D81" s="43">
        <v>0</v>
      </c>
      <c r="E81" s="40"/>
      <c r="F81" s="44">
        <f t="shared" si="5"/>
        <v>0</v>
      </c>
      <c r="G81" s="43"/>
      <c r="H81" s="42"/>
      <c r="I81" s="39">
        <f t="shared" si="6"/>
        <v>0</v>
      </c>
      <c r="J81" s="43">
        <v>0</v>
      </c>
      <c r="K81" s="42"/>
      <c r="L81" s="39">
        <f t="shared" si="7"/>
        <v>0</v>
      </c>
      <c r="M81" s="41"/>
      <c r="N81" s="40"/>
      <c r="O81" s="39">
        <f t="shared" si="8"/>
        <v>0</v>
      </c>
      <c r="P81" s="38"/>
    </row>
    <row r="82" spans="1:16" ht="24" hidden="1" x14ac:dyDescent="0.25">
      <c r="A82" s="88">
        <v>2112</v>
      </c>
      <c r="B82" s="110" t="s">
        <v>230</v>
      </c>
      <c r="C82" s="45">
        <f t="shared" si="4"/>
        <v>0</v>
      </c>
      <c r="D82" s="43">
        <v>0</v>
      </c>
      <c r="E82" s="40"/>
      <c r="F82" s="44">
        <f t="shared" si="5"/>
        <v>0</v>
      </c>
      <c r="G82" s="43"/>
      <c r="H82" s="42"/>
      <c r="I82" s="39">
        <f t="shared" si="6"/>
        <v>0</v>
      </c>
      <c r="J82" s="43">
        <v>0</v>
      </c>
      <c r="K82" s="42"/>
      <c r="L82" s="39">
        <f t="shared" si="7"/>
        <v>0</v>
      </c>
      <c r="M82" s="41"/>
      <c r="N82" s="40"/>
      <c r="O82" s="39">
        <f t="shared" si="8"/>
        <v>0</v>
      </c>
      <c r="P82" s="38"/>
    </row>
    <row r="83" spans="1:16" ht="24" hidden="1" x14ac:dyDescent="0.25">
      <c r="A83" s="111">
        <v>2120</v>
      </c>
      <c r="B83" s="110" t="s">
        <v>232</v>
      </c>
      <c r="C83" s="45">
        <f t="shared" si="4"/>
        <v>0</v>
      </c>
      <c r="D83" s="115">
        <f>SUM(D84:D85)</f>
        <v>0</v>
      </c>
      <c r="E83" s="112">
        <f>SUM(E84:E85)</f>
        <v>0</v>
      </c>
      <c r="F83" s="44">
        <f t="shared" si="5"/>
        <v>0</v>
      </c>
      <c r="G83" s="115">
        <f>SUM(G84:G85)</f>
        <v>0</v>
      </c>
      <c r="H83" s="114">
        <f>SUM(H84:H85)</f>
        <v>0</v>
      </c>
      <c r="I83" s="39">
        <f t="shared" si="6"/>
        <v>0</v>
      </c>
      <c r="J83" s="115">
        <f>SUM(J84:J85)</f>
        <v>0</v>
      </c>
      <c r="K83" s="114">
        <f>SUM(K84:K85)</f>
        <v>0</v>
      </c>
      <c r="L83" s="39">
        <f t="shared" si="7"/>
        <v>0</v>
      </c>
      <c r="M83" s="113">
        <f>SUM(M84:M85)</f>
        <v>0</v>
      </c>
      <c r="N83" s="112">
        <f>SUM(N84:N85)</f>
        <v>0</v>
      </c>
      <c r="O83" s="39">
        <f t="shared" si="8"/>
        <v>0</v>
      </c>
      <c r="P83" s="38"/>
    </row>
    <row r="84" spans="1:16" hidden="1" x14ac:dyDescent="0.25">
      <c r="A84" s="88">
        <v>2121</v>
      </c>
      <c r="B84" s="110" t="s">
        <v>231</v>
      </c>
      <c r="C84" s="45">
        <f t="shared" si="4"/>
        <v>0</v>
      </c>
      <c r="D84" s="43">
        <v>0</v>
      </c>
      <c r="E84" s="40"/>
      <c r="F84" s="44">
        <f t="shared" si="5"/>
        <v>0</v>
      </c>
      <c r="G84" s="43"/>
      <c r="H84" s="42"/>
      <c r="I84" s="39">
        <f t="shared" si="6"/>
        <v>0</v>
      </c>
      <c r="J84" s="43">
        <v>0</v>
      </c>
      <c r="K84" s="42"/>
      <c r="L84" s="39">
        <f t="shared" si="7"/>
        <v>0</v>
      </c>
      <c r="M84" s="41"/>
      <c r="N84" s="40"/>
      <c r="O84" s="39">
        <f t="shared" si="8"/>
        <v>0</v>
      </c>
      <c r="P84" s="38"/>
    </row>
    <row r="85" spans="1:16" ht="24" hidden="1" x14ac:dyDescent="0.25">
      <c r="A85" s="88">
        <v>2122</v>
      </c>
      <c r="B85" s="110" t="s">
        <v>230</v>
      </c>
      <c r="C85" s="45">
        <f t="shared" si="4"/>
        <v>0</v>
      </c>
      <c r="D85" s="43">
        <v>0</v>
      </c>
      <c r="E85" s="40"/>
      <c r="F85" s="44">
        <f t="shared" si="5"/>
        <v>0</v>
      </c>
      <c r="G85" s="43"/>
      <c r="H85" s="42"/>
      <c r="I85" s="39">
        <f t="shared" si="6"/>
        <v>0</v>
      </c>
      <c r="J85" s="43">
        <v>0</v>
      </c>
      <c r="K85" s="42"/>
      <c r="L85" s="39">
        <f t="shared" si="7"/>
        <v>0</v>
      </c>
      <c r="M85" s="41"/>
      <c r="N85" s="40"/>
      <c r="O85" s="39">
        <f t="shared" si="8"/>
        <v>0</v>
      </c>
      <c r="P85" s="38"/>
    </row>
    <row r="86" spans="1:16" x14ac:dyDescent="0.25">
      <c r="A86" s="109">
        <v>2200</v>
      </c>
      <c r="B86" s="108" t="s">
        <v>229</v>
      </c>
      <c r="C86" s="168">
        <f t="shared" si="4"/>
        <v>49146</v>
      </c>
      <c r="D86" s="121">
        <f>SUM(D87,D92,D98,D106,D115,D119,D125,D131)</f>
        <v>39146</v>
      </c>
      <c r="E86" s="540">
        <f>SUM(E87,E92,E98,E106,E115,E119,E125,E131)</f>
        <v>10000</v>
      </c>
      <c r="F86" s="473">
        <f t="shared" si="5"/>
        <v>49146</v>
      </c>
      <c r="G86" s="121">
        <f>SUM(G87,G92,G98,G106,G115,G119,G125,G131)</f>
        <v>0</v>
      </c>
      <c r="H86" s="120">
        <f>SUM(H87,H92,H98,H106,H115,H119,H125,H131)</f>
        <v>0</v>
      </c>
      <c r="I86" s="119">
        <f t="shared" si="6"/>
        <v>0</v>
      </c>
      <c r="J86" s="121">
        <f>SUM(J87,J92,J98,J106,J115,J119,J125,J131)</f>
        <v>0</v>
      </c>
      <c r="K86" s="120">
        <f>SUM(K87,K92,K98,K106,K115,K119,K125,K131)</f>
        <v>0</v>
      </c>
      <c r="L86" s="119">
        <f t="shared" si="7"/>
        <v>0</v>
      </c>
      <c r="M86" s="103">
        <f>SUM(M87,M92,M98,M106,M115,M119,M125,M131)</f>
        <v>0</v>
      </c>
      <c r="N86" s="102">
        <f>SUM(N87,N92,N98,N106,N115,N119,N125,N131)</f>
        <v>0</v>
      </c>
      <c r="O86" s="101">
        <f t="shared" si="8"/>
        <v>0</v>
      </c>
      <c r="P86" s="100"/>
    </row>
    <row r="87" spans="1:16" hidden="1" x14ac:dyDescent="0.25">
      <c r="A87" s="169">
        <v>2210</v>
      </c>
      <c r="B87" s="96" t="s">
        <v>228</v>
      </c>
      <c r="C87" s="170">
        <f t="shared" si="4"/>
        <v>0</v>
      </c>
      <c r="D87" s="94">
        <f>SUM(D88:D91)</f>
        <v>0</v>
      </c>
      <c r="E87" s="91">
        <f>SUM(E88:E91)</f>
        <v>0</v>
      </c>
      <c r="F87" s="95">
        <f t="shared" si="5"/>
        <v>0</v>
      </c>
      <c r="G87" s="94">
        <f>SUM(G88:G91)</f>
        <v>0</v>
      </c>
      <c r="H87" s="93">
        <f>SUM(H88:H91)</f>
        <v>0</v>
      </c>
      <c r="I87" s="90">
        <f t="shared" si="6"/>
        <v>0</v>
      </c>
      <c r="J87" s="94">
        <f>SUM(J88:J91)</f>
        <v>0</v>
      </c>
      <c r="K87" s="93">
        <f>SUM(K88:K91)</f>
        <v>0</v>
      </c>
      <c r="L87" s="90">
        <f t="shared" si="7"/>
        <v>0</v>
      </c>
      <c r="M87" s="92">
        <f>SUM(M88:M91)</f>
        <v>0</v>
      </c>
      <c r="N87" s="91">
        <f>SUM(N88:N91)</f>
        <v>0</v>
      </c>
      <c r="O87" s="90">
        <f t="shared" si="8"/>
        <v>0</v>
      </c>
      <c r="P87" s="89"/>
    </row>
    <row r="88" spans="1:16" ht="24" hidden="1" x14ac:dyDescent="0.25">
      <c r="A88" s="145">
        <v>2211</v>
      </c>
      <c r="B88" s="117" t="s">
        <v>227</v>
      </c>
      <c r="C88" s="45">
        <f t="shared" si="4"/>
        <v>0</v>
      </c>
      <c r="D88" s="83">
        <v>0</v>
      </c>
      <c r="E88" s="80"/>
      <c r="F88" s="84">
        <f t="shared" si="5"/>
        <v>0</v>
      </c>
      <c r="G88" s="83"/>
      <c r="H88" s="82"/>
      <c r="I88" s="79">
        <f t="shared" si="6"/>
        <v>0</v>
      </c>
      <c r="J88" s="83">
        <v>0</v>
      </c>
      <c r="K88" s="82"/>
      <c r="L88" s="79">
        <f t="shared" si="7"/>
        <v>0</v>
      </c>
      <c r="M88" s="81"/>
      <c r="N88" s="80"/>
      <c r="O88" s="79">
        <f t="shared" si="8"/>
        <v>0</v>
      </c>
      <c r="P88" s="78"/>
    </row>
    <row r="89" spans="1:16" ht="36" hidden="1" x14ac:dyDescent="0.25">
      <c r="A89" s="88">
        <v>2212</v>
      </c>
      <c r="B89" s="110" t="s">
        <v>226</v>
      </c>
      <c r="C89" s="45">
        <f t="shared" si="4"/>
        <v>0</v>
      </c>
      <c r="D89" s="43">
        <v>0</v>
      </c>
      <c r="E89" s="40"/>
      <c r="F89" s="44">
        <f t="shared" si="5"/>
        <v>0</v>
      </c>
      <c r="G89" s="43"/>
      <c r="H89" s="42"/>
      <c r="I89" s="39">
        <f t="shared" si="6"/>
        <v>0</v>
      </c>
      <c r="J89" s="43"/>
      <c r="K89" s="42"/>
      <c r="L89" s="39">
        <f t="shared" si="7"/>
        <v>0</v>
      </c>
      <c r="M89" s="41"/>
      <c r="N89" s="40"/>
      <c r="O89" s="39">
        <f t="shared" si="8"/>
        <v>0</v>
      </c>
      <c r="P89" s="38"/>
    </row>
    <row r="90" spans="1:16" ht="24" hidden="1" x14ac:dyDescent="0.25">
      <c r="A90" s="88">
        <v>2214</v>
      </c>
      <c r="B90" s="110" t="s">
        <v>225</v>
      </c>
      <c r="C90" s="45">
        <f t="shared" si="4"/>
        <v>0</v>
      </c>
      <c r="D90" s="43">
        <v>0</v>
      </c>
      <c r="E90" s="40"/>
      <c r="F90" s="44">
        <f t="shared" si="5"/>
        <v>0</v>
      </c>
      <c r="G90" s="43"/>
      <c r="H90" s="42"/>
      <c r="I90" s="39">
        <f t="shared" si="6"/>
        <v>0</v>
      </c>
      <c r="J90" s="43"/>
      <c r="K90" s="42"/>
      <c r="L90" s="39">
        <f t="shared" si="7"/>
        <v>0</v>
      </c>
      <c r="M90" s="41"/>
      <c r="N90" s="40"/>
      <c r="O90" s="39">
        <f t="shared" si="8"/>
        <v>0</v>
      </c>
      <c r="P90" s="38"/>
    </row>
    <row r="91" spans="1:16" hidden="1" x14ac:dyDescent="0.25">
      <c r="A91" s="88">
        <v>2219</v>
      </c>
      <c r="B91" s="110" t="s">
        <v>224</v>
      </c>
      <c r="C91" s="45">
        <f t="shared" si="4"/>
        <v>0</v>
      </c>
      <c r="D91" s="43">
        <v>0</v>
      </c>
      <c r="E91" s="40"/>
      <c r="F91" s="44">
        <f t="shared" si="5"/>
        <v>0</v>
      </c>
      <c r="G91" s="43"/>
      <c r="H91" s="42"/>
      <c r="I91" s="39">
        <f t="shared" si="6"/>
        <v>0</v>
      </c>
      <c r="J91" s="43">
        <v>0</v>
      </c>
      <c r="K91" s="42"/>
      <c r="L91" s="39">
        <f t="shared" si="7"/>
        <v>0</v>
      </c>
      <c r="M91" s="41"/>
      <c r="N91" s="40"/>
      <c r="O91" s="39">
        <f t="shared" si="8"/>
        <v>0</v>
      </c>
      <c r="P91" s="38"/>
    </row>
    <row r="92" spans="1:16" hidden="1" x14ac:dyDescent="0.25">
      <c r="A92" s="111">
        <v>2220</v>
      </c>
      <c r="B92" s="110" t="s">
        <v>223</v>
      </c>
      <c r="C92" s="45">
        <f t="shared" si="4"/>
        <v>0</v>
      </c>
      <c r="D92" s="115">
        <f>SUM(D93:D97)</f>
        <v>0</v>
      </c>
      <c r="E92" s="112">
        <f>SUM(E93:E97)</f>
        <v>0</v>
      </c>
      <c r="F92" s="44">
        <f t="shared" si="5"/>
        <v>0</v>
      </c>
      <c r="G92" s="115">
        <f>SUM(G93:G97)</f>
        <v>0</v>
      </c>
      <c r="H92" s="114">
        <f>SUM(H93:H97)</f>
        <v>0</v>
      </c>
      <c r="I92" s="39">
        <f t="shared" si="6"/>
        <v>0</v>
      </c>
      <c r="J92" s="115">
        <f>SUM(J93:J97)</f>
        <v>0</v>
      </c>
      <c r="K92" s="114">
        <f>SUM(K93:K97)</f>
        <v>0</v>
      </c>
      <c r="L92" s="39">
        <f t="shared" si="7"/>
        <v>0</v>
      </c>
      <c r="M92" s="113">
        <f>SUM(M93:M97)</f>
        <v>0</v>
      </c>
      <c r="N92" s="112">
        <f>SUM(N93:N97)</f>
        <v>0</v>
      </c>
      <c r="O92" s="39">
        <f t="shared" si="8"/>
        <v>0</v>
      </c>
      <c r="P92" s="38"/>
    </row>
    <row r="93" spans="1:16" hidden="1" x14ac:dyDescent="0.25">
      <c r="A93" s="88">
        <v>2221</v>
      </c>
      <c r="B93" s="110" t="s">
        <v>222</v>
      </c>
      <c r="C93" s="45">
        <f t="shared" si="4"/>
        <v>0</v>
      </c>
      <c r="D93" s="43">
        <v>0</v>
      </c>
      <c r="E93" s="40"/>
      <c r="F93" s="44">
        <f t="shared" si="5"/>
        <v>0</v>
      </c>
      <c r="G93" s="43"/>
      <c r="H93" s="42"/>
      <c r="I93" s="39">
        <f t="shared" si="6"/>
        <v>0</v>
      </c>
      <c r="J93" s="43"/>
      <c r="K93" s="42"/>
      <c r="L93" s="39">
        <f t="shared" si="7"/>
        <v>0</v>
      </c>
      <c r="M93" s="41"/>
      <c r="N93" s="40"/>
      <c r="O93" s="39">
        <f t="shared" si="8"/>
        <v>0</v>
      </c>
      <c r="P93" s="38"/>
    </row>
    <row r="94" spans="1:16" hidden="1" x14ac:dyDescent="0.25">
      <c r="A94" s="88">
        <v>2222</v>
      </c>
      <c r="B94" s="110" t="s">
        <v>221</v>
      </c>
      <c r="C94" s="45">
        <f t="shared" si="4"/>
        <v>0</v>
      </c>
      <c r="D94" s="43">
        <v>0</v>
      </c>
      <c r="E94" s="40"/>
      <c r="F94" s="44">
        <f t="shared" si="5"/>
        <v>0</v>
      </c>
      <c r="G94" s="43"/>
      <c r="H94" s="42"/>
      <c r="I94" s="39">
        <f t="shared" si="6"/>
        <v>0</v>
      </c>
      <c r="J94" s="43"/>
      <c r="K94" s="42"/>
      <c r="L94" s="39">
        <f t="shared" si="7"/>
        <v>0</v>
      </c>
      <c r="M94" s="41"/>
      <c r="N94" s="40"/>
      <c r="O94" s="39">
        <f t="shared" si="8"/>
        <v>0</v>
      </c>
      <c r="P94" s="38"/>
    </row>
    <row r="95" spans="1:16" hidden="1" x14ac:dyDescent="0.25">
      <c r="A95" s="88">
        <v>2223</v>
      </c>
      <c r="B95" s="110" t="s">
        <v>220</v>
      </c>
      <c r="C95" s="45">
        <f t="shared" si="4"/>
        <v>0</v>
      </c>
      <c r="D95" s="43">
        <v>0</v>
      </c>
      <c r="E95" s="40"/>
      <c r="F95" s="44">
        <f t="shared" si="5"/>
        <v>0</v>
      </c>
      <c r="G95" s="43"/>
      <c r="H95" s="42"/>
      <c r="I95" s="39">
        <f t="shared" si="6"/>
        <v>0</v>
      </c>
      <c r="J95" s="43"/>
      <c r="K95" s="42"/>
      <c r="L95" s="39">
        <f t="shared" si="7"/>
        <v>0</v>
      </c>
      <c r="M95" s="41"/>
      <c r="N95" s="40"/>
      <c r="O95" s="39">
        <f t="shared" si="8"/>
        <v>0</v>
      </c>
      <c r="P95" s="38"/>
    </row>
    <row r="96" spans="1:16" ht="48" hidden="1" x14ac:dyDescent="0.25">
      <c r="A96" s="88">
        <v>2224</v>
      </c>
      <c r="B96" s="110" t="s">
        <v>219</v>
      </c>
      <c r="C96" s="45">
        <f t="shared" si="4"/>
        <v>0</v>
      </c>
      <c r="D96" s="43">
        <v>0</v>
      </c>
      <c r="E96" s="40"/>
      <c r="F96" s="44">
        <f t="shared" si="5"/>
        <v>0</v>
      </c>
      <c r="G96" s="43"/>
      <c r="H96" s="42"/>
      <c r="I96" s="39">
        <f t="shared" si="6"/>
        <v>0</v>
      </c>
      <c r="J96" s="43"/>
      <c r="K96" s="42"/>
      <c r="L96" s="39">
        <f t="shared" si="7"/>
        <v>0</v>
      </c>
      <c r="M96" s="41"/>
      <c r="N96" s="40"/>
      <c r="O96" s="39">
        <f t="shared" si="8"/>
        <v>0</v>
      </c>
      <c r="P96" s="38"/>
    </row>
    <row r="97" spans="1:16" ht="24" hidden="1" x14ac:dyDescent="0.25">
      <c r="A97" s="88">
        <v>2229</v>
      </c>
      <c r="B97" s="110" t="s">
        <v>218</v>
      </c>
      <c r="C97" s="45">
        <f t="shared" si="4"/>
        <v>0</v>
      </c>
      <c r="D97" s="43">
        <v>0</v>
      </c>
      <c r="E97" s="40"/>
      <c r="F97" s="44">
        <f t="shared" si="5"/>
        <v>0</v>
      </c>
      <c r="G97" s="43"/>
      <c r="H97" s="42"/>
      <c r="I97" s="39">
        <f t="shared" si="6"/>
        <v>0</v>
      </c>
      <c r="J97" s="43">
        <v>0</v>
      </c>
      <c r="K97" s="42"/>
      <c r="L97" s="39">
        <f t="shared" si="7"/>
        <v>0</v>
      </c>
      <c r="M97" s="41"/>
      <c r="N97" s="40"/>
      <c r="O97" s="39">
        <f t="shared" si="8"/>
        <v>0</v>
      </c>
      <c r="P97" s="38"/>
    </row>
    <row r="98" spans="1:16" ht="36" hidden="1" x14ac:dyDescent="0.25">
      <c r="A98" s="111">
        <v>2230</v>
      </c>
      <c r="B98" s="110" t="s">
        <v>217</v>
      </c>
      <c r="C98" s="45">
        <f t="shared" si="4"/>
        <v>0</v>
      </c>
      <c r="D98" s="115">
        <f>SUM(D99:D105)</f>
        <v>0</v>
      </c>
      <c r="E98" s="112">
        <f>SUM(E99:E105)</f>
        <v>0</v>
      </c>
      <c r="F98" s="44">
        <f t="shared" si="5"/>
        <v>0</v>
      </c>
      <c r="G98" s="115">
        <f>SUM(G99:G105)</f>
        <v>0</v>
      </c>
      <c r="H98" s="114">
        <f>SUM(H99:H105)</f>
        <v>0</v>
      </c>
      <c r="I98" s="39">
        <f t="shared" si="6"/>
        <v>0</v>
      </c>
      <c r="J98" s="115">
        <f>SUM(J99:J105)</f>
        <v>0</v>
      </c>
      <c r="K98" s="114">
        <f>SUM(K99:K105)</f>
        <v>0</v>
      </c>
      <c r="L98" s="39">
        <f t="shared" si="7"/>
        <v>0</v>
      </c>
      <c r="M98" s="113">
        <f>SUM(M99:M105)</f>
        <v>0</v>
      </c>
      <c r="N98" s="112">
        <f>SUM(N99:N105)</f>
        <v>0</v>
      </c>
      <c r="O98" s="39">
        <f t="shared" si="8"/>
        <v>0</v>
      </c>
      <c r="P98" s="38"/>
    </row>
    <row r="99" spans="1:16" ht="24" hidden="1" x14ac:dyDescent="0.25">
      <c r="A99" s="88">
        <v>2231</v>
      </c>
      <c r="B99" s="110" t="s">
        <v>216</v>
      </c>
      <c r="C99" s="45">
        <f t="shared" si="4"/>
        <v>0</v>
      </c>
      <c r="D99" s="43">
        <v>0</v>
      </c>
      <c r="E99" s="40"/>
      <c r="F99" s="44">
        <f t="shared" si="5"/>
        <v>0</v>
      </c>
      <c r="G99" s="43"/>
      <c r="H99" s="42"/>
      <c r="I99" s="39">
        <f t="shared" si="6"/>
        <v>0</v>
      </c>
      <c r="J99" s="43">
        <v>0</v>
      </c>
      <c r="K99" s="42"/>
      <c r="L99" s="39">
        <f t="shared" si="7"/>
        <v>0</v>
      </c>
      <c r="M99" s="41"/>
      <c r="N99" s="40"/>
      <c r="O99" s="39">
        <f t="shared" si="8"/>
        <v>0</v>
      </c>
      <c r="P99" s="38"/>
    </row>
    <row r="100" spans="1:16" ht="24" hidden="1" x14ac:dyDescent="0.25">
      <c r="A100" s="88">
        <v>2232</v>
      </c>
      <c r="B100" s="110" t="s">
        <v>215</v>
      </c>
      <c r="C100" s="45">
        <f t="shared" si="4"/>
        <v>0</v>
      </c>
      <c r="D100" s="43">
        <v>0</v>
      </c>
      <c r="E100" s="40"/>
      <c r="F100" s="44">
        <f t="shared" si="5"/>
        <v>0</v>
      </c>
      <c r="G100" s="43"/>
      <c r="H100" s="42"/>
      <c r="I100" s="39">
        <f t="shared" si="6"/>
        <v>0</v>
      </c>
      <c r="J100" s="43">
        <v>0</v>
      </c>
      <c r="K100" s="42"/>
      <c r="L100" s="39">
        <f t="shared" si="7"/>
        <v>0</v>
      </c>
      <c r="M100" s="41"/>
      <c r="N100" s="40"/>
      <c r="O100" s="39">
        <f t="shared" si="8"/>
        <v>0</v>
      </c>
      <c r="P100" s="38"/>
    </row>
    <row r="101" spans="1:16" hidden="1" x14ac:dyDescent="0.25">
      <c r="A101" s="145">
        <v>2233</v>
      </c>
      <c r="B101" s="117" t="s">
        <v>214</v>
      </c>
      <c r="C101" s="45">
        <f t="shared" si="4"/>
        <v>0</v>
      </c>
      <c r="D101" s="83">
        <v>0</v>
      </c>
      <c r="E101" s="80"/>
      <c r="F101" s="84">
        <f t="shared" si="5"/>
        <v>0</v>
      </c>
      <c r="G101" s="83"/>
      <c r="H101" s="82"/>
      <c r="I101" s="79">
        <f t="shared" si="6"/>
        <v>0</v>
      </c>
      <c r="J101" s="83">
        <v>0</v>
      </c>
      <c r="K101" s="82"/>
      <c r="L101" s="79">
        <f t="shared" si="7"/>
        <v>0</v>
      </c>
      <c r="M101" s="81"/>
      <c r="N101" s="80"/>
      <c r="O101" s="79">
        <f t="shared" si="8"/>
        <v>0</v>
      </c>
      <c r="P101" s="78"/>
    </row>
    <row r="102" spans="1:16" ht="24" hidden="1" x14ac:dyDescent="0.25">
      <c r="A102" s="88">
        <v>2234</v>
      </c>
      <c r="B102" s="110" t="s">
        <v>213</v>
      </c>
      <c r="C102" s="45">
        <f t="shared" si="4"/>
        <v>0</v>
      </c>
      <c r="D102" s="43">
        <v>0</v>
      </c>
      <c r="E102" s="40"/>
      <c r="F102" s="44">
        <f t="shared" si="5"/>
        <v>0</v>
      </c>
      <c r="G102" s="43"/>
      <c r="H102" s="42"/>
      <c r="I102" s="39">
        <f t="shared" si="6"/>
        <v>0</v>
      </c>
      <c r="J102" s="43">
        <v>0</v>
      </c>
      <c r="K102" s="42"/>
      <c r="L102" s="39">
        <f t="shared" si="7"/>
        <v>0</v>
      </c>
      <c r="M102" s="41"/>
      <c r="N102" s="40"/>
      <c r="O102" s="39">
        <f t="shared" si="8"/>
        <v>0</v>
      </c>
      <c r="P102" s="38"/>
    </row>
    <row r="103" spans="1:16" ht="24" hidden="1" x14ac:dyDescent="0.25">
      <c r="A103" s="88">
        <v>2235</v>
      </c>
      <c r="B103" s="110" t="s">
        <v>212</v>
      </c>
      <c r="C103" s="45">
        <f t="shared" si="4"/>
        <v>0</v>
      </c>
      <c r="D103" s="43">
        <v>0</v>
      </c>
      <c r="E103" s="40"/>
      <c r="F103" s="44">
        <f t="shared" si="5"/>
        <v>0</v>
      </c>
      <c r="G103" s="43"/>
      <c r="H103" s="42"/>
      <c r="I103" s="39">
        <f t="shared" si="6"/>
        <v>0</v>
      </c>
      <c r="J103" s="43">
        <v>0</v>
      </c>
      <c r="K103" s="42"/>
      <c r="L103" s="39">
        <f t="shared" si="7"/>
        <v>0</v>
      </c>
      <c r="M103" s="41"/>
      <c r="N103" s="40"/>
      <c r="O103" s="39">
        <f t="shared" si="8"/>
        <v>0</v>
      </c>
      <c r="P103" s="38"/>
    </row>
    <row r="104" spans="1:16" hidden="1" x14ac:dyDescent="0.25">
      <c r="A104" s="88">
        <v>2236</v>
      </c>
      <c r="B104" s="110" t="s">
        <v>211</v>
      </c>
      <c r="C104" s="45">
        <f t="shared" si="4"/>
        <v>0</v>
      </c>
      <c r="D104" s="43">
        <v>0</v>
      </c>
      <c r="E104" s="40"/>
      <c r="F104" s="44">
        <f t="shared" si="5"/>
        <v>0</v>
      </c>
      <c r="G104" s="43"/>
      <c r="H104" s="42"/>
      <c r="I104" s="39">
        <f t="shared" si="6"/>
        <v>0</v>
      </c>
      <c r="J104" s="43">
        <v>0</v>
      </c>
      <c r="K104" s="42"/>
      <c r="L104" s="39">
        <f t="shared" si="7"/>
        <v>0</v>
      </c>
      <c r="M104" s="41"/>
      <c r="N104" s="40"/>
      <c r="O104" s="39">
        <f t="shared" si="8"/>
        <v>0</v>
      </c>
      <c r="P104" s="38"/>
    </row>
    <row r="105" spans="1:16" hidden="1" x14ac:dyDescent="0.25">
      <c r="A105" s="88">
        <v>2239</v>
      </c>
      <c r="B105" s="110" t="s">
        <v>210</v>
      </c>
      <c r="C105" s="45">
        <f t="shared" si="4"/>
        <v>0</v>
      </c>
      <c r="D105" s="43">
        <v>0</v>
      </c>
      <c r="E105" s="40"/>
      <c r="F105" s="44">
        <f t="shared" si="5"/>
        <v>0</v>
      </c>
      <c r="G105" s="43"/>
      <c r="H105" s="42"/>
      <c r="I105" s="39">
        <f t="shared" si="6"/>
        <v>0</v>
      </c>
      <c r="J105" s="43">
        <v>0</v>
      </c>
      <c r="K105" s="42"/>
      <c r="L105" s="39">
        <f t="shared" si="7"/>
        <v>0</v>
      </c>
      <c r="M105" s="41"/>
      <c r="N105" s="40"/>
      <c r="O105" s="39">
        <f t="shared" si="8"/>
        <v>0</v>
      </c>
      <c r="P105" s="38"/>
    </row>
    <row r="106" spans="1:16" ht="24" x14ac:dyDescent="0.25">
      <c r="A106" s="111">
        <v>2240</v>
      </c>
      <c r="B106" s="110" t="s">
        <v>209</v>
      </c>
      <c r="C106" s="45">
        <f t="shared" si="4"/>
        <v>48979</v>
      </c>
      <c r="D106" s="115">
        <f>SUM(D107:D114)</f>
        <v>38979</v>
      </c>
      <c r="E106" s="136">
        <f>SUM(E107:E114)</f>
        <v>10000</v>
      </c>
      <c r="F106" s="87">
        <f t="shared" si="5"/>
        <v>48979</v>
      </c>
      <c r="G106" s="115">
        <f>SUM(G107:G114)</f>
        <v>0</v>
      </c>
      <c r="H106" s="114">
        <f>SUM(H107:H114)</f>
        <v>0</v>
      </c>
      <c r="I106" s="39">
        <f t="shared" si="6"/>
        <v>0</v>
      </c>
      <c r="J106" s="115">
        <f>SUM(J107:J114)</f>
        <v>0</v>
      </c>
      <c r="K106" s="114">
        <f>SUM(K107:K114)</f>
        <v>0</v>
      </c>
      <c r="L106" s="39">
        <f t="shared" si="7"/>
        <v>0</v>
      </c>
      <c r="M106" s="113">
        <f>SUM(M107:M114)</f>
        <v>0</v>
      </c>
      <c r="N106" s="112">
        <f>SUM(N107:N114)</f>
        <v>0</v>
      </c>
      <c r="O106" s="39">
        <f t="shared" si="8"/>
        <v>0</v>
      </c>
      <c r="P106" s="38"/>
    </row>
    <row r="107" spans="1:16" x14ac:dyDescent="0.25">
      <c r="A107" s="88">
        <v>2241</v>
      </c>
      <c r="B107" s="110" t="s">
        <v>208</v>
      </c>
      <c r="C107" s="45">
        <f t="shared" si="4"/>
        <v>48979</v>
      </c>
      <c r="D107" s="43">
        <v>38979</v>
      </c>
      <c r="E107" s="543">
        <v>10000</v>
      </c>
      <c r="F107" s="87">
        <f t="shared" si="5"/>
        <v>48979</v>
      </c>
      <c r="G107" s="43"/>
      <c r="H107" s="42"/>
      <c r="I107" s="39">
        <f t="shared" si="6"/>
        <v>0</v>
      </c>
      <c r="J107" s="43">
        <v>0</v>
      </c>
      <c r="K107" s="42"/>
      <c r="L107" s="39">
        <f t="shared" si="7"/>
        <v>0</v>
      </c>
      <c r="M107" s="41"/>
      <c r="N107" s="40"/>
      <c r="O107" s="39">
        <f t="shared" si="8"/>
        <v>0</v>
      </c>
      <c r="P107" s="38"/>
    </row>
    <row r="108" spans="1:16" hidden="1" x14ac:dyDescent="0.25">
      <c r="A108" s="88">
        <v>2242</v>
      </c>
      <c r="B108" s="110" t="s">
        <v>207</v>
      </c>
      <c r="C108" s="45">
        <f t="shared" si="4"/>
        <v>0</v>
      </c>
      <c r="D108" s="43">
        <v>0</v>
      </c>
      <c r="E108" s="40"/>
      <c r="F108" s="44">
        <f t="shared" si="5"/>
        <v>0</v>
      </c>
      <c r="G108" s="43"/>
      <c r="H108" s="42"/>
      <c r="I108" s="39">
        <f t="shared" si="6"/>
        <v>0</v>
      </c>
      <c r="J108" s="43">
        <v>0</v>
      </c>
      <c r="K108" s="42"/>
      <c r="L108" s="39">
        <f t="shared" si="7"/>
        <v>0</v>
      </c>
      <c r="M108" s="41"/>
      <c r="N108" s="40"/>
      <c r="O108" s="39">
        <f t="shared" si="8"/>
        <v>0</v>
      </c>
      <c r="P108" s="38"/>
    </row>
    <row r="109" spans="1:16" ht="24" hidden="1" x14ac:dyDescent="0.25">
      <c r="A109" s="88">
        <v>2243</v>
      </c>
      <c r="B109" s="110" t="s">
        <v>206</v>
      </c>
      <c r="C109" s="45">
        <f t="shared" si="4"/>
        <v>0</v>
      </c>
      <c r="D109" s="43">
        <v>0</v>
      </c>
      <c r="E109" s="40"/>
      <c r="F109" s="44">
        <f t="shared" si="5"/>
        <v>0</v>
      </c>
      <c r="G109" s="43"/>
      <c r="H109" s="42"/>
      <c r="I109" s="39">
        <f t="shared" si="6"/>
        <v>0</v>
      </c>
      <c r="J109" s="43"/>
      <c r="K109" s="42"/>
      <c r="L109" s="39">
        <f t="shared" si="7"/>
        <v>0</v>
      </c>
      <c r="M109" s="41"/>
      <c r="N109" s="40"/>
      <c r="O109" s="39">
        <f t="shared" si="8"/>
        <v>0</v>
      </c>
      <c r="P109" s="38"/>
    </row>
    <row r="110" spans="1:16" hidden="1" x14ac:dyDescent="0.25">
      <c r="A110" s="88">
        <v>2244</v>
      </c>
      <c r="B110" s="110" t="s">
        <v>205</v>
      </c>
      <c r="C110" s="45">
        <f t="shared" si="4"/>
        <v>0</v>
      </c>
      <c r="D110" s="43">
        <v>0</v>
      </c>
      <c r="E110" s="40"/>
      <c r="F110" s="44">
        <f t="shared" si="5"/>
        <v>0</v>
      </c>
      <c r="G110" s="43"/>
      <c r="H110" s="42"/>
      <c r="I110" s="39">
        <f t="shared" si="6"/>
        <v>0</v>
      </c>
      <c r="J110" s="43"/>
      <c r="K110" s="42"/>
      <c r="L110" s="39">
        <f t="shared" si="7"/>
        <v>0</v>
      </c>
      <c r="M110" s="41"/>
      <c r="N110" s="40"/>
      <c r="O110" s="39">
        <f t="shared" si="8"/>
        <v>0</v>
      </c>
      <c r="P110" s="38"/>
    </row>
    <row r="111" spans="1:16" ht="24" hidden="1" x14ac:dyDescent="0.25">
      <c r="A111" s="88">
        <v>2246</v>
      </c>
      <c r="B111" s="110" t="s">
        <v>204</v>
      </c>
      <c r="C111" s="45">
        <f t="shared" si="4"/>
        <v>0</v>
      </c>
      <c r="D111" s="43">
        <v>0</v>
      </c>
      <c r="E111" s="40"/>
      <c r="F111" s="44">
        <f t="shared" si="5"/>
        <v>0</v>
      </c>
      <c r="G111" s="43"/>
      <c r="H111" s="42"/>
      <c r="I111" s="39">
        <f t="shared" si="6"/>
        <v>0</v>
      </c>
      <c r="J111" s="43">
        <v>0</v>
      </c>
      <c r="K111" s="42"/>
      <c r="L111" s="39">
        <f t="shared" si="7"/>
        <v>0</v>
      </c>
      <c r="M111" s="41"/>
      <c r="N111" s="40"/>
      <c r="O111" s="39">
        <f t="shared" si="8"/>
        <v>0</v>
      </c>
      <c r="P111" s="38"/>
    </row>
    <row r="112" spans="1:16" hidden="1" x14ac:dyDescent="0.25">
      <c r="A112" s="88">
        <v>2247</v>
      </c>
      <c r="B112" s="110" t="s">
        <v>203</v>
      </c>
      <c r="C112" s="45">
        <f t="shared" si="4"/>
        <v>0</v>
      </c>
      <c r="D112" s="43">
        <v>0</v>
      </c>
      <c r="E112" s="40"/>
      <c r="F112" s="44">
        <f t="shared" si="5"/>
        <v>0</v>
      </c>
      <c r="G112" s="43"/>
      <c r="H112" s="42"/>
      <c r="I112" s="39">
        <f t="shared" si="6"/>
        <v>0</v>
      </c>
      <c r="J112" s="43">
        <v>0</v>
      </c>
      <c r="K112" s="42"/>
      <c r="L112" s="39">
        <f t="shared" si="7"/>
        <v>0</v>
      </c>
      <c r="M112" s="41"/>
      <c r="N112" s="40"/>
      <c r="O112" s="39">
        <f t="shared" si="8"/>
        <v>0</v>
      </c>
      <c r="P112" s="38"/>
    </row>
    <row r="113" spans="1:16" ht="24" hidden="1" x14ac:dyDescent="0.25">
      <c r="A113" s="88">
        <v>2248</v>
      </c>
      <c r="B113" s="110" t="s">
        <v>202</v>
      </c>
      <c r="C113" s="45">
        <f t="shared" si="4"/>
        <v>0</v>
      </c>
      <c r="D113" s="43">
        <v>0</v>
      </c>
      <c r="E113" s="40"/>
      <c r="F113" s="44">
        <f t="shared" si="5"/>
        <v>0</v>
      </c>
      <c r="G113" s="43"/>
      <c r="H113" s="42"/>
      <c r="I113" s="39">
        <f t="shared" si="6"/>
        <v>0</v>
      </c>
      <c r="J113" s="43">
        <v>0</v>
      </c>
      <c r="K113" s="42"/>
      <c r="L113" s="39">
        <f t="shared" si="7"/>
        <v>0</v>
      </c>
      <c r="M113" s="41"/>
      <c r="N113" s="40"/>
      <c r="O113" s="39">
        <f t="shared" si="8"/>
        <v>0</v>
      </c>
      <c r="P113" s="38"/>
    </row>
    <row r="114" spans="1:16" ht="24" hidden="1" x14ac:dyDescent="0.25">
      <c r="A114" s="88">
        <v>2249</v>
      </c>
      <c r="B114" s="110" t="s">
        <v>201</v>
      </c>
      <c r="C114" s="45">
        <f t="shared" si="4"/>
        <v>0</v>
      </c>
      <c r="D114" s="43">
        <v>0</v>
      </c>
      <c r="E114" s="40"/>
      <c r="F114" s="44">
        <f t="shared" si="5"/>
        <v>0</v>
      </c>
      <c r="G114" s="43"/>
      <c r="H114" s="42"/>
      <c r="I114" s="39">
        <f t="shared" si="6"/>
        <v>0</v>
      </c>
      <c r="J114" s="43">
        <v>0</v>
      </c>
      <c r="K114" s="42"/>
      <c r="L114" s="39">
        <f t="shared" si="7"/>
        <v>0</v>
      </c>
      <c r="M114" s="41"/>
      <c r="N114" s="40"/>
      <c r="O114" s="39">
        <f t="shared" si="8"/>
        <v>0</v>
      </c>
      <c r="P114" s="38"/>
    </row>
    <row r="115" spans="1:16" hidden="1" x14ac:dyDescent="0.25">
      <c r="A115" s="111">
        <v>2250</v>
      </c>
      <c r="B115" s="110" t="s">
        <v>200</v>
      </c>
      <c r="C115" s="45">
        <f t="shared" si="4"/>
        <v>0</v>
      </c>
      <c r="D115" s="115">
        <f>SUM(D116:D118)</f>
        <v>0</v>
      </c>
      <c r="E115" s="112">
        <f>SUM(E116:E118)</f>
        <v>0</v>
      </c>
      <c r="F115" s="44">
        <f t="shared" si="5"/>
        <v>0</v>
      </c>
      <c r="G115" s="115">
        <f>SUM(G116:G118)</f>
        <v>0</v>
      </c>
      <c r="H115" s="114">
        <f>SUM(H116:H118)</f>
        <v>0</v>
      </c>
      <c r="I115" s="39">
        <f t="shared" si="6"/>
        <v>0</v>
      </c>
      <c r="J115" s="115">
        <f>SUM(J116:J118)</f>
        <v>0</v>
      </c>
      <c r="K115" s="114">
        <f>SUM(K116:K118)</f>
        <v>0</v>
      </c>
      <c r="L115" s="39">
        <f t="shared" si="7"/>
        <v>0</v>
      </c>
      <c r="M115" s="113">
        <f>SUM(M116:M118)</f>
        <v>0</v>
      </c>
      <c r="N115" s="112">
        <f>SUM(N116:N118)</f>
        <v>0</v>
      </c>
      <c r="O115" s="39">
        <f t="shared" si="8"/>
        <v>0</v>
      </c>
      <c r="P115" s="38"/>
    </row>
    <row r="116" spans="1:16" hidden="1" x14ac:dyDescent="0.25">
      <c r="A116" s="88">
        <v>2251</v>
      </c>
      <c r="B116" s="110" t="s">
        <v>199</v>
      </c>
      <c r="C116" s="45">
        <f t="shared" si="4"/>
        <v>0</v>
      </c>
      <c r="D116" s="43">
        <v>0</v>
      </c>
      <c r="E116" s="40"/>
      <c r="F116" s="44">
        <f t="shared" si="5"/>
        <v>0</v>
      </c>
      <c r="G116" s="43"/>
      <c r="H116" s="42"/>
      <c r="I116" s="39">
        <f t="shared" si="6"/>
        <v>0</v>
      </c>
      <c r="J116" s="43">
        <v>0</v>
      </c>
      <c r="K116" s="42"/>
      <c r="L116" s="39">
        <f t="shared" si="7"/>
        <v>0</v>
      </c>
      <c r="M116" s="41"/>
      <c r="N116" s="40"/>
      <c r="O116" s="39">
        <f t="shared" si="8"/>
        <v>0</v>
      </c>
      <c r="P116" s="38"/>
    </row>
    <row r="117" spans="1:16" ht="24" hidden="1" x14ac:dyDescent="0.25">
      <c r="A117" s="88">
        <v>2252</v>
      </c>
      <c r="B117" s="110" t="s">
        <v>198</v>
      </c>
      <c r="C117" s="45">
        <f t="shared" ref="C117:C181" si="9">F117+I117+L117+O117</f>
        <v>0</v>
      </c>
      <c r="D117" s="43">
        <v>0</v>
      </c>
      <c r="E117" s="40"/>
      <c r="F117" s="44">
        <f t="shared" si="5"/>
        <v>0</v>
      </c>
      <c r="G117" s="43"/>
      <c r="H117" s="42"/>
      <c r="I117" s="39">
        <f t="shared" si="6"/>
        <v>0</v>
      </c>
      <c r="J117" s="43">
        <v>0</v>
      </c>
      <c r="K117" s="42"/>
      <c r="L117" s="39">
        <f t="shared" si="7"/>
        <v>0</v>
      </c>
      <c r="M117" s="41"/>
      <c r="N117" s="40"/>
      <c r="O117" s="39">
        <f t="shared" si="8"/>
        <v>0</v>
      </c>
      <c r="P117" s="38"/>
    </row>
    <row r="118" spans="1:16" ht="24" hidden="1" x14ac:dyDescent="0.25">
      <c r="A118" s="88">
        <v>2259</v>
      </c>
      <c r="B118" s="110" t="s">
        <v>197</v>
      </c>
      <c r="C118" s="45">
        <f t="shared" si="9"/>
        <v>0</v>
      </c>
      <c r="D118" s="43">
        <v>0</v>
      </c>
      <c r="E118" s="40"/>
      <c r="F118" s="44">
        <f t="shared" ref="F118:F182" si="10">D118+E118</f>
        <v>0</v>
      </c>
      <c r="G118" s="43"/>
      <c r="H118" s="42"/>
      <c r="I118" s="39">
        <f t="shared" ref="I118:I182" si="11">G118+H118</f>
        <v>0</v>
      </c>
      <c r="J118" s="43">
        <v>0</v>
      </c>
      <c r="K118" s="42"/>
      <c r="L118" s="39">
        <f t="shared" ref="L118:L182" si="12">J118+K118</f>
        <v>0</v>
      </c>
      <c r="M118" s="41"/>
      <c r="N118" s="40"/>
      <c r="O118" s="39">
        <f t="shared" ref="O118:O182" si="13">M118+N118</f>
        <v>0</v>
      </c>
      <c r="P118" s="38"/>
    </row>
    <row r="119" spans="1:16" hidden="1" x14ac:dyDescent="0.25">
      <c r="A119" s="111">
        <v>2260</v>
      </c>
      <c r="B119" s="110" t="s">
        <v>196</v>
      </c>
      <c r="C119" s="45">
        <f t="shared" si="9"/>
        <v>0</v>
      </c>
      <c r="D119" s="115">
        <f>SUM(D120:D124)</f>
        <v>0</v>
      </c>
      <c r="E119" s="112">
        <f>SUM(E120:E124)</f>
        <v>0</v>
      </c>
      <c r="F119" s="44">
        <f t="shared" si="10"/>
        <v>0</v>
      </c>
      <c r="G119" s="115">
        <f>SUM(G120:G124)</f>
        <v>0</v>
      </c>
      <c r="H119" s="114">
        <f>SUM(H120:H124)</f>
        <v>0</v>
      </c>
      <c r="I119" s="39">
        <f t="shared" si="11"/>
        <v>0</v>
      </c>
      <c r="J119" s="115">
        <f>SUM(J120:J124)</f>
        <v>0</v>
      </c>
      <c r="K119" s="114">
        <f>SUM(K120:K124)</f>
        <v>0</v>
      </c>
      <c r="L119" s="39">
        <f t="shared" si="12"/>
        <v>0</v>
      </c>
      <c r="M119" s="113">
        <f>SUM(M120:M124)</f>
        <v>0</v>
      </c>
      <c r="N119" s="112">
        <f>SUM(N120:N124)</f>
        <v>0</v>
      </c>
      <c r="O119" s="39">
        <f t="shared" si="13"/>
        <v>0</v>
      </c>
      <c r="P119" s="38"/>
    </row>
    <row r="120" spans="1:16" hidden="1" x14ac:dyDescent="0.25">
      <c r="A120" s="88">
        <v>2261</v>
      </c>
      <c r="B120" s="110" t="s">
        <v>195</v>
      </c>
      <c r="C120" s="45">
        <f t="shared" si="9"/>
        <v>0</v>
      </c>
      <c r="D120" s="43">
        <v>0</v>
      </c>
      <c r="E120" s="40"/>
      <c r="F120" s="44">
        <f t="shared" si="10"/>
        <v>0</v>
      </c>
      <c r="G120" s="43"/>
      <c r="H120" s="42"/>
      <c r="I120" s="39">
        <f t="shared" si="11"/>
        <v>0</v>
      </c>
      <c r="J120" s="43">
        <v>0</v>
      </c>
      <c r="K120" s="42"/>
      <c r="L120" s="39">
        <f t="shared" si="12"/>
        <v>0</v>
      </c>
      <c r="M120" s="41"/>
      <c r="N120" s="40"/>
      <c r="O120" s="39">
        <f t="shared" si="13"/>
        <v>0</v>
      </c>
      <c r="P120" s="38"/>
    </row>
    <row r="121" spans="1:16" hidden="1" x14ac:dyDescent="0.25">
      <c r="A121" s="88">
        <v>2262</v>
      </c>
      <c r="B121" s="110" t="s">
        <v>194</v>
      </c>
      <c r="C121" s="45">
        <f t="shared" si="9"/>
        <v>0</v>
      </c>
      <c r="D121" s="43">
        <v>0</v>
      </c>
      <c r="E121" s="40"/>
      <c r="F121" s="44">
        <f t="shared" si="10"/>
        <v>0</v>
      </c>
      <c r="G121" s="43"/>
      <c r="H121" s="42"/>
      <c r="I121" s="39">
        <f t="shared" si="11"/>
        <v>0</v>
      </c>
      <c r="J121" s="43">
        <v>0</v>
      </c>
      <c r="K121" s="42"/>
      <c r="L121" s="39">
        <f t="shared" si="12"/>
        <v>0</v>
      </c>
      <c r="M121" s="41"/>
      <c r="N121" s="40"/>
      <c r="O121" s="39">
        <f t="shared" si="13"/>
        <v>0</v>
      </c>
      <c r="P121" s="38"/>
    </row>
    <row r="122" spans="1:16" hidden="1" x14ac:dyDescent="0.25">
      <c r="A122" s="88">
        <v>2263</v>
      </c>
      <c r="B122" s="110" t="s">
        <v>193</v>
      </c>
      <c r="C122" s="45">
        <f t="shared" si="9"/>
        <v>0</v>
      </c>
      <c r="D122" s="43">
        <v>0</v>
      </c>
      <c r="E122" s="40"/>
      <c r="F122" s="44">
        <f t="shared" si="10"/>
        <v>0</v>
      </c>
      <c r="G122" s="43"/>
      <c r="H122" s="42"/>
      <c r="I122" s="39">
        <f t="shared" si="11"/>
        <v>0</v>
      </c>
      <c r="J122" s="43">
        <v>0</v>
      </c>
      <c r="K122" s="42"/>
      <c r="L122" s="39">
        <f t="shared" si="12"/>
        <v>0</v>
      </c>
      <c r="M122" s="41"/>
      <c r="N122" s="40"/>
      <c r="O122" s="39">
        <f t="shared" si="13"/>
        <v>0</v>
      </c>
      <c r="P122" s="38"/>
    </row>
    <row r="123" spans="1:16" hidden="1" x14ac:dyDescent="0.25">
      <c r="A123" s="88">
        <v>2264</v>
      </c>
      <c r="B123" s="110" t="s">
        <v>192</v>
      </c>
      <c r="C123" s="45">
        <f t="shared" si="9"/>
        <v>0</v>
      </c>
      <c r="D123" s="43">
        <v>0</v>
      </c>
      <c r="E123" s="40"/>
      <c r="F123" s="44">
        <f t="shared" si="10"/>
        <v>0</v>
      </c>
      <c r="G123" s="43"/>
      <c r="H123" s="42"/>
      <c r="I123" s="39">
        <f t="shared" si="11"/>
        <v>0</v>
      </c>
      <c r="J123" s="43">
        <v>0</v>
      </c>
      <c r="K123" s="42"/>
      <c r="L123" s="39">
        <f t="shared" si="12"/>
        <v>0</v>
      </c>
      <c r="M123" s="41"/>
      <c r="N123" s="40"/>
      <c r="O123" s="39">
        <f t="shared" si="13"/>
        <v>0</v>
      </c>
      <c r="P123" s="38"/>
    </row>
    <row r="124" spans="1:16" hidden="1" x14ac:dyDescent="0.25">
      <c r="A124" s="88">
        <v>2269</v>
      </c>
      <c r="B124" s="110" t="s">
        <v>191</v>
      </c>
      <c r="C124" s="45">
        <f t="shared" si="9"/>
        <v>0</v>
      </c>
      <c r="D124" s="43">
        <v>0</v>
      </c>
      <c r="E124" s="40"/>
      <c r="F124" s="44">
        <f t="shared" si="10"/>
        <v>0</v>
      </c>
      <c r="G124" s="43"/>
      <c r="H124" s="42"/>
      <c r="I124" s="39">
        <f t="shared" si="11"/>
        <v>0</v>
      </c>
      <c r="J124" s="43"/>
      <c r="K124" s="42"/>
      <c r="L124" s="39">
        <f t="shared" si="12"/>
        <v>0</v>
      </c>
      <c r="M124" s="41"/>
      <c r="N124" s="40"/>
      <c r="O124" s="39">
        <f t="shared" si="13"/>
        <v>0</v>
      </c>
      <c r="P124" s="38"/>
    </row>
    <row r="125" spans="1:16" x14ac:dyDescent="0.25">
      <c r="A125" s="111">
        <v>2270</v>
      </c>
      <c r="B125" s="110" t="s">
        <v>190</v>
      </c>
      <c r="C125" s="45">
        <f t="shared" si="9"/>
        <v>167</v>
      </c>
      <c r="D125" s="115">
        <f>SUM(D126:D130)</f>
        <v>167</v>
      </c>
      <c r="E125" s="136">
        <f>SUM(E126:E130)</f>
        <v>0</v>
      </c>
      <c r="F125" s="87">
        <f t="shared" si="10"/>
        <v>167</v>
      </c>
      <c r="G125" s="115">
        <f>SUM(G126:G130)</f>
        <v>0</v>
      </c>
      <c r="H125" s="114">
        <f>SUM(H126:H130)</f>
        <v>0</v>
      </c>
      <c r="I125" s="39">
        <f t="shared" si="11"/>
        <v>0</v>
      </c>
      <c r="J125" s="115">
        <f>SUM(J126:J130)</f>
        <v>0</v>
      </c>
      <c r="K125" s="114">
        <f>SUM(K126:K130)</f>
        <v>0</v>
      </c>
      <c r="L125" s="39">
        <f t="shared" si="12"/>
        <v>0</v>
      </c>
      <c r="M125" s="113">
        <f>SUM(M126:M130)</f>
        <v>0</v>
      </c>
      <c r="N125" s="112">
        <f>SUM(N126:N130)</f>
        <v>0</v>
      </c>
      <c r="O125" s="39">
        <f t="shared" si="13"/>
        <v>0</v>
      </c>
      <c r="P125" s="38"/>
    </row>
    <row r="126" spans="1:16" hidden="1" x14ac:dyDescent="0.25">
      <c r="A126" s="88">
        <v>2272</v>
      </c>
      <c r="B126" s="1" t="s">
        <v>189</v>
      </c>
      <c r="C126" s="45">
        <f t="shared" si="9"/>
        <v>0</v>
      </c>
      <c r="D126" s="43">
        <v>0</v>
      </c>
      <c r="E126" s="40"/>
      <c r="F126" s="44">
        <f t="shared" si="10"/>
        <v>0</v>
      </c>
      <c r="G126" s="43"/>
      <c r="H126" s="42"/>
      <c r="I126" s="39">
        <f t="shared" si="11"/>
        <v>0</v>
      </c>
      <c r="J126" s="43">
        <v>0</v>
      </c>
      <c r="K126" s="42"/>
      <c r="L126" s="39">
        <f t="shared" si="12"/>
        <v>0</v>
      </c>
      <c r="M126" s="41"/>
      <c r="N126" s="40"/>
      <c r="O126" s="39">
        <f t="shared" si="13"/>
        <v>0</v>
      </c>
      <c r="P126" s="38"/>
    </row>
    <row r="127" spans="1:16" ht="24" hidden="1" x14ac:dyDescent="0.25">
      <c r="A127" s="88">
        <v>2275</v>
      </c>
      <c r="B127" s="110" t="s">
        <v>188</v>
      </c>
      <c r="C127" s="45">
        <f t="shared" si="9"/>
        <v>0</v>
      </c>
      <c r="D127" s="43">
        <v>0</v>
      </c>
      <c r="E127" s="40"/>
      <c r="F127" s="44">
        <f t="shared" si="10"/>
        <v>0</v>
      </c>
      <c r="G127" s="43"/>
      <c r="H127" s="42"/>
      <c r="I127" s="39">
        <f t="shared" si="11"/>
        <v>0</v>
      </c>
      <c r="J127" s="43">
        <v>0</v>
      </c>
      <c r="K127" s="42"/>
      <c r="L127" s="39">
        <f t="shared" si="12"/>
        <v>0</v>
      </c>
      <c r="M127" s="41"/>
      <c r="N127" s="40"/>
      <c r="O127" s="39">
        <f t="shared" si="13"/>
        <v>0</v>
      </c>
      <c r="P127" s="38"/>
    </row>
    <row r="128" spans="1:16" ht="24" hidden="1" x14ac:dyDescent="0.25">
      <c r="A128" s="88">
        <v>2276</v>
      </c>
      <c r="B128" s="110" t="s">
        <v>187</v>
      </c>
      <c r="C128" s="45">
        <f t="shared" si="9"/>
        <v>0</v>
      </c>
      <c r="D128" s="43">
        <v>0</v>
      </c>
      <c r="E128" s="40"/>
      <c r="F128" s="44">
        <f t="shared" si="10"/>
        <v>0</v>
      </c>
      <c r="G128" s="43"/>
      <c r="H128" s="42"/>
      <c r="I128" s="39">
        <f t="shared" si="11"/>
        <v>0</v>
      </c>
      <c r="J128" s="43">
        <v>0</v>
      </c>
      <c r="K128" s="42"/>
      <c r="L128" s="39">
        <f t="shared" si="12"/>
        <v>0</v>
      </c>
      <c r="M128" s="41"/>
      <c r="N128" s="40"/>
      <c r="O128" s="39">
        <f t="shared" si="13"/>
        <v>0</v>
      </c>
      <c r="P128" s="38"/>
    </row>
    <row r="129" spans="1:16" ht="24" hidden="1" x14ac:dyDescent="0.25">
      <c r="A129" s="88">
        <v>2278</v>
      </c>
      <c r="B129" s="110" t="s">
        <v>186</v>
      </c>
      <c r="C129" s="45">
        <f t="shared" si="9"/>
        <v>0</v>
      </c>
      <c r="D129" s="43">
        <v>0</v>
      </c>
      <c r="E129" s="40"/>
      <c r="F129" s="44">
        <f t="shared" si="10"/>
        <v>0</v>
      </c>
      <c r="G129" s="43"/>
      <c r="H129" s="42"/>
      <c r="I129" s="39">
        <f t="shared" si="11"/>
        <v>0</v>
      </c>
      <c r="J129" s="43">
        <v>0</v>
      </c>
      <c r="K129" s="42"/>
      <c r="L129" s="39">
        <f t="shared" si="12"/>
        <v>0</v>
      </c>
      <c r="M129" s="41"/>
      <c r="N129" s="40"/>
      <c r="O129" s="39">
        <f t="shared" si="13"/>
        <v>0</v>
      </c>
      <c r="P129" s="38"/>
    </row>
    <row r="130" spans="1:16" ht="24" x14ac:dyDescent="0.25">
      <c r="A130" s="88">
        <v>2279</v>
      </c>
      <c r="B130" s="110" t="s">
        <v>185</v>
      </c>
      <c r="C130" s="45">
        <f t="shared" si="9"/>
        <v>167</v>
      </c>
      <c r="D130" s="43">
        <v>167</v>
      </c>
      <c r="E130" s="543"/>
      <c r="F130" s="87">
        <f t="shared" si="10"/>
        <v>167</v>
      </c>
      <c r="G130" s="43"/>
      <c r="H130" s="42"/>
      <c r="I130" s="39">
        <f t="shared" si="11"/>
        <v>0</v>
      </c>
      <c r="J130" s="43">
        <v>0</v>
      </c>
      <c r="K130" s="42"/>
      <c r="L130" s="39">
        <f t="shared" si="12"/>
        <v>0</v>
      </c>
      <c r="M130" s="41"/>
      <c r="N130" s="40"/>
      <c r="O130" s="39">
        <f t="shared" si="13"/>
        <v>0</v>
      </c>
      <c r="P130" s="38"/>
    </row>
    <row r="131" spans="1:16" ht="24" hidden="1" x14ac:dyDescent="0.25">
      <c r="A131" s="118">
        <v>2280</v>
      </c>
      <c r="B131" s="117" t="s">
        <v>184</v>
      </c>
      <c r="C131" s="45">
        <f t="shared" si="9"/>
        <v>0</v>
      </c>
      <c r="D131" s="140">
        <f>SUM(D132)</f>
        <v>0</v>
      </c>
      <c r="E131" s="141">
        <f t="shared" ref="E131:N131" si="14">SUM(E132)</f>
        <v>0</v>
      </c>
      <c r="F131" s="84">
        <f t="shared" si="10"/>
        <v>0</v>
      </c>
      <c r="G131" s="140">
        <f t="shared" ref="G131" si="15">SUM(G132)</f>
        <v>0</v>
      </c>
      <c r="H131" s="139">
        <f t="shared" si="14"/>
        <v>0</v>
      </c>
      <c r="I131" s="79">
        <f t="shared" si="11"/>
        <v>0</v>
      </c>
      <c r="J131" s="140">
        <f>SUM(J132)</f>
        <v>0</v>
      </c>
      <c r="K131" s="139">
        <f t="shared" si="14"/>
        <v>0</v>
      </c>
      <c r="L131" s="79">
        <f t="shared" si="12"/>
        <v>0</v>
      </c>
      <c r="M131" s="113">
        <f t="shared" si="14"/>
        <v>0</v>
      </c>
      <c r="N131" s="112">
        <f t="shared" si="14"/>
        <v>0</v>
      </c>
      <c r="O131" s="39">
        <f t="shared" si="13"/>
        <v>0</v>
      </c>
      <c r="P131" s="38"/>
    </row>
    <row r="132" spans="1:16" ht="24" hidden="1" x14ac:dyDescent="0.25">
      <c r="A132" s="88">
        <v>2283</v>
      </c>
      <c r="B132" s="110" t="s">
        <v>183</v>
      </c>
      <c r="C132" s="45">
        <f t="shared" si="9"/>
        <v>0</v>
      </c>
      <c r="D132" s="43">
        <v>0</v>
      </c>
      <c r="E132" s="40"/>
      <c r="F132" s="44">
        <f t="shared" si="10"/>
        <v>0</v>
      </c>
      <c r="G132" s="43"/>
      <c r="H132" s="42"/>
      <c r="I132" s="39">
        <f t="shared" si="11"/>
        <v>0</v>
      </c>
      <c r="J132" s="43">
        <v>0</v>
      </c>
      <c r="K132" s="42"/>
      <c r="L132" s="39">
        <f t="shared" si="12"/>
        <v>0</v>
      </c>
      <c r="M132" s="41"/>
      <c r="N132" s="40"/>
      <c r="O132" s="39">
        <f t="shared" si="13"/>
        <v>0</v>
      </c>
      <c r="P132" s="38"/>
    </row>
    <row r="133" spans="1:16" ht="36" hidden="1" x14ac:dyDescent="0.25">
      <c r="A133" s="109">
        <v>2300</v>
      </c>
      <c r="B133" s="108" t="s">
        <v>182</v>
      </c>
      <c r="C133" s="124">
        <f t="shared" si="9"/>
        <v>0</v>
      </c>
      <c r="D133" s="121">
        <f>SUM(D134,D139,D143,D144,D147,D154,D162,D163,D166)</f>
        <v>0</v>
      </c>
      <c r="E133" s="123">
        <f>SUM(E134,E139,E143,E144,E147,E154,E162,E163,E166)</f>
        <v>0</v>
      </c>
      <c r="F133" s="122">
        <f t="shared" si="10"/>
        <v>0</v>
      </c>
      <c r="G133" s="121">
        <f>SUM(G134,G139,G143,G144,G147,G154,G162,G163,G166)</f>
        <v>0</v>
      </c>
      <c r="H133" s="120">
        <f>SUM(H134,H139,H143,H144,H147,H154,H162,H163,H166)</f>
        <v>0</v>
      </c>
      <c r="I133" s="119">
        <f t="shared" si="11"/>
        <v>0</v>
      </c>
      <c r="J133" s="121">
        <f>SUM(J134,J139,J143,J144,J147,J154,J162,J163,J166)</f>
        <v>0</v>
      </c>
      <c r="K133" s="120">
        <f>SUM(K134,K139,K143,K144,K147,K154,K162,K163,K166)</f>
        <v>0</v>
      </c>
      <c r="L133" s="119">
        <f t="shared" si="12"/>
        <v>0</v>
      </c>
      <c r="M133" s="172">
        <f>SUM(M134,M139,M143,M144,M147,M154,M162,M163,M166)</f>
        <v>0</v>
      </c>
      <c r="N133" s="123">
        <f>SUM(N134,N139,N143,N144,N147,N154,N162,N163,N166)</f>
        <v>0</v>
      </c>
      <c r="O133" s="119">
        <f t="shared" si="13"/>
        <v>0</v>
      </c>
      <c r="P133" s="171"/>
    </row>
    <row r="134" spans="1:16" ht="24" hidden="1" x14ac:dyDescent="0.25">
      <c r="A134" s="118">
        <v>2310</v>
      </c>
      <c r="B134" s="117" t="s">
        <v>181</v>
      </c>
      <c r="C134" s="85">
        <f t="shared" si="9"/>
        <v>0</v>
      </c>
      <c r="D134" s="201">
        <f>SUM(D135:D138)</f>
        <v>0</v>
      </c>
      <c r="E134" s="139">
        <f>SUM(E135:E138)</f>
        <v>0</v>
      </c>
      <c r="F134" s="84">
        <f t="shared" si="10"/>
        <v>0</v>
      </c>
      <c r="G134" s="140">
        <f>SUM(G135:G138)</f>
        <v>0</v>
      </c>
      <c r="H134" s="139">
        <f>SUM(H135:H138)</f>
        <v>0</v>
      </c>
      <c r="I134" s="79">
        <f t="shared" si="11"/>
        <v>0</v>
      </c>
      <c r="J134" s="140">
        <f>SUM(J135:J138)</f>
        <v>0</v>
      </c>
      <c r="K134" s="139">
        <f>SUM(K135:K138)</f>
        <v>0</v>
      </c>
      <c r="L134" s="79">
        <f t="shared" si="12"/>
        <v>0</v>
      </c>
      <c r="M134" s="142">
        <f>SUM(M135:M138)</f>
        <v>0</v>
      </c>
      <c r="N134" s="141">
        <f>SUM(N135:N138)</f>
        <v>0</v>
      </c>
      <c r="O134" s="79">
        <f t="shared" si="13"/>
        <v>0</v>
      </c>
      <c r="P134" s="78"/>
    </row>
    <row r="135" spans="1:16" hidden="1" x14ac:dyDescent="0.25">
      <c r="A135" s="88">
        <v>2311</v>
      </c>
      <c r="B135" s="110" t="s">
        <v>180</v>
      </c>
      <c r="C135" s="45">
        <f t="shared" si="9"/>
        <v>0</v>
      </c>
      <c r="D135" s="43">
        <v>0</v>
      </c>
      <c r="E135" s="40"/>
      <c r="F135" s="44">
        <f t="shared" si="10"/>
        <v>0</v>
      </c>
      <c r="G135" s="43"/>
      <c r="H135" s="42"/>
      <c r="I135" s="39">
        <f t="shared" si="11"/>
        <v>0</v>
      </c>
      <c r="J135" s="43"/>
      <c r="K135" s="42"/>
      <c r="L135" s="39">
        <f t="shared" si="12"/>
        <v>0</v>
      </c>
      <c r="M135" s="41"/>
      <c r="N135" s="40"/>
      <c r="O135" s="39">
        <f t="shared" si="13"/>
        <v>0</v>
      </c>
      <c r="P135" s="38"/>
    </row>
    <row r="136" spans="1:16" hidden="1" x14ac:dyDescent="0.25">
      <c r="A136" s="88">
        <v>2312</v>
      </c>
      <c r="B136" s="110" t="s">
        <v>179</v>
      </c>
      <c r="C136" s="45">
        <f t="shared" si="9"/>
        <v>0</v>
      </c>
      <c r="D136" s="43">
        <v>0</v>
      </c>
      <c r="E136" s="40"/>
      <c r="F136" s="44">
        <f t="shared" si="10"/>
        <v>0</v>
      </c>
      <c r="G136" s="43"/>
      <c r="H136" s="42"/>
      <c r="I136" s="39">
        <f t="shared" si="11"/>
        <v>0</v>
      </c>
      <c r="J136" s="43"/>
      <c r="K136" s="42"/>
      <c r="L136" s="39">
        <f t="shared" si="12"/>
        <v>0</v>
      </c>
      <c r="M136" s="41"/>
      <c r="N136" s="40"/>
      <c r="O136" s="39">
        <f t="shared" si="13"/>
        <v>0</v>
      </c>
      <c r="P136" s="38"/>
    </row>
    <row r="137" spans="1:16" hidden="1" x14ac:dyDescent="0.25">
      <c r="A137" s="88">
        <v>2313</v>
      </c>
      <c r="B137" s="110" t="s">
        <v>178</v>
      </c>
      <c r="C137" s="45">
        <f t="shared" si="9"/>
        <v>0</v>
      </c>
      <c r="D137" s="43">
        <v>0</v>
      </c>
      <c r="E137" s="40"/>
      <c r="F137" s="44">
        <f t="shared" si="10"/>
        <v>0</v>
      </c>
      <c r="G137" s="43"/>
      <c r="H137" s="42"/>
      <c r="I137" s="39">
        <f t="shared" si="11"/>
        <v>0</v>
      </c>
      <c r="J137" s="43">
        <v>0</v>
      </c>
      <c r="K137" s="42"/>
      <c r="L137" s="39">
        <f t="shared" si="12"/>
        <v>0</v>
      </c>
      <c r="M137" s="41"/>
      <c r="N137" s="40"/>
      <c r="O137" s="39">
        <f t="shared" si="13"/>
        <v>0</v>
      </c>
      <c r="P137" s="38"/>
    </row>
    <row r="138" spans="1:16" ht="24" hidden="1" x14ac:dyDescent="0.25">
      <c r="A138" s="88">
        <v>2314</v>
      </c>
      <c r="B138" s="110" t="s">
        <v>177</v>
      </c>
      <c r="C138" s="45">
        <f t="shared" si="9"/>
        <v>0</v>
      </c>
      <c r="D138" s="43">
        <v>0</v>
      </c>
      <c r="E138" s="40"/>
      <c r="F138" s="44">
        <f t="shared" si="10"/>
        <v>0</v>
      </c>
      <c r="G138" s="43"/>
      <c r="H138" s="42"/>
      <c r="I138" s="39">
        <f t="shared" si="11"/>
        <v>0</v>
      </c>
      <c r="J138" s="43">
        <v>0</v>
      </c>
      <c r="K138" s="42"/>
      <c r="L138" s="39">
        <f t="shared" si="12"/>
        <v>0</v>
      </c>
      <c r="M138" s="41"/>
      <c r="N138" s="40"/>
      <c r="O138" s="39">
        <f t="shared" si="13"/>
        <v>0</v>
      </c>
      <c r="P138" s="38"/>
    </row>
    <row r="139" spans="1:16" hidden="1" x14ac:dyDescent="0.25">
      <c r="A139" s="111">
        <v>2320</v>
      </c>
      <c r="B139" s="110" t="s">
        <v>176</v>
      </c>
      <c r="C139" s="45">
        <f t="shared" si="9"/>
        <v>0</v>
      </c>
      <c r="D139" s="115">
        <f>SUM(D140:D142)</f>
        <v>0</v>
      </c>
      <c r="E139" s="112">
        <f>SUM(E140:E142)</f>
        <v>0</v>
      </c>
      <c r="F139" s="44">
        <f t="shared" si="10"/>
        <v>0</v>
      </c>
      <c r="G139" s="115">
        <f>SUM(G140:G142)</f>
        <v>0</v>
      </c>
      <c r="H139" s="114">
        <f>SUM(H140:H142)</f>
        <v>0</v>
      </c>
      <c r="I139" s="39">
        <f t="shared" si="11"/>
        <v>0</v>
      </c>
      <c r="J139" s="115">
        <f>SUM(J140:J142)</f>
        <v>0</v>
      </c>
      <c r="K139" s="114">
        <f>SUM(K140:K142)</f>
        <v>0</v>
      </c>
      <c r="L139" s="39">
        <f t="shared" si="12"/>
        <v>0</v>
      </c>
      <c r="M139" s="113">
        <f>SUM(M140:M142)</f>
        <v>0</v>
      </c>
      <c r="N139" s="112">
        <f>SUM(N140:N142)</f>
        <v>0</v>
      </c>
      <c r="O139" s="39">
        <f t="shared" si="13"/>
        <v>0</v>
      </c>
      <c r="P139" s="38"/>
    </row>
    <row r="140" spans="1:16" hidden="1" x14ac:dyDescent="0.25">
      <c r="A140" s="88">
        <v>2321</v>
      </c>
      <c r="B140" s="110" t="s">
        <v>175</v>
      </c>
      <c r="C140" s="45">
        <f t="shared" si="9"/>
        <v>0</v>
      </c>
      <c r="D140" s="43">
        <v>0</v>
      </c>
      <c r="E140" s="40"/>
      <c r="F140" s="44">
        <f t="shared" si="10"/>
        <v>0</v>
      </c>
      <c r="G140" s="43"/>
      <c r="H140" s="42"/>
      <c r="I140" s="39">
        <f t="shared" si="11"/>
        <v>0</v>
      </c>
      <c r="J140" s="43">
        <v>0</v>
      </c>
      <c r="K140" s="42"/>
      <c r="L140" s="39">
        <f t="shared" si="12"/>
        <v>0</v>
      </c>
      <c r="M140" s="41"/>
      <c r="N140" s="40"/>
      <c r="O140" s="39">
        <f t="shared" si="13"/>
        <v>0</v>
      </c>
      <c r="P140" s="38"/>
    </row>
    <row r="141" spans="1:16" hidden="1" x14ac:dyDescent="0.25">
      <c r="A141" s="88">
        <v>2322</v>
      </c>
      <c r="B141" s="110" t="s">
        <v>174</v>
      </c>
      <c r="C141" s="45">
        <f t="shared" si="9"/>
        <v>0</v>
      </c>
      <c r="D141" s="43">
        <v>0</v>
      </c>
      <c r="E141" s="40"/>
      <c r="F141" s="44">
        <f t="shared" si="10"/>
        <v>0</v>
      </c>
      <c r="G141" s="43"/>
      <c r="H141" s="42"/>
      <c r="I141" s="39">
        <f t="shared" si="11"/>
        <v>0</v>
      </c>
      <c r="J141" s="43"/>
      <c r="K141" s="42"/>
      <c r="L141" s="39">
        <f t="shared" si="12"/>
        <v>0</v>
      </c>
      <c r="M141" s="41"/>
      <c r="N141" s="40"/>
      <c r="O141" s="39">
        <f t="shared" si="13"/>
        <v>0</v>
      </c>
      <c r="P141" s="38"/>
    </row>
    <row r="142" spans="1:16" hidden="1" x14ac:dyDescent="0.25">
      <c r="A142" s="88">
        <v>2329</v>
      </c>
      <c r="B142" s="110" t="s">
        <v>173</v>
      </c>
      <c r="C142" s="45">
        <f t="shared" si="9"/>
        <v>0</v>
      </c>
      <c r="D142" s="43">
        <v>0</v>
      </c>
      <c r="E142" s="40"/>
      <c r="F142" s="44">
        <f t="shared" si="10"/>
        <v>0</v>
      </c>
      <c r="G142" s="43"/>
      <c r="H142" s="42"/>
      <c r="I142" s="39">
        <f t="shared" si="11"/>
        <v>0</v>
      </c>
      <c r="J142" s="43">
        <v>0</v>
      </c>
      <c r="K142" s="42"/>
      <c r="L142" s="39">
        <f t="shared" si="12"/>
        <v>0</v>
      </c>
      <c r="M142" s="41"/>
      <c r="N142" s="40"/>
      <c r="O142" s="39">
        <f t="shared" si="13"/>
        <v>0</v>
      </c>
      <c r="P142" s="38"/>
    </row>
    <row r="143" spans="1:16" hidden="1" x14ac:dyDescent="0.25">
      <c r="A143" s="111">
        <v>2330</v>
      </c>
      <c r="B143" s="110" t="s">
        <v>172</v>
      </c>
      <c r="C143" s="45">
        <f t="shared" si="9"/>
        <v>0</v>
      </c>
      <c r="D143" s="43">
        <v>0</v>
      </c>
      <c r="E143" s="40"/>
      <c r="F143" s="44">
        <f t="shared" si="10"/>
        <v>0</v>
      </c>
      <c r="G143" s="43"/>
      <c r="H143" s="42"/>
      <c r="I143" s="39">
        <f t="shared" si="11"/>
        <v>0</v>
      </c>
      <c r="J143" s="43">
        <v>0</v>
      </c>
      <c r="K143" s="42"/>
      <c r="L143" s="39">
        <f t="shared" si="12"/>
        <v>0</v>
      </c>
      <c r="M143" s="41"/>
      <c r="N143" s="40"/>
      <c r="O143" s="39">
        <f t="shared" si="13"/>
        <v>0</v>
      </c>
      <c r="P143" s="38"/>
    </row>
    <row r="144" spans="1:16" ht="36" hidden="1" x14ac:dyDescent="0.25">
      <c r="A144" s="111">
        <v>2340</v>
      </c>
      <c r="B144" s="110" t="s">
        <v>171</v>
      </c>
      <c r="C144" s="45">
        <f t="shared" si="9"/>
        <v>0</v>
      </c>
      <c r="D144" s="115">
        <f>SUM(D145:D146)</f>
        <v>0</v>
      </c>
      <c r="E144" s="112">
        <f>SUM(E145:E146)</f>
        <v>0</v>
      </c>
      <c r="F144" s="44">
        <f t="shared" si="10"/>
        <v>0</v>
      </c>
      <c r="G144" s="115">
        <f>SUM(G145:G146)</f>
        <v>0</v>
      </c>
      <c r="H144" s="114">
        <f>SUM(H145:H146)</f>
        <v>0</v>
      </c>
      <c r="I144" s="39">
        <f t="shared" si="11"/>
        <v>0</v>
      </c>
      <c r="J144" s="115">
        <f>SUM(J145:J146)</f>
        <v>0</v>
      </c>
      <c r="K144" s="114">
        <f>SUM(K145:K146)</f>
        <v>0</v>
      </c>
      <c r="L144" s="39">
        <f t="shared" si="12"/>
        <v>0</v>
      </c>
      <c r="M144" s="113">
        <f>SUM(M145:M146)</f>
        <v>0</v>
      </c>
      <c r="N144" s="112">
        <f>SUM(N145:N146)</f>
        <v>0</v>
      </c>
      <c r="O144" s="39">
        <f t="shared" si="13"/>
        <v>0</v>
      </c>
      <c r="P144" s="38"/>
    </row>
    <row r="145" spans="1:16" hidden="1" x14ac:dyDescent="0.25">
      <c r="A145" s="88">
        <v>2341</v>
      </c>
      <c r="B145" s="110" t="s">
        <v>170</v>
      </c>
      <c r="C145" s="45">
        <f t="shared" si="9"/>
        <v>0</v>
      </c>
      <c r="D145" s="43">
        <v>0</v>
      </c>
      <c r="E145" s="40"/>
      <c r="F145" s="44">
        <f t="shared" si="10"/>
        <v>0</v>
      </c>
      <c r="G145" s="43"/>
      <c r="H145" s="42"/>
      <c r="I145" s="39">
        <f t="shared" si="11"/>
        <v>0</v>
      </c>
      <c r="J145" s="43"/>
      <c r="K145" s="42"/>
      <c r="L145" s="39">
        <f t="shared" si="12"/>
        <v>0</v>
      </c>
      <c r="M145" s="41"/>
      <c r="N145" s="40"/>
      <c r="O145" s="39">
        <f t="shared" si="13"/>
        <v>0</v>
      </c>
      <c r="P145" s="38"/>
    </row>
    <row r="146" spans="1:16" ht="24" hidden="1" x14ac:dyDescent="0.25">
      <c r="A146" s="88">
        <v>2344</v>
      </c>
      <c r="B146" s="110" t="s">
        <v>169</v>
      </c>
      <c r="C146" s="45">
        <f t="shared" si="9"/>
        <v>0</v>
      </c>
      <c r="D146" s="43">
        <v>0</v>
      </c>
      <c r="E146" s="40"/>
      <c r="F146" s="44">
        <f t="shared" si="10"/>
        <v>0</v>
      </c>
      <c r="G146" s="43"/>
      <c r="H146" s="42"/>
      <c r="I146" s="39">
        <f t="shared" si="11"/>
        <v>0</v>
      </c>
      <c r="J146" s="43">
        <v>0</v>
      </c>
      <c r="K146" s="42"/>
      <c r="L146" s="39">
        <f t="shared" si="12"/>
        <v>0</v>
      </c>
      <c r="M146" s="41"/>
      <c r="N146" s="40"/>
      <c r="O146" s="39">
        <f t="shared" si="13"/>
        <v>0</v>
      </c>
      <c r="P146" s="38"/>
    </row>
    <row r="147" spans="1:16" ht="24" hidden="1" x14ac:dyDescent="0.25">
      <c r="A147" s="169">
        <v>2350</v>
      </c>
      <c r="B147" s="96" t="s">
        <v>168</v>
      </c>
      <c r="C147" s="45">
        <f t="shared" si="9"/>
        <v>0</v>
      </c>
      <c r="D147" s="94">
        <f>SUM(D148:D153)</f>
        <v>0</v>
      </c>
      <c r="E147" s="91">
        <f>SUM(E148:E153)</f>
        <v>0</v>
      </c>
      <c r="F147" s="95">
        <f t="shared" si="10"/>
        <v>0</v>
      </c>
      <c r="G147" s="94">
        <f>SUM(G148:G153)</f>
        <v>0</v>
      </c>
      <c r="H147" s="93">
        <f>SUM(H148:H153)</f>
        <v>0</v>
      </c>
      <c r="I147" s="90">
        <f t="shared" si="11"/>
        <v>0</v>
      </c>
      <c r="J147" s="94">
        <f>SUM(J148:J153)</f>
        <v>0</v>
      </c>
      <c r="K147" s="93">
        <f>SUM(K148:K153)</f>
        <v>0</v>
      </c>
      <c r="L147" s="90">
        <f t="shared" si="12"/>
        <v>0</v>
      </c>
      <c r="M147" s="92">
        <f>SUM(M148:M153)</f>
        <v>0</v>
      </c>
      <c r="N147" s="91">
        <f>SUM(N148:N153)</f>
        <v>0</v>
      </c>
      <c r="O147" s="90">
        <f t="shared" si="13"/>
        <v>0</v>
      </c>
      <c r="P147" s="89"/>
    </row>
    <row r="148" spans="1:16" hidden="1" x14ac:dyDescent="0.25">
      <c r="A148" s="145">
        <v>2351</v>
      </c>
      <c r="B148" s="117" t="s">
        <v>167</v>
      </c>
      <c r="C148" s="45">
        <f t="shared" si="9"/>
        <v>0</v>
      </c>
      <c r="D148" s="83">
        <v>0</v>
      </c>
      <c r="E148" s="80"/>
      <c r="F148" s="84">
        <f t="shared" si="10"/>
        <v>0</v>
      </c>
      <c r="G148" s="83"/>
      <c r="H148" s="82"/>
      <c r="I148" s="79">
        <f t="shared" si="11"/>
        <v>0</v>
      </c>
      <c r="J148" s="83"/>
      <c r="K148" s="82"/>
      <c r="L148" s="79">
        <f t="shared" si="12"/>
        <v>0</v>
      </c>
      <c r="M148" s="81"/>
      <c r="N148" s="80"/>
      <c r="O148" s="79">
        <f t="shared" si="13"/>
        <v>0</v>
      </c>
      <c r="P148" s="78"/>
    </row>
    <row r="149" spans="1:16" hidden="1" x14ac:dyDescent="0.25">
      <c r="A149" s="88">
        <v>2352</v>
      </c>
      <c r="B149" s="110" t="s">
        <v>166</v>
      </c>
      <c r="C149" s="45">
        <f t="shared" si="9"/>
        <v>0</v>
      </c>
      <c r="D149" s="43">
        <v>0</v>
      </c>
      <c r="E149" s="40"/>
      <c r="F149" s="44">
        <f t="shared" si="10"/>
        <v>0</v>
      </c>
      <c r="G149" s="43"/>
      <c r="H149" s="42"/>
      <c r="I149" s="39">
        <f t="shared" si="11"/>
        <v>0</v>
      </c>
      <c r="J149" s="43"/>
      <c r="K149" s="42"/>
      <c r="L149" s="39">
        <f t="shared" si="12"/>
        <v>0</v>
      </c>
      <c r="M149" s="41"/>
      <c r="N149" s="40"/>
      <c r="O149" s="39">
        <f t="shared" si="13"/>
        <v>0</v>
      </c>
      <c r="P149" s="38"/>
    </row>
    <row r="150" spans="1:16" ht="24" hidden="1" x14ac:dyDescent="0.25">
      <c r="A150" s="88">
        <v>2353</v>
      </c>
      <c r="B150" s="110" t="s">
        <v>165</v>
      </c>
      <c r="C150" s="45">
        <f t="shared" si="9"/>
        <v>0</v>
      </c>
      <c r="D150" s="43">
        <v>0</v>
      </c>
      <c r="E150" s="40"/>
      <c r="F150" s="44">
        <f t="shared" si="10"/>
        <v>0</v>
      </c>
      <c r="G150" s="43"/>
      <c r="H150" s="42"/>
      <c r="I150" s="39">
        <f t="shared" si="11"/>
        <v>0</v>
      </c>
      <c r="J150" s="43">
        <v>0</v>
      </c>
      <c r="K150" s="42"/>
      <c r="L150" s="39">
        <f t="shared" si="12"/>
        <v>0</v>
      </c>
      <c r="M150" s="41"/>
      <c r="N150" s="40"/>
      <c r="O150" s="39">
        <f t="shared" si="13"/>
        <v>0</v>
      </c>
      <c r="P150" s="38"/>
    </row>
    <row r="151" spans="1:16" ht="24" hidden="1" x14ac:dyDescent="0.25">
      <c r="A151" s="88">
        <v>2354</v>
      </c>
      <c r="B151" s="110" t="s">
        <v>164</v>
      </c>
      <c r="C151" s="45">
        <f t="shared" si="9"/>
        <v>0</v>
      </c>
      <c r="D151" s="43">
        <v>0</v>
      </c>
      <c r="E151" s="40"/>
      <c r="F151" s="44">
        <f t="shared" si="10"/>
        <v>0</v>
      </c>
      <c r="G151" s="43"/>
      <c r="H151" s="42"/>
      <c r="I151" s="39">
        <f t="shared" si="11"/>
        <v>0</v>
      </c>
      <c r="J151" s="43"/>
      <c r="K151" s="42"/>
      <c r="L151" s="39">
        <f t="shared" si="12"/>
        <v>0</v>
      </c>
      <c r="M151" s="41"/>
      <c r="N151" s="40"/>
      <c r="O151" s="39">
        <f t="shared" si="13"/>
        <v>0</v>
      </c>
      <c r="P151" s="38"/>
    </row>
    <row r="152" spans="1:16" ht="24" hidden="1" x14ac:dyDescent="0.25">
      <c r="A152" s="88">
        <v>2355</v>
      </c>
      <c r="B152" s="110" t="s">
        <v>163</v>
      </c>
      <c r="C152" s="45">
        <f t="shared" si="9"/>
        <v>0</v>
      </c>
      <c r="D152" s="43">
        <v>0</v>
      </c>
      <c r="E152" s="40"/>
      <c r="F152" s="44">
        <f t="shared" si="10"/>
        <v>0</v>
      </c>
      <c r="G152" s="43"/>
      <c r="H152" s="42"/>
      <c r="I152" s="39">
        <f t="shared" si="11"/>
        <v>0</v>
      </c>
      <c r="J152" s="43">
        <v>0</v>
      </c>
      <c r="K152" s="42"/>
      <c r="L152" s="39">
        <f t="shared" si="12"/>
        <v>0</v>
      </c>
      <c r="M152" s="41"/>
      <c r="N152" s="40"/>
      <c r="O152" s="39">
        <f t="shared" si="13"/>
        <v>0</v>
      </c>
      <c r="P152" s="38"/>
    </row>
    <row r="153" spans="1:16" hidden="1" x14ac:dyDescent="0.25">
      <c r="A153" s="88">
        <v>2359</v>
      </c>
      <c r="B153" s="110" t="s">
        <v>162</v>
      </c>
      <c r="C153" s="45">
        <f t="shared" si="9"/>
        <v>0</v>
      </c>
      <c r="D153" s="43">
        <v>0</v>
      </c>
      <c r="E153" s="40"/>
      <c r="F153" s="44">
        <f t="shared" si="10"/>
        <v>0</v>
      </c>
      <c r="G153" s="43"/>
      <c r="H153" s="42"/>
      <c r="I153" s="39">
        <f t="shared" si="11"/>
        <v>0</v>
      </c>
      <c r="J153" s="43">
        <v>0</v>
      </c>
      <c r="K153" s="42"/>
      <c r="L153" s="39">
        <f t="shared" si="12"/>
        <v>0</v>
      </c>
      <c r="M153" s="41"/>
      <c r="N153" s="40"/>
      <c r="O153" s="39">
        <f t="shared" si="13"/>
        <v>0</v>
      </c>
      <c r="P153" s="38"/>
    </row>
    <row r="154" spans="1:16" ht="24" hidden="1" x14ac:dyDescent="0.25">
      <c r="A154" s="111">
        <v>2360</v>
      </c>
      <c r="B154" s="110" t="s">
        <v>161</v>
      </c>
      <c r="C154" s="45">
        <f t="shared" si="9"/>
        <v>0</v>
      </c>
      <c r="D154" s="115">
        <f>SUM(D155:D161)</f>
        <v>0</v>
      </c>
      <c r="E154" s="112">
        <f>SUM(E155:E161)</f>
        <v>0</v>
      </c>
      <c r="F154" s="44">
        <f t="shared" si="10"/>
        <v>0</v>
      </c>
      <c r="G154" s="115">
        <f>SUM(G155:G161)</f>
        <v>0</v>
      </c>
      <c r="H154" s="114">
        <f>SUM(H155:H161)</f>
        <v>0</v>
      </c>
      <c r="I154" s="39">
        <f t="shared" si="11"/>
        <v>0</v>
      </c>
      <c r="J154" s="115">
        <f>SUM(J155:J161)</f>
        <v>0</v>
      </c>
      <c r="K154" s="114">
        <f>SUM(K155:K161)</f>
        <v>0</v>
      </c>
      <c r="L154" s="39">
        <f t="shared" si="12"/>
        <v>0</v>
      </c>
      <c r="M154" s="113">
        <f>SUM(M155:M161)</f>
        <v>0</v>
      </c>
      <c r="N154" s="112">
        <f>SUM(N155:N161)</f>
        <v>0</v>
      </c>
      <c r="O154" s="39">
        <f t="shared" si="13"/>
        <v>0</v>
      </c>
      <c r="P154" s="38"/>
    </row>
    <row r="155" spans="1:16" hidden="1" x14ac:dyDescent="0.25">
      <c r="A155" s="46">
        <v>2361</v>
      </c>
      <c r="B155" s="110" t="s">
        <v>160</v>
      </c>
      <c r="C155" s="45">
        <f t="shared" si="9"/>
        <v>0</v>
      </c>
      <c r="D155" s="43">
        <v>0</v>
      </c>
      <c r="E155" s="40"/>
      <c r="F155" s="44">
        <f t="shared" si="10"/>
        <v>0</v>
      </c>
      <c r="G155" s="43"/>
      <c r="H155" s="42"/>
      <c r="I155" s="39">
        <f t="shared" si="11"/>
        <v>0</v>
      </c>
      <c r="J155" s="43">
        <v>0</v>
      </c>
      <c r="K155" s="42"/>
      <c r="L155" s="39">
        <f t="shared" si="12"/>
        <v>0</v>
      </c>
      <c r="M155" s="41"/>
      <c r="N155" s="40"/>
      <c r="O155" s="39">
        <f t="shared" si="13"/>
        <v>0</v>
      </c>
      <c r="P155" s="38"/>
    </row>
    <row r="156" spans="1:16" ht="24" hidden="1" x14ac:dyDescent="0.25">
      <c r="A156" s="46">
        <v>2362</v>
      </c>
      <c r="B156" s="110" t="s">
        <v>159</v>
      </c>
      <c r="C156" s="45">
        <f t="shared" si="9"/>
        <v>0</v>
      </c>
      <c r="D156" s="43">
        <v>0</v>
      </c>
      <c r="E156" s="40"/>
      <c r="F156" s="44">
        <f t="shared" si="10"/>
        <v>0</v>
      </c>
      <c r="G156" s="43"/>
      <c r="H156" s="42"/>
      <c r="I156" s="39">
        <f t="shared" si="11"/>
        <v>0</v>
      </c>
      <c r="J156" s="43">
        <v>0</v>
      </c>
      <c r="K156" s="42"/>
      <c r="L156" s="39">
        <f t="shared" si="12"/>
        <v>0</v>
      </c>
      <c r="M156" s="41"/>
      <c r="N156" s="40"/>
      <c r="O156" s="39">
        <f t="shared" si="13"/>
        <v>0</v>
      </c>
      <c r="P156" s="38"/>
    </row>
    <row r="157" spans="1:16" hidden="1" x14ac:dyDescent="0.25">
      <c r="A157" s="46">
        <v>2363</v>
      </c>
      <c r="B157" s="110" t="s">
        <v>158</v>
      </c>
      <c r="C157" s="45">
        <f t="shared" si="9"/>
        <v>0</v>
      </c>
      <c r="D157" s="43">
        <v>0</v>
      </c>
      <c r="E157" s="40"/>
      <c r="F157" s="44">
        <f t="shared" si="10"/>
        <v>0</v>
      </c>
      <c r="G157" s="43"/>
      <c r="H157" s="42"/>
      <c r="I157" s="39">
        <f t="shared" si="11"/>
        <v>0</v>
      </c>
      <c r="J157" s="43">
        <v>0</v>
      </c>
      <c r="K157" s="42"/>
      <c r="L157" s="39">
        <f t="shared" si="12"/>
        <v>0</v>
      </c>
      <c r="M157" s="41"/>
      <c r="N157" s="40"/>
      <c r="O157" s="39">
        <f t="shared" si="13"/>
        <v>0</v>
      </c>
      <c r="P157" s="38"/>
    </row>
    <row r="158" spans="1:16" hidden="1" x14ac:dyDescent="0.25">
      <c r="A158" s="46">
        <v>2364</v>
      </c>
      <c r="B158" s="110" t="s">
        <v>156</v>
      </c>
      <c r="C158" s="45">
        <f t="shared" si="9"/>
        <v>0</v>
      </c>
      <c r="D158" s="43">
        <v>0</v>
      </c>
      <c r="E158" s="40"/>
      <c r="F158" s="44">
        <f t="shared" si="10"/>
        <v>0</v>
      </c>
      <c r="G158" s="43"/>
      <c r="H158" s="42"/>
      <c r="I158" s="39">
        <f t="shared" si="11"/>
        <v>0</v>
      </c>
      <c r="J158" s="43">
        <v>0</v>
      </c>
      <c r="K158" s="42"/>
      <c r="L158" s="39">
        <f t="shared" si="12"/>
        <v>0</v>
      </c>
      <c r="M158" s="41"/>
      <c r="N158" s="40"/>
      <c r="O158" s="39">
        <f t="shared" si="13"/>
        <v>0</v>
      </c>
      <c r="P158" s="38"/>
    </row>
    <row r="159" spans="1:16" hidden="1" x14ac:dyDescent="0.25">
      <c r="A159" s="46">
        <v>2365</v>
      </c>
      <c r="B159" s="110" t="s">
        <v>155</v>
      </c>
      <c r="C159" s="45">
        <f t="shared" si="9"/>
        <v>0</v>
      </c>
      <c r="D159" s="43">
        <v>0</v>
      </c>
      <c r="E159" s="40"/>
      <c r="F159" s="44">
        <f t="shared" si="10"/>
        <v>0</v>
      </c>
      <c r="G159" s="43"/>
      <c r="H159" s="42"/>
      <c r="I159" s="39">
        <f t="shared" si="11"/>
        <v>0</v>
      </c>
      <c r="J159" s="43">
        <v>0</v>
      </c>
      <c r="K159" s="42"/>
      <c r="L159" s="39">
        <f t="shared" si="12"/>
        <v>0</v>
      </c>
      <c r="M159" s="41"/>
      <c r="N159" s="40"/>
      <c r="O159" s="39">
        <f t="shared" si="13"/>
        <v>0</v>
      </c>
      <c r="P159" s="38"/>
    </row>
    <row r="160" spans="1:16" ht="36" hidden="1" x14ac:dyDescent="0.25">
      <c r="A160" s="46">
        <v>2366</v>
      </c>
      <c r="B160" s="110" t="s">
        <v>153</v>
      </c>
      <c r="C160" s="45">
        <f t="shared" si="9"/>
        <v>0</v>
      </c>
      <c r="D160" s="43">
        <v>0</v>
      </c>
      <c r="E160" s="40"/>
      <c r="F160" s="44">
        <f t="shared" si="10"/>
        <v>0</v>
      </c>
      <c r="G160" s="43"/>
      <c r="H160" s="42"/>
      <c r="I160" s="39">
        <f t="shared" si="11"/>
        <v>0</v>
      </c>
      <c r="J160" s="43">
        <v>0</v>
      </c>
      <c r="K160" s="42"/>
      <c r="L160" s="39">
        <f t="shared" si="12"/>
        <v>0</v>
      </c>
      <c r="M160" s="41"/>
      <c r="N160" s="40"/>
      <c r="O160" s="39">
        <f t="shared" si="13"/>
        <v>0</v>
      </c>
      <c r="P160" s="38"/>
    </row>
    <row r="161" spans="1:16" ht="48" hidden="1" x14ac:dyDescent="0.25">
      <c r="A161" s="46">
        <v>2369</v>
      </c>
      <c r="B161" s="110" t="s">
        <v>152</v>
      </c>
      <c r="C161" s="45">
        <f t="shared" si="9"/>
        <v>0</v>
      </c>
      <c r="D161" s="43">
        <v>0</v>
      </c>
      <c r="E161" s="40"/>
      <c r="F161" s="44">
        <f t="shared" si="10"/>
        <v>0</v>
      </c>
      <c r="G161" s="43"/>
      <c r="H161" s="42"/>
      <c r="I161" s="39">
        <f t="shared" si="11"/>
        <v>0</v>
      </c>
      <c r="J161" s="43">
        <v>0</v>
      </c>
      <c r="K161" s="42"/>
      <c r="L161" s="39">
        <f t="shared" si="12"/>
        <v>0</v>
      </c>
      <c r="M161" s="41"/>
      <c r="N161" s="40"/>
      <c r="O161" s="39">
        <f t="shared" si="13"/>
        <v>0</v>
      </c>
      <c r="P161" s="38"/>
    </row>
    <row r="162" spans="1:16" hidden="1" x14ac:dyDescent="0.25">
      <c r="A162" s="169">
        <v>2370</v>
      </c>
      <c r="B162" s="96" t="s">
        <v>151</v>
      </c>
      <c r="C162" s="45">
        <f t="shared" si="9"/>
        <v>0</v>
      </c>
      <c r="D162" s="167">
        <v>0</v>
      </c>
      <c r="E162" s="164"/>
      <c r="F162" s="95">
        <f t="shared" si="10"/>
        <v>0</v>
      </c>
      <c r="G162" s="167"/>
      <c r="H162" s="166"/>
      <c r="I162" s="90">
        <f t="shared" si="11"/>
        <v>0</v>
      </c>
      <c r="J162" s="167">
        <v>0</v>
      </c>
      <c r="K162" s="166"/>
      <c r="L162" s="90">
        <f t="shared" si="12"/>
        <v>0</v>
      </c>
      <c r="M162" s="165"/>
      <c r="N162" s="164"/>
      <c r="O162" s="90">
        <f t="shared" si="13"/>
        <v>0</v>
      </c>
      <c r="P162" s="89"/>
    </row>
    <row r="163" spans="1:16" hidden="1" x14ac:dyDescent="0.25">
      <c r="A163" s="169">
        <v>2380</v>
      </c>
      <c r="B163" s="96" t="s">
        <v>150</v>
      </c>
      <c r="C163" s="45">
        <f t="shared" si="9"/>
        <v>0</v>
      </c>
      <c r="D163" s="94">
        <f>SUM(D164:D165)</f>
        <v>0</v>
      </c>
      <c r="E163" s="91">
        <f>SUM(E164:E165)</f>
        <v>0</v>
      </c>
      <c r="F163" s="95">
        <f t="shared" si="10"/>
        <v>0</v>
      </c>
      <c r="G163" s="94">
        <f>SUM(G164:G165)</f>
        <v>0</v>
      </c>
      <c r="H163" s="93">
        <f>SUM(H164:H165)</f>
        <v>0</v>
      </c>
      <c r="I163" s="90">
        <f t="shared" si="11"/>
        <v>0</v>
      </c>
      <c r="J163" s="94">
        <f>SUM(J164:J165)</f>
        <v>0</v>
      </c>
      <c r="K163" s="93">
        <f>SUM(K164:K165)</f>
        <v>0</v>
      </c>
      <c r="L163" s="90">
        <f t="shared" si="12"/>
        <v>0</v>
      </c>
      <c r="M163" s="92">
        <f>SUM(M164:M165)</f>
        <v>0</v>
      </c>
      <c r="N163" s="91">
        <f>SUM(N164:N165)</f>
        <v>0</v>
      </c>
      <c r="O163" s="90">
        <f t="shared" si="13"/>
        <v>0</v>
      </c>
      <c r="P163" s="89"/>
    </row>
    <row r="164" spans="1:16" hidden="1" x14ac:dyDescent="0.25">
      <c r="A164" s="200">
        <v>2381</v>
      </c>
      <c r="B164" s="117" t="s">
        <v>149</v>
      </c>
      <c r="C164" s="45">
        <f t="shared" si="9"/>
        <v>0</v>
      </c>
      <c r="D164" s="83">
        <v>0</v>
      </c>
      <c r="E164" s="80"/>
      <c r="F164" s="84">
        <f t="shared" si="10"/>
        <v>0</v>
      </c>
      <c r="G164" s="83"/>
      <c r="H164" s="82"/>
      <c r="I164" s="79">
        <f t="shared" si="11"/>
        <v>0</v>
      </c>
      <c r="J164" s="83">
        <v>0</v>
      </c>
      <c r="K164" s="82"/>
      <c r="L164" s="79">
        <f t="shared" si="12"/>
        <v>0</v>
      </c>
      <c r="M164" s="81"/>
      <c r="N164" s="80"/>
      <c r="O164" s="79">
        <f t="shared" si="13"/>
        <v>0</v>
      </c>
      <c r="P164" s="78"/>
    </row>
    <row r="165" spans="1:16" ht="24" hidden="1" x14ac:dyDescent="0.25">
      <c r="A165" s="46">
        <v>2389</v>
      </c>
      <c r="B165" s="110" t="s">
        <v>148</v>
      </c>
      <c r="C165" s="45">
        <f t="shared" si="9"/>
        <v>0</v>
      </c>
      <c r="D165" s="43">
        <v>0</v>
      </c>
      <c r="E165" s="40"/>
      <c r="F165" s="44">
        <f t="shared" si="10"/>
        <v>0</v>
      </c>
      <c r="G165" s="43"/>
      <c r="H165" s="42"/>
      <c r="I165" s="39">
        <f t="shared" si="11"/>
        <v>0</v>
      </c>
      <c r="J165" s="43">
        <v>0</v>
      </c>
      <c r="K165" s="42"/>
      <c r="L165" s="39">
        <f t="shared" si="12"/>
        <v>0</v>
      </c>
      <c r="M165" s="41"/>
      <c r="N165" s="40"/>
      <c r="O165" s="39">
        <f t="shared" si="13"/>
        <v>0</v>
      </c>
      <c r="P165" s="38"/>
    </row>
    <row r="166" spans="1:16" hidden="1" x14ac:dyDescent="0.25">
      <c r="A166" s="169">
        <v>2390</v>
      </c>
      <c r="B166" s="96" t="s">
        <v>147</v>
      </c>
      <c r="C166" s="45">
        <f t="shared" si="9"/>
        <v>0</v>
      </c>
      <c r="D166" s="167">
        <v>0</v>
      </c>
      <c r="E166" s="164"/>
      <c r="F166" s="95">
        <f t="shared" si="10"/>
        <v>0</v>
      </c>
      <c r="G166" s="167"/>
      <c r="H166" s="166"/>
      <c r="I166" s="90">
        <f t="shared" si="11"/>
        <v>0</v>
      </c>
      <c r="J166" s="167"/>
      <c r="K166" s="166"/>
      <c r="L166" s="90">
        <f t="shared" si="12"/>
        <v>0</v>
      </c>
      <c r="M166" s="165"/>
      <c r="N166" s="164"/>
      <c r="O166" s="90">
        <f t="shared" si="13"/>
        <v>0</v>
      </c>
      <c r="P166" s="89"/>
    </row>
    <row r="167" spans="1:16" hidden="1" x14ac:dyDescent="0.25">
      <c r="A167" s="109">
        <v>2400</v>
      </c>
      <c r="B167" s="108" t="s">
        <v>146</v>
      </c>
      <c r="C167" s="124">
        <f t="shared" si="9"/>
        <v>0</v>
      </c>
      <c r="D167" s="199">
        <v>0</v>
      </c>
      <c r="E167" s="196"/>
      <c r="F167" s="122">
        <f t="shared" si="10"/>
        <v>0</v>
      </c>
      <c r="G167" s="199"/>
      <c r="H167" s="198"/>
      <c r="I167" s="119">
        <f t="shared" si="11"/>
        <v>0</v>
      </c>
      <c r="J167" s="199">
        <v>0</v>
      </c>
      <c r="K167" s="198"/>
      <c r="L167" s="119">
        <f t="shared" si="12"/>
        <v>0</v>
      </c>
      <c r="M167" s="197"/>
      <c r="N167" s="196"/>
      <c r="O167" s="119">
        <f t="shared" si="13"/>
        <v>0</v>
      </c>
      <c r="P167" s="171"/>
    </row>
    <row r="168" spans="1:16" ht="24" hidden="1" x14ac:dyDescent="0.25">
      <c r="A168" s="109">
        <v>2500</v>
      </c>
      <c r="B168" s="108" t="s">
        <v>145</v>
      </c>
      <c r="C168" s="124">
        <f t="shared" si="9"/>
        <v>0</v>
      </c>
      <c r="D168" s="121">
        <f>SUM(D169,D174)</f>
        <v>0</v>
      </c>
      <c r="E168" s="123">
        <f>SUM(E169,E174)</f>
        <v>0</v>
      </c>
      <c r="F168" s="122">
        <f t="shared" si="10"/>
        <v>0</v>
      </c>
      <c r="G168" s="121">
        <f>SUM(G169,G174)</f>
        <v>0</v>
      </c>
      <c r="H168" s="120">
        <f t="shared" ref="H168" si="16">SUM(H169,H174)</f>
        <v>0</v>
      </c>
      <c r="I168" s="119">
        <f t="shared" si="11"/>
        <v>0</v>
      </c>
      <c r="J168" s="121">
        <f>SUM(J169,J174)</f>
        <v>0</v>
      </c>
      <c r="K168" s="120">
        <f t="shared" ref="K168" si="17">SUM(K169,K174)</f>
        <v>0</v>
      </c>
      <c r="L168" s="119">
        <f t="shared" si="12"/>
        <v>0</v>
      </c>
      <c r="M168" s="69">
        <f t="shared" ref="M168:N168" si="18">SUM(M169,M174)</f>
        <v>0</v>
      </c>
      <c r="N168" s="68">
        <f t="shared" si="18"/>
        <v>0</v>
      </c>
      <c r="O168" s="67">
        <f t="shared" si="13"/>
        <v>0</v>
      </c>
      <c r="P168" s="66"/>
    </row>
    <row r="169" spans="1:16" hidden="1" x14ac:dyDescent="0.25">
      <c r="A169" s="118">
        <v>2510</v>
      </c>
      <c r="B169" s="117" t="s">
        <v>144</v>
      </c>
      <c r="C169" s="85">
        <f t="shared" si="9"/>
        <v>0</v>
      </c>
      <c r="D169" s="140">
        <f>SUM(D170:D173)</f>
        <v>0</v>
      </c>
      <c r="E169" s="141">
        <f>SUM(E170:E173)</f>
        <v>0</v>
      </c>
      <c r="F169" s="84">
        <f t="shared" si="10"/>
        <v>0</v>
      </c>
      <c r="G169" s="140">
        <f>SUM(G170:G173)</f>
        <v>0</v>
      </c>
      <c r="H169" s="139">
        <f t="shared" ref="H169" si="19">SUM(H170:H173)</f>
        <v>0</v>
      </c>
      <c r="I169" s="79">
        <f t="shared" si="11"/>
        <v>0</v>
      </c>
      <c r="J169" s="140">
        <f>SUM(J170:J173)</f>
        <v>0</v>
      </c>
      <c r="K169" s="139">
        <f t="shared" ref="K169" si="20">SUM(K170:K173)</f>
        <v>0</v>
      </c>
      <c r="L169" s="79">
        <f t="shared" si="12"/>
        <v>0</v>
      </c>
      <c r="M169" s="138">
        <f t="shared" ref="M169:N169" si="21">SUM(M170:M173)</f>
        <v>0</v>
      </c>
      <c r="N169" s="137">
        <f t="shared" si="21"/>
        <v>0</v>
      </c>
      <c r="O169" s="49">
        <f t="shared" si="13"/>
        <v>0</v>
      </c>
      <c r="P169" s="48"/>
    </row>
    <row r="170" spans="1:16" ht="24" hidden="1" x14ac:dyDescent="0.25">
      <c r="A170" s="88">
        <v>2512</v>
      </c>
      <c r="B170" s="110" t="s">
        <v>143</v>
      </c>
      <c r="C170" s="45">
        <f t="shared" si="9"/>
        <v>0</v>
      </c>
      <c r="D170" s="43">
        <v>0</v>
      </c>
      <c r="E170" s="40"/>
      <c r="F170" s="44">
        <f t="shared" si="10"/>
        <v>0</v>
      </c>
      <c r="G170" s="43"/>
      <c r="H170" s="42"/>
      <c r="I170" s="39">
        <f t="shared" si="11"/>
        <v>0</v>
      </c>
      <c r="J170" s="43"/>
      <c r="K170" s="42"/>
      <c r="L170" s="39">
        <f t="shared" si="12"/>
        <v>0</v>
      </c>
      <c r="M170" s="41"/>
      <c r="N170" s="40"/>
      <c r="O170" s="39">
        <f t="shared" si="13"/>
        <v>0</v>
      </c>
      <c r="P170" s="38"/>
    </row>
    <row r="171" spans="1:16" ht="36" hidden="1" x14ac:dyDescent="0.25">
      <c r="A171" s="88">
        <v>2513</v>
      </c>
      <c r="B171" s="110" t="s">
        <v>142</v>
      </c>
      <c r="C171" s="45">
        <f t="shared" si="9"/>
        <v>0</v>
      </c>
      <c r="D171" s="43">
        <v>0</v>
      </c>
      <c r="E171" s="40"/>
      <c r="F171" s="44">
        <f t="shared" si="10"/>
        <v>0</v>
      </c>
      <c r="G171" s="43"/>
      <c r="H171" s="42"/>
      <c r="I171" s="39">
        <f t="shared" si="11"/>
        <v>0</v>
      </c>
      <c r="J171" s="43">
        <v>0</v>
      </c>
      <c r="K171" s="42"/>
      <c r="L171" s="39">
        <f t="shared" si="12"/>
        <v>0</v>
      </c>
      <c r="M171" s="41"/>
      <c r="N171" s="40"/>
      <c r="O171" s="39">
        <f t="shared" si="13"/>
        <v>0</v>
      </c>
      <c r="P171" s="38"/>
    </row>
    <row r="172" spans="1:16" ht="24" hidden="1" x14ac:dyDescent="0.25">
      <c r="A172" s="88">
        <v>2515</v>
      </c>
      <c r="B172" s="110" t="s">
        <v>141</v>
      </c>
      <c r="C172" s="45">
        <f t="shared" si="9"/>
        <v>0</v>
      </c>
      <c r="D172" s="43">
        <v>0</v>
      </c>
      <c r="E172" s="40"/>
      <c r="F172" s="44">
        <f t="shared" si="10"/>
        <v>0</v>
      </c>
      <c r="G172" s="43"/>
      <c r="H172" s="42"/>
      <c r="I172" s="39">
        <f t="shared" si="11"/>
        <v>0</v>
      </c>
      <c r="J172" s="43">
        <v>0</v>
      </c>
      <c r="K172" s="42"/>
      <c r="L172" s="39">
        <f t="shared" si="12"/>
        <v>0</v>
      </c>
      <c r="M172" s="41"/>
      <c r="N172" s="40"/>
      <c r="O172" s="39">
        <f t="shared" si="13"/>
        <v>0</v>
      </c>
      <c r="P172" s="38"/>
    </row>
    <row r="173" spans="1:16" ht="24" hidden="1" x14ac:dyDescent="0.25">
      <c r="A173" s="88">
        <v>2519</v>
      </c>
      <c r="B173" s="110" t="s">
        <v>140</v>
      </c>
      <c r="C173" s="45">
        <f t="shared" si="9"/>
        <v>0</v>
      </c>
      <c r="D173" s="43">
        <v>0</v>
      </c>
      <c r="E173" s="40"/>
      <c r="F173" s="44">
        <f t="shared" si="10"/>
        <v>0</v>
      </c>
      <c r="G173" s="43"/>
      <c r="H173" s="42"/>
      <c r="I173" s="39">
        <f t="shared" si="11"/>
        <v>0</v>
      </c>
      <c r="J173" s="43">
        <v>0</v>
      </c>
      <c r="K173" s="42"/>
      <c r="L173" s="39">
        <f t="shared" si="12"/>
        <v>0</v>
      </c>
      <c r="M173" s="41"/>
      <c r="N173" s="40"/>
      <c r="O173" s="39">
        <f t="shared" si="13"/>
        <v>0</v>
      </c>
      <c r="P173" s="38"/>
    </row>
    <row r="174" spans="1:16" hidden="1" x14ac:dyDescent="0.25">
      <c r="A174" s="111">
        <v>2520</v>
      </c>
      <c r="B174" s="110" t="s">
        <v>139</v>
      </c>
      <c r="C174" s="45">
        <f t="shared" si="9"/>
        <v>0</v>
      </c>
      <c r="D174" s="43">
        <v>0</v>
      </c>
      <c r="E174" s="40"/>
      <c r="F174" s="44">
        <f t="shared" si="10"/>
        <v>0</v>
      </c>
      <c r="G174" s="43"/>
      <c r="H174" s="42"/>
      <c r="I174" s="39">
        <f t="shared" si="11"/>
        <v>0</v>
      </c>
      <c r="J174" s="43">
        <v>0</v>
      </c>
      <c r="K174" s="42"/>
      <c r="L174" s="39">
        <f t="shared" si="12"/>
        <v>0</v>
      </c>
      <c r="M174" s="41"/>
      <c r="N174" s="40"/>
      <c r="O174" s="39">
        <f t="shared" si="13"/>
        <v>0</v>
      </c>
      <c r="P174" s="38"/>
    </row>
    <row r="175" spans="1:16" s="189" customFormat="1" ht="36" hidden="1" x14ac:dyDescent="0.25">
      <c r="A175" s="183">
        <v>2800</v>
      </c>
      <c r="B175" s="117" t="s">
        <v>138</v>
      </c>
      <c r="C175" s="85">
        <f t="shared" si="9"/>
        <v>0</v>
      </c>
      <c r="D175" s="194">
        <v>0</v>
      </c>
      <c r="E175" s="191"/>
      <c r="F175" s="195">
        <f t="shared" si="10"/>
        <v>0</v>
      </c>
      <c r="G175" s="194"/>
      <c r="H175" s="193"/>
      <c r="I175" s="190">
        <f t="shared" si="11"/>
        <v>0</v>
      </c>
      <c r="J175" s="194">
        <v>0</v>
      </c>
      <c r="K175" s="193"/>
      <c r="L175" s="190">
        <f t="shared" si="12"/>
        <v>0</v>
      </c>
      <c r="M175" s="192"/>
      <c r="N175" s="191"/>
      <c r="O175" s="190">
        <f t="shared" si="13"/>
        <v>0</v>
      </c>
      <c r="P175" s="78"/>
    </row>
    <row r="176" spans="1:16" hidden="1" x14ac:dyDescent="0.25">
      <c r="A176" s="163">
        <v>3000</v>
      </c>
      <c r="B176" s="163" t="s">
        <v>137</v>
      </c>
      <c r="C176" s="162">
        <f t="shared" si="9"/>
        <v>0</v>
      </c>
      <c r="D176" s="160">
        <f>SUM(D177,D187)</f>
        <v>0</v>
      </c>
      <c r="E176" s="157">
        <f>SUM(E177,E187)</f>
        <v>0</v>
      </c>
      <c r="F176" s="161">
        <f t="shared" si="10"/>
        <v>0</v>
      </c>
      <c r="G176" s="160">
        <f>SUM(G177,G187)</f>
        <v>0</v>
      </c>
      <c r="H176" s="159">
        <f>SUM(H177,H187)</f>
        <v>0</v>
      </c>
      <c r="I176" s="156">
        <f t="shared" si="11"/>
        <v>0</v>
      </c>
      <c r="J176" s="160">
        <f>SUM(J177,J187)</f>
        <v>0</v>
      </c>
      <c r="K176" s="159">
        <f>SUM(K177,K187)</f>
        <v>0</v>
      </c>
      <c r="L176" s="156">
        <f t="shared" si="12"/>
        <v>0</v>
      </c>
      <c r="M176" s="158">
        <f>SUM(M177,M187)</f>
        <v>0</v>
      </c>
      <c r="N176" s="157">
        <f>SUM(N177,N187)</f>
        <v>0</v>
      </c>
      <c r="O176" s="156">
        <f t="shared" si="13"/>
        <v>0</v>
      </c>
      <c r="P176" s="155"/>
    </row>
    <row r="177" spans="1:16" ht="24" hidden="1" x14ac:dyDescent="0.25">
      <c r="A177" s="109">
        <v>3200</v>
      </c>
      <c r="B177" s="153" t="s">
        <v>136</v>
      </c>
      <c r="C177" s="124">
        <f t="shared" si="9"/>
        <v>0</v>
      </c>
      <c r="D177" s="121">
        <f>SUM(D178,D182)</f>
        <v>0</v>
      </c>
      <c r="E177" s="123">
        <f>SUM(E178,E182)</f>
        <v>0</v>
      </c>
      <c r="F177" s="122">
        <f t="shared" si="10"/>
        <v>0</v>
      </c>
      <c r="G177" s="121">
        <f>SUM(G178,G182)</f>
        <v>0</v>
      </c>
      <c r="H177" s="120">
        <f t="shared" ref="H177" si="22">SUM(H178,H182)</f>
        <v>0</v>
      </c>
      <c r="I177" s="119">
        <f t="shared" si="11"/>
        <v>0</v>
      </c>
      <c r="J177" s="121">
        <f>SUM(J178,J182)</f>
        <v>0</v>
      </c>
      <c r="K177" s="120">
        <f t="shared" ref="K177" si="23">SUM(K178,K182)</f>
        <v>0</v>
      </c>
      <c r="L177" s="119">
        <f t="shared" si="12"/>
        <v>0</v>
      </c>
      <c r="M177" s="69">
        <f t="shared" ref="M177:N177" si="24">SUM(M178,M182)</f>
        <v>0</v>
      </c>
      <c r="N177" s="68">
        <f t="shared" si="24"/>
        <v>0</v>
      </c>
      <c r="O177" s="67">
        <f t="shared" si="13"/>
        <v>0</v>
      </c>
      <c r="P177" s="66"/>
    </row>
    <row r="178" spans="1:16" ht="36" hidden="1" x14ac:dyDescent="0.25">
      <c r="A178" s="118">
        <v>3260</v>
      </c>
      <c r="B178" s="117" t="s">
        <v>135</v>
      </c>
      <c r="C178" s="85">
        <f t="shared" si="9"/>
        <v>0</v>
      </c>
      <c r="D178" s="140">
        <f>SUM(D179:D181)</f>
        <v>0</v>
      </c>
      <c r="E178" s="141">
        <f>SUM(E179:E181)</f>
        <v>0</v>
      </c>
      <c r="F178" s="84">
        <f t="shared" si="10"/>
        <v>0</v>
      </c>
      <c r="G178" s="140">
        <f>SUM(G179:G181)</f>
        <v>0</v>
      </c>
      <c r="H178" s="139">
        <f>SUM(H179:H181)</f>
        <v>0</v>
      </c>
      <c r="I178" s="79">
        <f t="shared" si="11"/>
        <v>0</v>
      </c>
      <c r="J178" s="140">
        <f>SUM(J179:J181)</f>
        <v>0</v>
      </c>
      <c r="K178" s="139">
        <f>SUM(K179:K181)</f>
        <v>0</v>
      </c>
      <c r="L178" s="79">
        <f t="shared" si="12"/>
        <v>0</v>
      </c>
      <c r="M178" s="142">
        <f>SUM(M179:M181)</f>
        <v>0</v>
      </c>
      <c r="N178" s="141">
        <f>SUM(N179:N181)</f>
        <v>0</v>
      </c>
      <c r="O178" s="79">
        <f t="shared" si="13"/>
        <v>0</v>
      </c>
      <c r="P178" s="78"/>
    </row>
    <row r="179" spans="1:16" ht="24" hidden="1" x14ac:dyDescent="0.25">
      <c r="A179" s="88">
        <v>3261</v>
      </c>
      <c r="B179" s="110" t="s">
        <v>134</v>
      </c>
      <c r="C179" s="45">
        <f t="shared" si="9"/>
        <v>0</v>
      </c>
      <c r="D179" s="43">
        <v>0</v>
      </c>
      <c r="E179" s="40"/>
      <c r="F179" s="44">
        <f t="shared" si="10"/>
        <v>0</v>
      </c>
      <c r="G179" s="43"/>
      <c r="H179" s="42"/>
      <c r="I179" s="39">
        <f t="shared" si="11"/>
        <v>0</v>
      </c>
      <c r="J179" s="43">
        <v>0</v>
      </c>
      <c r="K179" s="42"/>
      <c r="L179" s="39">
        <f t="shared" si="12"/>
        <v>0</v>
      </c>
      <c r="M179" s="41"/>
      <c r="N179" s="40"/>
      <c r="O179" s="39">
        <f t="shared" si="13"/>
        <v>0</v>
      </c>
      <c r="P179" s="38"/>
    </row>
    <row r="180" spans="1:16" ht="36" hidden="1" x14ac:dyDescent="0.25">
      <c r="A180" s="88">
        <v>3262</v>
      </c>
      <c r="B180" s="110" t="s">
        <v>133</v>
      </c>
      <c r="C180" s="45">
        <f t="shared" si="9"/>
        <v>0</v>
      </c>
      <c r="D180" s="43">
        <v>0</v>
      </c>
      <c r="E180" s="40"/>
      <c r="F180" s="44">
        <f t="shared" si="10"/>
        <v>0</v>
      </c>
      <c r="G180" s="43"/>
      <c r="H180" s="42"/>
      <c r="I180" s="39">
        <f t="shared" si="11"/>
        <v>0</v>
      </c>
      <c r="J180" s="43">
        <v>0</v>
      </c>
      <c r="K180" s="42"/>
      <c r="L180" s="39">
        <f t="shared" si="12"/>
        <v>0</v>
      </c>
      <c r="M180" s="41"/>
      <c r="N180" s="40"/>
      <c r="O180" s="39">
        <f t="shared" si="13"/>
        <v>0</v>
      </c>
      <c r="P180" s="38"/>
    </row>
    <row r="181" spans="1:16" ht="24" hidden="1" x14ac:dyDescent="0.25">
      <c r="A181" s="88">
        <v>3263</v>
      </c>
      <c r="B181" s="110" t="s">
        <v>132</v>
      </c>
      <c r="C181" s="45">
        <f t="shared" si="9"/>
        <v>0</v>
      </c>
      <c r="D181" s="43">
        <v>0</v>
      </c>
      <c r="E181" s="40"/>
      <c r="F181" s="44">
        <f t="shared" si="10"/>
        <v>0</v>
      </c>
      <c r="G181" s="43"/>
      <c r="H181" s="42"/>
      <c r="I181" s="39">
        <f t="shared" si="11"/>
        <v>0</v>
      </c>
      <c r="J181" s="43">
        <v>0</v>
      </c>
      <c r="K181" s="42"/>
      <c r="L181" s="39">
        <f t="shared" si="12"/>
        <v>0</v>
      </c>
      <c r="M181" s="41"/>
      <c r="N181" s="40"/>
      <c r="O181" s="39">
        <f t="shared" si="13"/>
        <v>0</v>
      </c>
      <c r="P181" s="38"/>
    </row>
    <row r="182" spans="1:16" ht="72" hidden="1" x14ac:dyDescent="0.25">
      <c r="A182" s="118">
        <v>3290</v>
      </c>
      <c r="B182" s="117" t="s">
        <v>131</v>
      </c>
      <c r="C182" s="45">
        <f t="shared" ref="C182:C258" si="25">F182+I182+L182+O182</f>
        <v>0</v>
      </c>
      <c r="D182" s="140">
        <f>SUM(D183:D186)</f>
        <v>0</v>
      </c>
      <c r="E182" s="141">
        <f>SUM(E183:E186)</f>
        <v>0</v>
      </c>
      <c r="F182" s="84">
        <f t="shared" si="10"/>
        <v>0</v>
      </c>
      <c r="G182" s="140">
        <f>SUM(G183:G186)</f>
        <v>0</v>
      </c>
      <c r="H182" s="139">
        <f t="shared" ref="H182" si="26">SUM(H183:H186)</f>
        <v>0</v>
      </c>
      <c r="I182" s="79">
        <f t="shared" si="11"/>
        <v>0</v>
      </c>
      <c r="J182" s="140">
        <f>SUM(J183:J186)</f>
        <v>0</v>
      </c>
      <c r="K182" s="139">
        <f t="shared" ref="K182" si="27">SUM(K183:K186)</f>
        <v>0</v>
      </c>
      <c r="L182" s="79">
        <f t="shared" si="12"/>
        <v>0</v>
      </c>
      <c r="M182" s="146">
        <f t="shared" ref="M182:N182" si="28">SUM(M183:M186)</f>
        <v>0</v>
      </c>
      <c r="N182" s="147">
        <f t="shared" si="28"/>
        <v>0</v>
      </c>
      <c r="O182" s="29">
        <f t="shared" si="13"/>
        <v>0</v>
      </c>
      <c r="P182" s="28"/>
    </row>
    <row r="183" spans="1:16" ht="60" hidden="1" x14ac:dyDescent="0.25">
      <c r="A183" s="88">
        <v>3291</v>
      </c>
      <c r="B183" s="110" t="s">
        <v>130</v>
      </c>
      <c r="C183" s="45">
        <f t="shared" si="25"/>
        <v>0</v>
      </c>
      <c r="D183" s="43">
        <v>0</v>
      </c>
      <c r="E183" s="40"/>
      <c r="F183" s="44">
        <f t="shared" ref="F183:F246" si="29">D183+E183</f>
        <v>0</v>
      </c>
      <c r="G183" s="43"/>
      <c r="H183" s="42"/>
      <c r="I183" s="39">
        <f t="shared" ref="I183:I246" si="30">G183+H183</f>
        <v>0</v>
      </c>
      <c r="J183" s="43">
        <v>0</v>
      </c>
      <c r="K183" s="42"/>
      <c r="L183" s="39">
        <f t="shared" ref="L183:L246" si="31">J183+K183</f>
        <v>0</v>
      </c>
      <c r="M183" s="41"/>
      <c r="N183" s="40"/>
      <c r="O183" s="39">
        <f t="shared" ref="O183:O246" si="32">M183+N183</f>
        <v>0</v>
      </c>
      <c r="P183" s="38"/>
    </row>
    <row r="184" spans="1:16" ht="72" hidden="1" x14ac:dyDescent="0.25">
      <c r="A184" s="88">
        <v>3292</v>
      </c>
      <c r="B184" s="110" t="s">
        <v>129</v>
      </c>
      <c r="C184" s="45">
        <f t="shared" si="25"/>
        <v>0</v>
      </c>
      <c r="D184" s="43">
        <v>0</v>
      </c>
      <c r="E184" s="40"/>
      <c r="F184" s="44">
        <f t="shared" si="29"/>
        <v>0</v>
      </c>
      <c r="G184" s="43"/>
      <c r="H184" s="42"/>
      <c r="I184" s="39">
        <f t="shared" si="30"/>
        <v>0</v>
      </c>
      <c r="J184" s="43">
        <v>0</v>
      </c>
      <c r="K184" s="42"/>
      <c r="L184" s="39">
        <f t="shared" si="31"/>
        <v>0</v>
      </c>
      <c r="M184" s="41"/>
      <c r="N184" s="40"/>
      <c r="O184" s="39">
        <f t="shared" si="32"/>
        <v>0</v>
      </c>
      <c r="P184" s="38"/>
    </row>
    <row r="185" spans="1:16" ht="60" hidden="1" x14ac:dyDescent="0.25">
      <c r="A185" s="88">
        <v>3293</v>
      </c>
      <c r="B185" s="110" t="s">
        <v>128</v>
      </c>
      <c r="C185" s="45">
        <f t="shared" si="25"/>
        <v>0</v>
      </c>
      <c r="D185" s="43">
        <v>0</v>
      </c>
      <c r="E185" s="40"/>
      <c r="F185" s="44">
        <f t="shared" si="29"/>
        <v>0</v>
      </c>
      <c r="G185" s="43"/>
      <c r="H185" s="42"/>
      <c r="I185" s="39">
        <f t="shared" si="30"/>
        <v>0</v>
      </c>
      <c r="J185" s="43">
        <v>0</v>
      </c>
      <c r="K185" s="42"/>
      <c r="L185" s="39">
        <f t="shared" si="31"/>
        <v>0</v>
      </c>
      <c r="M185" s="41"/>
      <c r="N185" s="40"/>
      <c r="O185" s="39">
        <f t="shared" si="32"/>
        <v>0</v>
      </c>
      <c r="P185" s="38"/>
    </row>
    <row r="186" spans="1:16" ht="48" hidden="1" x14ac:dyDescent="0.25">
      <c r="A186" s="188">
        <v>3294</v>
      </c>
      <c r="B186" s="110" t="s">
        <v>127</v>
      </c>
      <c r="C186" s="35">
        <f t="shared" si="25"/>
        <v>0</v>
      </c>
      <c r="D186" s="33">
        <v>0</v>
      </c>
      <c r="E186" s="30"/>
      <c r="F186" s="34">
        <f t="shared" si="29"/>
        <v>0</v>
      </c>
      <c r="G186" s="33"/>
      <c r="H186" s="32"/>
      <c r="I186" s="29">
        <f t="shared" si="30"/>
        <v>0</v>
      </c>
      <c r="J186" s="33">
        <v>0</v>
      </c>
      <c r="K186" s="32"/>
      <c r="L186" s="29">
        <f t="shared" si="31"/>
        <v>0</v>
      </c>
      <c r="M186" s="31"/>
      <c r="N186" s="30"/>
      <c r="O186" s="29">
        <f t="shared" si="32"/>
        <v>0</v>
      </c>
      <c r="P186" s="28"/>
    </row>
    <row r="187" spans="1:16" ht="36" hidden="1" x14ac:dyDescent="0.25">
      <c r="A187" s="154">
        <v>3300</v>
      </c>
      <c r="B187" s="153" t="s">
        <v>126</v>
      </c>
      <c r="C187" s="152">
        <f t="shared" si="25"/>
        <v>0</v>
      </c>
      <c r="D187" s="150">
        <f>SUM(D188:D189)</f>
        <v>0</v>
      </c>
      <c r="E187" s="68">
        <f>SUM(E188:E189)</f>
        <v>0</v>
      </c>
      <c r="F187" s="151">
        <f t="shared" si="29"/>
        <v>0</v>
      </c>
      <c r="G187" s="150">
        <f>SUM(G188:G189)</f>
        <v>0</v>
      </c>
      <c r="H187" s="149">
        <f t="shared" ref="H187" si="33">SUM(H188:H189)</f>
        <v>0</v>
      </c>
      <c r="I187" s="67">
        <f t="shared" si="30"/>
        <v>0</v>
      </c>
      <c r="J187" s="150">
        <f>SUM(J188:J189)</f>
        <v>0</v>
      </c>
      <c r="K187" s="149">
        <f t="shared" ref="K187" si="34">SUM(K188:K189)</f>
        <v>0</v>
      </c>
      <c r="L187" s="67">
        <f t="shared" si="31"/>
        <v>0</v>
      </c>
      <c r="M187" s="69">
        <f t="shared" ref="M187:N187" si="35">SUM(M188:M189)</f>
        <v>0</v>
      </c>
      <c r="N187" s="68">
        <f t="shared" si="35"/>
        <v>0</v>
      </c>
      <c r="O187" s="67">
        <f t="shared" si="32"/>
        <v>0</v>
      </c>
      <c r="P187" s="66"/>
    </row>
    <row r="188" spans="1:16" ht="48" hidden="1" x14ac:dyDescent="0.25">
      <c r="A188" s="187">
        <v>3310</v>
      </c>
      <c r="B188" s="96" t="s">
        <v>125</v>
      </c>
      <c r="C188" s="170">
        <f t="shared" si="25"/>
        <v>0</v>
      </c>
      <c r="D188" s="167">
        <v>0</v>
      </c>
      <c r="E188" s="164"/>
      <c r="F188" s="95">
        <f t="shared" si="29"/>
        <v>0</v>
      </c>
      <c r="G188" s="167"/>
      <c r="H188" s="166"/>
      <c r="I188" s="90">
        <f t="shared" si="30"/>
        <v>0</v>
      </c>
      <c r="J188" s="167">
        <v>0</v>
      </c>
      <c r="K188" s="166"/>
      <c r="L188" s="90">
        <f t="shared" si="31"/>
        <v>0</v>
      </c>
      <c r="M188" s="165"/>
      <c r="N188" s="164"/>
      <c r="O188" s="90">
        <f t="shared" si="32"/>
        <v>0</v>
      </c>
      <c r="P188" s="89"/>
    </row>
    <row r="189" spans="1:16" ht="48" hidden="1" x14ac:dyDescent="0.25">
      <c r="A189" s="145">
        <v>3320</v>
      </c>
      <c r="B189" s="117" t="s">
        <v>124</v>
      </c>
      <c r="C189" s="85">
        <f t="shared" si="25"/>
        <v>0</v>
      </c>
      <c r="D189" s="83">
        <v>0</v>
      </c>
      <c r="E189" s="80"/>
      <c r="F189" s="84">
        <f t="shared" si="29"/>
        <v>0</v>
      </c>
      <c r="G189" s="83"/>
      <c r="H189" s="82"/>
      <c r="I189" s="79">
        <f t="shared" si="30"/>
        <v>0</v>
      </c>
      <c r="J189" s="83">
        <v>0</v>
      </c>
      <c r="K189" s="82"/>
      <c r="L189" s="79">
        <f t="shared" si="31"/>
        <v>0</v>
      </c>
      <c r="M189" s="81"/>
      <c r="N189" s="80"/>
      <c r="O189" s="79">
        <f t="shared" si="32"/>
        <v>0</v>
      </c>
      <c r="P189" s="78"/>
    </row>
    <row r="190" spans="1:16" hidden="1" x14ac:dyDescent="0.25">
      <c r="A190" s="186">
        <v>4000</v>
      </c>
      <c r="B190" s="163" t="s">
        <v>123</v>
      </c>
      <c r="C190" s="162">
        <f t="shared" si="25"/>
        <v>0</v>
      </c>
      <c r="D190" s="160">
        <f>SUM(D191,D194)</f>
        <v>0</v>
      </c>
      <c r="E190" s="157">
        <f>SUM(E191,E194)</f>
        <v>0</v>
      </c>
      <c r="F190" s="161">
        <f t="shared" si="29"/>
        <v>0</v>
      </c>
      <c r="G190" s="160">
        <f>SUM(G191,G194)</f>
        <v>0</v>
      </c>
      <c r="H190" s="159">
        <f>SUM(H191,H194)</f>
        <v>0</v>
      </c>
      <c r="I190" s="156">
        <f t="shared" si="30"/>
        <v>0</v>
      </c>
      <c r="J190" s="160">
        <f>SUM(J191,J194)</f>
        <v>0</v>
      </c>
      <c r="K190" s="159">
        <f>SUM(K191,K194)</f>
        <v>0</v>
      </c>
      <c r="L190" s="156">
        <f t="shared" si="31"/>
        <v>0</v>
      </c>
      <c r="M190" s="158">
        <f>SUM(M191,M194)</f>
        <v>0</v>
      </c>
      <c r="N190" s="157">
        <f>SUM(N191,N194)</f>
        <v>0</v>
      </c>
      <c r="O190" s="156">
        <f t="shared" si="32"/>
        <v>0</v>
      </c>
      <c r="P190" s="155"/>
    </row>
    <row r="191" spans="1:16" ht="24" hidden="1" x14ac:dyDescent="0.25">
      <c r="A191" s="185">
        <v>4200</v>
      </c>
      <c r="B191" s="108" t="s">
        <v>122</v>
      </c>
      <c r="C191" s="124">
        <f t="shared" si="25"/>
        <v>0</v>
      </c>
      <c r="D191" s="121">
        <f>SUM(D192,D193)</f>
        <v>0</v>
      </c>
      <c r="E191" s="123">
        <f>SUM(E192,E193)</f>
        <v>0</v>
      </c>
      <c r="F191" s="122">
        <f t="shared" si="29"/>
        <v>0</v>
      </c>
      <c r="G191" s="121">
        <f>SUM(G192,G193)</f>
        <v>0</v>
      </c>
      <c r="H191" s="120">
        <f>SUM(H192,H193)</f>
        <v>0</v>
      </c>
      <c r="I191" s="119">
        <f t="shared" si="30"/>
        <v>0</v>
      </c>
      <c r="J191" s="121">
        <f>SUM(J192,J193)</f>
        <v>0</v>
      </c>
      <c r="K191" s="120">
        <f>SUM(K192,K193)</f>
        <v>0</v>
      </c>
      <c r="L191" s="119">
        <f t="shared" si="31"/>
        <v>0</v>
      </c>
      <c r="M191" s="172">
        <f>SUM(M192,M193)</f>
        <v>0</v>
      </c>
      <c r="N191" s="123">
        <f>SUM(N192,N193)</f>
        <v>0</v>
      </c>
      <c r="O191" s="119">
        <f t="shared" si="32"/>
        <v>0</v>
      </c>
      <c r="P191" s="171"/>
    </row>
    <row r="192" spans="1:16" ht="36" hidden="1" x14ac:dyDescent="0.25">
      <c r="A192" s="118">
        <v>4240</v>
      </c>
      <c r="B192" s="117" t="s">
        <v>121</v>
      </c>
      <c r="C192" s="85">
        <f t="shared" si="25"/>
        <v>0</v>
      </c>
      <c r="D192" s="83">
        <v>0</v>
      </c>
      <c r="E192" s="80"/>
      <c r="F192" s="84">
        <f t="shared" si="29"/>
        <v>0</v>
      </c>
      <c r="G192" s="83"/>
      <c r="H192" s="82"/>
      <c r="I192" s="79">
        <f t="shared" si="30"/>
        <v>0</v>
      </c>
      <c r="J192" s="83">
        <v>0</v>
      </c>
      <c r="K192" s="82"/>
      <c r="L192" s="79">
        <f t="shared" si="31"/>
        <v>0</v>
      </c>
      <c r="M192" s="81"/>
      <c r="N192" s="80"/>
      <c r="O192" s="79">
        <f t="shared" si="32"/>
        <v>0</v>
      </c>
      <c r="P192" s="78"/>
    </row>
    <row r="193" spans="1:16" hidden="1" x14ac:dyDescent="0.25">
      <c r="A193" s="111">
        <v>4250</v>
      </c>
      <c r="B193" s="110" t="s">
        <v>120</v>
      </c>
      <c r="C193" s="45">
        <f t="shared" si="25"/>
        <v>0</v>
      </c>
      <c r="D193" s="43">
        <v>0</v>
      </c>
      <c r="E193" s="40"/>
      <c r="F193" s="44">
        <f t="shared" si="29"/>
        <v>0</v>
      </c>
      <c r="G193" s="43"/>
      <c r="H193" s="42"/>
      <c r="I193" s="39">
        <f t="shared" si="30"/>
        <v>0</v>
      </c>
      <c r="J193" s="43">
        <v>0</v>
      </c>
      <c r="K193" s="42"/>
      <c r="L193" s="39">
        <f t="shared" si="31"/>
        <v>0</v>
      </c>
      <c r="M193" s="41"/>
      <c r="N193" s="40"/>
      <c r="O193" s="39">
        <f t="shared" si="32"/>
        <v>0</v>
      </c>
      <c r="P193" s="38"/>
    </row>
    <row r="194" spans="1:16" hidden="1" x14ac:dyDescent="0.25">
      <c r="A194" s="109">
        <v>4300</v>
      </c>
      <c r="B194" s="108" t="s">
        <v>119</v>
      </c>
      <c r="C194" s="124">
        <f t="shared" si="25"/>
        <v>0</v>
      </c>
      <c r="D194" s="121">
        <f>SUM(D195)</f>
        <v>0</v>
      </c>
      <c r="E194" s="123">
        <f>SUM(E195)</f>
        <v>0</v>
      </c>
      <c r="F194" s="122">
        <f t="shared" si="29"/>
        <v>0</v>
      </c>
      <c r="G194" s="121">
        <f>SUM(G195)</f>
        <v>0</v>
      </c>
      <c r="H194" s="120">
        <f>SUM(H195)</f>
        <v>0</v>
      </c>
      <c r="I194" s="119">
        <f t="shared" si="30"/>
        <v>0</v>
      </c>
      <c r="J194" s="121">
        <f>SUM(J195)</f>
        <v>0</v>
      </c>
      <c r="K194" s="120">
        <f>SUM(K195)</f>
        <v>0</v>
      </c>
      <c r="L194" s="119">
        <f t="shared" si="31"/>
        <v>0</v>
      </c>
      <c r="M194" s="172">
        <f>SUM(M195)</f>
        <v>0</v>
      </c>
      <c r="N194" s="123">
        <f>SUM(N195)</f>
        <v>0</v>
      </c>
      <c r="O194" s="119">
        <f t="shared" si="32"/>
        <v>0</v>
      </c>
      <c r="P194" s="171"/>
    </row>
    <row r="195" spans="1:16" ht="24" hidden="1" x14ac:dyDescent="0.25">
      <c r="A195" s="118">
        <v>4310</v>
      </c>
      <c r="B195" s="117" t="s">
        <v>118</v>
      </c>
      <c r="C195" s="85">
        <f t="shared" si="25"/>
        <v>0</v>
      </c>
      <c r="D195" s="140">
        <f>SUM(D196:D196)</f>
        <v>0</v>
      </c>
      <c r="E195" s="141">
        <f>SUM(E196:E196)</f>
        <v>0</v>
      </c>
      <c r="F195" s="84">
        <f t="shared" si="29"/>
        <v>0</v>
      </c>
      <c r="G195" s="140">
        <f>SUM(G196:G196)</f>
        <v>0</v>
      </c>
      <c r="H195" s="139">
        <f>SUM(H196:H196)</f>
        <v>0</v>
      </c>
      <c r="I195" s="79">
        <f t="shared" si="30"/>
        <v>0</v>
      </c>
      <c r="J195" s="140">
        <f>SUM(J196:J196)</f>
        <v>0</v>
      </c>
      <c r="K195" s="139">
        <f>SUM(K196:K196)</f>
        <v>0</v>
      </c>
      <c r="L195" s="79">
        <f t="shared" si="31"/>
        <v>0</v>
      </c>
      <c r="M195" s="142">
        <f>SUM(M196:M196)</f>
        <v>0</v>
      </c>
      <c r="N195" s="141">
        <f>SUM(N196:N196)</f>
        <v>0</v>
      </c>
      <c r="O195" s="79">
        <f t="shared" si="32"/>
        <v>0</v>
      </c>
      <c r="P195" s="78"/>
    </row>
    <row r="196" spans="1:16" ht="36" hidden="1" x14ac:dyDescent="0.25">
      <c r="A196" s="88">
        <v>4311</v>
      </c>
      <c r="B196" s="110" t="s">
        <v>117</v>
      </c>
      <c r="C196" s="45">
        <f t="shared" si="25"/>
        <v>0</v>
      </c>
      <c r="D196" s="43">
        <v>0</v>
      </c>
      <c r="E196" s="40"/>
      <c r="F196" s="44">
        <f t="shared" si="29"/>
        <v>0</v>
      </c>
      <c r="G196" s="43"/>
      <c r="H196" s="42"/>
      <c r="I196" s="39">
        <f t="shared" si="30"/>
        <v>0</v>
      </c>
      <c r="J196" s="43">
        <v>0</v>
      </c>
      <c r="K196" s="42"/>
      <c r="L196" s="39">
        <f t="shared" si="31"/>
        <v>0</v>
      </c>
      <c r="M196" s="41"/>
      <c r="N196" s="40"/>
      <c r="O196" s="39">
        <f t="shared" si="32"/>
        <v>0</v>
      </c>
      <c r="P196" s="38"/>
    </row>
    <row r="197" spans="1:16" s="6" customFormat="1" x14ac:dyDescent="0.25">
      <c r="A197" s="184"/>
      <c r="B197" s="183" t="s">
        <v>116</v>
      </c>
      <c r="C197" s="182">
        <f t="shared" si="25"/>
        <v>489311</v>
      </c>
      <c r="D197" s="179">
        <f>SUM(D198,D233,D271)</f>
        <v>507418</v>
      </c>
      <c r="E197" s="537">
        <f>SUM(E198,E233,E271)</f>
        <v>-18107</v>
      </c>
      <c r="F197" s="491">
        <f t="shared" si="29"/>
        <v>489311</v>
      </c>
      <c r="G197" s="179">
        <f>SUM(G198,G233,G271)</f>
        <v>0</v>
      </c>
      <c r="H197" s="178">
        <f>SUM(H198,H233,H271)</f>
        <v>0</v>
      </c>
      <c r="I197" s="177">
        <f t="shared" si="30"/>
        <v>0</v>
      </c>
      <c r="J197" s="179">
        <f>SUM(J198,J233,J271)</f>
        <v>0</v>
      </c>
      <c r="K197" s="178">
        <f>SUM(K198,K233,K271)</f>
        <v>0</v>
      </c>
      <c r="L197" s="177">
        <f t="shared" si="31"/>
        <v>0</v>
      </c>
      <c r="M197" s="176">
        <f>SUM(M198,M233,M271)</f>
        <v>0</v>
      </c>
      <c r="N197" s="175">
        <f>SUM(N198,N233,N271)</f>
        <v>0</v>
      </c>
      <c r="O197" s="174">
        <f t="shared" si="32"/>
        <v>0</v>
      </c>
      <c r="P197" s="173"/>
    </row>
    <row r="198" spans="1:16" x14ac:dyDescent="0.25">
      <c r="A198" s="163">
        <v>5000</v>
      </c>
      <c r="B198" s="163" t="s">
        <v>115</v>
      </c>
      <c r="C198" s="162">
        <f>F198+I198+L198+O198</f>
        <v>489311</v>
      </c>
      <c r="D198" s="160">
        <f>D199+D207</f>
        <v>507418</v>
      </c>
      <c r="E198" s="539">
        <f>E199+E207</f>
        <v>-18107</v>
      </c>
      <c r="F198" s="492">
        <f t="shared" si="29"/>
        <v>489311</v>
      </c>
      <c r="G198" s="160">
        <f>G199+G207</f>
        <v>0</v>
      </c>
      <c r="H198" s="159">
        <f>H199+H207</f>
        <v>0</v>
      </c>
      <c r="I198" s="156">
        <f t="shared" si="30"/>
        <v>0</v>
      </c>
      <c r="J198" s="160">
        <f>J199+J207</f>
        <v>0</v>
      </c>
      <c r="K198" s="159">
        <f>K199+K207</f>
        <v>0</v>
      </c>
      <c r="L198" s="156">
        <f t="shared" si="31"/>
        <v>0</v>
      </c>
      <c r="M198" s="158">
        <f>M199+M207</f>
        <v>0</v>
      </c>
      <c r="N198" s="157">
        <f>N199+N207</f>
        <v>0</v>
      </c>
      <c r="O198" s="156">
        <f t="shared" si="32"/>
        <v>0</v>
      </c>
      <c r="P198" s="155"/>
    </row>
    <row r="199" spans="1:16" hidden="1" x14ac:dyDescent="0.25">
      <c r="A199" s="109">
        <v>5100</v>
      </c>
      <c r="B199" s="108" t="s">
        <v>114</v>
      </c>
      <c r="C199" s="124">
        <f t="shared" si="25"/>
        <v>0</v>
      </c>
      <c r="D199" s="121">
        <f>D200+D201+D204+D205+D206</f>
        <v>0</v>
      </c>
      <c r="E199" s="123">
        <f>E200+E201+E204+E205+E206</f>
        <v>0</v>
      </c>
      <c r="F199" s="122">
        <f t="shared" si="29"/>
        <v>0</v>
      </c>
      <c r="G199" s="121">
        <f>G200+G201+G204+G205+G206</f>
        <v>0</v>
      </c>
      <c r="H199" s="120">
        <f>H200+H201+H204+H205+H206</f>
        <v>0</v>
      </c>
      <c r="I199" s="119">
        <f t="shared" si="30"/>
        <v>0</v>
      </c>
      <c r="J199" s="121">
        <f>J200+J201+J204+J205+J206</f>
        <v>0</v>
      </c>
      <c r="K199" s="120">
        <f>K200+K201+K204+K205+K206</f>
        <v>0</v>
      </c>
      <c r="L199" s="119">
        <f t="shared" si="31"/>
        <v>0</v>
      </c>
      <c r="M199" s="172">
        <f>M200+M201+M204+M205+M206</f>
        <v>0</v>
      </c>
      <c r="N199" s="123">
        <f>N200+N201+N204+N205+N206</f>
        <v>0</v>
      </c>
      <c r="O199" s="119">
        <f t="shared" si="32"/>
        <v>0</v>
      </c>
      <c r="P199" s="171"/>
    </row>
    <row r="200" spans="1:16" hidden="1" x14ac:dyDescent="0.25">
      <c r="A200" s="118">
        <v>5110</v>
      </c>
      <c r="B200" s="117" t="s">
        <v>113</v>
      </c>
      <c r="C200" s="85">
        <f t="shared" si="25"/>
        <v>0</v>
      </c>
      <c r="D200" s="83">
        <v>0</v>
      </c>
      <c r="E200" s="80"/>
      <c r="F200" s="84">
        <f t="shared" si="29"/>
        <v>0</v>
      </c>
      <c r="G200" s="83"/>
      <c r="H200" s="82"/>
      <c r="I200" s="79">
        <f t="shared" si="30"/>
        <v>0</v>
      </c>
      <c r="J200" s="83">
        <v>0</v>
      </c>
      <c r="K200" s="82"/>
      <c r="L200" s="79">
        <f t="shared" si="31"/>
        <v>0</v>
      </c>
      <c r="M200" s="81"/>
      <c r="N200" s="80"/>
      <c r="O200" s="79">
        <f t="shared" si="32"/>
        <v>0</v>
      </c>
      <c r="P200" s="78"/>
    </row>
    <row r="201" spans="1:16" ht="24" hidden="1" x14ac:dyDescent="0.25">
      <c r="A201" s="111">
        <v>5120</v>
      </c>
      <c r="B201" s="110" t="s">
        <v>112</v>
      </c>
      <c r="C201" s="45">
        <f t="shared" si="25"/>
        <v>0</v>
      </c>
      <c r="D201" s="115">
        <f>D202+D203</f>
        <v>0</v>
      </c>
      <c r="E201" s="112">
        <f>E202+E203</f>
        <v>0</v>
      </c>
      <c r="F201" s="44">
        <f t="shared" si="29"/>
        <v>0</v>
      </c>
      <c r="G201" s="115">
        <f>G202+G203</f>
        <v>0</v>
      </c>
      <c r="H201" s="114">
        <f>H202+H203</f>
        <v>0</v>
      </c>
      <c r="I201" s="39">
        <f t="shared" si="30"/>
        <v>0</v>
      </c>
      <c r="J201" s="115">
        <f>J202+J203</f>
        <v>0</v>
      </c>
      <c r="K201" s="114">
        <f>K202+K203</f>
        <v>0</v>
      </c>
      <c r="L201" s="39">
        <f t="shared" si="31"/>
        <v>0</v>
      </c>
      <c r="M201" s="113">
        <f>M202+M203</f>
        <v>0</v>
      </c>
      <c r="N201" s="112">
        <f>N202+N203</f>
        <v>0</v>
      </c>
      <c r="O201" s="39">
        <f t="shared" si="32"/>
        <v>0</v>
      </c>
      <c r="P201" s="38"/>
    </row>
    <row r="202" spans="1:16" hidden="1" x14ac:dyDescent="0.25">
      <c r="A202" s="88">
        <v>5121</v>
      </c>
      <c r="B202" s="110" t="s">
        <v>111</v>
      </c>
      <c r="C202" s="45">
        <f t="shared" si="25"/>
        <v>0</v>
      </c>
      <c r="D202" s="43">
        <v>0</v>
      </c>
      <c r="E202" s="40"/>
      <c r="F202" s="44">
        <f t="shared" si="29"/>
        <v>0</v>
      </c>
      <c r="G202" s="43"/>
      <c r="H202" s="42"/>
      <c r="I202" s="39">
        <f t="shared" si="30"/>
        <v>0</v>
      </c>
      <c r="J202" s="43">
        <v>0</v>
      </c>
      <c r="K202" s="42"/>
      <c r="L202" s="39">
        <f t="shared" si="31"/>
        <v>0</v>
      </c>
      <c r="M202" s="41"/>
      <c r="N202" s="40"/>
      <c r="O202" s="39">
        <f t="shared" si="32"/>
        <v>0</v>
      </c>
      <c r="P202" s="38"/>
    </row>
    <row r="203" spans="1:16" ht="24" hidden="1" x14ac:dyDescent="0.25">
      <c r="A203" s="88">
        <v>5129</v>
      </c>
      <c r="B203" s="110" t="s">
        <v>110</v>
      </c>
      <c r="C203" s="45">
        <f t="shared" si="25"/>
        <v>0</v>
      </c>
      <c r="D203" s="43">
        <v>0</v>
      </c>
      <c r="E203" s="40"/>
      <c r="F203" s="44">
        <f t="shared" si="29"/>
        <v>0</v>
      </c>
      <c r="G203" s="43"/>
      <c r="H203" s="42"/>
      <c r="I203" s="39">
        <f t="shared" si="30"/>
        <v>0</v>
      </c>
      <c r="J203" s="43">
        <v>0</v>
      </c>
      <c r="K203" s="42"/>
      <c r="L203" s="39">
        <f t="shared" si="31"/>
        <v>0</v>
      </c>
      <c r="M203" s="41"/>
      <c r="N203" s="40"/>
      <c r="O203" s="39">
        <f t="shared" si="32"/>
        <v>0</v>
      </c>
      <c r="P203" s="38"/>
    </row>
    <row r="204" spans="1:16" hidden="1" x14ac:dyDescent="0.25">
      <c r="A204" s="111">
        <v>5130</v>
      </c>
      <c r="B204" s="110" t="s">
        <v>109</v>
      </c>
      <c r="C204" s="45">
        <f t="shared" si="25"/>
        <v>0</v>
      </c>
      <c r="D204" s="43">
        <v>0</v>
      </c>
      <c r="E204" s="40"/>
      <c r="F204" s="44">
        <f t="shared" si="29"/>
        <v>0</v>
      </c>
      <c r="G204" s="43"/>
      <c r="H204" s="42"/>
      <c r="I204" s="39">
        <f t="shared" si="30"/>
        <v>0</v>
      </c>
      <c r="J204" s="43">
        <v>0</v>
      </c>
      <c r="K204" s="42"/>
      <c r="L204" s="39">
        <f t="shared" si="31"/>
        <v>0</v>
      </c>
      <c r="M204" s="41"/>
      <c r="N204" s="40"/>
      <c r="O204" s="39">
        <f t="shared" si="32"/>
        <v>0</v>
      </c>
      <c r="P204" s="38"/>
    </row>
    <row r="205" spans="1:16" hidden="1" x14ac:dyDescent="0.25">
      <c r="A205" s="111">
        <v>5140</v>
      </c>
      <c r="B205" s="110" t="s">
        <v>108</v>
      </c>
      <c r="C205" s="45">
        <f t="shared" si="25"/>
        <v>0</v>
      </c>
      <c r="D205" s="43">
        <v>0</v>
      </c>
      <c r="E205" s="40"/>
      <c r="F205" s="44">
        <f t="shared" si="29"/>
        <v>0</v>
      </c>
      <c r="G205" s="43"/>
      <c r="H205" s="42"/>
      <c r="I205" s="39">
        <f t="shared" si="30"/>
        <v>0</v>
      </c>
      <c r="J205" s="43">
        <v>0</v>
      </c>
      <c r="K205" s="42"/>
      <c r="L205" s="39">
        <f t="shared" si="31"/>
        <v>0</v>
      </c>
      <c r="M205" s="41"/>
      <c r="N205" s="40"/>
      <c r="O205" s="39">
        <f t="shared" si="32"/>
        <v>0</v>
      </c>
      <c r="P205" s="38"/>
    </row>
    <row r="206" spans="1:16" ht="24" hidden="1" x14ac:dyDescent="0.25">
      <c r="A206" s="111">
        <v>5170</v>
      </c>
      <c r="B206" s="110" t="s">
        <v>107</v>
      </c>
      <c r="C206" s="45">
        <f t="shared" si="25"/>
        <v>0</v>
      </c>
      <c r="D206" s="43">
        <v>0</v>
      </c>
      <c r="E206" s="40"/>
      <c r="F206" s="44">
        <f t="shared" si="29"/>
        <v>0</v>
      </c>
      <c r="G206" s="43"/>
      <c r="H206" s="42"/>
      <c r="I206" s="39">
        <f t="shared" si="30"/>
        <v>0</v>
      </c>
      <c r="J206" s="43">
        <v>0</v>
      </c>
      <c r="K206" s="42"/>
      <c r="L206" s="39">
        <f t="shared" si="31"/>
        <v>0</v>
      </c>
      <c r="M206" s="41"/>
      <c r="N206" s="40"/>
      <c r="O206" s="39">
        <f t="shared" si="32"/>
        <v>0</v>
      </c>
      <c r="P206" s="38"/>
    </row>
    <row r="207" spans="1:16" x14ac:dyDescent="0.25">
      <c r="A207" s="109">
        <v>5200</v>
      </c>
      <c r="B207" s="108" t="s">
        <v>106</v>
      </c>
      <c r="C207" s="124">
        <f t="shared" si="25"/>
        <v>489311</v>
      </c>
      <c r="D207" s="121">
        <f>D208+D218+D219+D228+D229+D230+D232</f>
        <v>507418</v>
      </c>
      <c r="E207" s="540">
        <f>E208+E218+E219+E228+E229+E230+E232</f>
        <v>-18107</v>
      </c>
      <c r="F207" s="473">
        <f t="shared" si="29"/>
        <v>489311</v>
      </c>
      <c r="G207" s="121">
        <f>G208+G218+G219+G228+G229+G230+G232</f>
        <v>0</v>
      </c>
      <c r="H207" s="120">
        <f>H208+H218+H219+H228+H229+H230+H232</f>
        <v>0</v>
      </c>
      <c r="I207" s="119">
        <f t="shared" si="30"/>
        <v>0</v>
      </c>
      <c r="J207" s="121">
        <f>J208+J218+J219+J228+J229+J230+J232</f>
        <v>0</v>
      </c>
      <c r="K207" s="120">
        <f>K208+K218+K219+K228+K229+K230+K232</f>
        <v>0</v>
      </c>
      <c r="L207" s="119">
        <f t="shared" si="31"/>
        <v>0</v>
      </c>
      <c r="M207" s="172">
        <f>M208+M218+M219+M228+M229+M230+M232</f>
        <v>0</v>
      </c>
      <c r="N207" s="123">
        <f>N208+N218+N219+N228+N229+N230+N232</f>
        <v>0</v>
      </c>
      <c r="O207" s="119">
        <f t="shared" si="32"/>
        <v>0</v>
      </c>
      <c r="P207" s="171"/>
    </row>
    <row r="208" spans="1:16" hidden="1" x14ac:dyDescent="0.25">
      <c r="A208" s="169">
        <v>5210</v>
      </c>
      <c r="B208" s="96" t="s">
        <v>105</v>
      </c>
      <c r="C208" s="170">
        <f t="shared" si="25"/>
        <v>0</v>
      </c>
      <c r="D208" s="94">
        <f>SUM(D209:D217)</f>
        <v>0</v>
      </c>
      <c r="E208" s="91">
        <f>SUM(E209:E217)</f>
        <v>0</v>
      </c>
      <c r="F208" s="95">
        <f t="shared" si="29"/>
        <v>0</v>
      </c>
      <c r="G208" s="94">
        <f>SUM(G209:G217)</f>
        <v>0</v>
      </c>
      <c r="H208" s="93">
        <f>SUM(H209:H217)</f>
        <v>0</v>
      </c>
      <c r="I208" s="90">
        <f t="shared" si="30"/>
        <v>0</v>
      </c>
      <c r="J208" s="94">
        <f>SUM(J209:J217)</f>
        <v>0</v>
      </c>
      <c r="K208" s="93">
        <f>SUM(K209:K217)</f>
        <v>0</v>
      </c>
      <c r="L208" s="90">
        <f t="shared" si="31"/>
        <v>0</v>
      </c>
      <c r="M208" s="92">
        <f>SUM(M209:M217)</f>
        <v>0</v>
      </c>
      <c r="N208" s="91">
        <f>SUM(N209:N217)</f>
        <v>0</v>
      </c>
      <c r="O208" s="90">
        <f t="shared" si="32"/>
        <v>0</v>
      </c>
      <c r="P208" s="89"/>
    </row>
    <row r="209" spans="1:16" hidden="1" x14ac:dyDescent="0.25">
      <c r="A209" s="145">
        <v>5211</v>
      </c>
      <c r="B209" s="117" t="s">
        <v>104</v>
      </c>
      <c r="C209" s="87">
        <f t="shared" si="25"/>
        <v>0</v>
      </c>
      <c r="D209" s="83">
        <v>0</v>
      </c>
      <c r="E209" s="80"/>
      <c r="F209" s="84">
        <f t="shared" si="29"/>
        <v>0</v>
      </c>
      <c r="G209" s="83"/>
      <c r="H209" s="82"/>
      <c r="I209" s="79">
        <f t="shared" si="30"/>
        <v>0</v>
      </c>
      <c r="J209" s="83">
        <v>0</v>
      </c>
      <c r="K209" s="82"/>
      <c r="L209" s="79">
        <f t="shared" si="31"/>
        <v>0</v>
      </c>
      <c r="M209" s="81"/>
      <c r="N209" s="80"/>
      <c r="O209" s="79">
        <f t="shared" si="32"/>
        <v>0</v>
      </c>
      <c r="P209" s="78"/>
    </row>
    <row r="210" spans="1:16" hidden="1" x14ac:dyDescent="0.25">
      <c r="A210" s="88">
        <v>5212</v>
      </c>
      <c r="B210" s="110" t="s">
        <v>103</v>
      </c>
      <c r="C210" s="87">
        <f t="shared" si="25"/>
        <v>0</v>
      </c>
      <c r="D210" s="43">
        <v>0</v>
      </c>
      <c r="E210" s="40"/>
      <c r="F210" s="44">
        <f t="shared" si="29"/>
        <v>0</v>
      </c>
      <c r="G210" s="43"/>
      <c r="H210" s="42"/>
      <c r="I210" s="39">
        <f t="shared" si="30"/>
        <v>0</v>
      </c>
      <c r="J210" s="43">
        <v>0</v>
      </c>
      <c r="K210" s="42"/>
      <c r="L210" s="39">
        <f t="shared" si="31"/>
        <v>0</v>
      </c>
      <c r="M210" s="41"/>
      <c r="N210" s="40"/>
      <c r="O210" s="39">
        <f t="shared" si="32"/>
        <v>0</v>
      </c>
      <c r="P210" s="38"/>
    </row>
    <row r="211" spans="1:16" hidden="1" x14ac:dyDescent="0.25">
      <c r="A211" s="88">
        <v>5213</v>
      </c>
      <c r="B211" s="110" t="s">
        <v>102</v>
      </c>
      <c r="C211" s="87">
        <f t="shared" si="25"/>
        <v>0</v>
      </c>
      <c r="D211" s="43">
        <v>0</v>
      </c>
      <c r="E211" s="40"/>
      <c r="F211" s="44">
        <f t="shared" si="29"/>
        <v>0</v>
      </c>
      <c r="G211" s="43"/>
      <c r="H211" s="42"/>
      <c r="I211" s="39">
        <f t="shared" si="30"/>
        <v>0</v>
      </c>
      <c r="J211" s="43">
        <v>0</v>
      </c>
      <c r="K211" s="42"/>
      <c r="L211" s="39">
        <f t="shared" si="31"/>
        <v>0</v>
      </c>
      <c r="M211" s="41"/>
      <c r="N211" s="40"/>
      <c r="O211" s="39">
        <f t="shared" si="32"/>
        <v>0</v>
      </c>
      <c r="P211" s="38"/>
    </row>
    <row r="212" spans="1:16" hidden="1" x14ac:dyDescent="0.25">
      <c r="A212" s="88">
        <v>5214</v>
      </c>
      <c r="B212" s="110" t="s">
        <v>101</v>
      </c>
      <c r="C212" s="87">
        <f t="shared" si="25"/>
        <v>0</v>
      </c>
      <c r="D212" s="43">
        <v>0</v>
      </c>
      <c r="E212" s="40"/>
      <c r="F212" s="44">
        <f t="shared" si="29"/>
        <v>0</v>
      </c>
      <c r="G212" s="43"/>
      <c r="H212" s="42"/>
      <c r="I212" s="39">
        <f t="shared" si="30"/>
        <v>0</v>
      </c>
      <c r="J212" s="43">
        <v>0</v>
      </c>
      <c r="K212" s="42"/>
      <c r="L212" s="39">
        <f t="shared" si="31"/>
        <v>0</v>
      </c>
      <c r="M212" s="41"/>
      <c r="N212" s="40"/>
      <c r="O212" s="39">
        <f t="shared" si="32"/>
        <v>0</v>
      </c>
      <c r="P212" s="38"/>
    </row>
    <row r="213" spans="1:16" hidden="1" x14ac:dyDescent="0.25">
      <c r="A213" s="88">
        <v>5215</v>
      </c>
      <c r="B213" s="110" t="s">
        <v>100</v>
      </c>
      <c r="C213" s="87">
        <f t="shared" si="25"/>
        <v>0</v>
      </c>
      <c r="D213" s="43">
        <v>0</v>
      </c>
      <c r="E213" s="40"/>
      <c r="F213" s="44">
        <f t="shared" si="29"/>
        <v>0</v>
      </c>
      <c r="G213" s="43"/>
      <c r="H213" s="42"/>
      <c r="I213" s="39">
        <f t="shared" si="30"/>
        <v>0</v>
      </c>
      <c r="J213" s="43">
        <v>0</v>
      </c>
      <c r="K213" s="42"/>
      <c r="L213" s="39">
        <f t="shared" si="31"/>
        <v>0</v>
      </c>
      <c r="M213" s="41"/>
      <c r="N213" s="40"/>
      <c r="O213" s="39">
        <f t="shared" si="32"/>
        <v>0</v>
      </c>
      <c r="P213" s="38"/>
    </row>
    <row r="214" spans="1:16" hidden="1" x14ac:dyDescent="0.25">
      <c r="A214" s="88">
        <v>5216</v>
      </c>
      <c r="B214" s="110" t="s">
        <v>99</v>
      </c>
      <c r="C214" s="87">
        <f t="shared" si="25"/>
        <v>0</v>
      </c>
      <c r="D214" s="43">
        <v>0</v>
      </c>
      <c r="E214" s="40"/>
      <c r="F214" s="44">
        <f t="shared" si="29"/>
        <v>0</v>
      </c>
      <c r="G214" s="43"/>
      <c r="H214" s="42"/>
      <c r="I214" s="39">
        <f t="shared" si="30"/>
        <v>0</v>
      </c>
      <c r="J214" s="43">
        <v>0</v>
      </c>
      <c r="K214" s="42"/>
      <c r="L214" s="39">
        <f t="shared" si="31"/>
        <v>0</v>
      </c>
      <c r="M214" s="41"/>
      <c r="N214" s="40"/>
      <c r="O214" s="39">
        <f t="shared" si="32"/>
        <v>0</v>
      </c>
      <c r="P214" s="38"/>
    </row>
    <row r="215" spans="1:16" hidden="1" x14ac:dyDescent="0.25">
      <c r="A215" s="88">
        <v>5217</v>
      </c>
      <c r="B215" s="110" t="s">
        <v>98</v>
      </c>
      <c r="C215" s="87">
        <f t="shared" si="25"/>
        <v>0</v>
      </c>
      <c r="D215" s="43">
        <v>0</v>
      </c>
      <c r="E215" s="40"/>
      <c r="F215" s="44">
        <f t="shared" si="29"/>
        <v>0</v>
      </c>
      <c r="G215" s="43"/>
      <c r="H215" s="42"/>
      <c r="I215" s="39">
        <f t="shared" si="30"/>
        <v>0</v>
      </c>
      <c r="J215" s="43">
        <v>0</v>
      </c>
      <c r="K215" s="42"/>
      <c r="L215" s="39">
        <f t="shared" si="31"/>
        <v>0</v>
      </c>
      <c r="M215" s="41"/>
      <c r="N215" s="40"/>
      <c r="O215" s="39">
        <f t="shared" si="32"/>
        <v>0</v>
      </c>
      <c r="P215" s="38"/>
    </row>
    <row r="216" spans="1:16" hidden="1" x14ac:dyDescent="0.25">
      <c r="A216" s="88">
        <v>5218</v>
      </c>
      <c r="B216" s="110" t="s">
        <v>97</v>
      </c>
      <c r="C216" s="87">
        <f t="shared" si="25"/>
        <v>0</v>
      </c>
      <c r="D216" s="43">
        <v>0</v>
      </c>
      <c r="E216" s="40"/>
      <c r="F216" s="44">
        <f t="shared" si="29"/>
        <v>0</v>
      </c>
      <c r="G216" s="43"/>
      <c r="H216" s="42"/>
      <c r="I216" s="39">
        <f t="shared" si="30"/>
        <v>0</v>
      </c>
      <c r="J216" s="43">
        <v>0</v>
      </c>
      <c r="K216" s="42"/>
      <c r="L216" s="39">
        <f t="shared" si="31"/>
        <v>0</v>
      </c>
      <c r="M216" s="41"/>
      <c r="N216" s="40"/>
      <c r="O216" s="39">
        <f t="shared" si="32"/>
        <v>0</v>
      </c>
      <c r="P216" s="38"/>
    </row>
    <row r="217" spans="1:16" hidden="1" x14ac:dyDescent="0.25">
      <c r="A217" s="88">
        <v>5219</v>
      </c>
      <c r="B217" s="110" t="s">
        <v>96</v>
      </c>
      <c r="C217" s="87">
        <f t="shared" si="25"/>
        <v>0</v>
      </c>
      <c r="D217" s="43">
        <v>0</v>
      </c>
      <c r="E217" s="40"/>
      <c r="F217" s="44">
        <f t="shared" si="29"/>
        <v>0</v>
      </c>
      <c r="G217" s="43"/>
      <c r="H217" s="42"/>
      <c r="I217" s="39">
        <f t="shared" si="30"/>
        <v>0</v>
      </c>
      <c r="J217" s="43">
        <v>0</v>
      </c>
      <c r="K217" s="42"/>
      <c r="L217" s="39">
        <f t="shared" si="31"/>
        <v>0</v>
      </c>
      <c r="M217" s="41"/>
      <c r="N217" s="40"/>
      <c r="O217" s="39">
        <f t="shared" si="32"/>
        <v>0</v>
      </c>
      <c r="P217" s="38"/>
    </row>
    <row r="218" spans="1:16" hidden="1" x14ac:dyDescent="0.25">
      <c r="A218" s="111">
        <v>5220</v>
      </c>
      <c r="B218" s="110" t="s">
        <v>95</v>
      </c>
      <c r="C218" s="87">
        <f t="shared" si="25"/>
        <v>0</v>
      </c>
      <c r="D218" s="43">
        <v>0</v>
      </c>
      <c r="E218" s="40"/>
      <c r="F218" s="44">
        <f t="shared" si="29"/>
        <v>0</v>
      </c>
      <c r="G218" s="43"/>
      <c r="H218" s="42"/>
      <c r="I218" s="39">
        <f t="shared" si="30"/>
        <v>0</v>
      </c>
      <c r="J218" s="43">
        <v>0</v>
      </c>
      <c r="K218" s="42"/>
      <c r="L218" s="39">
        <f t="shared" si="31"/>
        <v>0</v>
      </c>
      <c r="M218" s="41"/>
      <c r="N218" s="40"/>
      <c r="O218" s="39">
        <f t="shared" si="32"/>
        <v>0</v>
      </c>
      <c r="P218" s="38"/>
    </row>
    <row r="219" spans="1:16" hidden="1" x14ac:dyDescent="0.25">
      <c r="A219" s="111">
        <v>5230</v>
      </c>
      <c r="B219" s="110" t="s">
        <v>94</v>
      </c>
      <c r="C219" s="87">
        <f t="shared" si="25"/>
        <v>0</v>
      </c>
      <c r="D219" s="115">
        <f>SUM(D220:D227)</f>
        <v>0</v>
      </c>
      <c r="E219" s="112">
        <f>SUM(E220:E227)</f>
        <v>0</v>
      </c>
      <c r="F219" s="44">
        <f t="shared" si="29"/>
        <v>0</v>
      </c>
      <c r="G219" s="115">
        <f>SUM(G220:G227)</f>
        <v>0</v>
      </c>
      <c r="H219" s="114">
        <f>SUM(H220:H227)</f>
        <v>0</v>
      </c>
      <c r="I219" s="39">
        <f t="shared" si="30"/>
        <v>0</v>
      </c>
      <c r="J219" s="115">
        <f>SUM(J220:J227)</f>
        <v>0</v>
      </c>
      <c r="K219" s="114">
        <f>SUM(K220:K227)</f>
        <v>0</v>
      </c>
      <c r="L219" s="39">
        <f t="shared" si="31"/>
        <v>0</v>
      </c>
      <c r="M219" s="113">
        <f>SUM(M220:M227)</f>
        <v>0</v>
      </c>
      <c r="N219" s="112">
        <f>SUM(N220:N227)</f>
        <v>0</v>
      </c>
      <c r="O219" s="39">
        <f t="shared" si="32"/>
        <v>0</v>
      </c>
      <c r="P219" s="38"/>
    </row>
    <row r="220" spans="1:16" hidden="1" x14ac:dyDescent="0.25">
      <c r="A220" s="88">
        <v>5231</v>
      </c>
      <c r="B220" s="110" t="s">
        <v>93</v>
      </c>
      <c r="C220" s="87">
        <f t="shared" si="25"/>
        <v>0</v>
      </c>
      <c r="D220" s="43">
        <v>0</v>
      </c>
      <c r="E220" s="40"/>
      <c r="F220" s="44">
        <f t="shared" si="29"/>
        <v>0</v>
      </c>
      <c r="G220" s="43"/>
      <c r="H220" s="42"/>
      <c r="I220" s="39">
        <f t="shared" si="30"/>
        <v>0</v>
      </c>
      <c r="J220" s="43"/>
      <c r="K220" s="42"/>
      <c r="L220" s="39">
        <f t="shared" si="31"/>
        <v>0</v>
      </c>
      <c r="M220" s="41"/>
      <c r="N220" s="40"/>
      <c r="O220" s="39">
        <f t="shared" si="32"/>
        <v>0</v>
      </c>
      <c r="P220" s="38"/>
    </row>
    <row r="221" spans="1:16" hidden="1" x14ac:dyDescent="0.25">
      <c r="A221" s="88">
        <v>5232</v>
      </c>
      <c r="B221" s="110" t="s">
        <v>92</v>
      </c>
      <c r="C221" s="87">
        <f t="shared" si="25"/>
        <v>0</v>
      </c>
      <c r="D221" s="43">
        <v>0</v>
      </c>
      <c r="E221" s="40"/>
      <c r="F221" s="44">
        <f t="shared" si="29"/>
        <v>0</v>
      </c>
      <c r="G221" s="43"/>
      <c r="H221" s="42"/>
      <c r="I221" s="39">
        <f t="shared" si="30"/>
        <v>0</v>
      </c>
      <c r="J221" s="43">
        <v>0</v>
      </c>
      <c r="K221" s="42"/>
      <c r="L221" s="39">
        <f t="shared" si="31"/>
        <v>0</v>
      </c>
      <c r="M221" s="41"/>
      <c r="N221" s="40"/>
      <c r="O221" s="39">
        <f t="shared" si="32"/>
        <v>0</v>
      </c>
      <c r="P221" s="38"/>
    </row>
    <row r="222" spans="1:16" hidden="1" x14ac:dyDescent="0.25">
      <c r="A222" s="88">
        <v>5233</v>
      </c>
      <c r="B222" s="110" t="s">
        <v>91</v>
      </c>
      <c r="C222" s="87">
        <f t="shared" si="25"/>
        <v>0</v>
      </c>
      <c r="D222" s="43">
        <v>0</v>
      </c>
      <c r="E222" s="40"/>
      <c r="F222" s="44">
        <f t="shared" si="29"/>
        <v>0</v>
      </c>
      <c r="G222" s="43"/>
      <c r="H222" s="42"/>
      <c r="I222" s="39">
        <f t="shared" si="30"/>
        <v>0</v>
      </c>
      <c r="J222" s="43">
        <v>0</v>
      </c>
      <c r="K222" s="42"/>
      <c r="L222" s="39">
        <f t="shared" si="31"/>
        <v>0</v>
      </c>
      <c r="M222" s="41"/>
      <c r="N222" s="40"/>
      <c r="O222" s="39">
        <f t="shared" si="32"/>
        <v>0</v>
      </c>
      <c r="P222" s="38"/>
    </row>
    <row r="223" spans="1:16" hidden="1" x14ac:dyDescent="0.25">
      <c r="A223" s="88">
        <v>5234</v>
      </c>
      <c r="B223" s="110" t="s">
        <v>90</v>
      </c>
      <c r="C223" s="87">
        <f t="shared" si="25"/>
        <v>0</v>
      </c>
      <c r="D223" s="43">
        <v>0</v>
      </c>
      <c r="E223" s="40"/>
      <c r="F223" s="44">
        <f t="shared" si="29"/>
        <v>0</v>
      </c>
      <c r="G223" s="43"/>
      <c r="H223" s="42"/>
      <c r="I223" s="39">
        <f t="shared" si="30"/>
        <v>0</v>
      </c>
      <c r="J223" s="43">
        <v>0</v>
      </c>
      <c r="K223" s="42"/>
      <c r="L223" s="39">
        <f t="shared" si="31"/>
        <v>0</v>
      </c>
      <c r="M223" s="41"/>
      <c r="N223" s="40"/>
      <c r="O223" s="39">
        <f t="shared" si="32"/>
        <v>0</v>
      </c>
      <c r="P223" s="38"/>
    </row>
    <row r="224" spans="1:16" hidden="1" x14ac:dyDescent="0.25">
      <c r="A224" s="88">
        <v>5236</v>
      </c>
      <c r="B224" s="110" t="s">
        <v>89</v>
      </c>
      <c r="C224" s="87">
        <f t="shared" si="25"/>
        <v>0</v>
      </c>
      <c r="D224" s="43">
        <v>0</v>
      </c>
      <c r="E224" s="40"/>
      <c r="F224" s="44">
        <f t="shared" si="29"/>
        <v>0</v>
      </c>
      <c r="G224" s="43"/>
      <c r="H224" s="42"/>
      <c r="I224" s="39">
        <f t="shared" si="30"/>
        <v>0</v>
      </c>
      <c r="J224" s="43">
        <v>0</v>
      </c>
      <c r="K224" s="42"/>
      <c r="L224" s="39">
        <f t="shared" si="31"/>
        <v>0</v>
      </c>
      <c r="M224" s="41"/>
      <c r="N224" s="40"/>
      <c r="O224" s="39">
        <f t="shared" si="32"/>
        <v>0</v>
      </c>
      <c r="P224" s="38"/>
    </row>
    <row r="225" spans="1:16" hidden="1" x14ac:dyDescent="0.25">
      <c r="A225" s="88">
        <v>5237</v>
      </c>
      <c r="B225" s="110" t="s">
        <v>88</v>
      </c>
      <c r="C225" s="87">
        <f t="shared" si="25"/>
        <v>0</v>
      </c>
      <c r="D225" s="43">
        <v>0</v>
      </c>
      <c r="E225" s="40"/>
      <c r="F225" s="44">
        <f t="shared" si="29"/>
        <v>0</v>
      </c>
      <c r="G225" s="43"/>
      <c r="H225" s="42"/>
      <c r="I225" s="39">
        <f t="shared" si="30"/>
        <v>0</v>
      </c>
      <c r="J225" s="43">
        <v>0</v>
      </c>
      <c r="K225" s="42"/>
      <c r="L225" s="39">
        <f t="shared" si="31"/>
        <v>0</v>
      </c>
      <c r="M225" s="41"/>
      <c r="N225" s="40"/>
      <c r="O225" s="39">
        <f t="shared" si="32"/>
        <v>0</v>
      </c>
      <c r="P225" s="38"/>
    </row>
    <row r="226" spans="1:16" hidden="1" x14ac:dyDescent="0.25">
      <c r="A226" s="88">
        <v>5238</v>
      </c>
      <c r="B226" s="110" t="s">
        <v>87</v>
      </c>
      <c r="C226" s="87">
        <f t="shared" si="25"/>
        <v>0</v>
      </c>
      <c r="D226" s="43">
        <v>0</v>
      </c>
      <c r="E226" s="40"/>
      <c r="F226" s="44">
        <f t="shared" si="29"/>
        <v>0</v>
      </c>
      <c r="G226" s="43"/>
      <c r="H226" s="42"/>
      <c r="I226" s="39">
        <f t="shared" si="30"/>
        <v>0</v>
      </c>
      <c r="J226" s="43">
        <v>0</v>
      </c>
      <c r="K226" s="42"/>
      <c r="L226" s="39">
        <f t="shared" si="31"/>
        <v>0</v>
      </c>
      <c r="M226" s="41"/>
      <c r="N226" s="40"/>
      <c r="O226" s="39">
        <f t="shared" si="32"/>
        <v>0</v>
      </c>
      <c r="P226" s="38"/>
    </row>
    <row r="227" spans="1:16" hidden="1" x14ac:dyDescent="0.25">
      <c r="A227" s="88">
        <v>5239</v>
      </c>
      <c r="B227" s="110" t="s">
        <v>86</v>
      </c>
      <c r="C227" s="87">
        <f t="shared" si="25"/>
        <v>0</v>
      </c>
      <c r="D227" s="43">
        <v>0</v>
      </c>
      <c r="E227" s="40"/>
      <c r="F227" s="44">
        <f t="shared" si="29"/>
        <v>0</v>
      </c>
      <c r="G227" s="43"/>
      <c r="H227" s="42"/>
      <c r="I227" s="39">
        <f t="shared" si="30"/>
        <v>0</v>
      </c>
      <c r="J227" s="43">
        <v>0</v>
      </c>
      <c r="K227" s="42"/>
      <c r="L227" s="39">
        <f t="shared" si="31"/>
        <v>0</v>
      </c>
      <c r="M227" s="41"/>
      <c r="N227" s="40"/>
      <c r="O227" s="39">
        <f t="shared" si="32"/>
        <v>0</v>
      </c>
      <c r="P227" s="38"/>
    </row>
    <row r="228" spans="1:16" ht="24" hidden="1" x14ac:dyDescent="0.25">
      <c r="A228" s="111">
        <v>5240</v>
      </c>
      <c r="B228" s="110" t="s">
        <v>85</v>
      </c>
      <c r="C228" s="87">
        <f t="shared" si="25"/>
        <v>0</v>
      </c>
      <c r="D228" s="43">
        <v>0</v>
      </c>
      <c r="E228" s="40"/>
      <c r="F228" s="44">
        <f t="shared" si="29"/>
        <v>0</v>
      </c>
      <c r="G228" s="43"/>
      <c r="H228" s="42"/>
      <c r="I228" s="39">
        <f t="shared" si="30"/>
        <v>0</v>
      </c>
      <c r="J228" s="43">
        <v>0</v>
      </c>
      <c r="K228" s="42"/>
      <c r="L228" s="39">
        <f t="shared" si="31"/>
        <v>0</v>
      </c>
      <c r="M228" s="41"/>
      <c r="N228" s="40"/>
      <c r="O228" s="39">
        <f t="shared" si="32"/>
        <v>0</v>
      </c>
      <c r="P228" s="38"/>
    </row>
    <row r="229" spans="1:16" x14ac:dyDescent="0.25">
      <c r="A229" s="111">
        <v>5250</v>
      </c>
      <c r="B229" s="110" t="s">
        <v>84</v>
      </c>
      <c r="C229" s="87">
        <f t="shared" si="25"/>
        <v>489311</v>
      </c>
      <c r="D229" s="43">
        <v>507418</v>
      </c>
      <c r="E229" s="543">
        <v>-18107</v>
      </c>
      <c r="F229" s="87">
        <f t="shared" si="29"/>
        <v>489311</v>
      </c>
      <c r="G229" s="43"/>
      <c r="H229" s="42"/>
      <c r="I229" s="39">
        <f t="shared" si="30"/>
        <v>0</v>
      </c>
      <c r="J229" s="43">
        <v>0</v>
      </c>
      <c r="K229" s="42"/>
      <c r="L229" s="39">
        <f t="shared" si="31"/>
        <v>0</v>
      </c>
      <c r="M229" s="41"/>
      <c r="N229" s="40"/>
      <c r="O229" s="39">
        <f t="shared" si="32"/>
        <v>0</v>
      </c>
      <c r="P229" s="38"/>
    </row>
    <row r="230" spans="1:16" hidden="1" x14ac:dyDescent="0.25">
      <c r="A230" s="111">
        <v>5260</v>
      </c>
      <c r="B230" s="110" t="s">
        <v>83</v>
      </c>
      <c r="C230" s="87">
        <f t="shared" si="25"/>
        <v>0</v>
      </c>
      <c r="D230" s="115">
        <f>SUM(D231)</f>
        <v>0</v>
      </c>
      <c r="E230" s="112">
        <f>SUM(E231)</f>
        <v>0</v>
      </c>
      <c r="F230" s="44">
        <f t="shared" si="29"/>
        <v>0</v>
      </c>
      <c r="G230" s="115">
        <f>SUM(G231)</f>
        <v>0</v>
      </c>
      <c r="H230" s="114">
        <f>SUM(H231)</f>
        <v>0</v>
      </c>
      <c r="I230" s="39">
        <f t="shared" si="30"/>
        <v>0</v>
      </c>
      <c r="J230" s="115">
        <f>SUM(J231)</f>
        <v>0</v>
      </c>
      <c r="K230" s="114">
        <f>SUM(K231)</f>
        <v>0</v>
      </c>
      <c r="L230" s="39">
        <f t="shared" si="31"/>
        <v>0</v>
      </c>
      <c r="M230" s="113">
        <f>SUM(M231)</f>
        <v>0</v>
      </c>
      <c r="N230" s="112">
        <f>SUM(N231)</f>
        <v>0</v>
      </c>
      <c r="O230" s="39">
        <f t="shared" si="32"/>
        <v>0</v>
      </c>
      <c r="P230" s="38"/>
    </row>
    <row r="231" spans="1:16" ht="24" hidden="1" x14ac:dyDescent="0.25">
      <c r="A231" s="88">
        <v>5269</v>
      </c>
      <c r="B231" s="110" t="s">
        <v>82</v>
      </c>
      <c r="C231" s="87">
        <f t="shared" si="25"/>
        <v>0</v>
      </c>
      <c r="D231" s="43">
        <v>0</v>
      </c>
      <c r="E231" s="40"/>
      <c r="F231" s="44">
        <f t="shared" si="29"/>
        <v>0</v>
      </c>
      <c r="G231" s="43"/>
      <c r="H231" s="42"/>
      <c r="I231" s="39">
        <f t="shared" si="30"/>
        <v>0</v>
      </c>
      <c r="J231" s="43">
        <v>0</v>
      </c>
      <c r="K231" s="42"/>
      <c r="L231" s="39">
        <f t="shared" si="31"/>
        <v>0</v>
      </c>
      <c r="M231" s="41"/>
      <c r="N231" s="40"/>
      <c r="O231" s="39">
        <f t="shared" si="32"/>
        <v>0</v>
      </c>
      <c r="P231" s="38"/>
    </row>
    <row r="232" spans="1:16" ht="24" hidden="1" x14ac:dyDescent="0.25">
      <c r="A232" s="169">
        <v>5270</v>
      </c>
      <c r="B232" s="96" t="s">
        <v>81</v>
      </c>
      <c r="C232" s="168">
        <f t="shared" si="25"/>
        <v>0</v>
      </c>
      <c r="D232" s="167">
        <v>0</v>
      </c>
      <c r="E232" s="164"/>
      <c r="F232" s="95">
        <f t="shared" si="29"/>
        <v>0</v>
      </c>
      <c r="G232" s="167"/>
      <c r="H232" s="166"/>
      <c r="I232" s="90">
        <f t="shared" si="30"/>
        <v>0</v>
      </c>
      <c r="J232" s="167">
        <v>0</v>
      </c>
      <c r="K232" s="166"/>
      <c r="L232" s="90">
        <f t="shared" si="31"/>
        <v>0</v>
      </c>
      <c r="M232" s="165"/>
      <c r="N232" s="164"/>
      <c r="O232" s="90">
        <f t="shared" si="32"/>
        <v>0</v>
      </c>
      <c r="P232" s="89"/>
    </row>
    <row r="233" spans="1:16" hidden="1" x14ac:dyDescent="0.25">
      <c r="A233" s="163">
        <v>6000</v>
      </c>
      <c r="B233" s="163" t="s">
        <v>80</v>
      </c>
      <c r="C233" s="162">
        <f t="shared" si="25"/>
        <v>0</v>
      </c>
      <c r="D233" s="160">
        <f>D234+D254+D261</f>
        <v>0</v>
      </c>
      <c r="E233" s="157">
        <f>E234+E254+E261</f>
        <v>0</v>
      </c>
      <c r="F233" s="161">
        <f t="shared" si="29"/>
        <v>0</v>
      </c>
      <c r="G233" s="160">
        <f>G234+G254+G261</f>
        <v>0</v>
      </c>
      <c r="H233" s="159">
        <f>H234+H254+H261</f>
        <v>0</v>
      </c>
      <c r="I233" s="156">
        <f t="shared" si="30"/>
        <v>0</v>
      </c>
      <c r="J233" s="160">
        <f>J234+J254+J261</f>
        <v>0</v>
      </c>
      <c r="K233" s="159">
        <f>K234+K254+K261</f>
        <v>0</v>
      </c>
      <c r="L233" s="156">
        <f t="shared" si="31"/>
        <v>0</v>
      </c>
      <c r="M233" s="158">
        <f>M234+M254+M261</f>
        <v>0</v>
      </c>
      <c r="N233" s="157">
        <f>N234+N254+N261</f>
        <v>0</v>
      </c>
      <c r="O233" s="156">
        <f t="shared" si="32"/>
        <v>0</v>
      </c>
      <c r="P233" s="155"/>
    </row>
    <row r="234" spans="1:16" hidden="1" x14ac:dyDescent="0.25">
      <c r="A234" s="154">
        <v>6200</v>
      </c>
      <c r="B234" s="153" t="s">
        <v>79</v>
      </c>
      <c r="C234" s="152">
        <f>F234+I234+L234+O234</f>
        <v>0</v>
      </c>
      <c r="D234" s="150">
        <f>SUM(D235,D236,D238,D241,D247,D248,D249)</f>
        <v>0</v>
      </c>
      <c r="E234" s="68">
        <f>SUM(E235,E236,E238,E241,E247,E248,E249)</f>
        <v>0</v>
      </c>
      <c r="F234" s="151">
        <f>D234+E234</f>
        <v>0</v>
      </c>
      <c r="G234" s="150">
        <f>SUM(G235,G236,G238,G241,G247,G248,G249)</f>
        <v>0</v>
      </c>
      <c r="H234" s="149">
        <f>SUM(H235,H236,H238,H241,H247,H248,H249)</f>
        <v>0</v>
      </c>
      <c r="I234" s="67">
        <f t="shared" si="30"/>
        <v>0</v>
      </c>
      <c r="J234" s="150">
        <f>SUM(J235,J236,J238,J241,J247,J248,J249)</f>
        <v>0</v>
      </c>
      <c r="K234" s="149">
        <f>SUM(K235,K236,K238,K241,K247,K248,K249)</f>
        <v>0</v>
      </c>
      <c r="L234" s="67">
        <f t="shared" si="31"/>
        <v>0</v>
      </c>
      <c r="M234" s="69">
        <f>SUM(M235,M236,M238,M241,M247,M248,M249)</f>
        <v>0</v>
      </c>
      <c r="N234" s="68">
        <f>SUM(N235,N236,N238,N241,N247,N248,N249)</f>
        <v>0</v>
      </c>
      <c r="O234" s="67">
        <f t="shared" si="32"/>
        <v>0</v>
      </c>
      <c r="P234" s="66"/>
    </row>
    <row r="235" spans="1:16" ht="24" hidden="1" x14ac:dyDescent="0.25">
      <c r="A235" s="118">
        <v>6220</v>
      </c>
      <c r="B235" s="117" t="s">
        <v>78</v>
      </c>
      <c r="C235" s="148">
        <f t="shared" si="25"/>
        <v>0</v>
      </c>
      <c r="D235" s="83">
        <v>0</v>
      </c>
      <c r="E235" s="80"/>
      <c r="F235" s="84">
        <f t="shared" si="29"/>
        <v>0</v>
      </c>
      <c r="G235" s="83"/>
      <c r="H235" s="82"/>
      <c r="I235" s="79">
        <f t="shared" si="30"/>
        <v>0</v>
      </c>
      <c r="J235" s="83">
        <v>0</v>
      </c>
      <c r="K235" s="82"/>
      <c r="L235" s="79">
        <f t="shared" si="31"/>
        <v>0</v>
      </c>
      <c r="M235" s="81"/>
      <c r="N235" s="80"/>
      <c r="O235" s="79">
        <f t="shared" si="32"/>
        <v>0</v>
      </c>
      <c r="P235" s="78"/>
    </row>
    <row r="236" spans="1:16" hidden="1" x14ac:dyDescent="0.25">
      <c r="A236" s="111">
        <v>6230</v>
      </c>
      <c r="B236" s="110" t="s">
        <v>77</v>
      </c>
      <c r="C236" s="136">
        <f t="shared" si="25"/>
        <v>0</v>
      </c>
      <c r="D236" s="115">
        <f>SUM(D237)</f>
        <v>0</v>
      </c>
      <c r="E236" s="114">
        <f>SUM(E237)</f>
        <v>0</v>
      </c>
      <c r="F236" s="44">
        <f t="shared" si="29"/>
        <v>0</v>
      </c>
      <c r="G236" s="115">
        <f>SUM(G237)</f>
        <v>0</v>
      </c>
      <c r="H236" s="114">
        <f>SUM(H237)</f>
        <v>0</v>
      </c>
      <c r="I236" s="39">
        <f t="shared" si="30"/>
        <v>0</v>
      </c>
      <c r="J236" s="115">
        <f>SUM(J237)</f>
        <v>0</v>
      </c>
      <c r="K236" s="114">
        <f>SUM(K237)</f>
        <v>0</v>
      </c>
      <c r="L236" s="39">
        <f t="shared" si="31"/>
        <v>0</v>
      </c>
      <c r="M236" s="115">
        <f>SUM(M237)</f>
        <v>0</v>
      </c>
      <c r="N236" s="114">
        <f>SUM(N237)</f>
        <v>0</v>
      </c>
      <c r="O236" s="39">
        <f t="shared" si="32"/>
        <v>0</v>
      </c>
      <c r="P236" s="38"/>
    </row>
    <row r="237" spans="1:16" hidden="1" x14ac:dyDescent="0.25">
      <c r="A237" s="88">
        <v>6239</v>
      </c>
      <c r="B237" s="117" t="s">
        <v>76</v>
      </c>
      <c r="C237" s="136">
        <f t="shared" si="25"/>
        <v>0</v>
      </c>
      <c r="D237" s="43">
        <v>0</v>
      </c>
      <c r="E237" s="40"/>
      <c r="F237" s="44">
        <f t="shared" si="29"/>
        <v>0</v>
      </c>
      <c r="G237" s="43"/>
      <c r="H237" s="42"/>
      <c r="I237" s="39">
        <f t="shared" si="30"/>
        <v>0</v>
      </c>
      <c r="J237" s="43">
        <v>0</v>
      </c>
      <c r="K237" s="42"/>
      <c r="L237" s="39">
        <f t="shared" si="31"/>
        <v>0</v>
      </c>
      <c r="M237" s="41"/>
      <c r="N237" s="40"/>
      <c r="O237" s="39">
        <f t="shared" si="32"/>
        <v>0</v>
      </c>
      <c r="P237" s="38"/>
    </row>
    <row r="238" spans="1:16" ht="24" hidden="1" x14ac:dyDescent="0.25">
      <c r="A238" s="111">
        <v>6240</v>
      </c>
      <c r="B238" s="110" t="s">
        <v>75</v>
      </c>
      <c r="C238" s="136">
        <f t="shared" si="25"/>
        <v>0</v>
      </c>
      <c r="D238" s="115">
        <f>SUM(D239:D240)</f>
        <v>0</v>
      </c>
      <c r="E238" s="112">
        <f>SUM(E239:E240)</f>
        <v>0</v>
      </c>
      <c r="F238" s="44">
        <f t="shared" si="29"/>
        <v>0</v>
      </c>
      <c r="G238" s="115">
        <f>SUM(G239:G240)</f>
        <v>0</v>
      </c>
      <c r="H238" s="114">
        <f>SUM(H239:H240)</f>
        <v>0</v>
      </c>
      <c r="I238" s="39">
        <f t="shared" si="30"/>
        <v>0</v>
      </c>
      <c r="J238" s="115">
        <f>SUM(J239:J240)</f>
        <v>0</v>
      </c>
      <c r="K238" s="114">
        <f>SUM(K239:K240)</f>
        <v>0</v>
      </c>
      <c r="L238" s="39">
        <f t="shared" si="31"/>
        <v>0</v>
      </c>
      <c r="M238" s="113">
        <f>SUM(M239:M240)</f>
        <v>0</v>
      </c>
      <c r="N238" s="112">
        <f>SUM(N239:N240)</f>
        <v>0</v>
      </c>
      <c r="O238" s="39">
        <f t="shared" si="32"/>
        <v>0</v>
      </c>
      <c r="P238" s="38"/>
    </row>
    <row r="239" spans="1:16" hidden="1" x14ac:dyDescent="0.25">
      <c r="A239" s="88">
        <v>6241</v>
      </c>
      <c r="B239" s="110" t="s">
        <v>74</v>
      </c>
      <c r="C239" s="136">
        <f t="shared" si="25"/>
        <v>0</v>
      </c>
      <c r="D239" s="43">
        <v>0</v>
      </c>
      <c r="E239" s="40"/>
      <c r="F239" s="44">
        <f t="shared" si="29"/>
        <v>0</v>
      </c>
      <c r="G239" s="43"/>
      <c r="H239" s="42"/>
      <c r="I239" s="39">
        <f t="shared" si="30"/>
        <v>0</v>
      </c>
      <c r="J239" s="43">
        <v>0</v>
      </c>
      <c r="K239" s="42"/>
      <c r="L239" s="39">
        <f t="shared" si="31"/>
        <v>0</v>
      </c>
      <c r="M239" s="41"/>
      <c r="N239" s="40"/>
      <c r="O239" s="39">
        <f t="shared" si="32"/>
        <v>0</v>
      </c>
      <c r="P239" s="38"/>
    </row>
    <row r="240" spans="1:16" hidden="1" x14ac:dyDescent="0.25">
      <c r="A240" s="88">
        <v>6242</v>
      </c>
      <c r="B240" s="110" t="s">
        <v>73</v>
      </c>
      <c r="C240" s="136">
        <f t="shared" si="25"/>
        <v>0</v>
      </c>
      <c r="D240" s="43">
        <v>0</v>
      </c>
      <c r="E240" s="40"/>
      <c r="F240" s="44">
        <f t="shared" si="29"/>
        <v>0</v>
      </c>
      <c r="G240" s="43"/>
      <c r="H240" s="42"/>
      <c r="I240" s="39">
        <f t="shared" si="30"/>
        <v>0</v>
      </c>
      <c r="J240" s="43">
        <v>0</v>
      </c>
      <c r="K240" s="42"/>
      <c r="L240" s="39">
        <f t="shared" si="31"/>
        <v>0</v>
      </c>
      <c r="M240" s="41"/>
      <c r="N240" s="40"/>
      <c r="O240" s="39">
        <f t="shared" si="32"/>
        <v>0</v>
      </c>
      <c r="P240" s="38"/>
    </row>
    <row r="241" spans="1:16" ht="24" hidden="1" x14ac:dyDescent="0.25">
      <c r="A241" s="111">
        <v>6250</v>
      </c>
      <c r="B241" s="110" t="s">
        <v>72</v>
      </c>
      <c r="C241" s="136">
        <f t="shared" si="25"/>
        <v>0</v>
      </c>
      <c r="D241" s="115">
        <f>SUM(D242:D246)</f>
        <v>0</v>
      </c>
      <c r="E241" s="112">
        <f>SUM(E242:E246)</f>
        <v>0</v>
      </c>
      <c r="F241" s="44">
        <f t="shared" si="29"/>
        <v>0</v>
      </c>
      <c r="G241" s="115">
        <f>SUM(G242:G246)</f>
        <v>0</v>
      </c>
      <c r="H241" s="114">
        <f>SUM(H242:H246)</f>
        <v>0</v>
      </c>
      <c r="I241" s="39">
        <f t="shared" si="30"/>
        <v>0</v>
      </c>
      <c r="J241" s="115">
        <f>SUM(J242:J246)</f>
        <v>0</v>
      </c>
      <c r="K241" s="114">
        <f>SUM(K242:K246)</f>
        <v>0</v>
      </c>
      <c r="L241" s="39">
        <f t="shared" si="31"/>
        <v>0</v>
      </c>
      <c r="M241" s="113">
        <f>SUM(M242:M246)</f>
        <v>0</v>
      </c>
      <c r="N241" s="112">
        <f>SUM(N242:N246)</f>
        <v>0</v>
      </c>
      <c r="O241" s="39">
        <f t="shared" si="32"/>
        <v>0</v>
      </c>
      <c r="P241" s="38"/>
    </row>
    <row r="242" spans="1:16" hidden="1" x14ac:dyDescent="0.25">
      <c r="A242" s="88">
        <v>6252</v>
      </c>
      <c r="B242" s="110" t="s">
        <v>71</v>
      </c>
      <c r="C242" s="136">
        <f t="shared" si="25"/>
        <v>0</v>
      </c>
      <c r="D242" s="43">
        <v>0</v>
      </c>
      <c r="E242" s="40"/>
      <c r="F242" s="44">
        <f t="shared" si="29"/>
        <v>0</v>
      </c>
      <c r="G242" s="43"/>
      <c r="H242" s="42"/>
      <c r="I242" s="39">
        <f t="shared" si="30"/>
        <v>0</v>
      </c>
      <c r="J242" s="43">
        <v>0</v>
      </c>
      <c r="K242" s="42"/>
      <c r="L242" s="39">
        <f t="shared" si="31"/>
        <v>0</v>
      </c>
      <c r="M242" s="41"/>
      <c r="N242" s="40"/>
      <c r="O242" s="39">
        <f t="shared" si="32"/>
        <v>0</v>
      </c>
      <c r="P242" s="38"/>
    </row>
    <row r="243" spans="1:16" hidden="1" x14ac:dyDescent="0.25">
      <c r="A243" s="88">
        <v>6253</v>
      </c>
      <c r="B243" s="110" t="s">
        <v>70</v>
      </c>
      <c r="C243" s="136">
        <f t="shared" si="25"/>
        <v>0</v>
      </c>
      <c r="D243" s="43">
        <v>0</v>
      </c>
      <c r="E243" s="40"/>
      <c r="F243" s="44">
        <f t="shared" si="29"/>
        <v>0</v>
      </c>
      <c r="G243" s="43"/>
      <c r="H243" s="42"/>
      <c r="I243" s="39">
        <f t="shared" si="30"/>
        <v>0</v>
      </c>
      <c r="J243" s="43">
        <v>0</v>
      </c>
      <c r="K243" s="42"/>
      <c r="L243" s="39">
        <f t="shared" si="31"/>
        <v>0</v>
      </c>
      <c r="M243" s="41"/>
      <c r="N243" s="40"/>
      <c r="O243" s="39">
        <f t="shared" si="32"/>
        <v>0</v>
      </c>
      <c r="P243" s="38"/>
    </row>
    <row r="244" spans="1:16" ht="24" hidden="1" x14ac:dyDescent="0.25">
      <c r="A244" s="88">
        <v>6254</v>
      </c>
      <c r="B244" s="110" t="s">
        <v>69</v>
      </c>
      <c r="C244" s="136">
        <f t="shared" si="25"/>
        <v>0</v>
      </c>
      <c r="D244" s="43">
        <v>0</v>
      </c>
      <c r="E244" s="40"/>
      <c r="F244" s="44">
        <f t="shared" si="29"/>
        <v>0</v>
      </c>
      <c r="G244" s="43"/>
      <c r="H244" s="42"/>
      <c r="I244" s="39">
        <f t="shared" si="30"/>
        <v>0</v>
      </c>
      <c r="J244" s="43">
        <v>0</v>
      </c>
      <c r="K244" s="42"/>
      <c r="L244" s="39">
        <f t="shared" si="31"/>
        <v>0</v>
      </c>
      <c r="M244" s="41"/>
      <c r="N244" s="40"/>
      <c r="O244" s="39">
        <f t="shared" si="32"/>
        <v>0</v>
      </c>
      <c r="P244" s="38"/>
    </row>
    <row r="245" spans="1:16" ht="24" hidden="1" x14ac:dyDescent="0.25">
      <c r="A245" s="88">
        <v>6255</v>
      </c>
      <c r="B245" s="110" t="s">
        <v>68</v>
      </c>
      <c r="C245" s="136">
        <f t="shared" si="25"/>
        <v>0</v>
      </c>
      <c r="D245" s="43">
        <v>0</v>
      </c>
      <c r="E245" s="40"/>
      <c r="F245" s="44">
        <f t="shared" si="29"/>
        <v>0</v>
      </c>
      <c r="G245" s="43"/>
      <c r="H245" s="42"/>
      <c r="I245" s="39">
        <f t="shared" si="30"/>
        <v>0</v>
      </c>
      <c r="J245" s="43">
        <v>0</v>
      </c>
      <c r="K245" s="42"/>
      <c r="L245" s="39">
        <f t="shared" si="31"/>
        <v>0</v>
      </c>
      <c r="M245" s="41"/>
      <c r="N245" s="40"/>
      <c r="O245" s="39">
        <f t="shared" si="32"/>
        <v>0</v>
      </c>
      <c r="P245" s="38"/>
    </row>
    <row r="246" spans="1:16" hidden="1" x14ac:dyDescent="0.25">
      <c r="A246" s="88">
        <v>6259</v>
      </c>
      <c r="B246" s="110" t="s">
        <v>67</v>
      </c>
      <c r="C246" s="136">
        <f t="shared" si="25"/>
        <v>0</v>
      </c>
      <c r="D246" s="43">
        <v>0</v>
      </c>
      <c r="E246" s="40"/>
      <c r="F246" s="44">
        <f t="shared" si="29"/>
        <v>0</v>
      </c>
      <c r="G246" s="43"/>
      <c r="H246" s="42"/>
      <c r="I246" s="39">
        <f t="shared" si="30"/>
        <v>0</v>
      </c>
      <c r="J246" s="43">
        <v>0</v>
      </c>
      <c r="K246" s="42"/>
      <c r="L246" s="39">
        <f t="shared" si="31"/>
        <v>0</v>
      </c>
      <c r="M246" s="41"/>
      <c r="N246" s="40"/>
      <c r="O246" s="39">
        <f t="shared" si="32"/>
        <v>0</v>
      </c>
      <c r="P246" s="38"/>
    </row>
    <row r="247" spans="1:16" ht="24" hidden="1" x14ac:dyDescent="0.25">
      <c r="A247" s="111">
        <v>6260</v>
      </c>
      <c r="B247" s="110" t="s">
        <v>66</v>
      </c>
      <c r="C247" s="136">
        <f t="shared" si="25"/>
        <v>0</v>
      </c>
      <c r="D247" s="43">
        <v>0</v>
      </c>
      <c r="E247" s="40"/>
      <c r="F247" s="44">
        <f t="shared" ref="F247:F299" si="36">D247+E247</f>
        <v>0</v>
      </c>
      <c r="G247" s="43"/>
      <c r="H247" s="42"/>
      <c r="I247" s="39">
        <f t="shared" ref="I247:I299" si="37">G247+H247</f>
        <v>0</v>
      </c>
      <c r="J247" s="43">
        <v>0</v>
      </c>
      <c r="K247" s="42"/>
      <c r="L247" s="39">
        <f t="shared" ref="L247:L299" si="38">J247+K247</f>
        <v>0</v>
      </c>
      <c r="M247" s="41"/>
      <c r="N247" s="40"/>
      <c r="O247" s="39">
        <f t="shared" ref="O247:O276" si="39">M247+N247</f>
        <v>0</v>
      </c>
      <c r="P247" s="38"/>
    </row>
    <row r="248" spans="1:16" hidden="1" x14ac:dyDescent="0.25">
      <c r="A248" s="111">
        <v>6270</v>
      </c>
      <c r="B248" s="110" t="s">
        <v>65</v>
      </c>
      <c r="C248" s="136">
        <f t="shared" si="25"/>
        <v>0</v>
      </c>
      <c r="D248" s="43">
        <v>0</v>
      </c>
      <c r="E248" s="40"/>
      <c r="F248" s="44">
        <f t="shared" si="36"/>
        <v>0</v>
      </c>
      <c r="G248" s="43"/>
      <c r="H248" s="42"/>
      <c r="I248" s="39">
        <f t="shared" si="37"/>
        <v>0</v>
      </c>
      <c r="J248" s="43">
        <v>0</v>
      </c>
      <c r="K248" s="42"/>
      <c r="L248" s="39">
        <f t="shared" si="38"/>
        <v>0</v>
      </c>
      <c r="M248" s="41"/>
      <c r="N248" s="40"/>
      <c r="O248" s="39">
        <f t="shared" si="39"/>
        <v>0</v>
      </c>
      <c r="P248" s="38"/>
    </row>
    <row r="249" spans="1:16" hidden="1" x14ac:dyDescent="0.25">
      <c r="A249" s="118">
        <v>6290</v>
      </c>
      <c r="B249" s="117" t="s">
        <v>64</v>
      </c>
      <c r="C249" s="136">
        <f t="shared" si="25"/>
        <v>0</v>
      </c>
      <c r="D249" s="140">
        <f>SUM(D250:D253)</f>
        <v>0</v>
      </c>
      <c r="E249" s="141">
        <f>SUM(E250:E253)</f>
        <v>0</v>
      </c>
      <c r="F249" s="84">
        <f t="shared" si="36"/>
        <v>0</v>
      </c>
      <c r="G249" s="140">
        <f>SUM(G250:G253)</f>
        <v>0</v>
      </c>
      <c r="H249" s="139">
        <f t="shared" ref="H249" si="40">SUM(H250:H253)</f>
        <v>0</v>
      </c>
      <c r="I249" s="79">
        <f t="shared" si="37"/>
        <v>0</v>
      </c>
      <c r="J249" s="140">
        <f>SUM(J250:J253)</f>
        <v>0</v>
      </c>
      <c r="K249" s="139">
        <f t="shared" ref="K249" si="41">SUM(K250:K253)</f>
        <v>0</v>
      </c>
      <c r="L249" s="79">
        <f t="shared" si="38"/>
        <v>0</v>
      </c>
      <c r="M249" s="146">
        <f t="shared" ref="M249:N249" si="42">SUM(M250:M253)</f>
        <v>0</v>
      </c>
      <c r="N249" s="147">
        <f t="shared" si="42"/>
        <v>0</v>
      </c>
      <c r="O249" s="29">
        <f t="shared" si="39"/>
        <v>0</v>
      </c>
      <c r="P249" s="28"/>
    </row>
    <row r="250" spans="1:16" hidden="1" x14ac:dyDescent="0.25">
      <c r="A250" s="88">
        <v>6291</v>
      </c>
      <c r="B250" s="110" t="s">
        <v>63</v>
      </c>
      <c r="C250" s="136">
        <f t="shared" si="25"/>
        <v>0</v>
      </c>
      <c r="D250" s="43">
        <v>0</v>
      </c>
      <c r="E250" s="40"/>
      <c r="F250" s="44">
        <f t="shared" si="36"/>
        <v>0</v>
      </c>
      <c r="G250" s="43"/>
      <c r="H250" s="42"/>
      <c r="I250" s="39">
        <f t="shared" si="37"/>
        <v>0</v>
      </c>
      <c r="J250" s="43">
        <v>0</v>
      </c>
      <c r="K250" s="42"/>
      <c r="L250" s="39">
        <f t="shared" si="38"/>
        <v>0</v>
      </c>
      <c r="M250" s="41"/>
      <c r="N250" s="40"/>
      <c r="O250" s="39">
        <f t="shared" si="39"/>
        <v>0</v>
      </c>
      <c r="P250" s="38"/>
    </row>
    <row r="251" spans="1:16" hidden="1" x14ac:dyDescent="0.25">
      <c r="A251" s="88">
        <v>6292</v>
      </c>
      <c r="B251" s="110" t="s">
        <v>62</v>
      </c>
      <c r="C251" s="136">
        <f t="shared" si="25"/>
        <v>0</v>
      </c>
      <c r="D251" s="43">
        <v>0</v>
      </c>
      <c r="E251" s="40"/>
      <c r="F251" s="44">
        <f t="shared" si="36"/>
        <v>0</v>
      </c>
      <c r="G251" s="43"/>
      <c r="H251" s="42"/>
      <c r="I251" s="39">
        <f t="shared" si="37"/>
        <v>0</v>
      </c>
      <c r="J251" s="43">
        <v>0</v>
      </c>
      <c r="K251" s="42"/>
      <c r="L251" s="39">
        <f t="shared" si="38"/>
        <v>0</v>
      </c>
      <c r="M251" s="41"/>
      <c r="N251" s="40"/>
      <c r="O251" s="39">
        <f t="shared" si="39"/>
        <v>0</v>
      </c>
      <c r="P251" s="38"/>
    </row>
    <row r="252" spans="1:16" ht="72" hidden="1" x14ac:dyDescent="0.25">
      <c r="A252" s="88">
        <v>6296</v>
      </c>
      <c r="B252" s="110" t="s">
        <v>61</v>
      </c>
      <c r="C252" s="136">
        <f t="shared" si="25"/>
        <v>0</v>
      </c>
      <c r="D252" s="43">
        <v>0</v>
      </c>
      <c r="E252" s="40"/>
      <c r="F252" s="44">
        <f t="shared" si="36"/>
        <v>0</v>
      </c>
      <c r="G252" s="43"/>
      <c r="H252" s="42"/>
      <c r="I252" s="39">
        <f t="shared" si="37"/>
        <v>0</v>
      </c>
      <c r="J252" s="43">
        <v>0</v>
      </c>
      <c r="K252" s="42"/>
      <c r="L252" s="39">
        <f t="shared" si="38"/>
        <v>0</v>
      </c>
      <c r="M252" s="41"/>
      <c r="N252" s="40"/>
      <c r="O252" s="39">
        <f t="shared" si="39"/>
        <v>0</v>
      </c>
      <c r="P252" s="38"/>
    </row>
    <row r="253" spans="1:16" ht="36" hidden="1" x14ac:dyDescent="0.25">
      <c r="A253" s="88">
        <v>6299</v>
      </c>
      <c r="B253" s="110" t="s">
        <v>60</v>
      </c>
      <c r="C253" s="136">
        <f t="shared" si="25"/>
        <v>0</v>
      </c>
      <c r="D253" s="43">
        <v>0</v>
      </c>
      <c r="E253" s="40"/>
      <c r="F253" s="44">
        <f t="shared" si="36"/>
        <v>0</v>
      </c>
      <c r="G253" s="43"/>
      <c r="H253" s="42"/>
      <c r="I253" s="39">
        <f t="shared" si="37"/>
        <v>0</v>
      </c>
      <c r="J253" s="43">
        <v>0</v>
      </c>
      <c r="K253" s="42"/>
      <c r="L253" s="39">
        <f t="shared" si="38"/>
        <v>0</v>
      </c>
      <c r="M253" s="41"/>
      <c r="N253" s="40"/>
      <c r="O253" s="39">
        <f t="shared" si="39"/>
        <v>0</v>
      </c>
      <c r="P253" s="38"/>
    </row>
    <row r="254" spans="1:16" hidden="1" x14ac:dyDescent="0.25">
      <c r="A254" s="109">
        <v>6300</v>
      </c>
      <c r="B254" s="108" t="s">
        <v>59</v>
      </c>
      <c r="C254" s="124">
        <f t="shared" si="25"/>
        <v>0</v>
      </c>
      <c r="D254" s="121">
        <f>SUM(D255,D259,D260)</f>
        <v>0</v>
      </c>
      <c r="E254" s="123">
        <f>SUM(E255,E259,E260)</f>
        <v>0</v>
      </c>
      <c r="F254" s="122">
        <f t="shared" si="36"/>
        <v>0</v>
      </c>
      <c r="G254" s="121">
        <f>SUM(G255,G259,G260)</f>
        <v>0</v>
      </c>
      <c r="H254" s="120">
        <f t="shared" ref="H254" si="43">SUM(H255,H259,H260)</f>
        <v>0</v>
      </c>
      <c r="I254" s="119">
        <f t="shared" si="37"/>
        <v>0</v>
      </c>
      <c r="J254" s="121">
        <f>SUM(J255,J259,J260)</f>
        <v>0</v>
      </c>
      <c r="K254" s="120">
        <f t="shared" ref="K254" si="44">SUM(K255,K259,K260)</f>
        <v>0</v>
      </c>
      <c r="L254" s="119">
        <f t="shared" si="38"/>
        <v>0</v>
      </c>
      <c r="M254" s="103">
        <f t="shared" ref="M254:N254" si="45">SUM(M255,M259,M260)</f>
        <v>0</v>
      </c>
      <c r="N254" s="102">
        <f t="shared" si="45"/>
        <v>0</v>
      </c>
      <c r="O254" s="101">
        <f t="shared" si="39"/>
        <v>0</v>
      </c>
      <c r="P254" s="100"/>
    </row>
    <row r="255" spans="1:16" ht="24" hidden="1" x14ac:dyDescent="0.25">
      <c r="A255" s="118">
        <v>6320</v>
      </c>
      <c r="B255" s="117" t="s">
        <v>58</v>
      </c>
      <c r="C255" s="146">
        <f t="shared" si="25"/>
        <v>0</v>
      </c>
      <c r="D255" s="140">
        <f>SUM(D256:D258)</f>
        <v>0</v>
      </c>
      <c r="E255" s="141">
        <f>SUM(E256:E258)</f>
        <v>0</v>
      </c>
      <c r="F255" s="84">
        <f t="shared" si="36"/>
        <v>0</v>
      </c>
      <c r="G255" s="140">
        <f>SUM(G256:G258)</f>
        <v>0</v>
      </c>
      <c r="H255" s="139">
        <f t="shared" ref="H255" si="46">SUM(H256:H258)</f>
        <v>0</v>
      </c>
      <c r="I255" s="79">
        <f t="shared" si="37"/>
        <v>0</v>
      </c>
      <c r="J255" s="140">
        <f>SUM(J256:J258)</f>
        <v>0</v>
      </c>
      <c r="K255" s="139">
        <f t="shared" ref="K255" si="47">SUM(K256:K258)</f>
        <v>0</v>
      </c>
      <c r="L255" s="79">
        <f t="shared" si="38"/>
        <v>0</v>
      </c>
      <c r="M255" s="142">
        <f t="shared" ref="M255:N255" si="48">SUM(M256:M258)</f>
        <v>0</v>
      </c>
      <c r="N255" s="141">
        <f t="shared" si="48"/>
        <v>0</v>
      </c>
      <c r="O255" s="79">
        <f t="shared" si="39"/>
        <v>0</v>
      </c>
      <c r="P255" s="78"/>
    </row>
    <row r="256" spans="1:16" hidden="1" x14ac:dyDescent="0.25">
      <c r="A256" s="88">
        <v>6322</v>
      </c>
      <c r="B256" s="110" t="s">
        <v>57</v>
      </c>
      <c r="C256" s="113">
        <f t="shared" si="25"/>
        <v>0</v>
      </c>
      <c r="D256" s="43">
        <v>0</v>
      </c>
      <c r="E256" s="40"/>
      <c r="F256" s="44">
        <f t="shared" si="36"/>
        <v>0</v>
      </c>
      <c r="G256" s="43"/>
      <c r="H256" s="42"/>
      <c r="I256" s="39">
        <f t="shared" si="37"/>
        <v>0</v>
      </c>
      <c r="J256" s="43">
        <v>0</v>
      </c>
      <c r="K256" s="42"/>
      <c r="L256" s="39">
        <f t="shared" si="38"/>
        <v>0</v>
      </c>
      <c r="M256" s="41"/>
      <c r="N256" s="40"/>
      <c r="O256" s="39">
        <f t="shared" si="39"/>
        <v>0</v>
      </c>
      <c r="P256" s="38"/>
    </row>
    <row r="257" spans="1:16" ht="24" hidden="1" x14ac:dyDescent="0.25">
      <c r="A257" s="88">
        <v>6323</v>
      </c>
      <c r="B257" s="110" t="s">
        <v>56</v>
      </c>
      <c r="C257" s="113">
        <f t="shared" si="25"/>
        <v>0</v>
      </c>
      <c r="D257" s="43">
        <v>0</v>
      </c>
      <c r="E257" s="40"/>
      <c r="F257" s="44">
        <f t="shared" si="36"/>
        <v>0</v>
      </c>
      <c r="G257" s="43"/>
      <c r="H257" s="42"/>
      <c r="I257" s="39">
        <f t="shared" si="37"/>
        <v>0</v>
      </c>
      <c r="J257" s="43">
        <v>0</v>
      </c>
      <c r="K257" s="42"/>
      <c r="L257" s="39">
        <f t="shared" si="38"/>
        <v>0</v>
      </c>
      <c r="M257" s="41"/>
      <c r="N257" s="40"/>
      <c r="O257" s="39">
        <f t="shared" si="39"/>
        <v>0</v>
      </c>
      <c r="P257" s="38"/>
    </row>
    <row r="258" spans="1:16" ht="24" hidden="1" x14ac:dyDescent="0.25">
      <c r="A258" s="145">
        <v>6324</v>
      </c>
      <c r="B258" s="117" t="s">
        <v>55</v>
      </c>
      <c r="C258" s="113">
        <f t="shared" si="25"/>
        <v>0</v>
      </c>
      <c r="D258" s="83">
        <v>0</v>
      </c>
      <c r="E258" s="80"/>
      <c r="F258" s="84">
        <f t="shared" si="36"/>
        <v>0</v>
      </c>
      <c r="G258" s="83"/>
      <c r="H258" s="82"/>
      <c r="I258" s="79">
        <f t="shared" si="37"/>
        <v>0</v>
      </c>
      <c r="J258" s="83">
        <v>0</v>
      </c>
      <c r="K258" s="82"/>
      <c r="L258" s="79">
        <f t="shared" si="38"/>
        <v>0</v>
      </c>
      <c r="M258" s="81"/>
      <c r="N258" s="80"/>
      <c r="O258" s="79">
        <f t="shared" si="39"/>
        <v>0</v>
      </c>
      <c r="P258" s="78"/>
    </row>
    <row r="259" spans="1:16" hidden="1" x14ac:dyDescent="0.25">
      <c r="A259" s="144">
        <v>6330</v>
      </c>
      <c r="B259" s="143" t="s">
        <v>54</v>
      </c>
      <c r="C259" s="113">
        <f t="shared" ref="C259:C286" si="49">F259+I259+L259+O259</f>
        <v>0</v>
      </c>
      <c r="D259" s="33">
        <v>0</v>
      </c>
      <c r="E259" s="30"/>
      <c r="F259" s="34">
        <f t="shared" si="36"/>
        <v>0</v>
      </c>
      <c r="G259" s="33"/>
      <c r="H259" s="32"/>
      <c r="I259" s="29">
        <f t="shared" si="37"/>
        <v>0</v>
      </c>
      <c r="J259" s="33">
        <v>0</v>
      </c>
      <c r="K259" s="32"/>
      <c r="L259" s="29">
        <f t="shared" si="38"/>
        <v>0</v>
      </c>
      <c r="M259" s="31"/>
      <c r="N259" s="30"/>
      <c r="O259" s="29">
        <f t="shared" si="39"/>
        <v>0</v>
      </c>
      <c r="P259" s="28"/>
    </row>
    <row r="260" spans="1:16" hidden="1" x14ac:dyDescent="0.25">
      <c r="A260" s="111">
        <v>6360</v>
      </c>
      <c r="B260" s="110" t="s">
        <v>53</v>
      </c>
      <c r="C260" s="113">
        <f t="shared" si="49"/>
        <v>0</v>
      </c>
      <c r="D260" s="43">
        <v>0</v>
      </c>
      <c r="E260" s="40"/>
      <c r="F260" s="44">
        <f t="shared" si="36"/>
        <v>0</v>
      </c>
      <c r="G260" s="43"/>
      <c r="H260" s="42"/>
      <c r="I260" s="39">
        <f t="shared" si="37"/>
        <v>0</v>
      </c>
      <c r="J260" s="43">
        <v>0</v>
      </c>
      <c r="K260" s="42"/>
      <c r="L260" s="39">
        <f t="shared" si="38"/>
        <v>0</v>
      </c>
      <c r="M260" s="41"/>
      <c r="N260" s="40"/>
      <c r="O260" s="39">
        <f t="shared" si="39"/>
        <v>0</v>
      </c>
      <c r="P260" s="38"/>
    </row>
    <row r="261" spans="1:16" ht="24" hidden="1" x14ac:dyDescent="0.25">
      <c r="A261" s="109">
        <v>6400</v>
      </c>
      <c r="B261" s="108" t="s">
        <v>52</v>
      </c>
      <c r="C261" s="124">
        <f t="shared" si="49"/>
        <v>0</v>
      </c>
      <c r="D261" s="121">
        <f>SUM(D262,D266)</f>
        <v>0</v>
      </c>
      <c r="E261" s="123">
        <f>SUM(E262,E266)</f>
        <v>0</v>
      </c>
      <c r="F261" s="122">
        <f t="shared" si="36"/>
        <v>0</v>
      </c>
      <c r="G261" s="121">
        <f>SUM(G262,G266)</f>
        <v>0</v>
      </c>
      <c r="H261" s="120">
        <f t="shared" ref="H261" si="50">SUM(H262,H266)</f>
        <v>0</v>
      </c>
      <c r="I261" s="119">
        <f t="shared" si="37"/>
        <v>0</v>
      </c>
      <c r="J261" s="121">
        <f>SUM(J262,J266)</f>
        <v>0</v>
      </c>
      <c r="K261" s="120">
        <f t="shared" ref="K261" si="51">SUM(K262,K266)</f>
        <v>0</v>
      </c>
      <c r="L261" s="119">
        <f t="shared" si="38"/>
        <v>0</v>
      </c>
      <c r="M261" s="103">
        <f t="shared" ref="M261:N261" si="52">SUM(M262,M266)</f>
        <v>0</v>
      </c>
      <c r="N261" s="102">
        <f t="shared" si="52"/>
        <v>0</v>
      </c>
      <c r="O261" s="101">
        <f t="shared" si="39"/>
        <v>0</v>
      </c>
      <c r="P261" s="100"/>
    </row>
    <row r="262" spans="1:16" ht="24" hidden="1" x14ac:dyDescent="0.25">
      <c r="A262" s="118">
        <v>6410</v>
      </c>
      <c r="B262" s="117" t="s">
        <v>51</v>
      </c>
      <c r="C262" s="142">
        <f t="shared" si="49"/>
        <v>0</v>
      </c>
      <c r="D262" s="140">
        <f>SUM(D263:D265)</f>
        <v>0</v>
      </c>
      <c r="E262" s="141">
        <f>SUM(E263:E265)</f>
        <v>0</v>
      </c>
      <c r="F262" s="84">
        <f t="shared" si="36"/>
        <v>0</v>
      </c>
      <c r="G262" s="140">
        <f>SUM(G263:G265)</f>
        <v>0</v>
      </c>
      <c r="H262" s="139">
        <f t="shared" ref="H262" si="53">SUM(H263:H265)</f>
        <v>0</v>
      </c>
      <c r="I262" s="79">
        <f t="shared" si="37"/>
        <v>0</v>
      </c>
      <c r="J262" s="140">
        <f>SUM(J263:J265)</f>
        <v>0</v>
      </c>
      <c r="K262" s="139">
        <f t="shared" ref="K262" si="54">SUM(K263:K265)</f>
        <v>0</v>
      </c>
      <c r="L262" s="79">
        <f t="shared" si="38"/>
        <v>0</v>
      </c>
      <c r="M262" s="138">
        <f t="shared" ref="M262:N262" si="55">SUM(M263:M265)</f>
        <v>0</v>
      </c>
      <c r="N262" s="137">
        <f t="shared" si="55"/>
        <v>0</v>
      </c>
      <c r="O262" s="49">
        <f t="shared" si="39"/>
        <v>0</v>
      </c>
      <c r="P262" s="48"/>
    </row>
    <row r="263" spans="1:16" hidden="1" x14ac:dyDescent="0.25">
      <c r="A263" s="88">
        <v>6411</v>
      </c>
      <c r="B263" s="47" t="s">
        <v>50</v>
      </c>
      <c r="C263" s="136">
        <f t="shared" si="49"/>
        <v>0</v>
      </c>
      <c r="D263" s="43">
        <v>0</v>
      </c>
      <c r="E263" s="40"/>
      <c r="F263" s="44">
        <f t="shared" si="36"/>
        <v>0</v>
      </c>
      <c r="G263" s="43"/>
      <c r="H263" s="42"/>
      <c r="I263" s="39">
        <f t="shared" si="37"/>
        <v>0</v>
      </c>
      <c r="J263" s="43">
        <v>0</v>
      </c>
      <c r="K263" s="42"/>
      <c r="L263" s="39">
        <f t="shared" si="38"/>
        <v>0</v>
      </c>
      <c r="M263" s="41"/>
      <c r="N263" s="40"/>
      <c r="O263" s="39">
        <f t="shared" si="39"/>
        <v>0</v>
      </c>
      <c r="P263" s="38"/>
    </row>
    <row r="264" spans="1:16" ht="36" hidden="1" x14ac:dyDescent="0.25">
      <c r="A264" s="88">
        <v>6412</v>
      </c>
      <c r="B264" s="110" t="s">
        <v>49</v>
      </c>
      <c r="C264" s="136">
        <f t="shared" si="49"/>
        <v>0</v>
      </c>
      <c r="D264" s="43">
        <v>0</v>
      </c>
      <c r="E264" s="40"/>
      <c r="F264" s="44">
        <f t="shared" si="36"/>
        <v>0</v>
      </c>
      <c r="G264" s="43"/>
      <c r="H264" s="42"/>
      <c r="I264" s="39">
        <f t="shared" si="37"/>
        <v>0</v>
      </c>
      <c r="J264" s="43">
        <v>0</v>
      </c>
      <c r="K264" s="42"/>
      <c r="L264" s="39">
        <f t="shared" si="38"/>
        <v>0</v>
      </c>
      <c r="M264" s="41"/>
      <c r="N264" s="40"/>
      <c r="O264" s="39">
        <f t="shared" si="39"/>
        <v>0</v>
      </c>
      <c r="P264" s="38"/>
    </row>
    <row r="265" spans="1:16" ht="36" hidden="1" x14ac:dyDescent="0.25">
      <c r="A265" s="88">
        <v>6419</v>
      </c>
      <c r="B265" s="110" t="s">
        <v>48</v>
      </c>
      <c r="C265" s="136">
        <f t="shared" si="49"/>
        <v>0</v>
      </c>
      <c r="D265" s="43">
        <v>0</v>
      </c>
      <c r="E265" s="40"/>
      <c r="F265" s="44">
        <f t="shared" si="36"/>
        <v>0</v>
      </c>
      <c r="G265" s="43"/>
      <c r="H265" s="42"/>
      <c r="I265" s="39">
        <f t="shared" si="37"/>
        <v>0</v>
      </c>
      <c r="J265" s="43">
        <v>0</v>
      </c>
      <c r="K265" s="42"/>
      <c r="L265" s="39">
        <f t="shared" si="38"/>
        <v>0</v>
      </c>
      <c r="M265" s="41"/>
      <c r="N265" s="40"/>
      <c r="O265" s="39">
        <f t="shared" si="39"/>
        <v>0</v>
      </c>
      <c r="P265" s="38"/>
    </row>
    <row r="266" spans="1:16" ht="36" hidden="1" x14ac:dyDescent="0.25">
      <c r="A266" s="111">
        <v>6420</v>
      </c>
      <c r="B266" s="110" t="s">
        <v>47</v>
      </c>
      <c r="C266" s="136">
        <f t="shared" si="49"/>
        <v>0</v>
      </c>
      <c r="D266" s="115">
        <f>SUM(D267:D270)</f>
        <v>0</v>
      </c>
      <c r="E266" s="112">
        <f>SUM(E267:E270)</f>
        <v>0</v>
      </c>
      <c r="F266" s="44">
        <f t="shared" si="36"/>
        <v>0</v>
      </c>
      <c r="G266" s="115">
        <f>SUM(G267:G270)</f>
        <v>0</v>
      </c>
      <c r="H266" s="114">
        <f>SUM(H267:H270)</f>
        <v>0</v>
      </c>
      <c r="I266" s="39">
        <f t="shared" si="37"/>
        <v>0</v>
      </c>
      <c r="J266" s="115">
        <f>SUM(J267:J270)</f>
        <v>0</v>
      </c>
      <c r="K266" s="114">
        <f>SUM(K267:K270)</f>
        <v>0</v>
      </c>
      <c r="L266" s="39">
        <f t="shared" si="38"/>
        <v>0</v>
      </c>
      <c r="M266" s="113">
        <f>SUM(M267:M270)</f>
        <v>0</v>
      </c>
      <c r="N266" s="112">
        <f>SUM(N267:N270)</f>
        <v>0</v>
      </c>
      <c r="O266" s="39">
        <f t="shared" si="39"/>
        <v>0</v>
      </c>
      <c r="P266" s="38"/>
    </row>
    <row r="267" spans="1:16" hidden="1" x14ac:dyDescent="0.25">
      <c r="A267" s="88">
        <v>6421</v>
      </c>
      <c r="B267" s="110" t="s">
        <v>46</v>
      </c>
      <c r="C267" s="136">
        <f t="shared" si="49"/>
        <v>0</v>
      </c>
      <c r="D267" s="43">
        <v>0</v>
      </c>
      <c r="E267" s="40"/>
      <c r="F267" s="44">
        <f t="shared" si="36"/>
        <v>0</v>
      </c>
      <c r="G267" s="43"/>
      <c r="H267" s="42"/>
      <c r="I267" s="39">
        <f t="shared" si="37"/>
        <v>0</v>
      </c>
      <c r="J267" s="43">
        <v>0</v>
      </c>
      <c r="K267" s="42"/>
      <c r="L267" s="39">
        <f t="shared" si="38"/>
        <v>0</v>
      </c>
      <c r="M267" s="41"/>
      <c r="N267" s="40"/>
      <c r="O267" s="39">
        <f t="shared" si="39"/>
        <v>0</v>
      </c>
      <c r="P267" s="38"/>
    </row>
    <row r="268" spans="1:16" hidden="1" x14ac:dyDescent="0.25">
      <c r="A268" s="88">
        <v>6422</v>
      </c>
      <c r="B268" s="110" t="s">
        <v>45</v>
      </c>
      <c r="C268" s="136">
        <f t="shared" si="49"/>
        <v>0</v>
      </c>
      <c r="D268" s="43">
        <v>0</v>
      </c>
      <c r="E268" s="40"/>
      <c r="F268" s="44">
        <f t="shared" si="36"/>
        <v>0</v>
      </c>
      <c r="G268" s="43"/>
      <c r="H268" s="42"/>
      <c r="I268" s="39">
        <f t="shared" si="37"/>
        <v>0</v>
      </c>
      <c r="J268" s="43">
        <v>0</v>
      </c>
      <c r="K268" s="42"/>
      <c r="L268" s="39">
        <f t="shared" si="38"/>
        <v>0</v>
      </c>
      <c r="M268" s="41"/>
      <c r="N268" s="40"/>
      <c r="O268" s="39">
        <f t="shared" si="39"/>
        <v>0</v>
      </c>
      <c r="P268" s="38"/>
    </row>
    <row r="269" spans="1:16" hidden="1" x14ac:dyDescent="0.25">
      <c r="A269" s="88">
        <v>6423</v>
      </c>
      <c r="B269" s="110" t="s">
        <v>44</v>
      </c>
      <c r="C269" s="136">
        <f t="shared" si="49"/>
        <v>0</v>
      </c>
      <c r="D269" s="43">
        <v>0</v>
      </c>
      <c r="E269" s="40"/>
      <c r="F269" s="44">
        <f t="shared" si="36"/>
        <v>0</v>
      </c>
      <c r="G269" s="43"/>
      <c r="H269" s="42"/>
      <c r="I269" s="39">
        <f t="shared" si="37"/>
        <v>0</v>
      </c>
      <c r="J269" s="43">
        <v>0</v>
      </c>
      <c r="K269" s="42"/>
      <c r="L269" s="39">
        <f t="shared" si="38"/>
        <v>0</v>
      </c>
      <c r="M269" s="41"/>
      <c r="N269" s="40"/>
      <c r="O269" s="39">
        <f t="shared" si="39"/>
        <v>0</v>
      </c>
      <c r="P269" s="38"/>
    </row>
    <row r="270" spans="1:16" ht="24" hidden="1" x14ac:dyDescent="0.25">
      <c r="A270" s="88">
        <v>6424</v>
      </c>
      <c r="B270" s="110" t="s">
        <v>43</v>
      </c>
      <c r="C270" s="136">
        <f t="shared" si="49"/>
        <v>0</v>
      </c>
      <c r="D270" s="43">
        <v>0</v>
      </c>
      <c r="E270" s="40"/>
      <c r="F270" s="44">
        <f t="shared" si="36"/>
        <v>0</v>
      </c>
      <c r="G270" s="43"/>
      <c r="H270" s="42"/>
      <c r="I270" s="39">
        <f t="shared" si="37"/>
        <v>0</v>
      </c>
      <c r="J270" s="43">
        <v>0</v>
      </c>
      <c r="K270" s="42"/>
      <c r="L270" s="39">
        <f t="shared" si="38"/>
        <v>0</v>
      </c>
      <c r="M270" s="41"/>
      <c r="N270" s="40"/>
      <c r="O270" s="39">
        <f t="shared" si="39"/>
        <v>0</v>
      </c>
      <c r="P270" s="38"/>
    </row>
    <row r="271" spans="1:16" ht="36" hidden="1" x14ac:dyDescent="0.25">
      <c r="A271" s="135">
        <v>7000</v>
      </c>
      <c r="B271" s="135" t="s">
        <v>42</v>
      </c>
      <c r="C271" s="134">
        <f t="shared" si="49"/>
        <v>0</v>
      </c>
      <c r="D271" s="131">
        <f>SUM(D272,D282)</f>
        <v>0</v>
      </c>
      <c r="E271" s="133">
        <f>SUM(E272,E282)</f>
        <v>0</v>
      </c>
      <c r="F271" s="132">
        <f t="shared" si="36"/>
        <v>0</v>
      </c>
      <c r="G271" s="131">
        <f>SUM(G272,G282)</f>
        <v>0</v>
      </c>
      <c r="H271" s="130">
        <f>SUM(H272,H282)</f>
        <v>0</v>
      </c>
      <c r="I271" s="129">
        <f t="shared" si="37"/>
        <v>0</v>
      </c>
      <c r="J271" s="131">
        <f>SUM(J272,J282)</f>
        <v>0</v>
      </c>
      <c r="K271" s="130">
        <f>SUM(K272,K282)</f>
        <v>0</v>
      </c>
      <c r="L271" s="129">
        <f t="shared" si="38"/>
        <v>0</v>
      </c>
      <c r="M271" s="128">
        <f>SUM(M272,M282)</f>
        <v>0</v>
      </c>
      <c r="N271" s="127">
        <f>SUM(N272,N282)</f>
        <v>0</v>
      </c>
      <c r="O271" s="126">
        <f t="shared" si="39"/>
        <v>0</v>
      </c>
      <c r="P271" s="125"/>
    </row>
    <row r="272" spans="1:16" ht="24" hidden="1" x14ac:dyDescent="0.25">
      <c r="A272" s="109">
        <v>7200</v>
      </c>
      <c r="B272" s="108" t="s">
        <v>41</v>
      </c>
      <c r="C272" s="124">
        <f t="shared" si="49"/>
        <v>0</v>
      </c>
      <c r="D272" s="121">
        <f>SUM(D273,D274,D277,D278,D281)</f>
        <v>0</v>
      </c>
      <c r="E272" s="123">
        <f>SUM(E273,E274,E277,E278,E281)</f>
        <v>0</v>
      </c>
      <c r="F272" s="122">
        <f t="shared" si="36"/>
        <v>0</v>
      </c>
      <c r="G272" s="121">
        <f>SUM(G273,G274,G277,G278,G281)</f>
        <v>0</v>
      </c>
      <c r="H272" s="120">
        <f>SUM(H273,H274,H277,H278,H281)</f>
        <v>0</v>
      </c>
      <c r="I272" s="119">
        <f t="shared" si="37"/>
        <v>0</v>
      </c>
      <c r="J272" s="121">
        <f>SUM(J273,J274,J277,J278,J281)</f>
        <v>0</v>
      </c>
      <c r="K272" s="120">
        <f>SUM(K273,K274,K277,K278,K281)</f>
        <v>0</v>
      </c>
      <c r="L272" s="119">
        <f t="shared" si="38"/>
        <v>0</v>
      </c>
      <c r="M272" s="69">
        <f>SUM(M273,M274,M277,M278,M281)</f>
        <v>0</v>
      </c>
      <c r="N272" s="68">
        <f>SUM(N273,N274,N277,N278,N281)</f>
        <v>0</v>
      </c>
      <c r="O272" s="67">
        <f t="shared" si="39"/>
        <v>0</v>
      </c>
      <c r="P272" s="66"/>
    </row>
    <row r="273" spans="1:16" ht="24" hidden="1" x14ac:dyDescent="0.25">
      <c r="A273" s="118">
        <v>7210</v>
      </c>
      <c r="B273" s="117" t="s">
        <v>40</v>
      </c>
      <c r="C273" s="85">
        <f t="shared" si="49"/>
        <v>0</v>
      </c>
      <c r="D273" s="83">
        <v>0</v>
      </c>
      <c r="E273" s="80"/>
      <c r="F273" s="84">
        <f t="shared" si="36"/>
        <v>0</v>
      </c>
      <c r="G273" s="83"/>
      <c r="H273" s="82"/>
      <c r="I273" s="79">
        <f t="shared" si="37"/>
        <v>0</v>
      </c>
      <c r="J273" s="83">
        <v>0</v>
      </c>
      <c r="K273" s="82"/>
      <c r="L273" s="79">
        <f t="shared" si="38"/>
        <v>0</v>
      </c>
      <c r="M273" s="81"/>
      <c r="N273" s="80"/>
      <c r="O273" s="79">
        <f t="shared" si="39"/>
        <v>0</v>
      </c>
      <c r="P273" s="78"/>
    </row>
    <row r="274" spans="1:16" s="116" customFormat="1" ht="24" hidden="1" x14ac:dyDescent="0.25">
      <c r="A274" s="111">
        <v>7220</v>
      </c>
      <c r="B274" s="110" t="s">
        <v>39</v>
      </c>
      <c r="C274" s="45">
        <f t="shared" si="49"/>
        <v>0</v>
      </c>
      <c r="D274" s="115">
        <f>SUM(D275:D276)</f>
        <v>0</v>
      </c>
      <c r="E274" s="112">
        <f>SUM(E275:E276)</f>
        <v>0</v>
      </c>
      <c r="F274" s="44">
        <f t="shared" si="36"/>
        <v>0</v>
      </c>
      <c r="G274" s="115">
        <f>SUM(G275:G276)</f>
        <v>0</v>
      </c>
      <c r="H274" s="114">
        <f>SUM(H275:H276)</f>
        <v>0</v>
      </c>
      <c r="I274" s="39">
        <f t="shared" si="37"/>
        <v>0</v>
      </c>
      <c r="J274" s="115">
        <f>SUM(J275:J276)</f>
        <v>0</v>
      </c>
      <c r="K274" s="114">
        <f>SUM(K275:K276)</f>
        <v>0</v>
      </c>
      <c r="L274" s="39">
        <f t="shared" si="38"/>
        <v>0</v>
      </c>
      <c r="M274" s="113">
        <f>SUM(M275:M276)</f>
        <v>0</v>
      </c>
      <c r="N274" s="112">
        <f>SUM(N275:N276)</f>
        <v>0</v>
      </c>
      <c r="O274" s="39">
        <f t="shared" si="39"/>
        <v>0</v>
      </c>
      <c r="P274" s="38"/>
    </row>
    <row r="275" spans="1:16" s="116" customFormat="1" ht="36" hidden="1" x14ac:dyDescent="0.25">
      <c r="A275" s="88">
        <v>7221</v>
      </c>
      <c r="B275" s="110" t="s">
        <v>38</v>
      </c>
      <c r="C275" s="45">
        <f t="shared" si="49"/>
        <v>0</v>
      </c>
      <c r="D275" s="43">
        <v>0</v>
      </c>
      <c r="E275" s="40"/>
      <c r="F275" s="44">
        <f t="shared" si="36"/>
        <v>0</v>
      </c>
      <c r="G275" s="43"/>
      <c r="H275" s="42"/>
      <c r="I275" s="39">
        <f t="shared" si="37"/>
        <v>0</v>
      </c>
      <c r="J275" s="43">
        <v>0</v>
      </c>
      <c r="K275" s="42"/>
      <c r="L275" s="39">
        <f t="shared" si="38"/>
        <v>0</v>
      </c>
      <c r="M275" s="41"/>
      <c r="N275" s="40"/>
      <c r="O275" s="39">
        <f t="shared" si="39"/>
        <v>0</v>
      </c>
      <c r="P275" s="38"/>
    </row>
    <row r="276" spans="1:16" s="116" customFormat="1" ht="36" hidden="1" x14ac:dyDescent="0.25">
      <c r="A276" s="88">
        <v>7222</v>
      </c>
      <c r="B276" s="110" t="s">
        <v>37</v>
      </c>
      <c r="C276" s="45">
        <f t="shared" si="49"/>
        <v>0</v>
      </c>
      <c r="D276" s="43">
        <v>0</v>
      </c>
      <c r="E276" s="40"/>
      <c r="F276" s="44">
        <f t="shared" si="36"/>
        <v>0</v>
      </c>
      <c r="G276" s="43"/>
      <c r="H276" s="42"/>
      <c r="I276" s="39">
        <f t="shared" si="37"/>
        <v>0</v>
      </c>
      <c r="J276" s="43">
        <v>0</v>
      </c>
      <c r="K276" s="42"/>
      <c r="L276" s="39">
        <f t="shared" si="38"/>
        <v>0</v>
      </c>
      <c r="M276" s="41"/>
      <c r="N276" s="40"/>
      <c r="O276" s="39">
        <f t="shared" si="39"/>
        <v>0</v>
      </c>
      <c r="P276" s="38"/>
    </row>
    <row r="277" spans="1:16" s="116" customFormat="1" ht="24" hidden="1" x14ac:dyDescent="0.25">
      <c r="A277" s="111">
        <v>7230</v>
      </c>
      <c r="B277" s="110" t="s">
        <v>36</v>
      </c>
      <c r="C277" s="45">
        <f t="shared" si="49"/>
        <v>0</v>
      </c>
      <c r="D277" s="43">
        <v>0</v>
      </c>
      <c r="E277" s="40"/>
      <c r="F277" s="44">
        <f t="shared" si="36"/>
        <v>0</v>
      </c>
      <c r="G277" s="43"/>
      <c r="H277" s="42"/>
      <c r="I277" s="39">
        <f t="shared" si="37"/>
        <v>0</v>
      </c>
      <c r="J277" s="43">
        <v>0</v>
      </c>
      <c r="K277" s="42"/>
      <c r="L277" s="39">
        <f t="shared" si="38"/>
        <v>0</v>
      </c>
      <c r="M277" s="41"/>
      <c r="N277" s="40"/>
      <c r="O277" s="39">
        <f>M277+N277</f>
        <v>0</v>
      </c>
      <c r="P277" s="38"/>
    </row>
    <row r="278" spans="1:16" ht="24" hidden="1" x14ac:dyDescent="0.25">
      <c r="A278" s="111">
        <v>7240</v>
      </c>
      <c r="B278" s="110" t="s">
        <v>35</v>
      </c>
      <c r="C278" s="45">
        <f t="shared" si="49"/>
        <v>0</v>
      </c>
      <c r="D278" s="115">
        <f>SUM(D279:D280)</f>
        <v>0</v>
      </c>
      <c r="E278" s="112">
        <f>SUM(E279:E280)</f>
        <v>0</v>
      </c>
      <c r="F278" s="44">
        <f t="shared" si="36"/>
        <v>0</v>
      </c>
      <c r="G278" s="115">
        <f>SUM(G279:G280)</f>
        <v>0</v>
      </c>
      <c r="H278" s="114">
        <f>SUM(H279:H280)</f>
        <v>0</v>
      </c>
      <c r="I278" s="39">
        <f t="shared" si="37"/>
        <v>0</v>
      </c>
      <c r="J278" s="115">
        <f>SUM(J279:J280)</f>
        <v>0</v>
      </c>
      <c r="K278" s="114">
        <f>SUM(K279:K280)</f>
        <v>0</v>
      </c>
      <c r="L278" s="39">
        <f t="shared" si="38"/>
        <v>0</v>
      </c>
      <c r="M278" s="113">
        <f>SUM(M279:M280)</f>
        <v>0</v>
      </c>
      <c r="N278" s="112">
        <f>SUM(N279:N280)</f>
        <v>0</v>
      </c>
      <c r="O278" s="39">
        <f>SUM(O279:O280)</f>
        <v>0</v>
      </c>
      <c r="P278" s="38"/>
    </row>
    <row r="279" spans="1:16" ht="48" hidden="1" x14ac:dyDescent="0.25">
      <c r="A279" s="88">
        <v>7245</v>
      </c>
      <c r="B279" s="110" t="s">
        <v>34</v>
      </c>
      <c r="C279" s="45">
        <f t="shared" si="49"/>
        <v>0</v>
      </c>
      <c r="D279" s="43">
        <v>0</v>
      </c>
      <c r="E279" s="40"/>
      <c r="F279" s="44">
        <f t="shared" si="36"/>
        <v>0</v>
      </c>
      <c r="G279" s="43"/>
      <c r="H279" s="42"/>
      <c r="I279" s="39">
        <f t="shared" si="37"/>
        <v>0</v>
      </c>
      <c r="J279" s="43">
        <v>0</v>
      </c>
      <c r="K279" s="42"/>
      <c r="L279" s="39">
        <f t="shared" si="38"/>
        <v>0</v>
      </c>
      <c r="M279" s="41"/>
      <c r="N279" s="40"/>
      <c r="O279" s="39">
        <f t="shared" ref="O279:O282" si="56">M279+N279</f>
        <v>0</v>
      </c>
      <c r="P279" s="38"/>
    </row>
    <row r="280" spans="1:16" ht="84" hidden="1" x14ac:dyDescent="0.25">
      <c r="A280" s="88">
        <v>7246</v>
      </c>
      <c r="B280" s="110" t="s">
        <v>33</v>
      </c>
      <c r="C280" s="45">
        <f t="shared" si="49"/>
        <v>0</v>
      </c>
      <c r="D280" s="43">
        <v>0</v>
      </c>
      <c r="E280" s="40"/>
      <c r="F280" s="44">
        <f t="shared" si="36"/>
        <v>0</v>
      </c>
      <c r="G280" s="43"/>
      <c r="H280" s="42"/>
      <c r="I280" s="39">
        <f t="shared" si="37"/>
        <v>0</v>
      </c>
      <c r="J280" s="43">
        <v>0</v>
      </c>
      <c r="K280" s="42"/>
      <c r="L280" s="39">
        <f t="shared" si="38"/>
        <v>0</v>
      </c>
      <c r="M280" s="41"/>
      <c r="N280" s="40"/>
      <c r="O280" s="39">
        <f t="shared" si="56"/>
        <v>0</v>
      </c>
      <c r="P280" s="38"/>
    </row>
    <row r="281" spans="1:16" ht="24" hidden="1" x14ac:dyDescent="0.25">
      <c r="A281" s="111">
        <v>7260</v>
      </c>
      <c r="B281" s="110" t="s">
        <v>32</v>
      </c>
      <c r="C281" s="45">
        <f t="shared" si="49"/>
        <v>0</v>
      </c>
      <c r="D281" s="83">
        <v>0</v>
      </c>
      <c r="E281" s="80"/>
      <c r="F281" s="84">
        <f t="shared" si="36"/>
        <v>0</v>
      </c>
      <c r="G281" s="83"/>
      <c r="H281" s="82"/>
      <c r="I281" s="79">
        <f t="shared" si="37"/>
        <v>0</v>
      </c>
      <c r="J281" s="83">
        <v>0</v>
      </c>
      <c r="K281" s="82"/>
      <c r="L281" s="79">
        <f t="shared" si="38"/>
        <v>0</v>
      </c>
      <c r="M281" s="81"/>
      <c r="N281" s="80"/>
      <c r="O281" s="79">
        <f t="shared" si="56"/>
        <v>0</v>
      </c>
      <c r="P281" s="78"/>
    </row>
    <row r="282" spans="1:16" hidden="1" x14ac:dyDescent="0.25">
      <c r="A282" s="109">
        <v>7700</v>
      </c>
      <c r="B282" s="108" t="s">
        <v>31</v>
      </c>
      <c r="C282" s="107">
        <f t="shared" si="49"/>
        <v>0</v>
      </c>
      <c r="D282" s="105">
        <f>D283</f>
        <v>0</v>
      </c>
      <c r="E282" s="102">
        <f>SUM(E283)</f>
        <v>0</v>
      </c>
      <c r="F282" s="106">
        <f t="shared" si="36"/>
        <v>0</v>
      </c>
      <c r="G282" s="105">
        <f>G283</f>
        <v>0</v>
      </c>
      <c r="H282" s="104">
        <f>SUM(H283)</f>
        <v>0</v>
      </c>
      <c r="I282" s="101">
        <f t="shared" si="37"/>
        <v>0</v>
      </c>
      <c r="J282" s="105">
        <f>J283</f>
        <v>0</v>
      </c>
      <c r="K282" s="104">
        <f>SUM(K283)</f>
        <v>0</v>
      </c>
      <c r="L282" s="101">
        <f t="shared" si="38"/>
        <v>0</v>
      </c>
      <c r="M282" s="103">
        <f>SUM(M283)</f>
        <v>0</v>
      </c>
      <c r="N282" s="102">
        <f>SUM(N283)</f>
        <v>0</v>
      </c>
      <c r="O282" s="101">
        <f t="shared" si="56"/>
        <v>0</v>
      </c>
      <c r="P282" s="100"/>
    </row>
    <row r="283" spans="1:16" hidden="1" x14ac:dyDescent="0.25">
      <c r="A283" s="99">
        <v>7720</v>
      </c>
      <c r="B283" s="98" t="s">
        <v>30</v>
      </c>
      <c r="C283" s="97">
        <f t="shared" si="49"/>
        <v>0</v>
      </c>
      <c r="D283" s="53">
        <v>0</v>
      </c>
      <c r="E283" s="50"/>
      <c r="F283" s="54">
        <f t="shared" si="36"/>
        <v>0</v>
      </c>
      <c r="G283" s="53"/>
      <c r="H283" s="52"/>
      <c r="I283" s="49">
        <f t="shared" si="37"/>
        <v>0</v>
      </c>
      <c r="J283" s="53">
        <v>0</v>
      </c>
      <c r="K283" s="52"/>
      <c r="L283" s="49">
        <f t="shared" si="38"/>
        <v>0</v>
      </c>
      <c r="M283" s="51"/>
      <c r="N283" s="50"/>
      <c r="O283" s="49">
        <f>M283+N283</f>
        <v>0</v>
      </c>
      <c r="P283" s="48"/>
    </row>
    <row r="284" spans="1:16" hidden="1" x14ac:dyDescent="0.25">
      <c r="A284" s="57"/>
      <c r="B284" s="96" t="s">
        <v>29</v>
      </c>
      <c r="C284" s="85">
        <f t="shared" si="49"/>
        <v>0</v>
      </c>
      <c r="D284" s="94">
        <f>SUM(D285:D286)</f>
        <v>0</v>
      </c>
      <c r="E284" s="91">
        <f>SUM(E285:E286)</f>
        <v>0</v>
      </c>
      <c r="F284" s="95">
        <f t="shared" si="36"/>
        <v>0</v>
      </c>
      <c r="G284" s="94">
        <f>SUM(G285:G286)</f>
        <v>0</v>
      </c>
      <c r="H284" s="93">
        <f>SUM(H285:H286)</f>
        <v>0</v>
      </c>
      <c r="I284" s="90">
        <f t="shared" si="37"/>
        <v>0</v>
      </c>
      <c r="J284" s="94">
        <f>SUM(J285:J286)</f>
        <v>0</v>
      </c>
      <c r="K284" s="93">
        <f>SUM(K285:K286)</f>
        <v>0</v>
      </c>
      <c r="L284" s="90">
        <f t="shared" si="38"/>
        <v>0</v>
      </c>
      <c r="M284" s="92">
        <f>SUM(M285:M286)</f>
        <v>0</v>
      </c>
      <c r="N284" s="91">
        <f>SUM(N285:N286)</f>
        <v>0</v>
      </c>
      <c r="O284" s="90">
        <f t="shared" ref="O284:O299" si="57">M284+N284</f>
        <v>0</v>
      </c>
      <c r="P284" s="89"/>
    </row>
    <row r="285" spans="1:16" hidden="1" x14ac:dyDescent="0.25">
      <c r="A285" s="47" t="s">
        <v>28</v>
      </c>
      <c r="B285" s="88" t="s">
        <v>27</v>
      </c>
      <c r="C285" s="87">
        <f t="shared" si="49"/>
        <v>0</v>
      </c>
      <c r="D285" s="43"/>
      <c r="E285" s="40"/>
      <c r="F285" s="44">
        <f t="shared" si="36"/>
        <v>0</v>
      </c>
      <c r="G285" s="43"/>
      <c r="H285" s="42"/>
      <c r="I285" s="39">
        <f t="shared" si="37"/>
        <v>0</v>
      </c>
      <c r="J285" s="43"/>
      <c r="K285" s="42"/>
      <c r="L285" s="39">
        <f t="shared" si="38"/>
        <v>0</v>
      </c>
      <c r="M285" s="41"/>
      <c r="N285" s="40"/>
      <c r="O285" s="39">
        <f t="shared" si="57"/>
        <v>0</v>
      </c>
      <c r="P285" s="38"/>
    </row>
    <row r="286" spans="1:16" hidden="1" x14ac:dyDescent="0.25">
      <c r="A286" s="47" t="s">
        <v>26</v>
      </c>
      <c r="B286" s="86" t="s">
        <v>25</v>
      </c>
      <c r="C286" s="85">
        <f t="shared" si="49"/>
        <v>0</v>
      </c>
      <c r="D286" s="83"/>
      <c r="E286" s="80"/>
      <c r="F286" s="84">
        <f t="shared" si="36"/>
        <v>0</v>
      </c>
      <c r="G286" s="83"/>
      <c r="H286" s="82"/>
      <c r="I286" s="79">
        <f t="shared" si="37"/>
        <v>0</v>
      </c>
      <c r="J286" s="83"/>
      <c r="K286" s="82"/>
      <c r="L286" s="79">
        <f t="shared" si="38"/>
        <v>0</v>
      </c>
      <c r="M286" s="81"/>
      <c r="N286" s="80"/>
      <c r="O286" s="79">
        <f t="shared" si="57"/>
        <v>0</v>
      </c>
      <c r="P286" s="78"/>
    </row>
    <row r="287" spans="1:16" x14ac:dyDescent="0.25">
      <c r="A287" s="77"/>
      <c r="B287" s="76" t="s">
        <v>24</v>
      </c>
      <c r="C287" s="75">
        <f>SUM(C284,C271,C233,C198,C190,C176,C78,C56)</f>
        <v>538457</v>
      </c>
      <c r="D287" s="72">
        <f>SUM(D284,D271,D233,D198,D190,D176,D78,D56)</f>
        <v>546564</v>
      </c>
      <c r="E287" s="600">
        <f>SUM(E284,E271,E233,E198,E190,E176,E78,E56)</f>
        <v>-8107</v>
      </c>
      <c r="F287" s="505">
        <f t="shared" si="36"/>
        <v>538457</v>
      </c>
      <c r="G287" s="72">
        <f>SUM(G284,G271,G233,G198,G190,G176,G78,G56)</f>
        <v>0</v>
      </c>
      <c r="H287" s="71">
        <f>SUM(H284,H271,H233,H198,H190,H176,H78,H56)</f>
        <v>0</v>
      </c>
      <c r="I287" s="70">
        <f t="shared" si="37"/>
        <v>0</v>
      </c>
      <c r="J287" s="72">
        <f>SUM(J284,J271,J233,J198,J190,J176,J78,J56)</f>
        <v>0</v>
      </c>
      <c r="K287" s="71">
        <f>SUM(K284,K271,K233,K198,K190,K176,K78,K56)</f>
        <v>0</v>
      </c>
      <c r="L287" s="70">
        <f t="shared" si="38"/>
        <v>0</v>
      </c>
      <c r="M287" s="69">
        <f>SUM(M284,M271,M233,M198,M190,M176,M78,M56)</f>
        <v>0</v>
      </c>
      <c r="N287" s="68">
        <f>SUM(N284,N271,N233,N198,N190,N176,N78,N56)</f>
        <v>0</v>
      </c>
      <c r="O287" s="67">
        <f t="shared" si="57"/>
        <v>0</v>
      </c>
      <c r="P287" s="66"/>
    </row>
    <row r="288" spans="1:16" hidden="1" x14ac:dyDescent="0.25">
      <c r="A288" s="65" t="s">
        <v>23</v>
      </c>
      <c r="B288" s="64"/>
      <c r="C288" s="59">
        <f t="shared" ref="C288" si="58">F288+I288+L288+O288</f>
        <v>0</v>
      </c>
      <c r="D288" s="61">
        <f>SUM(D28,D29,D45)-D54</f>
        <v>0</v>
      </c>
      <c r="E288" s="58">
        <f>SUM(E28,E29,E45)-E54</f>
        <v>0</v>
      </c>
      <c r="F288" s="26">
        <f t="shared" si="36"/>
        <v>0</v>
      </c>
      <c r="G288" s="61">
        <f>SUM(G28,G29,G45)-G54</f>
        <v>0</v>
      </c>
      <c r="H288" s="60">
        <f>SUM(H28,H29,H45)-H54</f>
        <v>0</v>
      </c>
      <c r="I288" s="15">
        <f t="shared" si="37"/>
        <v>0</v>
      </c>
      <c r="J288" s="61">
        <f>(J30+J46)-J54</f>
        <v>0</v>
      </c>
      <c r="K288" s="60">
        <f>(K30+K46)-K54</f>
        <v>0</v>
      </c>
      <c r="L288" s="15">
        <f t="shared" si="38"/>
        <v>0</v>
      </c>
      <c r="M288" s="59">
        <f>M48-M54</f>
        <v>0</v>
      </c>
      <c r="N288" s="58">
        <f>N48-N54</f>
        <v>0</v>
      </c>
      <c r="O288" s="15">
        <f t="shared" si="57"/>
        <v>0</v>
      </c>
      <c r="P288" s="14"/>
    </row>
    <row r="289" spans="1:17" s="6" customFormat="1" hidden="1" x14ac:dyDescent="0.25">
      <c r="A289" s="65" t="s">
        <v>22</v>
      </c>
      <c r="B289" s="64"/>
      <c r="C289" s="62">
        <f>SUM(C290,C291)-C298+C299</f>
        <v>0</v>
      </c>
      <c r="D289" s="61">
        <f>SUM(D290,D291)-D298+D299</f>
        <v>0</v>
      </c>
      <c r="E289" s="58">
        <f>SUM(E290,E291)-E298+E299</f>
        <v>0</v>
      </c>
      <c r="F289" s="26">
        <f t="shared" si="36"/>
        <v>0</v>
      </c>
      <c r="G289" s="61">
        <f>SUM(G290,G291)-G298+G299</f>
        <v>0</v>
      </c>
      <c r="H289" s="60">
        <f>SUM(H290,H291)-H298+H299</f>
        <v>0</v>
      </c>
      <c r="I289" s="15">
        <f t="shared" si="37"/>
        <v>0</v>
      </c>
      <c r="J289" s="61">
        <f>SUM(J290,J291)-J298+J299</f>
        <v>0</v>
      </c>
      <c r="K289" s="60">
        <f>SUM(K290,K291)-K298+K299</f>
        <v>0</v>
      </c>
      <c r="L289" s="15">
        <f t="shared" si="38"/>
        <v>0</v>
      </c>
      <c r="M289" s="59">
        <f>SUM(M290,M291)-M298+M299</f>
        <v>0</v>
      </c>
      <c r="N289" s="58">
        <f>SUM(N290,N291)-N298+N299</f>
        <v>0</v>
      </c>
      <c r="O289" s="15">
        <f t="shared" si="57"/>
        <v>0</v>
      </c>
      <c r="P289" s="14"/>
    </row>
    <row r="290" spans="1:17" s="6" customFormat="1" hidden="1" x14ac:dyDescent="0.25">
      <c r="A290" s="63" t="s">
        <v>21</v>
      </c>
      <c r="B290" s="63" t="s">
        <v>20</v>
      </c>
      <c r="C290" s="62">
        <f>C25-C284</f>
        <v>0</v>
      </c>
      <c r="D290" s="61">
        <f>D25-D284</f>
        <v>0</v>
      </c>
      <c r="E290" s="58">
        <f>E25-E284</f>
        <v>0</v>
      </c>
      <c r="F290" s="26">
        <f t="shared" si="36"/>
        <v>0</v>
      </c>
      <c r="G290" s="61">
        <f>G25-G284</f>
        <v>0</v>
      </c>
      <c r="H290" s="60">
        <f>H25-H284</f>
        <v>0</v>
      </c>
      <c r="I290" s="15">
        <f t="shared" si="37"/>
        <v>0</v>
      </c>
      <c r="J290" s="61">
        <f>J25-J284</f>
        <v>0</v>
      </c>
      <c r="K290" s="60">
        <f>K25-K284</f>
        <v>0</v>
      </c>
      <c r="L290" s="15">
        <f t="shared" si="38"/>
        <v>0</v>
      </c>
      <c r="M290" s="59">
        <f>M25-M284</f>
        <v>0</v>
      </c>
      <c r="N290" s="58">
        <f>N25-N284</f>
        <v>0</v>
      </c>
      <c r="O290" s="15">
        <f t="shared" si="57"/>
        <v>0</v>
      </c>
      <c r="P290" s="14"/>
    </row>
    <row r="291" spans="1:17" s="6" customFormat="1" hidden="1" x14ac:dyDescent="0.25">
      <c r="A291" s="25" t="s">
        <v>19</v>
      </c>
      <c r="B291" s="25" t="s">
        <v>18</v>
      </c>
      <c r="C291" s="62">
        <f>SUM(C292,C294,C296)-SUM(C293,C295,C297)</f>
        <v>0</v>
      </c>
      <c r="D291" s="61">
        <f>SUM(D292,D294,D296)-SUM(D293,D295,D297)</f>
        <v>0</v>
      </c>
      <c r="E291" s="58">
        <f t="shared" ref="E291" si="59">SUM(E292,E294,E296)-SUM(E293,E295,E297)</f>
        <v>0</v>
      </c>
      <c r="F291" s="26">
        <f t="shared" si="36"/>
        <v>0</v>
      </c>
      <c r="G291" s="61">
        <f t="shared" ref="G291:H291" si="60">SUM(G292,G294,G296)-SUM(G293,G295,G297)</f>
        <v>0</v>
      </c>
      <c r="H291" s="60">
        <f t="shared" si="60"/>
        <v>0</v>
      </c>
      <c r="I291" s="15">
        <f t="shared" si="37"/>
        <v>0</v>
      </c>
      <c r="J291" s="61">
        <f>SUM(J292,J294,J296)-SUM(J293,J295,J297)</f>
        <v>0</v>
      </c>
      <c r="K291" s="60">
        <f t="shared" ref="K291" si="61">SUM(K292,K294,K296)-SUM(K293,K295,K297)</f>
        <v>0</v>
      </c>
      <c r="L291" s="15">
        <f t="shared" si="38"/>
        <v>0</v>
      </c>
      <c r="M291" s="59">
        <f t="shared" ref="M291:N291" si="62">SUM(M292,M294,M296)-SUM(M293,M295,M297)</f>
        <v>0</v>
      </c>
      <c r="N291" s="58">
        <f t="shared" si="62"/>
        <v>0</v>
      </c>
      <c r="O291" s="15">
        <f t="shared" si="57"/>
        <v>0</v>
      </c>
      <c r="P291" s="14"/>
    </row>
    <row r="292" spans="1:17" s="6" customFormat="1" hidden="1" x14ac:dyDescent="0.25">
      <c r="A292" s="57" t="s">
        <v>17</v>
      </c>
      <c r="B292" s="56" t="s">
        <v>16</v>
      </c>
      <c r="C292" s="55">
        <f t="shared" ref="C292:C299" si="63">F292+I292+L292+O292</f>
        <v>0</v>
      </c>
      <c r="D292" s="53"/>
      <c r="E292" s="50"/>
      <c r="F292" s="54">
        <f t="shared" si="36"/>
        <v>0</v>
      </c>
      <c r="G292" s="53"/>
      <c r="H292" s="52"/>
      <c r="I292" s="49">
        <f t="shared" si="37"/>
        <v>0</v>
      </c>
      <c r="J292" s="53"/>
      <c r="K292" s="52"/>
      <c r="L292" s="49">
        <f t="shared" si="38"/>
        <v>0</v>
      </c>
      <c r="M292" s="51"/>
      <c r="N292" s="50"/>
      <c r="O292" s="49">
        <f t="shared" si="57"/>
        <v>0</v>
      </c>
      <c r="P292" s="48"/>
    </row>
    <row r="293" spans="1:17" hidden="1" x14ac:dyDescent="0.25">
      <c r="A293" s="47" t="s">
        <v>15</v>
      </c>
      <c r="B293" s="46" t="s">
        <v>14</v>
      </c>
      <c r="C293" s="45">
        <f t="shared" si="63"/>
        <v>0</v>
      </c>
      <c r="D293" s="43"/>
      <c r="E293" s="40"/>
      <c r="F293" s="44">
        <f t="shared" si="36"/>
        <v>0</v>
      </c>
      <c r="G293" s="43"/>
      <c r="H293" s="42"/>
      <c r="I293" s="39">
        <f t="shared" si="37"/>
        <v>0</v>
      </c>
      <c r="J293" s="43"/>
      <c r="K293" s="42"/>
      <c r="L293" s="39">
        <f t="shared" si="38"/>
        <v>0</v>
      </c>
      <c r="M293" s="41"/>
      <c r="N293" s="40"/>
      <c r="O293" s="39">
        <f t="shared" si="57"/>
        <v>0</v>
      </c>
      <c r="P293" s="38"/>
    </row>
    <row r="294" spans="1:17" hidden="1" x14ac:dyDescent="0.25">
      <c r="A294" s="47" t="s">
        <v>13</v>
      </c>
      <c r="B294" s="46" t="s">
        <v>12</v>
      </c>
      <c r="C294" s="45">
        <f t="shared" si="63"/>
        <v>0</v>
      </c>
      <c r="D294" s="43"/>
      <c r="E294" s="40"/>
      <c r="F294" s="44">
        <f t="shared" si="36"/>
        <v>0</v>
      </c>
      <c r="G294" s="43"/>
      <c r="H294" s="42"/>
      <c r="I294" s="39">
        <f t="shared" si="37"/>
        <v>0</v>
      </c>
      <c r="J294" s="43"/>
      <c r="K294" s="42"/>
      <c r="L294" s="39">
        <f t="shared" si="38"/>
        <v>0</v>
      </c>
      <c r="M294" s="41"/>
      <c r="N294" s="40"/>
      <c r="O294" s="39">
        <f t="shared" si="57"/>
        <v>0</v>
      </c>
      <c r="P294" s="38"/>
    </row>
    <row r="295" spans="1:17" hidden="1" x14ac:dyDescent="0.25">
      <c r="A295" s="47" t="s">
        <v>11</v>
      </c>
      <c r="B295" s="46" t="s">
        <v>10</v>
      </c>
      <c r="C295" s="45">
        <f t="shared" si="63"/>
        <v>0</v>
      </c>
      <c r="D295" s="43"/>
      <c r="E295" s="40"/>
      <c r="F295" s="44">
        <f t="shared" si="36"/>
        <v>0</v>
      </c>
      <c r="G295" s="43"/>
      <c r="H295" s="42"/>
      <c r="I295" s="39">
        <f t="shared" si="37"/>
        <v>0</v>
      </c>
      <c r="J295" s="43"/>
      <c r="K295" s="42"/>
      <c r="L295" s="39">
        <f t="shared" si="38"/>
        <v>0</v>
      </c>
      <c r="M295" s="41"/>
      <c r="N295" s="40"/>
      <c r="O295" s="39">
        <f t="shared" si="57"/>
        <v>0</v>
      </c>
      <c r="P295" s="38"/>
    </row>
    <row r="296" spans="1:17" hidden="1" x14ac:dyDescent="0.25">
      <c r="A296" s="47" t="s">
        <v>9</v>
      </c>
      <c r="B296" s="46" t="s">
        <v>8</v>
      </c>
      <c r="C296" s="45">
        <f t="shared" si="63"/>
        <v>0</v>
      </c>
      <c r="D296" s="43"/>
      <c r="E296" s="40"/>
      <c r="F296" s="44">
        <f t="shared" si="36"/>
        <v>0</v>
      </c>
      <c r="G296" s="43"/>
      <c r="H296" s="42"/>
      <c r="I296" s="39">
        <f t="shared" si="37"/>
        <v>0</v>
      </c>
      <c r="J296" s="43"/>
      <c r="K296" s="42"/>
      <c r="L296" s="39">
        <f t="shared" si="38"/>
        <v>0</v>
      </c>
      <c r="M296" s="41"/>
      <c r="N296" s="40"/>
      <c r="O296" s="39">
        <f t="shared" si="57"/>
        <v>0</v>
      </c>
      <c r="P296" s="38"/>
    </row>
    <row r="297" spans="1:17" hidden="1" x14ac:dyDescent="0.25">
      <c r="A297" s="37" t="s">
        <v>7</v>
      </c>
      <c r="B297" s="36" t="s">
        <v>6</v>
      </c>
      <c r="C297" s="35">
        <f t="shared" si="63"/>
        <v>0</v>
      </c>
      <c r="D297" s="33"/>
      <c r="E297" s="30"/>
      <c r="F297" s="34">
        <f t="shared" si="36"/>
        <v>0</v>
      </c>
      <c r="G297" s="33"/>
      <c r="H297" s="32"/>
      <c r="I297" s="29">
        <f t="shared" si="37"/>
        <v>0</v>
      </c>
      <c r="J297" s="33"/>
      <c r="K297" s="32"/>
      <c r="L297" s="29">
        <f t="shared" si="38"/>
        <v>0</v>
      </c>
      <c r="M297" s="31"/>
      <c r="N297" s="30"/>
      <c r="O297" s="29">
        <f t="shared" si="57"/>
        <v>0</v>
      </c>
      <c r="P297" s="28"/>
    </row>
    <row r="298" spans="1:17" hidden="1" x14ac:dyDescent="0.25">
      <c r="A298" s="25" t="s">
        <v>5</v>
      </c>
      <c r="B298" s="25" t="s">
        <v>4</v>
      </c>
      <c r="C298" s="27">
        <f t="shared" si="63"/>
        <v>0</v>
      </c>
      <c r="D298" s="19"/>
      <c r="E298" s="16"/>
      <c r="F298" s="26">
        <f t="shared" si="36"/>
        <v>0</v>
      </c>
      <c r="G298" s="19"/>
      <c r="H298" s="18"/>
      <c r="I298" s="15">
        <f t="shared" si="37"/>
        <v>0</v>
      </c>
      <c r="J298" s="19"/>
      <c r="K298" s="18"/>
      <c r="L298" s="15">
        <f t="shared" si="38"/>
        <v>0</v>
      </c>
      <c r="M298" s="17"/>
      <c r="N298" s="16"/>
      <c r="O298" s="15">
        <f t="shared" si="57"/>
        <v>0</v>
      </c>
      <c r="P298" s="14"/>
    </row>
    <row r="299" spans="1:17" s="6" customFormat="1" ht="36" hidden="1" x14ac:dyDescent="0.25">
      <c r="A299" s="25" t="s">
        <v>3</v>
      </c>
      <c r="B299" s="24" t="s">
        <v>2</v>
      </c>
      <c r="C299" s="23">
        <f t="shared" si="63"/>
        <v>0</v>
      </c>
      <c r="D299" s="22"/>
      <c r="E299" s="21"/>
      <c r="F299" s="20">
        <f t="shared" si="36"/>
        <v>0</v>
      </c>
      <c r="G299" s="19"/>
      <c r="H299" s="18"/>
      <c r="I299" s="15">
        <f t="shared" si="37"/>
        <v>0</v>
      </c>
      <c r="J299" s="19"/>
      <c r="K299" s="18"/>
      <c r="L299" s="15">
        <f t="shared" si="38"/>
        <v>0</v>
      </c>
      <c r="M299" s="17"/>
      <c r="N299" s="16"/>
      <c r="O299" s="15">
        <f t="shared" si="57"/>
        <v>0</v>
      </c>
      <c r="P299" s="14"/>
    </row>
    <row r="300" spans="1:17" s="6" customFormat="1" x14ac:dyDescent="0.25">
      <c r="A300" s="12" t="s">
        <v>1</v>
      </c>
      <c r="B300" s="11"/>
      <c r="C300" s="11"/>
      <c r="D300" s="11"/>
      <c r="E300" s="11"/>
      <c r="F300" s="11"/>
      <c r="G300" s="11"/>
      <c r="H300" s="11"/>
      <c r="I300" s="11"/>
      <c r="J300" s="11"/>
      <c r="K300" s="11"/>
      <c r="L300" s="11"/>
      <c r="M300" s="11"/>
      <c r="N300" s="11"/>
      <c r="O300" s="11"/>
      <c r="P300" s="10"/>
      <c r="Q300" s="345"/>
    </row>
    <row r="301" spans="1:17" ht="12.75" thickBot="1" x14ac:dyDescent="0.3">
      <c r="A301" s="5"/>
      <c r="B301" s="4"/>
      <c r="C301" s="4"/>
      <c r="D301" s="4"/>
      <c r="E301" s="4"/>
      <c r="F301" s="4"/>
      <c r="G301" s="4"/>
      <c r="H301" s="4"/>
      <c r="I301" s="4"/>
      <c r="J301" s="4"/>
      <c r="K301" s="4"/>
      <c r="L301" s="4"/>
      <c r="M301" s="4"/>
      <c r="N301" s="4"/>
      <c r="O301" s="4"/>
      <c r="P301" s="3"/>
      <c r="Q301" s="377"/>
    </row>
    <row r="302" spans="1:17" x14ac:dyDescent="0.25">
      <c r="A302" s="1"/>
      <c r="B302" s="1"/>
      <c r="C302" s="1"/>
      <c r="D302" s="1"/>
      <c r="E302" s="1"/>
      <c r="F302" s="1"/>
      <c r="G302" s="1"/>
      <c r="H302" s="1"/>
      <c r="I302" s="1"/>
      <c r="J302" s="1"/>
      <c r="K302" s="1"/>
      <c r="L302" s="1"/>
      <c r="M302" s="1"/>
      <c r="N302" s="1"/>
      <c r="O302" s="1"/>
    </row>
    <row r="303" spans="1:17" x14ac:dyDescent="0.25">
      <c r="A303" s="1"/>
      <c r="B303" s="1"/>
      <c r="C303" s="1"/>
      <c r="D303" s="1"/>
      <c r="E303" s="1"/>
      <c r="F303" s="1"/>
      <c r="G303" s="1"/>
      <c r="H303" s="1"/>
      <c r="I303" s="1"/>
      <c r="J303" s="1"/>
      <c r="K303" s="1"/>
      <c r="L303" s="1"/>
      <c r="M303" s="1"/>
      <c r="N303" s="1"/>
      <c r="O303" s="1"/>
    </row>
    <row r="304" spans="1:17" x14ac:dyDescent="0.25">
      <c r="A304" s="1"/>
      <c r="B304" s="1"/>
      <c r="C304" s="1"/>
      <c r="D304" s="1"/>
      <c r="E304" s="1"/>
      <c r="F304" s="1"/>
      <c r="G304" s="1"/>
      <c r="H304" s="1"/>
      <c r="I304" s="1"/>
      <c r="J304" s="1"/>
      <c r="K304" s="1"/>
      <c r="L304" s="1"/>
      <c r="M304" s="1"/>
      <c r="N304" s="1"/>
      <c r="O304" s="1"/>
    </row>
    <row r="305" spans="1:15" x14ac:dyDescent="0.25">
      <c r="A305" s="1"/>
      <c r="B305" s="1"/>
      <c r="C305" s="1"/>
      <c r="D305" s="1"/>
      <c r="E305" s="1"/>
      <c r="F305" s="1"/>
      <c r="G305" s="1"/>
      <c r="H305" s="1"/>
      <c r="I305" s="1"/>
      <c r="J305" s="1"/>
      <c r="K305" s="1"/>
      <c r="L305" s="1"/>
      <c r="M305" s="1"/>
      <c r="N305" s="1"/>
      <c r="O305" s="1"/>
    </row>
    <row r="306" spans="1:15" x14ac:dyDescent="0.25">
      <c r="A306" s="1"/>
      <c r="B306" s="1"/>
      <c r="C306" s="1"/>
      <c r="D306" s="1"/>
      <c r="E306" s="1"/>
      <c r="F306" s="1"/>
      <c r="G306" s="1"/>
      <c r="H306" s="1"/>
      <c r="I306" s="1"/>
      <c r="J306" s="1"/>
      <c r="K306" s="1"/>
      <c r="L306" s="1"/>
      <c r="M306" s="1"/>
      <c r="N306" s="1"/>
      <c r="O306" s="1"/>
    </row>
    <row r="307" spans="1:15" x14ac:dyDescent="0.25">
      <c r="A307" s="1"/>
      <c r="B307" s="1"/>
      <c r="C307" s="1"/>
      <c r="D307" s="1"/>
      <c r="E307" s="1"/>
      <c r="F307" s="1"/>
      <c r="G307" s="1"/>
      <c r="H307" s="1"/>
      <c r="I307" s="1"/>
      <c r="J307" s="1"/>
      <c r="K307" s="1"/>
      <c r="L307" s="1"/>
      <c r="M307" s="1"/>
      <c r="N307" s="1"/>
      <c r="O307" s="1"/>
    </row>
    <row r="308" spans="1:15" x14ac:dyDescent="0.25">
      <c r="A308" s="1"/>
      <c r="B308" s="1"/>
      <c r="C308" s="1"/>
      <c r="D308" s="1"/>
      <c r="E308" s="1"/>
      <c r="F308" s="1"/>
      <c r="G308" s="1"/>
      <c r="H308" s="1"/>
      <c r="I308" s="1"/>
      <c r="J308" s="1"/>
      <c r="K308" s="1"/>
      <c r="L308" s="1"/>
      <c r="M308" s="1"/>
      <c r="N308" s="1"/>
      <c r="O308" s="1"/>
    </row>
    <row r="309" spans="1:15" x14ac:dyDescent="0.25">
      <c r="A309" s="1"/>
      <c r="B309" s="1"/>
      <c r="C309" s="1"/>
      <c r="D309" s="1"/>
      <c r="E309" s="1"/>
      <c r="F309" s="1"/>
      <c r="G309" s="1"/>
      <c r="H309" s="1"/>
      <c r="I309" s="1"/>
      <c r="J309" s="1"/>
      <c r="K309" s="1"/>
      <c r="L309" s="1"/>
      <c r="M309" s="1"/>
      <c r="N309" s="1"/>
      <c r="O309" s="1"/>
    </row>
    <row r="310" spans="1:15" x14ac:dyDescent="0.25">
      <c r="A310" s="1"/>
      <c r="B310" s="1"/>
      <c r="C310" s="1"/>
      <c r="D310" s="1"/>
      <c r="E310" s="1"/>
      <c r="F310" s="1"/>
      <c r="G310" s="1"/>
      <c r="H310" s="1"/>
      <c r="I310" s="1"/>
      <c r="J310" s="1"/>
      <c r="K310" s="1"/>
      <c r="L310" s="1"/>
      <c r="M310" s="1"/>
      <c r="N310" s="1"/>
      <c r="O310" s="1"/>
    </row>
    <row r="311" spans="1:15" x14ac:dyDescent="0.25">
      <c r="A311" s="1"/>
      <c r="B311" s="1"/>
      <c r="C311" s="1"/>
      <c r="D311" s="1"/>
      <c r="E311" s="1"/>
      <c r="F311" s="1"/>
      <c r="G311" s="1"/>
      <c r="H311" s="1"/>
      <c r="I311" s="1"/>
      <c r="J311" s="1"/>
      <c r="K311" s="1"/>
      <c r="L311" s="1"/>
      <c r="M311" s="1"/>
      <c r="N311" s="1"/>
      <c r="O311" s="1"/>
    </row>
    <row r="312" spans="1:15" x14ac:dyDescent="0.25">
      <c r="A312" s="1"/>
      <c r="B312" s="1"/>
      <c r="C312" s="1"/>
      <c r="D312" s="1"/>
      <c r="E312" s="1"/>
      <c r="F312" s="1"/>
      <c r="G312" s="1"/>
      <c r="H312" s="1"/>
      <c r="I312" s="1"/>
      <c r="J312" s="1"/>
      <c r="K312" s="1"/>
      <c r="L312" s="1"/>
      <c r="M312" s="1"/>
      <c r="N312" s="1"/>
      <c r="O312" s="1"/>
    </row>
    <row r="313" spans="1:15" x14ac:dyDescent="0.25">
      <c r="A313" s="1"/>
      <c r="B313" s="1"/>
      <c r="C313" s="1"/>
      <c r="D313" s="1"/>
      <c r="E313" s="1"/>
      <c r="F313" s="1"/>
      <c r="G313" s="1"/>
      <c r="H313" s="1"/>
      <c r="I313" s="1"/>
      <c r="J313" s="1"/>
      <c r="K313" s="1"/>
      <c r="L313" s="1"/>
      <c r="M313" s="1"/>
      <c r="N313" s="1"/>
      <c r="O313" s="1"/>
    </row>
    <row r="314" spans="1:15" x14ac:dyDescent="0.25">
      <c r="A314" s="1"/>
      <c r="B314" s="1"/>
      <c r="C314" s="1"/>
      <c r="D314" s="1"/>
      <c r="E314" s="1"/>
      <c r="F314" s="1"/>
      <c r="G314" s="1"/>
      <c r="H314" s="1"/>
      <c r="I314" s="1"/>
      <c r="J314" s="1"/>
      <c r="K314" s="1"/>
      <c r="L314" s="1"/>
      <c r="M314" s="1"/>
      <c r="N314" s="1"/>
      <c r="O314" s="1"/>
    </row>
    <row r="315" spans="1:15" x14ac:dyDescent="0.25">
      <c r="A315" s="1"/>
      <c r="B315" s="1"/>
      <c r="C315" s="1"/>
      <c r="D315" s="1"/>
      <c r="E315" s="1"/>
      <c r="F315" s="1"/>
      <c r="G315" s="1"/>
      <c r="H315" s="1"/>
      <c r="I315" s="1"/>
      <c r="J315" s="1"/>
      <c r="K315" s="1"/>
      <c r="L315" s="1"/>
      <c r="M315" s="1"/>
      <c r="N315" s="1"/>
      <c r="O315" s="1"/>
    </row>
    <row r="316" spans="1:15" x14ac:dyDescent="0.25">
      <c r="A316" s="1"/>
      <c r="B316" s="1"/>
      <c r="C316" s="1"/>
      <c r="D316" s="1"/>
      <c r="E316" s="1"/>
      <c r="F316" s="1"/>
      <c r="G316" s="1"/>
      <c r="H316" s="1"/>
      <c r="I316" s="1"/>
      <c r="J316" s="1"/>
      <c r="K316" s="1"/>
      <c r="L316" s="1"/>
      <c r="M316" s="1"/>
      <c r="N316" s="1"/>
      <c r="O316" s="1"/>
    </row>
    <row r="317" spans="1:15" x14ac:dyDescent="0.25">
      <c r="A317" s="1"/>
      <c r="B317" s="1"/>
      <c r="C317" s="1"/>
      <c r="D317" s="1"/>
      <c r="E317" s="1"/>
      <c r="F317" s="1"/>
      <c r="G317" s="1"/>
      <c r="H317" s="1"/>
      <c r="I317" s="1"/>
      <c r="J317" s="1"/>
      <c r="K317" s="1"/>
      <c r="L317" s="1"/>
      <c r="M317" s="1"/>
      <c r="N317" s="1"/>
      <c r="O317" s="1"/>
    </row>
    <row r="318" spans="1:15" x14ac:dyDescent="0.25">
      <c r="A318" s="1"/>
      <c r="B318" s="1"/>
      <c r="C318" s="1"/>
      <c r="D318" s="1"/>
      <c r="E318" s="1"/>
      <c r="F318" s="1"/>
      <c r="G318" s="1"/>
      <c r="H318" s="1"/>
      <c r="I318" s="1"/>
      <c r="J318" s="1"/>
      <c r="K318" s="1"/>
      <c r="L318" s="1"/>
      <c r="M318" s="1"/>
      <c r="N318" s="1"/>
      <c r="O318" s="1"/>
    </row>
    <row r="319" spans="1:15" x14ac:dyDescent="0.25">
      <c r="A319" s="1"/>
      <c r="B319" s="1"/>
      <c r="C319" s="1"/>
      <c r="D319" s="1"/>
      <c r="E319" s="1"/>
      <c r="F319" s="1"/>
      <c r="G319" s="1"/>
      <c r="H319" s="1"/>
      <c r="I319" s="1"/>
      <c r="J319" s="1"/>
      <c r="K319" s="1"/>
      <c r="L319" s="1"/>
      <c r="M319" s="1"/>
      <c r="N319" s="1"/>
      <c r="O319" s="1"/>
    </row>
    <row r="320" spans="1:15" x14ac:dyDescent="0.25">
      <c r="A320" s="1"/>
      <c r="B320" s="1"/>
      <c r="C320" s="1"/>
      <c r="D320" s="1"/>
      <c r="E320" s="1"/>
      <c r="F320" s="1"/>
      <c r="G320" s="1"/>
      <c r="H320" s="1"/>
      <c r="I320" s="1"/>
      <c r="J320" s="1"/>
      <c r="K320" s="1"/>
      <c r="L320" s="1"/>
      <c r="M320" s="1"/>
      <c r="N320" s="1"/>
      <c r="O320" s="1"/>
    </row>
    <row r="321" spans="1:15" x14ac:dyDescent="0.25">
      <c r="A321" s="1"/>
      <c r="B321" s="1"/>
      <c r="C321" s="1"/>
      <c r="D321" s="1"/>
      <c r="E321" s="1"/>
      <c r="F321" s="1"/>
      <c r="G321" s="1"/>
      <c r="H321" s="1"/>
      <c r="I321" s="1"/>
      <c r="J321" s="1"/>
      <c r="K321" s="1"/>
      <c r="L321" s="1"/>
      <c r="M321" s="1"/>
      <c r="N321" s="1"/>
      <c r="O321" s="1"/>
    </row>
  </sheetData>
  <sheetProtection algorithmName="SHA-512" hashValue="T14ZFm/xpFlkWwPd8as9dqwpZ8Hg2CS/IvXUV2Jyo/YMFo3xmfRXGbfRiHjpLQU4qfNI0Z/asnZosSZEXwIQ+w==" saltValue="YNJxvflBAmlJkeoAUHzfLA==" spinCount="100000" sheet="1" objects="1" scenarios="1" formatCells="0" formatColumns="0" formatRows="0"/>
  <autoFilter ref="A22:P300">
    <filterColumn colId="2">
      <filters blank="1">
        <filter val="167"/>
        <filter val="48 979"/>
        <filter val="489 311"/>
        <filter val="49 146"/>
        <filter val="538 457"/>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10.pielikums Jūrmalas pilsētas domes 
2016.gada 15.septembra saistošajiem noteikumiem Nr.30
(protokols Nr.13, 11.punkts)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23</vt:i4>
      </vt:variant>
    </vt:vector>
  </HeadingPairs>
  <TitlesOfParts>
    <vt:vector size="52" baseType="lpstr">
      <vt:lpstr>Kopa</vt:lpstr>
      <vt:lpstr>01.1.4.</vt:lpstr>
      <vt:lpstr>01.2.3.</vt:lpstr>
      <vt:lpstr>03.1.3.</vt:lpstr>
      <vt:lpstr>04.1.11.</vt:lpstr>
      <vt:lpstr>06.1.7.</vt:lpstr>
      <vt:lpstr>08.1.3.</vt:lpstr>
      <vt:lpstr>08.1.8.</vt:lpstr>
      <vt:lpstr>09.1.4.</vt:lpstr>
      <vt:lpstr>09.1.6.</vt:lpstr>
      <vt:lpstr>09.1.9.</vt:lpstr>
      <vt:lpstr>09.6.1.</vt:lpstr>
      <vt:lpstr>09.25.3.</vt:lpstr>
      <vt:lpstr>10.1.1.</vt:lpstr>
      <vt:lpstr>10.3.1</vt:lpstr>
      <vt:lpstr>10.3.3.</vt:lpstr>
      <vt:lpstr>10.3.5.</vt:lpstr>
      <vt:lpstr>4.piel</vt:lpstr>
      <vt:lpstr>22.piel</vt:lpstr>
      <vt:lpstr>04.1.13.</vt:lpstr>
      <vt:lpstr>04.3.1.</vt:lpstr>
      <vt:lpstr>05.1.2.</vt:lpstr>
      <vt:lpstr>06.1.1.</vt:lpstr>
      <vt:lpstr>06.1.6.</vt:lpstr>
      <vt:lpstr>06.1.9.</vt:lpstr>
      <vt:lpstr>09.4.1.</vt:lpstr>
      <vt:lpstr>6.piel</vt:lpstr>
      <vt:lpstr>8.piel.</vt:lpstr>
      <vt:lpstr>11.piel.</vt:lpstr>
      <vt:lpstr>'01.1.4.'!Print_Titles</vt:lpstr>
      <vt:lpstr>'01.2.3.'!Print_Titles</vt:lpstr>
      <vt:lpstr>'03.1.3.'!Print_Titles</vt:lpstr>
      <vt:lpstr>'04.1.11.'!Print_Titles</vt:lpstr>
      <vt:lpstr>'04.1.13.'!Print_Titles</vt:lpstr>
      <vt:lpstr>'04.3.1.'!Print_Titles</vt:lpstr>
      <vt:lpstr>'05.1.2.'!Print_Titles</vt:lpstr>
      <vt:lpstr>'06.1.1.'!Print_Titles</vt:lpstr>
      <vt:lpstr>'06.1.6.'!Print_Titles</vt:lpstr>
      <vt:lpstr>'06.1.7.'!Print_Titles</vt:lpstr>
      <vt:lpstr>'06.1.9.'!Print_Titles</vt:lpstr>
      <vt:lpstr>'08.1.3.'!Print_Titles</vt:lpstr>
      <vt:lpstr>'08.1.8.'!Print_Titles</vt:lpstr>
      <vt:lpstr>'09.1.4.'!Print_Titles</vt:lpstr>
      <vt:lpstr>'09.1.6.'!Print_Titles</vt:lpstr>
      <vt:lpstr>'09.1.9.'!Print_Titles</vt:lpstr>
      <vt:lpstr>'09.4.1.'!Print_Titles</vt:lpstr>
      <vt:lpstr>'09.6.1.'!Print_Titles</vt:lpstr>
      <vt:lpstr>'10.1.1.'!Print_Titles</vt:lpstr>
      <vt:lpstr>'10.3.1'!Print_Titles</vt:lpstr>
      <vt:lpstr>'10.3.3.'!Print_Titles</vt:lpstr>
      <vt:lpstr>'10.3.5.'!Print_Titles</vt:lpstr>
      <vt:lpstr>Kopa!Print_Titles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2016-09-20T06:25:06Z</cp:lastPrinted>
  <dcterms:created xsi:type="dcterms:W3CDTF">2016-09-06T10:40:44Z</dcterms:created>
  <dcterms:modified xsi:type="dcterms:W3CDTF">2016-09-20T06:26:10Z</dcterms:modified>
</cp:coreProperties>
</file>