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atavie\x\"/>
    </mc:Choice>
  </mc:AlternateContent>
  <bookViews>
    <workbookView xWindow="0" yWindow="0" windowWidth="28800" windowHeight="12435"/>
  </bookViews>
  <sheets>
    <sheet name="3.piel." sheetId="1" r:id="rId1"/>
  </sheets>
  <calcPr calcId="162913" iterateDelta="252"/>
</workbook>
</file>

<file path=xl/calcChain.xml><?xml version="1.0" encoding="utf-8"?>
<calcChain xmlns="http://schemas.openxmlformats.org/spreadsheetml/2006/main">
  <c r="E50" i="1" l="1"/>
  <c r="D33" i="1" l="1"/>
  <c r="E46" i="1" l="1"/>
  <c r="E24" i="1"/>
  <c r="E23" i="1" s="1"/>
  <c r="E29" i="1"/>
  <c r="E27" i="1" s="1"/>
  <c r="E33" i="1"/>
  <c r="E32" i="1" s="1"/>
  <c r="E36" i="1"/>
  <c r="E49" i="1"/>
  <c r="E48" i="1" s="1"/>
  <c r="E44" i="1"/>
  <c r="F11" i="1"/>
  <c r="D36" i="1"/>
  <c r="F53" i="1"/>
  <c r="F52" i="1" s="1"/>
  <c r="E53" i="1"/>
  <c r="E52" i="1" s="1"/>
  <c r="D53" i="1"/>
  <c r="D52" i="1" s="1"/>
  <c r="D11" i="1"/>
  <c r="D44" i="1"/>
  <c r="D32" i="1"/>
  <c r="J77" i="1"/>
  <c r="D72" i="1"/>
  <c r="E72" i="1"/>
  <c r="D76" i="1"/>
  <c r="E76" i="1" s="1"/>
  <c r="F24" i="1"/>
  <c r="F23" i="1" s="1"/>
  <c r="J73" i="1"/>
  <c r="F46" i="1"/>
  <c r="D46" i="1"/>
  <c r="F50" i="1"/>
  <c r="F49" i="1" s="1"/>
  <c r="F48" i="1" s="1"/>
  <c r="D50" i="1"/>
  <c r="D49" i="1" s="1"/>
  <c r="D48" i="1" s="1"/>
  <c r="F33" i="1"/>
  <c r="F32" i="1" s="1"/>
  <c r="F29" i="1"/>
  <c r="F27" i="1" s="1"/>
  <c r="D29" i="1"/>
  <c r="D27" i="1" s="1"/>
  <c r="D24" i="1"/>
  <c r="D23" i="1" s="1"/>
  <c r="I65" i="1"/>
  <c r="H67" i="1"/>
  <c r="H73" i="1" s="1"/>
  <c r="H76" i="1"/>
  <c r="H75" i="1"/>
  <c r="E75" i="1"/>
  <c r="E63" i="1"/>
  <c r="E64" i="1"/>
  <c r="E73" i="1" s="1"/>
  <c r="E66" i="1"/>
  <c r="I66" i="1" s="1"/>
  <c r="E67" i="1"/>
  <c r="E68" i="1"/>
  <c r="E69" i="1"/>
  <c r="E71" i="1"/>
  <c r="I71" i="1" s="1"/>
  <c r="E62" i="1"/>
  <c r="I62" i="1" s="1"/>
  <c r="D70" i="1"/>
  <c r="E70" i="1"/>
  <c r="G76" i="1"/>
  <c r="G75" i="1"/>
  <c r="G77" i="1" s="1"/>
  <c r="G63" i="1"/>
  <c r="G64" i="1"/>
  <c r="G66" i="1"/>
  <c r="G67" i="1"/>
  <c r="G68" i="1"/>
  <c r="I68" i="1" s="1"/>
  <c r="G69" i="1"/>
  <c r="I69" i="1" s="1"/>
  <c r="G70" i="1"/>
  <c r="G71" i="1"/>
  <c r="G62" i="1"/>
  <c r="G73" i="1" s="1"/>
  <c r="F77" i="1"/>
  <c r="F72" i="1"/>
  <c r="G72" i="1"/>
  <c r="F44" i="1"/>
  <c r="F41" i="1"/>
  <c r="F38" i="1"/>
  <c r="F36" i="1"/>
  <c r="F35" i="1" s="1"/>
  <c r="E41" i="1"/>
  <c r="E38" i="1"/>
  <c r="D41" i="1"/>
  <c r="D40" i="1" s="1"/>
  <c r="D38" i="1"/>
  <c r="D35" i="1" s="1"/>
  <c r="I67" i="1"/>
  <c r="I63" i="1"/>
  <c r="H77" i="1"/>
  <c r="F73" i="1"/>
  <c r="I70" i="1"/>
  <c r="I72" i="1"/>
  <c r="I75" i="1"/>
  <c r="D73" i="1"/>
  <c r="D77" i="1"/>
  <c r="E11" i="1"/>
  <c r="I76" i="1" l="1"/>
  <c r="E77" i="1"/>
  <c r="I73" i="1"/>
  <c r="I77" i="1"/>
  <c r="I64" i="1"/>
  <c r="E35" i="1"/>
  <c r="E40" i="1"/>
  <c r="F40" i="1"/>
  <c r="F31" i="1" s="1"/>
  <c r="F21" i="1" s="1"/>
  <c r="F56" i="1" s="1"/>
  <c r="F19" i="1" s="1"/>
  <c r="F22" i="1"/>
  <c r="E31" i="1"/>
  <c r="E22" i="1"/>
  <c r="E21" i="1" s="1"/>
  <c r="D31" i="1"/>
  <c r="D22" i="1"/>
  <c r="E56" i="1" l="1"/>
  <c r="E19" i="1" s="1"/>
  <c r="D21" i="1"/>
  <c r="D19" i="1" s="1"/>
  <c r="D56" i="1" l="1"/>
</calcChain>
</file>

<file path=xl/sharedStrings.xml><?xml version="1.0" encoding="utf-8"?>
<sst xmlns="http://schemas.openxmlformats.org/spreadsheetml/2006/main" count="69" uniqueCount="67">
  <si>
    <t>Priekšfinansējums no pašvaldības budžeta</t>
  </si>
  <si>
    <r>
      <t xml:space="preserve">Pašvaldības budžeta līdzekļi </t>
    </r>
    <r>
      <rPr>
        <u/>
        <sz val="9"/>
        <rFont val="Times New Roman"/>
        <family val="1"/>
        <charset val="186"/>
      </rPr>
      <t>neattiecināmo</t>
    </r>
    <r>
      <rPr>
        <sz val="9"/>
        <rFont val="Times New Roman"/>
        <family val="1"/>
        <charset val="186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</si>
  <si>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</si>
  <si>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</si>
  <si>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</si>
  <si>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>Atlikums perioda beigās, t.sk:</t>
  </si>
  <si>
    <t>pašvaldības līdzekļi F22010000 bankā</t>
  </si>
  <si>
    <t xml:space="preserve">Pozīcija 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</si>
  <si>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</si>
  <si>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</si>
  <si>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</si>
  <si>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</si>
  <si>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</si>
  <si>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</si>
  <si>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Preces un pakalpojumi</t>
  </si>
  <si>
    <t>Apstiprinātais plāns (EUR)</t>
  </si>
  <si>
    <t>Precizētais plāns (EUR)</t>
  </si>
  <si>
    <t>Izpilde (EUR)</t>
  </si>
  <si>
    <t>Inventārs</t>
  </si>
  <si>
    <t>Biroja preces un inventārs</t>
  </si>
  <si>
    <t>Atlīdzība</t>
  </si>
  <si>
    <t>Atalgojums</t>
  </si>
  <si>
    <t>Atalgojums fiziskām personām un tiesiskās attiecības regulējošu dokumentu pamata</t>
  </si>
  <si>
    <t>Darba devēja valsts sociālās apdrošināšanas obligātās iemaksas</t>
  </si>
  <si>
    <t>Citi pakalpojumi</t>
  </si>
  <si>
    <t>Pārējie iepriekš neklasificētie pakalpojumu veidi</t>
  </si>
  <si>
    <t>Biroja preces</t>
  </si>
  <si>
    <t>Kurināmais un enerģētiskie materiāli</t>
  </si>
  <si>
    <t>Degviela</t>
  </si>
  <si>
    <t>Darba devēja valsts sociālās apdrošināšanas obligātās iemaksas, sociāla rakstura pabalsti un kompensācijas</t>
  </si>
  <si>
    <t>Krājumi, materiāli, energoresursi, preces, biroja preces un inventārs, kurus neuzskaita kodā 5000</t>
  </si>
  <si>
    <t>Pakalpojumi</t>
  </si>
  <si>
    <t>04.120.</t>
  </si>
  <si>
    <t>2012 (LVL)</t>
  </si>
  <si>
    <t>2013 (EUR)</t>
  </si>
  <si>
    <t>2012 (EUR)</t>
  </si>
  <si>
    <t>2013 (LVL)</t>
  </si>
  <si>
    <t>2014 (EUR)</t>
  </si>
  <si>
    <t>KOPĀ (EUR)</t>
  </si>
  <si>
    <t>18.6.3.0.</t>
  </si>
  <si>
    <t>21.7.0.0.</t>
  </si>
  <si>
    <t>KOPĀ:</t>
  </si>
  <si>
    <t>Piemaksa par papildu darbu</t>
  </si>
  <si>
    <t>Piemaksas un prēmijas</t>
  </si>
  <si>
    <t>Darba devēja sociāla rakstura pabalsti, kompensācijas un citi maksājumi</t>
  </si>
  <si>
    <t>Darba devēja pabalsti un kompensācijas, no kā neaprēķina ienākuma nodokli, valsts sociālās apdrošināšanas obligātās iemaksas</t>
  </si>
  <si>
    <t xml:space="preserve">Komandējumi un dienesta braucieni </t>
  </si>
  <si>
    <t>Pasta, telefona un citu sakaru pakalpojumi</t>
  </si>
  <si>
    <t>Pārējie komandējumu un dienesta, darba braucienu izdevumi</t>
  </si>
  <si>
    <t>Mobilā telefona abonēšanas maksas un sarunu apmaksa</t>
  </si>
  <si>
    <t>Kārtējā remonta un iestāžu uzturēšanas materiāli</t>
  </si>
  <si>
    <t>Saimniecības materiāli</t>
  </si>
  <si>
    <t>Bezdarbnieka stipendija</t>
  </si>
  <si>
    <t>Valsts un pašvaldību nodarbinātības pabalsti naudā</t>
  </si>
  <si>
    <t>Pensijas un sociālie pabalsti naudā</t>
  </si>
  <si>
    <t>Sociālie pabalsti</t>
  </si>
  <si>
    <t>IZDEVUMI - EKK</t>
  </si>
  <si>
    <t>IEŅĒMUMI - EKK</t>
  </si>
  <si>
    <t>Pašvaldību saņemtie valsts budžeta transferti noteiktiem mērķim (18.6.2.0.)</t>
  </si>
  <si>
    <t>Uzturēšanas izdevumu transferti, pašu resursu maksājumi, starptautiskā sadarbība</t>
  </si>
  <si>
    <t>Pašvaldību  uzturēšanas izdevumu transferti</t>
  </si>
  <si>
    <t xml:space="preserve">Jūrmalas pilsētas domes  Pilsētsaimniecības pārvaldes Pilsētsaimniecības un labiekārtošanas nodaļa </t>
  </si>
  <si>
    <t>Pārskats par projekta „Algotie pagaidu sabiedriskie darbi 2016” finanšu līdzekļu apguvi</t>
  </si>
  <si>
    <t>Kopējais projekta faktiski apgūtais finansējums (EUR): 56 175,33 EUR, t.sk. projekta attiecināmās izmaksas 32 680,01 EUR, kas  100% apmērā tiek finansētas no Valsts nodarbinātības programmas speciālā budžeta finanšu līdzekļiem un projekta neattiecināmās izmaksas 23 495,32 EUR, kas 100% apmērā ir finansētas no Jūrmalas pilsētas pašvaldības budžeta līdzekļiem.</t>
  </si>
  <si>
    <t>Pašvaldības un tās iestāžu savstarpējie uzturēšanas izdevumu transferti</t>
  </si>
  <si>
    <t>2017.gada 16.februāra lēmumam Nr.46</t>
  </si>
  <si>
    <t>(protokols Nr.5, 8.punkts)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</si>
</sst>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86"/>
    </font>
    <font>
      <sz val="8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u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3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2" borderId="1" applyNumberFormat="0" applyFont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/>
    <xf numFmtId="3" fontId="3" fillId="0" borderId="2" xfId="0" applyNumberFormat="1" applyFont="1" applyBorder="1" applyAlignment="1">
      <alignment horizontal="right"/>
    </xf>
    <xf numFmtId="0" fontId="3" fillId="0" borderId="3" xfId="0" applyFont="1" applyBorder="1"/>
    <xf numFmtId="3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top" wrapText="1"/>
    </xf>
    <xf numFmtId="3" fontId="2" fillId="3" borderId="10" xfId="0" applyNumberFormat="1" applyFont="1" applyFill="1" applyBorder="1" applyAlignment="1">
      <alignment horizontal="right" vertical="center"/>
    </xf>
    <xf numFmtId="3" fontId="3" fillId="0" borderId="5" xfId="0" applyNumberFormat="1" applyFont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Border="1" applyAlignment="1">
      <alignment horizontal="right"/>
    </xf>
    <xf numFmtId="0" fontId="3" fillId="0" borderId="15" xfId="2" applyFont="1" applyFill="1" applyBorder="1" applyAlignment="1" applyProtection="1">
      <alignment horizontal="right" vertical="center" wrapText="1"/>
    </xf>
    <xf numFmtId="3" fontId="3" fillId="0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 applyProtection="1">
      <alignment horizontal="left" vertical="center" wrapText="1"/>
    </xf>
    <xf numFmtId="3" fontId="2" fillId="0" borderId="16" xfId="0" applyNumberFormat="1" applyFont="1" applyFill="1" applyBorder="1" applyAlignment="1" applyProtection="1">
      <alignment horizontal="right" vertical="center" wrapText="1"/>
    </xf>
    <xf numFmtId="3" fontId="3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0" fontId="3" fillId="0" borderId="21" xfId="0" applyFont="1" applyBorder="1"/>
    <xf numFmtId="3" fontId="2" fillId="3" borderId="21" xfId="0" applyNumberFormat="1" applyFont="1" applyFill="1" applyBorder="1" applyAlignment="1">
      <alignment horizontal="right"/>
    </xf>
    <xf numFmtId="3" fontId="2" fillId="3" borderId="16" xfId="0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2" fillId="0" borderId="22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right" vertical="center" wrapText="1"/>
    </xf>
    <xf numFmtId="4" fontId="3" fillId="0" borderId="0" xfId="0" applyNumberFormat="1" applyFont="1"/>
    <xf numFmtId="3" fontId="3" fillId="0" borderId="23" xfId="0" applyNumberFormat="1" applyFont="1" applyFill="1" applyBorder="1" applyAlignment="1" applyProtection="1">
      <alignment horizontal="right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3" fontId="3" fillId="0" borderId="24" xfId="0" applyNumberFormat="1" applyFont="1" applyFill="1" applyBorder="1" applyAlignment="1" applyProtection="1">
      <alignment horizontal="right" vertical="center" wrapText="1"/>
    </xf>
    <xf numFmtId="3" fontId="3" fillId="0" borderId="25" xfId="0" applyNumberFormat="1" applyFont="1" applyFill="1" applyBorder="1" applyAlignment="1" applyProtection="1">
      <alignment horizontal="right" vertical="center" wrapText="1"/>
    </xf>
    <xf numFmtId="3" fontId="3" fillId="0" borderId="26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horizontal="left" vertical="center" wrapText="1"/>
    </xf>
    <xf numFmtId="0" fontId="2" fillId="0" borderId="28" xfId="0" applyFont="1" applyBorder="1" applyAlignment="1">
      <alignment horizontal="right"/>
    </xf>
    <xf numFmtId="0" fontId="2" fillId="0" borderId="28" xfId="0" applyFont="1" applyBorder="1"/>
    <xf numFmtId="0" fontId="3" fillId="0" borderId="28" xfId="0" applyFont="1" applyBorder="1"/>
    <xf numFmtId="4" fontId="3" fillId="0" borderId="28" xfId="0" applyNumberFormat="1" applyFont="1" applyBorder="1"/>
    <xf numFmtId="0" fontId="3" fillId="0" borderId="28" xfId="0" applyFont="1" applyBorder="1" applyAlignment="1">
      <alignment horizontal="right"/>
    </xf>
    <xf numFmtId="4" fontId="2" fillId="0" borderId="28" xfId="0" applyNumberFormat="1" applyFont="1" applyBorder="1"/>
    <xf numFmtId="3" fontId="3" fillId="0" borderId="28" xfId="0" applyNumberFormat="1" applyFont="1" applyBorder="1"/>
    <xf numFmtId="3" fontId="2" fillId="0" borderId="28" xfId="0" applyNumberFormat="1" applyFont="1" applyBorder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3" fillId="0" borderId="29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0" borderId="31" xfId="2" applyFont="1" applyFill="1" applyBorder="1" applyAlignment="1" applyProtection="1">
      <alignment horizontal="left" vertical="center" wrapText="1"/>
    </xf>
    <xf numFmtId="0" fontId="3" fillId="0" borderId="25" xfId="2" applyFont="1" applyFill="1" applyBorder="1" applyAlignment="1" applyProtection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9" fillId="0" borderId="18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3" fillId="0" borderId="4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0"/>
  <sheetViews>
    <sheetView tabSelected="1" zoomScale="110" zoomScaleNormal="110" workbookViewId="0">
      <selection activeCell="F3" sqref="F3"/>
    </sheetView>
  </sheetViews>
  <sheetFormatPr defaultRowHeight="12" x14ac:dyDescent="0.2"/>
  <cols>
    <col min="1" max="1" width="9.140625" style="1"/>
    <col min="2" max="2" width="11.85546875" style="1" customWidth="1"/>
    <col min="3" max="3" width="34.7109375" style="1" customWidth="1"/>
    <col min="4" max="7" width="17.42578125" style="1" customWidth="1"/>
    <col min="8" max="16384" width="9.140625" style="1"/>
  </cols>
  <sheetData>
    <row r="1" spans="2:7" ht="16.5" x14ac:dyDescent="0.2">
      <c r="F1" s="36" t="s">
        <v>13</v>
      </c>
    </row>
    <row r="2" spans="2:7" ht="16.5" x14ac:dyDescent="0.2">
      <c r="F2" s="36" t="s">
        <v>65</v>
      </c>
    </row>
    <row r="3" spans="2:7" ht="16.5" x14ac:dyDescent="0.2">
      <c r="F3" s="36" t="s">
        <v>66</v>
      </c>
    </row>
    <row r="5" spans="2:7" ht="18.75" customHeight="1" x14ac:dyDescent="0.25">
      <c r="B5" s="81" t="s">
        <v>62</v>
      </c>
      <c r="C5" s="81"/>
      <c r="D5" s="81"/>
      <c r="E5" s="81"/>
      <c r="F5" s="81"/>
    </row>
    <row r="6" spans="2:7" ht="26.25" customHeight="1" x14ac:dyDescent="0.2">
      <c r="B6" s="17" t="s">
        <v>3</v>
      </c>
      <c r="C6" s="18"/>
      <c r="D6" s="84" t="s">
        <v>61</v>
      </c>
      <c r="E6" s="84"/>
      <c r="F6" s="85"/>
    </row>
    <row r="7" spans="2:7" ht="14.25" customHeight="1" x14ac:dyDescent="0.2">
      <c r="B7" s="88" t="s">
        <v>4</v>
      </c>
      <c r="C7" s="89"/>
      <c r="D7" s="82" t="s">
        <v>32</v>
      </c>
      <c r="E7" s="82"/>
      <c r="F7" s="83"/>
    </row>
    <row r="8" spans="2:7" ht="38.25" customHeight="1" x14ac:dyDescent="0.2">
      <c r="B8" s="90" t="s">
        <v>63</v>
      </c>
      <c r="C8" s="91"/>
      <c r="D8" s="91"/>
      <c r="E8" s="91"/>
      <c r="F8" s="92"/>
    </row>
    <row r="9" spans="2:7" ht="12" customHeight="1" x14ac:dyDescent="0.2">
      <c r="B9" s="93" t="s">
        <v>7</v>
      </c>
      <c r="C9" s="94"/>
      <c r="D9" s="86" t="s">
        <v>15</v>
      </c>
      <c r="E9" s="86" t="s">
        <v>16</v>
      </c>
      <c r="F9" s="86" t="s">
        <v>17</v>
      </c>
    </row>
    <row r="10" spans="2:7" ht="15" customHeight="1" x14ac:dyDescent="0.2">
      <c r="B10" s="95"/>
      <c r="C10" s="96"/>
      <c r="D10" s="87"/>
      <c r="E10" s="87"/>
      <c r="F10" s="87"/>
    </row>
    <row r="11" spans="2:7" x14ac:dyDescent="0.2">
      <c r="B11" s="61" t="s">
        <v>8</v>
      </c>
      <c r="C11" s="62"/>
      <c r="D11" s="13">
        <f>D14+D15</f>
        <v>69069</v>
      </c>
      <c r="E11" s="13">
        <f>E14+E15</f>
        <v>56205</v>
      </c>
      <c r="F11" s="13">
        <f>F14+F15</f>
        <v>56175</v>
      </c>
      <c r="G11" s="32"/>
    </row>
    <row r="12" spans="2:7" x14ac:dyDescent="0.2">
      <c r="B12" s="65" t="s">
        <v>0</v>
      </c>
      <c r="C12" s="66"/>
      <c r="D12" s="14"/>
      <c r="E12" s="14"/>
      <c r="F12" s="35">
        <v>0</v>
      </c>
    </row>
    <row r="13" spans="2:7" x14ac:dyDescent="0.2">
      <c r="B13" s="8" t="s">
        <v>2</v>
      </c>
      <c r="C13" s="9"/>
      <c r="D13" s="14">
        <v>0</v>
      </c>
      <c r="E13" s="14">
        <v>0</v>
      </c>
      <c r="F13" s="5">
        <v>0</v>
      </c>
    </row>
    <row r="14" spans="2:7" ht="14.25" customHeight="1" x14ac:dyDescent="0.2">
      <c r="B14" s="73" t="s">
        <v>1</v>
      </c>
      <c r="C14" s="74"/>
      <c r="D14" s="26">
        <v>26410</v>
      </c>
      <c r="E14" s="26">
        <v>23523</v>
      </c>
      <c r="F14" s="22">
        <v>23495</v>
      </c>
    </row>
    <row r="15" spans="2:7" ht="26.25" customHeight="1" x14ac:dyDescent="0.2">
      <c r="B15" s="67" t="s">
        <v>58</v>
      </c>
      <c r="C15" s="68"/>
      <c r="D15" s="27">
        <v>42659</v>
      </c>
      <c r="E15" s="27">
        <v>32682</v>
      </c>
      <c r="F15" s="28">
        <v>32680</v>
      </c>
    </row>
    <row r="16" spans="2:7" hidden="1" x14ac:dyDescent="0.2">
      <c r="B16" s="75"/>
      <c r="C16" s="76"/>
      <c r="D16" s="29"/>
      <c r="E16" s="29"/>
      <c r="F16" s="30"/>
    </row>
    <row r="17" spans="2:7" ht="12.75" hidden="1" thickBot="1" x14ac:dyDescent="0.25">
      <c r="B17" s="77"/>
      <c r="C17" s="78"/>
      <c r="D17" s="31"/>
      <c r="E17" s="31"/>
      <c r="F17" s="16"/>
    </row>
    <row r="18" spans="2:7" hidden="1" x14ac:dyDescent="0.2">
      <c r="B18" s="71"/>
      <c r="C18" s="72"/>
      <c r="D18" s="29"/>
      <c r="E18" s="29"/>
      <c r="F18" s="16"/>
    </row>
    <row r="19" spans="2:7" x14ac:dyDescent="0.2">
      <c r="B19" s="79" t="s">
        <v>9</v>
      </c>
      <c r="C19" s="80"/>
      <c r="D19" s="33">
        <f>D21</f>
        <v>69069</v>
      </c>
      <c r="E19" s="33">
        <f>E21+E56</f>
        <v>56205</v>
      </c>
      <c r="F19" s="34">
        <f>F21+F56</f>
        <v>56175</v>
      </c>
      <c r="G19" s="4"/>
    </row>
    <row r="20" spans="2:7" x14ac:dyDescent="0.2">
      <c r="B20" s="69" t="s">
        <v>10</v>
      </c>
      <c r="C20" s="70"/>
      <c r="D20" s="15"/>
      <c r="E20" s="15"/>
      <c r="F20" s="15"/>
    </row>
    <row r="21" spans="2:7" x14ac:dyDescent="0.2">
      <c r="B21" s="10" t="s">
        <v>11</v>
      </c>
      <c r="C21" s="11" t="s">
        <v>12</v>
      </c>
      <c r="D21" s="25">
        <f>D22+D31+D48</f>
        <v>69069</v>
      </c>
      <c r="E21" s="25">
        <f>E22+E31+E52</f>
        <v>56205</v>
      </c>
      <c r="F21" s="25">
        <f>F22+F31+F48+F52</f>
        <v>56175</v>
      </c>
      <c r="G21" s="2"/>
    </row>
    <row r="22" spans="2:7" x14ac:dyDescent="0.2">
      <c r="B22" s="37">
        <v>1000</v>
      </c>
      <c r="C22" s="24" t="s">
        <v>20</v>
      </c>
      <c r="D22" s="19">
        <f>D23+D27</f>
        <v>17593</v>
      </c>
      <c r="E22" s="19">
        <f>E23+E27+E48</f>
        <v>47090</v>
      </c>
      <c r="F22" s="19">
        <f>F23+F27</f>
        <v>15745</v>
      </c>
      <c r="G22" s="2"/>
    </row>
    <row r="23" spans="2:7" x14ac:dyDescent="0.2">
      <c r="B23" s="38">
        <v>1100</v>
      </c>
      <c r="C23" s="24" t="s">
        <v>21</v>
      </c>
      <c r="D23" s="19">
        <f>D26+D24</f>
        <v>13772</v>
      </c>
      <c r="E23" s="19">
        <f>E26+E24</f>
        <v>12468</v>
      </c>
      <c r="F23" s="19">
        <f>F26+F24</f>
        <v>12465</v>
      </c>
      <c r="G23" s="2"/>
    </row>
    <row r="24" spans="2:7" x14ac:dyDescent="0.2">
      <c r="B24" s="38">
        <v>1140</v>
      </c>
      <c r="C24" s="24" t="s">
        <v>43</v>
      </c>
      <c r="D24" s="19">
        <f>D25</f>
        <v>1140</v>
      </c>
      <c r="E24" s="19">
        <f>E25</f>
        <v>1096</v>
      </c>
      <c r="F24" s="19">
        <f>F25</f>
        <v>1095</v>
      </c>
      <c r="G24" s="2"/>
    </row>
    <row r="25" spans="2:7" x14ac:dyDescent="0.2">
      <c r="B25" s="39">
        <v>1147</v>
      </c>
      <c r="C25" s="24" t="s">
        <v>42</v>
      </c>
      <c r="D25" s="19">
        <v>1140</v>
      </c>
      <c r="E25" s="19">
        <v>1096</v>
      </c>
      <c r="F25" s="19">
        <v>1095</v>
      </c>
      <c r="G25" s="2"/>
    </row>
    <row r="26" spans="2:7" ht="24" x14ac:dyDescent="0.2">
      <c r="B26" s="38">
        <v>1150</v>
      </c>
      <c r="C26" s="24" t="s">
        <v>22</v>
      </c>
      <c r="D26" s="19">
        <v>12632</v>
      </c>
      <c r="E26" s="19">
        <v>11372</v>
      </c>
      <c r="F26" s="19">
        <v>11370</v>
      </c>
      <c r="G26" s="2"/>
    </row>
    <row r="27" spans="2:7" ht="36" x14ac:dyDescent="0.2">
      <c r="B27" s="38">
        <v>1200</v>
      </c>
      <c r="C27" s="24" t="s">
        <v>29</v>
      </c>
      <c r="D27" s="19">
        <f>D28+D29</f>
        <v>3821</v>
      </c>
      <c r="E27" s="19">
        <f>E28+E29</f>
        <v>3295</v>
      </c>
      <c r="F27" s="19">
        <f>F28+F29</f>
        <v>3280</v>
      </c>
      <c r="G27" s="2"/>
    </row>
    <row r="28" spans="2:7" ht="24" x14ac:dyDescent="0.2">
      <c r="B28" s="38">
        <v>1210</v>
      </c>
      <c r="C28" s="24" t="s">
        <v>23</v>
      </c>
      <c r="D28" s="19">
        <v>3249</v>
      </c>
      <c r="E28" s="19">
        <v>2746</v>
      </c>
      <c r="F28" s="19">
        <v>2732</v>
      </c>
      <c r="G28" s="2"/>
    </row>
    <row r="29" spans="2:7" ht="24" x14ac:dyDescent="0.2">
      <c r="B29" s="38">
        <v>1220</v>
      </c>
      <c r="C29" s="24" t="s">
        <v>44</v>
      </c>
      <c r="D29" s="19">
        <f>D30</f>
        <v>572</v>
      </c>
      <c r="E29" s="19">
        <f>E30</f>
        <v>549</v>
      </c>
      <c r="F29" s="19">
        <f>F30</f>
        <v>548</v>
      </c>
      <c r="G29" s="2"/>
    </row>
    <row r="30" spans="2:7" ht="36" x14ac:dyDescent="0.2">
      <c r="B30" s="39">
        <v>1228</v>
      </c>
      <c r="C30" s="24" t="s">
        <v>45</v>
      </c>
      <c r="D30" s="19">
        <v>572</v>
      </c>
      <c r="E30" s="19">
        <v>549</v>
      </c>
      <c r="F30" s="19">
        <v>548</v>
      </c>
      <c r="G30" s="2"/>
    </row>
    <row r="31" spans="2:7" x14ac:dyDescent="0.2">
      <c r="B31" s="10">
        <v>2000</v>
      </c>
      <c r="C31" s="24" t="s">
        <v>14</v>
      </c>
      <c r="D31" s="19">
        <f>D35+D40+D32</f>
        <v>10226</v>
      </c>
      <c r="E31" s="19">
        <f>E35+E40+E32</f>
        <v>9114</v>
      </c>
      <c r="F31" s="19">
        <f>F35+F40+F32</f>
        <v>9103</v>
      </c>
      <c r="G31" s="2"/>
    </row>
    <row r="32" spans="2:7" x14ac:dyDescent="0.2">
      <c r="B32" s="38">
        <v>2100</v>
      </c>
      <c r="C32" s="24" t="s">
        <v>46</v>
      </c>
      <c r="D32" s="19">
        <f t="shared" ref="D32:F33" si="0">D33</f>
        <v>1870</v>
      </c>
      <c r="E32" s="19">
        <f t="shared" si="0"/>
        <v>1425</v>
      </c>
      <c r="F32" s="19">
        <f t="shared" si="0"/>
        <v>1425</v>
      </c>
      <c r="G32" s="2"/>
    </row>
    <row r="33" spans="2:7" x14ac:dyDescent="0.2">
      <c r="B33" s="38">
        <v>2110</v>
      </c>
      <c r="C33" s="24" t="s">
        <v>47</v>
      </c>
      <c r="D33" s="19">
        <f t="shared" si="0"/>
        <v>1870</v>
      </c>
      <c r="E33" s="19">
        <f t="shared" si="0"/>
        <v>1425</v>
      </c>
      <c r="F33" s="19">
        <f t="shared" si="0"/>
        <v>1425</v>
      </c>
      <c r="G33" s="2"/>
    </row>
    <row r="34" spans="2:7" ht="24" x14ac:dyDescent="0.2">
      <c r="B34" s="39">
        <v>2112</v>
      </c>
      <c r="C34" s="24" t="s">
        <v>48</v>
      </c>
      <c r="D34" s="19">
        <v>1870</v>
      </c>
      <c r="E34" s="19">
        <v>1425</v>
      </c>
      <c r="F34" s="19">
        <v>1425</v>
      </c>
      <c r="G34" s="2"/>
    </row>
    <row r="35" spans="2:7" x14ac:dyDescent="0.2">
      <c r="B35" s="38">
        <v>2200</v>
      </c>
      <c r="C35" s="24" t="s">
        <v>31</v>
      </c>
      <c r="D35" s="19">
        <f>D36+D38</f>
        <v>267</v>
      </c>
      <c r="E35" s="19">
        <f>E36+E38</f>
        <v>189</v>
      </c>
      <c r="F35" s="19">
        <f>F36+F38</f>
        <v>184</v>
      </c>
      <c r="G35" s="2"/>
    </row>
    <row r="36" spans="2:7" x14ac:dyDescent="0.2">
      <c r="B36" s="38">
        <v>2210</v>
      </c>
      <c r="C36" s="24" t="s">
        <v>47</v>
      </c>
      <c r="D36" s="19">
        <f>D37</f>
        <v>267</v>
      </c>
      <c r="E36" s="19">
        <f>E37</f>
        <v>189</v>
      </c>
      <c r="F36" s="19">
        <f>F37</f>
        <v>184</v>
      </c>
      <c r="G36" s="2"/>
    </row>
    <row r="37" spans="2:7" ht="24" x14ac:dyDescent="0.2">
      <c r="B37" s="39">
        <v>2214</v>
      </c>
      <c r="C37" s="24" t="s">
        <v>49</v>
      </c>
      <c r="D37" s="19">
        <v>267</v>
      </c>
      <c r="E37" s="19">
        <v>189</v>
      </c>
      <c r="F37" s="19">
        <v>184</v>
      </c>
      <c r="G37" s="2"/>
    </row>
    <row r="38" spans="2:7" x14ac:dyDescent="0.2">
      <c r="B38" s="38">
        <v>2270</v>
      </c>
      <c r="C38" s="24" t="s">
        <v>24</v>
      </c>
      <c r="D38" s="19">
        <f>D39</f>
        <v>0</v>
      </c>
      <c r="E38" s="19">
        <f>E39</f>
        <v>0</v>
      </c>
      <c r="F38" s="19">
        <f>F39</f>
        <v>0</v>
      </c>
      <c r="G38" s="2"/>
    </row>
    <row r="39" spans="2:7" x14ac:dyDescent="0.2">
      <c r="B39" s="39">
        <v>2279</v>
      </c>
      <c r="C39" s="24" t="s">
        <v>25</v>
      </c>
      <c r="D39" s="19">
        <v>0</v>
      </c>
      <c r="E39" s="19">
        <v>0</v>
      </c>
      <c r="F39" s="19">
        <v>0</v>
      </c>
      <c r="G39" s="2"/>
    </row>
    <row r="40" spans="2:7" ht="30.75" customHeight="1" x14ac:dyDescent="0.2">
      <c r="B40" s="38">
        <v>2300</v>
      </c>
      <c r="C40" s="24" t="s">
        <v>30</v>
      </c>
      <c r="D40" s="19">
        <f>D41+D44+D46</f>
        <v>8089</v>
      </c>
      <c r="E40" s="19">
        <f>E41+E44+E46</f>
        <v>7500</v>
      </c>
      <c r="F40" s="19">
        <f>F41+F44+F46</f>
        <v>7494</v>
      </c>
      <c r="G40" s="2"/>
    </row>
    <row r="41" spans="2:7" hidden="1" x14ac:dyDescent="0.2">
      <c r="B41" s="38">
        <v>2310</v>
      </c>
      <c r="C41" s="24" t="s">
        <v>19</v>
      </c>
      <c r="D41" s="19">
        <f>D42+D43</f>
        <v>0</v>
      </c>
      <c r="E41" s="19">
        <f>E42+E43</f>
        <v>0</v>
      </c>
      <c r="F41" s="19">
        <f>F42+F43</f>
        <v>0</v>
      </c>
      <c r="G41" s="2"/>
    </row>
    <row r="42" spans="2:7" hidden="1" x14ac:dyDescent="0.2">
      <c r="B42" s="39">
        <v>2311</v>
      </c>
      <c r="C42" s="24" t="s">
        <v>26</v>
      </c>
      <c r="D42" s="19"/>
      <c r="E42" s="19"/>
      <c r="F42" s="19"/>
      <c r="G42" s="2"/>
    </row>
    <row r="43" spans="2:7" hidden="1" x14ac:dyDescent="0.2">
      <c r="B43" s="39">
        <v>2312</v>
      </c>
      <c r="C43" s="24" t="s">
        <v>18</v>
      </c>
      <c r="D43" s="19"/>
      <c r="E43" s="19"/>
      <c r="F43" s="19"/>
      <c r="G43" s="2"/>
    </row>
    <row r="44" spans="2:7" x14ac:dyDescent="0.2">
      <c r="B44" s="38">
        <v>2320</v>
      </c>
      <c r="C44" s="24" t="s">
        <v>27</v>
      </c>
      <c r="D44" s="19">
        <f>D45</f>
        <v>3089</v>
      </c>
      <c r="E44" s="19">
        <f>E45</f>
        <v>2809</v>
      </c>
      <c r="F44" s="19">
        <f>F45</f>
        <v>2803</v>
      </c>
      <c r="G44" s="2"/>
    </row>
    <row r="45" spans="2:7" x14ac:dyDescent="0.2">
      <c r="B45" s="39">
        <v>2322</v>
      </c>
      <c r="C45" s="24" t="s">
        <v>28</v>
      </c>
      <c r="D45" s="19">
        <v>3089</v>
      </c>
      <c r="E45" s="19">
        <v>2809</v>
      </c>
      <c r="F45" s="19">
        <v>2803</v>
      </c>
      <c r="G45" s="2"/>
    </row>
    <row r="46" spans="2:7" ht="24" x14ac:dyDescent="0.2">
      <c r="B46" s="42">
        <v>2350</v>
      </c>
      <c r="C46" s="24" t="s">
        <v>50</v>
      </c>
      <c r="D46" s="19">
        <f>D47</f>
        <v>5000</v>
      </c>
      <c r="E46" s="19">
        <f>E47</f>
        <v>4691</v>
      </c>
      <c r="F46" s="43">
        <f>F47</f>
        <v>4691</v>
      </c>
      <c r="G46" s="2"/>
    </row>
    <row r="47" spans="2:7" x14ac:dyDescent="0.2">
      <c r="B47" s="39">
        <v>2352</v>
      </c>
      <c r="C47" s="46" t="s">
        <v>51</v>
      </c>
      <c r="D47" s="44">
        <v>5000</v>
      </c>
      <c r="E47" s="43">
        <v>4691</v>
      </c>
      <c r="F47" s="43">
        <v>4691</v>
      </c>
      <c r="G47" s="2"/>
    </row>
    <row r="48" spans="2:7" x14ac:dyDescent="0.2">
      <c r="B48" s="10">
        <v>6000</v>
      </c>
      <c r="C48" s="47" t="s">
        <v>55</v>
      </c>
      <c r="D48" s="44">
        <f t="shared" ref="D48:F50" si="1">D49</f>
        <v>41250</v>
      </c>
      <c r="E48" s="43">
        <f t="shared" si="1"/>
        <v>31327</v>
      </c>
      <c r="F48" s="43">
        <f t="shared" si="1"/>
        <v>31326</v>
      </c>
      <c r="G48" s="2"/>
    </row>
    <row r="49" spans="2:10" x14ac:dyDescent="0.2">
      <c r="B49" s="38">
        <v>6200</v>
      </c>
      <c r="C49" s="47" t="s">
        <v>54</v>
      </c>
      <c r="D49" s="45">
        <f t="shared" si="1"/>
        <v>41250</v>
      </c>
      <c r="E49" s="19">
        <f t="shared" si="1"/>
        <v>31327</v>
      </c>
      <c r="F49" s="19">
        <f t="shared" si="1"/>
        <v>31326</v>
      </c>
      <c r="G49" s="2"/>
    </row>
    <row r="50" spans="2:10" ht="24" x14ac:dyDescent="0.2">
      <c r="B50" s="38">
        <v>6240</v>
      </c>
      <c r="C50" s="47" t="s">
        <v>53</v>
      </c>
      <c r="D50" s="45">
        <f t="shared" si="1"/>
        <v>41250</v>
      </c>
      <c r="E50" s="19">
        <f>E51</f>
        <v>31327</v>
      </c>
      <c r="F50" s="19">
        <f t="shared" si="1"/>
        <v>31326</v>
      </c>
      <c r="G50" s="2"/>
    </row>
    <row r="51" spans="2:10" x14ac:dyDescent="0.2">
      <c r="B51" s="39">
        <v>6242</v>
      </c>
      <c r="C51" s="56" t="s">
        <v>52</v>
      </c>
      <c r="D51" s="41">
        <v>41250</v>
      </c>
      <c r="E51" s="41">
        <v>31327</v>
      </c>
      <c r="F51" s="41">
        <v>31326</v>
      </c>
      <c r="G51" s="2"/>
    </row>
    <row r="52" spans="2:10" ht="24" x14ac:dyDescent="0.2">
      <c r="B52" s="58">
        <v>7000</v>
      </c>
      <c r="C52" s="59" t="s">
        <v>59</v>
      </c>
      <c r="D52" s="43">
        <f t="shared" ref="D52:F53" si="2">D53</f>
        <v>0</v>
      </c>
      <c r="E52" s="43">
        <f t="shared" si="2"/>
        <v>1</v>
      </c>
      <c r="F52" s="43">
        <f t="shared" si="2"/>
        <v>1</v>
      </c>
      <c r="G52" s="2"/>
    </row>
    <row r="53" spans="2:10" x14ac:dyDescent="0.2">
      <c r="B53" s="60">
        <v>7200</v>
      </c>
      <c r="C53" s="59" t="s">
        <v>60</v>
      </c>
      <c r="D53" s="19">
        <f t="shared" si="2"/>
        <v>0</v>
      </c>
      <c r="E53" s="19">
        <f t="shared" si="2"/>
        <v>1</v>
      </c>
      <c r="F53" s="19">
        <f t="shared" si="2"/>
        <v>1</v>
      </c>
      <c r="G53" s="2"/>
    </row>
    <row r="54" spans="2:10" ht="24" x14ac:dyDescent="0.2">
      <c r="B54" s="57">
        <v>7230</v>
      </c>
      <c r="C54" s="59" t="s">
        <v>64</v>
      </c>
      <c r="D54" s="43"/>
      <c r="E54" s="43">
        <v>1</v>
      </c>
      <c r="F54" s="43">
        <v>1</v>
      </c>
      <c r="G54" s="2"/>
    </row>
    <row r="55" spans="2:10" ht="12.75" customHeight="1" x14ac:dyDescent="0.2">
      <c r="B55" s="63" t="s">
        <v>5</v>
      </c>
      <c r="C55" s="64"/>
      <c r="D55" s="16"/>
      <c r="E55" s="16">
        <v>0</v>
      </c>
      <c r="F55" s="16">
        <v>0</v>
      </c>
      <c r="G55" s="2"/>
    </row>
    <row r="56" spans="2:10" x14ac:dyDescent="0.2">
      <c r="B56" s="12"/>
      <c r="C56" s="21" t="s">
        <v>6</v>
      </c>
      <c r="D56" s="16">
        <f>D12+D13+D14+D15-D21</f>
        <v>0</v>
      </c>
      <c r="E56" s="16">
        <f>E12+E13+E14+E15-E21</f>
        <v>0</v>
      </c>
      <c r="F56" s="16">
        <f>F12+F13+F14+F15-F21</f>
        <v>0</v>
      </c>
      <c r="G56" s="2"/>
    </row>
    <row r="57" spans="2:10" x14ac:dyDescent="0.2">
      <c r="B57" s="6"/>
      <c r="C57" s="20"/>
      <c r="D57" s="7"/>
      <c r="E57" s="7"/>
      <c r="F57" s="22"/>
      <c r="G57" s="2"/>
    </row>
    <row r="58" spans="2:10" ht="13.5" customHeight="1" x14ac:dyDescent="0.2">
      <c r="B58" s="2"/>
      <c r="C58" s="2"/>
      <c r="D58" s="3"/>
      <c r="E58" s="3"/>
      <c r="F58" s="23"/>
      <c r="G58" s="2"/>
    </row>
    <row r="59" spans="2:10" x14ac:dyDescent="0.2">
      <c r="B59" s="2"/>
      <c r="C59" s="2"/>
      <c r="D59" s="3"/>
      <c r="E59" s="3"/>
      <c r="F59" s="23"/>
      <c r="G59" s="2"/>
    </row>
    <row r="61" spans="2:10" hidden="1" x14ac:dyDescent="0.2">
      <c r="C61" s="48" t="s">
        <v>56</v>
      </c>
      <c r="D61" s="49" t="s">
        <v>33</v>
      </c>
      <c r="E61" s="49" t="s">
        <v>35</v>
      </c>
      <c r="F61" s="49" t="s">
        <v>36</v>
      </c>
      <c r="G61" s="49" t="s">
        <v>34</v>
      </c>
      <c r="H61" s="49" t="s">
        <v>37</v>
      </c>
      <c r="I61" s="49" t="s">
        <v>38</v>
      </c>
      <c r="J61" s="50"/>
    </row>
    <row r="62" spans="2:10" hidden="1" x14ac:dyDescent="0.2">
      <c r="C62" s="50">
        <v>1147</v>
      </c>
      <c r="D62" s="51">
        <v>738.49</v>
      </c>
      <c r="E62" s="51">
        <f>ROUND((D62/0.702804),2)</f>
        <v>1050.78</v>
      </c>
      <c r="F62" s="51">
        <v>870.36</v>
      </c>
      <c r="G62" s="51">
        <f>ROUND((F62/0.702804),2)</f>
        <v>1238.4100000000001</v>
      </c>
      <c r="H62" s="51">
        <v>1297.56</v>
      </c>
      <c r="I62" s="51">
        <f>E62+G62+H62-0.01</f>
        <v>3586.74</v>
      </c>
      <c r="J62" s="50">
        <v>3587</v>
      </c>
    </row>
    <row r="63" spans="2:10" hidden="1" x14ac:dyDescent="0.2">
      <c r="C63" s="50">
        <v>1150</v>
      </c>
      <c r="D63" s="51">
        <v>7890.44</v>
      </c>
      <c r="E63" s="51">
        <f t="shared" ref="E63:E72" si="3">ROUND((D63/0.702804),2)</f>
        <v>11227.08</v>
      </c>
      <c r="F63" s="51">
        <v>12452.56</v>
      </c>
      <c r="G63" s="51">
        <f t="shared" ref="G63:G72" si="4">ROUND((F63/0.702804),2)</f>
        <v>17718.400000000001</v>
      </c>
      <c r="H63" s="51">
        <v>27514.79</v>
      </c>
      <c r="I63" s="51">
        <f t="shared" ref="I63:I71" si="5">E63+G63+H63</f>
        <v>56460.270000000004</v>
      </c>
      <c r="J63" s="50">
        <v>56460</v>
      </c>
    </row>
    <row r="64" spans="2:10" hidden="1" x14ac:dyDescent="0.2">
      <c r="C64" s="50">
        <v>1210</v>
      </c>
      <c r="D64" s="51">
        <v>1992.33</v>
      </c>
      <c r="E64" s="51">
        <f t="shared" si="3"/>
        <v>2834.83</v>
      </c>
      <c r="F64" s="51">
        <v>3075.51</v>
      </c>
      <c r="G64" s="51">
        <f t="shared" si="4"/>
        <v>4376.0600000000004</v>
      </c>
      <c r="H64" s="51">
        <v>6545.23</v>
      </c>
      <c r="I64" s="51">
        <f t="shared" si="5"/>
        <v>13756.119999999999</v>
      </c>
      <c r="J64" s="50">
        <v>13756</v>
      </c>
    </row>
    <row r="65" spans="3:10" hidden="1" x14ac:dyDescent="0.2">
      <c r="C65" s="50">
        <v>1228</v>
      </c>
      <c r="D65" s="51">
        <v>0</v>
      </c>
      <c r="E65" s="51">
        <v>0</v>
      </c>
      <c r="F65" s="51">
        <v>0</v>
      </c>
      <c r="G65" s="51">
        <v>0</v>
      </c>
      <c r="H65" s="51">
        <v>548.72</v>
      </c>
      <c r="I65" s="51">
        <f t="shared" si="5"/>
        <v>548.72</v>
      </c>
      <c r="J65" s="50">
        <v>549</v>
      </c>
    </row>
    <row r="66" spans="3:10" hidden="1" x14ac:dyDescent="0.2">
      <c r="C66" s="50">
        <v>2112</v>
      </c>
      <c r="D66" s="51">
        <v>10609.1</v>
      </c>
      <c r="E66" s="51">
        <f t="shared" si="3"/>
        <v>15095.39</v>
      </c>
      <c r="F66" s="51">
        <v>7514.68</v>
      </c>
      <c r="G66" s="51">
        <f t="shared" si="4"/>
        <v>10692.43</v>
      </c>
      <c r="H66" s="51">
        <v>3004.67</v>
      </c>
      <c r="I66" s="51">
        <f t="shared" si="5"/>
        <v>28792.489999999998</v>
      </c>
      <c r="J66" s="50">
        <v>28793</v>
      </c>
    </row>
    <row r="67" spans="3:10" hidden="1" x14ac:dyDescent="0.2">
      <c r="C67" s="50">
        <v>2214</v>
      </c>
      <c r="D67" s="51">
        <v>39.24</v>
      </c>
      <c r="E67" s="51">
        <f t="shared" si="3"/>
        <v>55.83</v>
      </c>
      <c r="F67" s="51">
        <v>71.89</v>
      </c>
      <c r="G67" s="51">
        <f t="shared" si="4"/>
        <v>102.29</v>
      </c>
      <c r="H67" s="51">
        <f>75.52</f>
        <v>75.52</v>
      </c>
      <c r="I67" s="51">
        <f t="shared" si="5"/>
        <v>233.64</v>
      </c>
      <c r="J67" s="50">
        <v>234</v>
      </c>
    </row>
    <row r="68" spans="3:10" hidden="1" x14ac:dyDescent="0.2">
      <c r="C68" s="50">
        <v>2279</v>
      </c>
      <c r="D68" s="51">
        <v>34</v>
      </c>
      <c r="E68" s="51">
        <f t="shared" si="3"/>
        <v>48.38</v>
      </c>
      <c r="F68" s="51">
        <v>2</v>
      </c>
      <c r="G68" s="51">
        <f t="shared" si="4"/>
        <v>2.85</v>
      </c>
      <c r="H68" s="51">
        <v>0</v>
      </c>
      <c r="I68" s="51">
        <f>E68+G68+H68-0.01</f>
        <v>51.220000000000006</v>
      </c>
      <c r="J68" s="50">
        <v>51</v>
      </c>
    </row>
    <row r="69" spans="3:10" hidden="1" x14ac:dyDescent="0.2">
      <c r="C69" s="50">
        <v>2312</v>
      </c>
      <c r="D69" s="51">
        <v>2081.69</v>
      </c>
      <c r="E69" s="51">
        <f t="shared" si="3"/>
        <v>2961.98</v>
      </c>
      <c r="F69" s="51">
        <v>2878.59</v>
      </c>
      <c r="G69" s="51">
        <f t="shared" si="4"/>
        <v>4095.86</v>
      </c>
      <c r="H69" s="51">
        <v>553.58000000000004</v>
      </c>
      <c r="I69" s="51">
        <f t="shared" si="5"/>
        <v>7611.42</v>
      </c>
      <c r="J69" s="50">
        <v>7612</v>
      </c>
    </row>
    <row r="70" spans="3:10" hidden="1" x14ac:dyDescent="0.2">
      <c r="C70" s="50">
        <v>2322</v>
      </c>
      <c r="D70" s="51">
        <f>1826.03-0.07</f>
        <v>1825.96</v>
      </c>
      <c r="E70" s="51">
        <f t="shared" si="3"/>
        <v>2598.11</v>
      </c>
      <c r="F70" s="51">
        <v>2954.2</v>
      </c>
      <c r="G70" s="51">
        <f t="shared" si="4"/>
        <v>4203.45</v>
      </c>
      <c r="H70" s="51">
        <v>4799.25</v>
      </c>
      <c r="I70" s="51">
        <f t="shared" si="5"/>
        <v>11600.81</v>
      </c>
      <c r="J70" s="50">
        <v>11601</v>
      </c>
    </row>
    <row r="71" spans="3:10" hidden="1" x14ac:dyDescent="0.2">
      <c r="C71" s="50">
        <v>2352</v>
      </c>
      <c r="D71" s="51">
        <v>1379.4</v>
      </c>
      <c r="E71" s="51">
        <f t="shared" si="3"/>
        <v>1962.71</v>
      </c>
      <c r="F71" s="51">
        <v>2998.82</v>
      </c>
      <c r="G71" s="51">
        <f t="shared" si="4"/>
        <v>4266.9399999999996</v>
      </c>
      <c r="H71" s="51">
        <v>6288.55</v>
      </c>
      <c r="I71" s="51">
        <f t="shared" si="5"/>
        <v>12518.2</v>
      </c>
      <c r="J71" s="50">
        <v>12517</v>
      </c>
    </row>
    <row r="72" spans="3:10" hidden="1" x14ac:dyDescent="0.2">
      <c r="C72" s="52">
        <v>6242</v>
      </c>
      <c r="D72" s="51">
        <f>129964.37</f>
        <v>129964.37</v>
      </c>
      <c r="E72" s="51">
        <f t="shared" si="3"/>
        <v>184922.64</v>
      </c>
      <c r="F72" s="51">
        <f>101143.95-193.32</f>
        <v>100950.62999999999</v>
      </c>
      <c r="G72" s="51">
        <f t="shared" si="4"/>
        <v>143639.81</v>
      </c>
      <c r="H72" s="51">
        <v>93852.76</v>
      </c>
      <c r="I72" s="51">
        <f>E72+G72+H72-0.01</f>
        <v>422415.2</v>
      </c>
      <c r="J72" s="50">
        <v>422415</v>
      </c>
    </row>
    <row r="73" spans="3:10" hidden="1" x14ac:dyDescent="0.2">
      <c r="C73" s="48" t="s">
        <v>41</v>
      </c>
      <c r="D73" s="53">
        <f t="shared" ref="D73:J73" si="6">SUM(D62:D72)</f>
        <v>156555.01999999999</v>
      </c>
      <c r="E73" s="53">
        <f t="shared" si="6"/>
        <v>222757.73</v>
      </c>
      <c r="F73" s="53">
        <f t="shared" si="6"/>
        <v>133769.24</v>
      </c>
      <c r="G73" s="53">
        <f t="shared" si="6"/>
        <v>190336.5</v>
      </c>
      <c r="H73" s="53">
        <f t="shared" si="6"/>
        <v>144480.63</v>
      </c>
      <c r="I73" s="53">
        <f t="shared" si="6"/>
        <v>557574.83000000007</v>
      </c>
      <c r="J73" s="53">
        <f t="shared" si="6"/>
        <v>557575</v>
      </c>
    </row>
    <row r="74" spans="3:10" hidden="1" x14ac:dyDescent="0.2">
      <c r="C74" s="48" t="s">
        <v>57</v>
      </c>
      <c r="D74" s="51"/>
      <c r="E74" s="51"/>
      <c r="F74" s="51"/>
      <c r="G74" s="51"/>
      <c r="H74" s="51"/>
      <c r="I74" s="51"/>
      <c r="J74" s="50"/>
    </row>
    <row r="75" spans="3:10" hidden="1" x14ac:dyDescent="0.2">
      <c r="C75" s="52" t="s">
        <v>39</v>
      </c>
      <c r="D75" s="51">
        <v>145375.32</v>
      </c>
      <c r="E75" s="51">
        <f t="shared" ref="E75:G76" si="7">ROUND((D75/0.702804),2)</f>
        <v>206850.44</v>
      </c>
      <c r="F75" s="51">
        <v>99662.04</v>
      </c>
      <c r="G75" s="51">
        <f t="shared" si="7"/>
        <v>141806.31</v>
      </c>
      <c r="H75" s="51">
        <f>79196.68-942.32</f>
        <v>78254.359999999986</v>
      </c>
      <c r="I75" s="51">
        <f>E75+G75+H75-0.01</f>
        <v>426911.1</v>
      </c>
      <c r="J75" s="54">
        <v>426911</v>
      </c>
    </row>
    <row r="76" spans="3:10" hidden="1" x14ac:dyDescent="0.2">
      <c r="C76" s="52" t="s">
        <v>40</v>
      </c>
      <c r="D76" s="51">
        <f>25641</f>
        <v>25641</v>
      </c>
      <c r="E76" s="51">
        <f>ROUND((D76/0.702804),2)</f>
        <v>36483.86</v>
      </c>
      <c r="F76" s="51">
        <v>31745</v>
      </c>
      <c r="G76" s="51">
        <f t="shared" si="7"/>
        <v>45169.07</v>
      </c>
      <c r="H76" s="51">
        <f>49010.8</f>
        <v>49010.8</v>
      </c>
      <c r="I76" s="51">
        <f>E76+G76+H76</f>
        <v>130663.73</v>
      </c>
      <c r="J76" s="54">
        <v>130664</v>
      </c>
    </row>
    <row r="77" spans="3:10" hidden="1" x14ac:dyDescent="0.2">
      <c r="C77" s="48" t="s">
        <v>41</v>
      </c>
      <c r="D77" s="53">
        <f t="shared" ref="D77:J77" si="8">SUM(D75:D76)</f>
        <v>171016.32000000001</v>
      </c>
      <c r="E77" s="53">
        <f t="shared" si="8"/>
        <v>243334.3</v>
      </c>
      <c r="F77" s="53">
        <f t="shared" si="8"/>
        <v>131407.03999999998</v>
      </c>
      <c r="G77" s="53">
        <f t="shared" si="8"/>
        <v>186975.38</v>
      </c>
      <c r="H77" s="53">
        <f t="shared" si="8"/>
        <v>127265.15999999999</v>
      </c>
      <c r="I77" s="53">
        <f t="shared" si="8"/>
        <v>557574.82999999996</v>
      </c>
      <c r="J77" s="55">
        <f t="shared" si="8"/>
        <v>557575</v>
      </c>
    </row>
    <row r="78" spans="3:10" hidden="1" x14ac:dyDescent="0.2">
      <c r="D78" s="40"/>
      <c r="E78" s="40"/>
      <c r="F78" s="40"/>
      <c r="G78" s="40"/>
      <c r="H78" s="40"/>
      <c r="I78" s="40"/>
    </row>
    <row r="79" spans="3:10" hidden="1" x14ac:dyDescent="0.2">
      <c r="D79" s="40"/>
      <c r="E79" s="40"/>
      <c r="F79" s="40"/>
      <c r="G79" s="40"/>
      <c r="H79" s="40"/>
      <c r="I79" s="40"/>
    </row>
    <row r="80" spans="3:10" x14ac:dyDescent="0.2">
      <c r="D80" s="40"/>
      <c r="H80" s="40"/>
    </row>
  </sheetData>
  <mergeCells count="19">
    <mergeCell ref="B5:F5"/>
    <mergeCell ref="D7:F7"/>
    <mergeCell ref="D6:F6"/>
    <mergeCell ref="D9:D10"/>
    <mergeCell ref="F9:F10"/>
    <mergeCell ref="B7:C7"/>
    <mergeCell ref="B8:F8"/>
    <mergeCell ref="E9:E10"/>
    <mergeCell ref="B9:C10"/>
    <mergeCell ref="B11:C11"/>
    <mergeCell ref="B55:C55"/>
    <mergeCell ref="B12:C12"/>
    <mergeCell ref="B15:C15"/>
    <mergeCell ref="B20:C20"/>
    <mergeCell ref="B18:C18"/>
    <mergeCell ref="B14:C14"/>
    <mergeCell ref="B16:C16"/>
    <mergeCell ref="B17:C17"/>
    <mergeCell ref="B19:C19"/>
  </mergeCells>
  <phoneticPr fontId="1" type="noConversion"/>
  <pageMargins left="0.39370078740157483" right="0.39370078740157483" top="0.78740157480314965" bottom="0.78740157480314965" header="0.51181102362204722" footer="0.51181102362204722"/>
  <pageSetup paperSize="9" scale="70" orientation="portrait" horizontalDpi="4294967294" verticalDpi="4294967294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3.piel.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Kotlere</dc:creator>
  <cp:lastModifiedBy>Madara Greizina</cp:lastModifiedBy>
  <cp:lastPrinted>2017-01-31T14:47:03Z</cp:lastPrinted>
  <dcterms:created xsi:type="dcterms:W3CDTF">2009-11-16T13:33:28Z</dcterms:created>
  <dcterms:modified xsi:type="dcterms:W3CDTF">2017-02-20T10:34:02Z</dcterms:modified>
</cp:coreProperties>
</file>