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lemumi_s\Budzets_2018\"/>
    </mc:Choice>
  </mc:AlternateContent>
  <bookViews>
    <workbookView xWindow="0" yWindow="0" windowWidth="28800" windowHeight="12135" tabRatio="872" activeTab="21"/>
  </bookViews>
  <sheets>
    <sheet name="04.1.1." sheetId="11" r:id="rId1"/>
    <sheet name="04.1.2." sheetId="12" r:id="rId2"/>
    <sheet name="04.1.3." sheetId="13" r:id="rId3"/>
    <sheet name="04.1.4." sheetId="23" r:id="rId4"/>
    <sheet name="04.1.5." sheetId="24" r:id="rId5"/>
    <sheet name="04.1.6." sheetId="25" r:id="rId6"/>
    <sheet name="04.1.7." sheetId="26" r:id="rId7"/>
    <sheet name="04.1.8." sheetId="27" r:id="rId8"/>
    <sheet name="04.1.9." sheetId="28" r:id="rId9"/>
    <sheet name="04.1.10." sheetId="29" r:id="rId10"/>
    <sheet name="04.1.11." sheetId="30" r:id="rId11"/>
    <sheet name="04.1.12." sheetId="31" r:id="rId12"/>
    <sheet name="04.1.13." sheetId="32" r:id="rId13"/>
    <sheet name="04.1.14." sheetId="19" r:id="rId14"/>
    <sheet name="04.1.15." sheetId="20" r:id="rId15"/>
    <sheet name="04.1.16." sheetId="21" r:id="rId16"/>
    <sheet name="04.2.1." sheetId="18" r:id="rId17"/>
    <sheet name="04.2.2." sheetId="22" r:id="rId18"/>
    <sheet name="04.3.1." sheetId="14" r:id="rId19"/>
    <sheet name="04.3.2." sheetId="15" r:id="rId20"/>
    <sheet name="04.3.3." sheetId="16" r:id="rId21"/>
    <sheet name="04.3.4." sheetId="17" r:id="rId22"/>
  </sheets>
  <definedNames>
    <definedName name="_xlnm._FilterDatabase" localSheetId="0" hidden="1">'04.1.1.'!$A$18:$M$298</definedName>
    <definedName name="_xlnm._FilterDatabase" localSheetId="9" hidden="1">'04.1.10.'!$A$18:$M$298</definedName>
    <definedName name="_xlnm._FilterDatabase" localSheetId="10" hidden="1">'04.1.11.'!$A$18:$M$298</definedName>
    <definedName name="_xlnm._FilterDatabase" localSheetId="11" hidden="1">'04.1.12.'!$A$18:$M$298</definedName>
    <definedName name="_xlnm._FilterDatabase" localSheetId="12" hidden="1">'04.1.13.'!$A$18:$M$298</definedName>
    <definedName name="_xlnm._FilterDatabase" localSheetId="13" hidden="1">'04.1.14.'!$A$18:$L$298</definedName>
    <definedName name="_xlnm._FilterDatabase" localSheetId="14" hidden="1">'04.1.15.'!$A$18:$L$298</definedName>
    <definedName name="_xlnm._FilterDatabase" localSheetId="15" hidden="1">'04.1.16.'!$A$18:$L$298</definedName>
    <definedName name="_xlnm._FilterDatabase" localSheetId="1" hidden="1">'04.1.2.'!$A$18:$M$298</definedName>
    <definedName name="_xlnm._FilterDatabase" localSheetId="2" hidden="1">'04.1.3.'!$A$18:$M$298</definedName>
    <definedName name="_xlnm._FilterDatabase" localSheetId="3" hidden="1">'04.1.4.'!$A$18:$M$298</definedName>
    <definedName name="_xlnm._FilterDatabase" localSheetId="4" hidden="1">'04.1.5.'!$A$18:$M$298</definedName>
    <definedName name="_xlnm._FilterDatabase" localSheetId="5" hidden="1">'04.1.6.'!$A$18:$M$298</definedName>
    <definedName name="_xlnm._FilterDatabase" localSheetId="6" hidden="1">'04.1.7.'!$A$18:$M$298</definedName>
    <definedName name="_xlnm._FilterDatabase" localSheetId="7" hidden="1">'04.1.8.'!$A$18:$M$298</definedName>
    <definedName name="_xlnm._FilterDatabase" localSheetId="8" hidden="1">'04.1.9.'!$A$18:$M$298</definedName>
    <definedName name="_xlnm._FilterDatabase" localSheetId="16" hidden="1">'04.2.1.'!$A$18:$L$298</definedName>
    <definedName name="_xlnm._FilterDatabase" localSheetId="17" hidden="1">'04.2.2.'!$A$18:$L$298</definedName>
    <definedName name="_xlnm._FilterDatabase" localSheetId="18" hidden="1">'04.3.1.'!$A$18:$L$298</definedName>
    <definedName name="_xlnm._FilterDatabase" localSheetId="19" hidden="1">'04.3.2.'!$A$18:$L$298</definedName>
    <definedName name="_xlnm._FilterDatabase" localSheetId="20" hidden="1">'04.3.3.'!$A$18:$L$298</definedName>
    <definedName name="_xlnm._FilterDatabase" localSheetId="21" hidden="1">'04.3.4.'!$A$18:$L$298</definedName>
    <definedName name="_xlnm.Print_Titles" localSheetId="0">'04.1.1.'!$18:$18</definedName>
    <definedName name="_xlnm.Print_Titles" localSheetId="9">'04.1.10.'!$18:$18</definedName>
    <definedName name="_xlnm.Print_Titles" localSheetId="10">'04.1.11.'!$18:$18</definedName>
    <definedName name="_xlnm.Print_Titles" localSheetId="11">'04.1.12.'!$18:$18</definedName>
    <definedName name="_xlnm.Print_Titles" localSheetId="12">'04.1.13.'!$18:$18</definedName>
    <definedName name="_xlnm.Print_Titles" localSheetId="13">'04.1.14.'!$18:$18</definedName>
    <definedName name="_xlnm.Print_Titles" localSheetId="14">'04.1.15.'!$18:$18</definedName>
    <definedName name="_xlnm.Print_Titles" localSheetId="15">'04.1.16.'!$18:$18</definedName>
    <definedName name="_xlnm.Print_Titles" localSheetId="1">'04.1.2.'!$18:$18</definedName>
    <definedName name="_xlnm.Print_Titles" localSheetId="2">'04.1.3.'!$18:$18</definedName>
    <definedName name="_xlnm.Print_Titles" localSheetId="3">'04.1.4.'!$18:$18</definedName>
    <definedName name="_xlnm.Print_Titles" localSheetId="4">'04.1.5.'!$18:$18</definedName>
    <definedName name="_xlnm.Print_Titles" localSheetId="5">'04.1.6.'!$18:$18</definedName>
    <definedName name="_xlnm.Print_Titles" localSheetId="6">'04.1.7.'!$18:$18</definedName>
    <definedName name="_xlnm.Print_Titles" localSheetId="7">'04.1.8.'!$18:$18</definedName>
    <definedName name="_xlnm.Print_Titles" localSheetId="8">'04.1.9.'!$18:$18</definedName>
    <definedName name="_xlnm.Print_Titles" localSheetId="16">'04.2.1.'!$18:$18</definedName>
    <definedName name="_xlnm.Print_Titles" localSheetId="17">'04.2.2.'!$18:$18</definedName>
    <definedName name="_xlnm.Print_Titles" localSheetId="18">'04.3.1.'!$18:$18</definedName>
    <definedName name="_xlnm.Print_Titles" localSheetId="19">'04.3.2.'!$18:$18</definedName>
    <definedName name="_xlnm.Print_Titles" localSheetId="20">'04.3.3.'!$18:$18</definedName>
    <definedName name="_xlnm.Print_Titles" localSheetId="21">'04.3.4.'!$18:$18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8" i="32" l="1"/>
  <c r="C298" i="32"/>
  <c r="H297" i="32"/>
  <c r="C297" i="32"/>
  <c r="H296" i="32"/>
  <c r="C296" i="32"/>
  <c r="H295" i="32"/>
  <c r="C295" i="32"/>
  <c r="H294" i="32"/>
  <c r="C294" i="32"/>
  <c r="H293" i="32"/>
  <c r="C293" i="32"/>
  <c r="H292" i="32"/>
  <c r="C292" i="32"/>
  <c r="H291" i="32"/>
  <c r="C291" i="32"/>
  <c r="C290" i="32" s="1"/>
  <c r="L290" i="32"/>
  <c r="K290" i="32"/>
  <c r="J290" i="32"/>
  <c r="I290" i="32"/>
  <c r="H290" i="32"/>
  <c r="G290" i="32"/>
  <c r="F290" i="32"/>
  <c r="E290" i="32"/>
  <c r="D290" i="32"/>
  <c r="H285" i="32"/>
  <c r="C285" i="32"/>
  <c r="H284" i="32"/>
  <c r="C284" i="32"/>
  <c r="L283" i="32"/>
  <c r="K283" i="32"/>
  <c r="J283" i="32"/>
  <c r="G283" i="32"/>
  <c r="F283" i="32"/>
  <c r="E283" i="32"/>
  <c r="C283" i="32" s="1"/>
  <c r="D283" i="32"/>
  <c r="I281" i="32"/>
  <c r="C282" i="32"/>
  <c r="L281" i="32"/>
  <c r="K281" i="32"/>
  <c r="J281" i="32"/>
  <c r="G281" i="32"/>
  <c r="F281" i="32"/>
  <c r="E281" i="32"/>
  <c r="D281" i="32"/>
  <c r="H280" i="32"/>
  <c r="C280" i="32"/>
  <c r="H279" i="32"/>
  <c r="C279" i="32"/>
  <c r="C278" i="32"/>
  <c r="H277" i="32"/>
  <c r="C277" i="32"/>
  <c r="L276" i="32"/>
  <c r="K276" i="32"/>
  <c r="K270" i="32" s="1"/>
  <c r="K269" i="32" s="1"/>
  <c r="J276" i="32"/>
  <c r="G276" i="32"/>
  <c r="F276" i="32"/>
  <c r="E276" i="32"/>
  <c r="D276" i="32"/>
  <c r="H275" i="32"/>
  <c r="C275" i="32"/>
  <c r="H274" i="32"/>
  <c r="C274" i="32"/>
  <c r="H273" i="32"/>
  <c r="C273" i="32"/>
  <c r="L272" i="32"/>
  <c r="L270" i="32" s="1"/>
  <c r="L269" i="32" s="1"/>
  <c r="K272" i="32"/>
  <c r="J272" i="32"/>
  <c r="I272" i="32"/>
  <c r="G272" i="32"/>
  <c r="G270" i="32" s="1"/>
  <c r="G269" i="32" s="1"/>
  <c r="F272" i="32"/>
  <c r="E272" i="32"/>
  <c r="D272" i="32"/>
  <c r="H271" i="32"/>
  <c r="C271" i="32"/>
  <c r="J270" i="32"/>
  <c r="J269" i="32" s="1"/>
  <c r="F270" i="32"/>
  <c r="F269" i="32" s="1"/>
  <c r="H268" i="32"/>
  <c r="C268" i="32"/>
  <c r="H267" i="32"/>
  <c r="C267" i="32"/>
  <c r="C266" i="32"/>
  <c r="H265" i="32"/>
  <c r="C265" i="32"/>
  <c r="L264" i="32"/>
  <c r="K264" i="32"/>
  <c r="J264" i="32"/>
  <c r="G264" i="32"/>
  <c r="F264" i="32"/>
  <c r="F259" i="32" s="1"/>
  <c r="E264" i="32"/>
  <c r="D264" i="32"/>
  <c r="H263" i="32"/>
  <c r="C263" i="32"/>
  <c r="H262" i="32"/>
  <c r="C262" i="32"/>
  <c r="H261" i="32"/>
  <c r="C261" i="32"/>
  <c r="L260" i="32"/>
  <c r="K260" i="32"/>
  <c r="J260" i="32"/>
  <c r="I260" i="32"/>
  <c r="G260" i="32"/>
  <c r="G259" i="32" s="1"/>
  <c r="F260" i="32"/>
  <c r="E260" i="32"/>
  <c r="E259" i="32" s="1"/>
  <c r="D260" i="32"/>
  <c r="D259" i="32" s="1"/>
  <c r="K259" i="32"/>
  <c r="H258" i="32"/>
  <c r="C258" i="32"/>
  <c r="H257" i="32"/>
  <c r="C257" i="32"/>
  <c r="H256" i="32"/>
  <c r="C256" i="32"/>
  <c r="H255" i="32"/>
  <c r="C255" i="32"/>
  <c r="H254" i="32"/>
  <c r="C254" i="32"/>
  <c r="C253" i="32"/>
  <c r="L252" i="32"/>
  <c r="K252" i="32"/>
  <c r="K251" i="32" s="1"/>
  <c r="J252" i="32"/>
  <c r="J251" i="32" s="1"/>
  <c r="G252" i="32"/>
  <c r="G251" i="32" s="1"/>
  <c r="F252" i="32"/>
  <c r="F251" i="32" s="1"/>
  <c r="E252" i="32"/>
  <c r="D252" i="32"/>
  <c r="C252" i="32" s="1"/>
  <c r="L251" i="32"/>
  <c r="E251" i="32"/>
  <c r="H250" i="32"/>
  <c r="C250" i="32"/>
  <c r="H249" i="32"/>
  <c r="C249" i="32"/>
  <c r="H248" i="32"/>
  <c r="C248" i="32"/>
  <c r="C247" i="32"/>
  <c r="L246" i="32"/>
  <c r="K246" i="32"/>
  <c r="J246" i="32"/>
  <c r="G246" i="32"/>
  <c r="F246" i="32"/>
  <c r="C246" i="32" s="1"/>
  <c r="E246" i="32"/>
  <c r="D246" i="32"/>
  <c r="H245" i="32"/>
  <c r="C245" i="32"/>
  <c r="H244" i="32"/>
  <c r="C244" i="32"/>
  <c r="H243" i="32"/>
  <c r="C243" i="32"/>
  <c r="H242" i="32"/>
  <c r="C242" i="32"/>
  <c r="H241" i="32"/>
  <c r="C241" i="32"/>
  <c r="C240" i="32"/>
  <c r="H239" i="32"/>
  <c r="C239" i="32"/>
  <c r="L238" i="32"/>
  <c r="K238" i="32"/>
  <c r="J238" i="32"/>
  <c r="G238" i="32"/>
  <c r="F238" i="32"/>
  <c r="E238" i="32"/>
  <c r="D238" i="32"/>
  <c r="C237" i="32"/>
  <c r="H236" i="32"/>
  <c r="C236" i="32"/>
  <c r="L235" i="32"/>
  <c r="K235" i="32"/>
  <c r="J235" i="32"/>
  <c r="G235" i="32"/>
  <c r="F235" i="32"/>
  <c r="E235" i="32"/>
  <c r="D235" i="32"/>
  <c r="C234" i="32"/>
  <c r="L233" i="32"/>
  <c r="K233" i="32"/>
  <c r="K231" i="32" s="1"/>
  <c r="K230" i="32" s="1"/>
  <c r="J233" i="32"/>
  <c r="J231" i="32" s="1"/>
  <c r="G233" i="32"/>
  <c r="F233" i="32"/>
  <c r="E233" i="32"/>
  <c r="D233" i="32"/>
  <c r="C232" i="32"/>
  <c r="L231" i="32"/>
  <c r="D231" i="32"/>
  <c r="H229" i="32"/>
  <c r="C229" i="32"/>
  <c r="H228" i="32"/>
  <c r="C228" i="32"/>
  <c r="L227" i="32"/>
  <c r="K227" i="32"/>
  <c r="J227" i="32"/>
  <c r="I227" i="32"/>
  <c r="G227" i="32"/>
  <c r="F227" i="32"/>
  <c r="E227" i="32"/>
  <c r="C227" i="32" s="1"/>
  <c r="D227" i="32"/>
  <c r="H226" i="32"/>
  <c r="D226" i="32"/>
  <c r="C226" i="32"/>
  <c r="H225" i="32"/>
  <c r="D225" i="32"/>
  <c r="C225" i="32" s="1"/>
  <c r="H224" i="32"/>
  <c r="C224" i="32"/>
  <c r="H223" i="32"/>
  <c r="C223" i="32"/>
  <c r="H222" i="32"/>
  <c r="C222" i="32"/>
  <c r="H221" i="32"/>
  <c r="C221" i="32"/>
  <c r="H220" i="32"/>
  <c r="C220" i="32"/>
  <c r="H219" i="32"/>
  <c r="C219" i="32"/>
  <c r="H218" i="32"/>
  <c r="C218" i="32"/>
  <c r="C217" i="32"/>
  <c r="L216" i="32"/>
  <c r="K216" i="32"/>
  <c r="J216" i="32"/>
  <c r="G216" i="32"/>
  <c r="F216" i="32"/>
  <c r="E216" i="32"/>
  <c r="E204" i="32" s="1"/>
  <c r="D216" i="32"/>
  <c r="H215" i="32"/>
  <c r="C215" i="32"/>
  <c r="H214" i="32"/>
  <c r="C214" i="32"/>
  <c r="H213" i="32"/>
  <c r="C213" i="32"/>
  <c r="H212" i="32"/>
  <c r="C212" i="32"/>
  <c r="H211" i="32"/>
  <c r="C211" i="32"/>
  <c r="H210" i="32"/>
  <c r="C210" i="32"/>
  <c r="H209" i="32"/>
  <c r="C209" i="32"/>
  <c r="H208" i="32"/>
  <c r="C208" i="32"/>
  <c r="H207" i="32"/>
  <c r="C207" i="32"/>
  <c r="C206" i="32"/>
  <c r="L205" i="32"/>
  <c r="K205" i="32"/>
  <c r="J205" i="32"/>
  <c r="G205" i="32"/>
  <c r="G204" i="32" s="1"/>
  <c r="F205" i="32"/>
  <c r="E205" i="32"/>
  <c r="D205" i="32"/>
  <c r="J204" i="32"/>
  <c r="J195" i="32" s="1"/>
  <c r="F204" i="32"/>
  <c r="H203" i="32"/>
  <c r="C203" i="32"/>
  <c r="H202" i="32"/>
  <c r="C202" i="32"/>
  <c r="H201" i="32"/>
  <c r="C201" i="32"/>
  <c r="H200" i="32"/>
  <c r="C200" i="32"/>
  <c r="C199" i="32"/>
  <c r="L198" i="32"/>
  <c r="L196" i="32" s="1"/>
  <c r="K198" i="32"/>
  <c r="K196" i="32" s="1"/>
  <c r="J198" i="32"/>
  <c r="J196" i="32" s="1"/>
  <c r="G198" i="32"/>
  <c r="G196" i="32" s="1"/>
  <c r="F198" i="32"/>
  <c r="F196" i="32" s="1"/>
  <c r="F195" i="32" s="1"/>
  <c r="E198" i="32"/>
  <c r="E196" i="32" s="1"/>
  <c r="E195" i="32" s="1"/>
  <c r="D198" i="32"/>
  <c r="C198" i="32" s="1"/>
  <c r="C197" i="32"/>
  <c r="H193" i="32"/>
  <c r="C193" i="32"/>
  <c r="L192" i="32"/>
  <c r="L191" i="32" s="1"/>
  <c r="K192" i="32"/>
  <c r="K191" i="32" s="1"/>
  <c r="J192" i="32"/>
  <c r="I192" i="32"/>
  <c r="G192" i="32"/>
  <c r="F192" i="32"/>
  <c r="F191" i="32" s="1"/>
  <c r="E192" i="32"/>
  <c r="E191" i="32" s="1"/>
  <c r="D192" i="32"/>
  <c r="D191" i="32" s="1"/>
  <c r="J191" i="32"/>
  <c r="G191" i="32"/>
  <c r="H190" i="32"/>
  <c r="C190" i="32"/>
  <c r="C189" i="32"/>
  <c r="L188" i="32"/>
  <c r="K188" i="32"/>
  <c r="J188" i="32"/>
  <c r="G188" i="32"/>
  <c r="F188" i="32"/>
  <c r="E188" i="32"/>
  <c r="D188" i="32"/>
  <c r="C188" i="32" s="1"/>
  <c r="E187" i="32"/>
  <c r="H186" i="32"/>
  <c r="C186" i="32"/>
  <c r="H185" i="32"/>
  <c r="C185" i="32"/>
  <c r="L184" i="32"/>
  <c r="K184" i="32"/>
  <c r="J184" i="32"/>
  <c r="I184" i="32"/>
  <c r="G184" i="32"/>
  <c r="F184" i="32"/>
  <c r="F173" i="32" s="1"/>
  <c r="E184" i="32"/>
  <c r="D184" i="32"/>
  <c r="H183" i="32"/>
  <c r="C183" i="32"/>
  <c r="H182" i="32"/>
  <c r="C182" i="32"/>
  <c r="H181" i="32"/>
  <c r="C181" i="32"/>
  <c r="C180" i="32"/>
  <c r="L179" i="32"/>
  <c r="K179" i="32"/>
  <c r="J179" i="32"/>
  <c r="G179" i="32"/>
  <c r="F179" i="32"/>
  <c r="E179" i="32"/>
  <c r="D179" i="32"/>
  <c r="H178" i="32"/>
  <c r="C178" i="32"/>
  <c r="C177" i="32"/>
  <c r="H176" i="32"/>
  <c r="C176" i="32"/>
  <c r="L175" i="32"/>
  <c r="L174" i="32" s="1"/>
  <c r="L173" i="32" s="1"/>
  <c r="K175" i="32"/>
  <c r="J175" i="32"/>
  <c r="G175" i="32"/>
  <c r="F175" i="32"/>
  <c r="F174" i="32" s="1"/>
  <c r="E175" i="32"/>
  <c r="D175" i="32"/>
  <c r="H172" i="32"/>
  <c r="C172" i="32"/>
  <c r="H171" i="32"/>
  <c r="C171" i="32"/>
  <c r="H170" i="32"/>
  <c r="C170" i="32"/>
  <c r="H169" i="32"/>
  <c r="C169" i="32"/>
  <c r="C168" i="32"/>
  <c r="H167" i="32"/>
  <c r="C167" i="32"/>
  <c r="L166" i="32"/>
  <c r="K166" i="32"/>
  <c r="J166" i="32"/>
  <c r="J165" i="32" s="1"/>
  <c r="G166" i="32"/>
  <c r="G165" i="32" s="1"/>
  <c r="F166" i="32"/>
  <c r="E166" i="32"/>
  <c r="D166" i="32"/>
  <c r="L165" i="32"/>
  <c r="K165" i="32"/>
  <c r="F165" i="32"/>
  <c r="E165" i="32"/>
  <c r="D165" i="32"/>
  <c r="H164" i="32"/>
  <c r="C164" i="32"/>
  <c r="H163" i="32"/>
  <c r="C163" i="32"/>
  <c r="C162" i="32"/>
  <c r="H161" i="32"/>
  <c r="C161" i="32"/>
  <c r="L160" i="32"/>
  <c r="K160" i="32"/>
  <c r="J160" i="32"/>
  <c r="G160" i="32"/>
  <c r="F160" i="32"/>
  <c r="E160" i="32"/>
  <c r="D160" i="32"/>
  <c r="H159" i="32"/>
  <c r="C159" i="32"/>
  <c r="H158" i="32"/>
  <c r="C158" i="32"/>
  <c r="H157" i="32"/>
  <c r="C157" i="32"/>
  <c r="H156" i="32"/>
  <c r="C156" i="32"/>
  <c r="H155" i="32"/>
  <c r="C155" i="32"/>
  <c r="H154" i="32"/>
  <c r="C154" i="32"/>
  <c r="H153" i="32"/>
  <c r="C153" i="32"/>
  <c r="I151" i="32"/>
  <c r="C152" i="32"/>
  <c r="L151" i="32"/>
  <c r="K151" i="32"/>
  <c r="J151" i="32"/>
  <c r="G151" i="32"/>
  <c r="F151" i="32"/>
  <c r="E151" i="32"/>
  <c r="D151" i="32"/>
  <c r="H150" i="32"/>
  <c r="C150" i="32"/>
  <c r="H149" i="32"/>
  <c r="C149" i="32"/>
  <c r="H148" i="32"/>
  <c r="C148" i="32"/>
  <c r="H147" i="32"/>
  <c r="C147" i="32"/>
  <c r="H146" i="32"/>
  <c r="C146" i="32"/>
  <c r="C145" i="32"/>
  <c r="L144" i="32"/>
  <c r="K144" i="32"/>
  <c r="J144" i="32"/>
  <c r="G144" i="32"/>
  <c r="F144" i="32"/>
  <c r="E144" i="32"/>
  <c r="D144" i="32"/>
  <c r="C144" i="32" s="1"/>
  <c r="H143" i="32"/>
  <c r="C143" i="32"/>
  <c r="I141" i="32"/>
  <c r="C142" i="32"/>
  <c r="L141" i="32"/>
  <c r="K141" i="32"/>
  <c r="J141" i="32"/>
  <c r="H141" i="32"/>
  <c r="G141" i="32"/>
  <c r="F141" i="32"/>
  <c r="E141" i="32"/>
  <c r="D141" i="32"/>
  <c r="C141" i="32" s="1"/>
  <c r="H140" i="32"/>
  <c r="C140" i="32"/>
  <c r="H139" i="32"/>
  <c r="C139" i="32"/>
  <c r="C138" i="32"/>
  <c r="H137" i="32"/>
  <c r="C137" i="32"/>
  <c r="L136" i="32"/>
  <c r="K136" i="32"/>
  <c r="J136" i="32"/>
  <c r="G136" i="32"/>
  <c r="F136" i="32"/>
  <c r="F130" i="32" s="1"/>
  <c r="E136" i="32"/>
  <c r="D136" i="32"/>
  <c r="H135" i="32"/>
  <c r="C135" i="32"/>
  <c r="H134" i="32"/>
  <c r="C134" i="32"/>
  <c r="H133" i="32"/>
  <c r="C133" i="32"/>
  <c r="I131" i="32"/>
  <c r="C132" i="32"/>
  <c r="L131" i="32"/>
  <c r="K131" i="32"/>
  <c r="K130" i="32" s="1"/>
  <c r="J131" i="32"/>
  <c r="G131" i="32"/>
  <c r="F131" i="32"/>
  <c r="E131" i="32"/>
  <c r="E130" i="32" s="1"/>
  <c r="D131" i="32"/>
  <c r="C129" i="32"/>
  <c r="L128" i="32"/>
  <c r="K128" i="32"/>
  <c r="J128" i="32"/>
  <c r="G128" i="32"/>
  <c r="F128" i="32"/>
  <c r="E128" i="32"/>
  <c r="D128" i="32"/>
  <c r="C128" i="32"/>
  <c r="H127" i="32"/>
  <c r="C127" i="32"/>
  <c r="H126" i="32"/>
  <c r="C126" i="32"/>
  <c r="H125" i="32"/>
  <c r="C125" i="32"/>
  <c r="H124" i="32"/>
  <c r="C124" i="32"/>
  <c r="I122" i="32"/>
  <c r="C123" i="32"/>
  <c r="L122" i="32"/>
  <c r="K122" i="32"/>
  <c r="J122" i="32"/>
  <c r="G122" i="32"/>
  <c r="F122" i="32"/>
  <c r="E122" i="32"/>
  <c r="D122" i="32"/>
  <c r="C122" i="32" s="1"/>
  <c r="H121" i="32"/>
  <c r="C121" i="32"/>
  <c r="H120" i="32"/>
  <c r="C120" i="32"/>
  <c r="H119" i="32"/>
  <c r="C119" i="32"/>
  <c r="H118" i="32"/>
  <c r="C118" i="32"/>
  <c r="H117" i="32"/>
  <c r="C117" i="32"/>
  <c r="L116" i="32"/>
  <c r="K116" i="32"/>
  <c r="J116" i="32"/>
  <c r="I116" i="32"/>
  <c r="G116" i="32"/>
  <c r="F116" i="32"/>
  <c r="E116" i="32"/>
  <c r="D116" i="32"/>
  <c r="H115" i="32"/>
  <c r="C115" i="32"/>
  <c r="H114" i="32"/>
  <c r="C114" i="32"/>
  <c r="I112" i="32"/>
  <c r="C113" i="32"/>
  <c r="L112" i="32"/>
  <c r="K112" i="32"/>
  <c r="J112" i="32"/>
  <c r="G112" i="32"/>
  <c r="F112" i="32"/>
  <c r="E112" i="32"/>
  <c r="D112" i="32"/>
  <c r="H111" i="32"/>
  <c r="C111" i="32"/>
  <c r="H110" i="32"/>
  <c r="C110" i="32"/>
  <c r="H109" i="32"/>
  <c r="C109" i="32"/>
  <c r="H108" i="32"/>
  <c r="C108" i="32"/>
  <c r="H107" i="32"/>
  <c r="C107" i="32"/>
  <c r="H106" i="32"/>
  <c r="C106" i="32"/>
  <c r="C105" i="32"/>
  <c r="H104" i="32"/>
  <c r="C104" i="32"/>
  <c r="L103" i="32"/>
  <c r="K103" i="32"/>
  <c r="J103" i="32"/>
  <c r="G103" i="32"/>
  <c r="F103" i="32"/>
  <c r="E103" i="32"/>
  <c r="D103" i="32"/>
  <c r="H102" i="32"/>
  <c r="C102" i="32"/>
  <c r="H101" i="32"/>
  <c r="C101" i="32"/>
  <c r="H100" i="32"/>
  <c r="C100" i="32"/>
  <c r="H99" i="32"/>
  <c r="C99" i="32"/>
  <c r="H98" i="32"/>
  <c r="C98" i="32"/>
  <c r="H97" i="32"/>
  <c r="C97" i="32"/>
  <c r="H96" i="32"/>
  <c r="C96" i="32"/>
  <c r="L95" i="32"/>
  <c r="K95" i="32"/>
  <c r="J95" i="32"/>
  <c r="G95" i="32"/>
  <c r="F95" i="32"/>
  <c r="E95" i="32"/>
  <c r="D95" i="32"/>
  <c r="H94" i="32"/>
  <c r="C94" i="32"/>
  <c r="H93" i="32"/>
  <c r="C93" i="32"/>
  <c r="H92" i="32"/>
  <c r="C92" i="32"/>
  <c r="H91" i="32"/>
  <c r="C91" i="32"/>
  <c r="I89" i="32"/>
  <c r="H90" i="32"/>
  <c r="C90" i="32"/>
  <c r="L89" i="32"/>
  <c r="K89" i="32"/>
  <c r="J89" i="32"/>
  <c r="J83" i="32" s="1"/>
  <c r="G89" i="32"/>
  <c r="F89" i="32"/>
  <c r="E89" i="32"/>
  <c r="D89" i="32"/>
  <c r="C88" i="32"/>
  <c r="H87" i="32"/>
  <c r="C87" i="32"/>
  <c r="H86" i="32"/>
  <c r="C86" i="32"/>
  <c r="H85" i="32"/>
  <c r="C85" i="32"/>
  <c r="L84" i="32"/>
  <c r="K84" i="32"/>
  <c r="J84" i="32"/>
  <c r="G84" i="32"/>
  <c r="F84" i="32"/>
  <c r="E84" i="32"/>
  <c r="D84" i="32"/>
  <c r="H82" i="32"/>
  <c r="C82" i="32"/>
  <c r="I80" i="32"/>
  <c r="H81" i="32"/>
  <c r="C81" i="32"/>
  <c r="L80" i="32"/>
  <c r="K80" i="32"/>
  <c r="J80" i="32"/>
  <c r="G80" i="32"/>
  <c r="F80" i="32"/>
  <c r="E80" i="32"/>
  <c r="D80" i="32"/>
  <c r="H79" i="32"/>
  <c r="C79" i="32"/>
  <c r="I77" i="32"/>
  <c r="H78" i="32"/>
  <c r="C78" i="32"/>
  <c r="L77" i="32"/>
  <c r="K77" i="32"/>
  <c r="K76" i="32" s="1"/>
  <c r="J77" i="32"/>
  <c r="J76" i="32" s="1"/>
  <c r="G77" i="32"/>
  <c r="G76" i="32" s="1"/>
  <c r="F77" i="32"/>
  <c r="E77" i="32"/>
  <c r="E76" i="32" s="1"/>
  <c r="D77" i="32"/>
  <c r="D76" i="32" s="1"/>
  <c r="L76" i="32"/>
  <c r="H74" i="32"/>
  <c r="C74" i="32"/>
  <c r="H73" i="32"/>
  <c r="C73" i="32"/>
  <c r="H72" i="32"/>
  <c r="C72" i="32"/>
  <c r="H71" i="32"/>
  <c r="C71" i="32"/>
  <c r="C70" i="32"/>
  <c r="L69" i="32"/>
  <c r="L67" i="32" s="1"/>
  <c r="K69" i="32"/>
  <c r="K67" i="32" s="1"/>
  <c r="J69" i="32"/>
  <c r="J67" i="32" s="1"/>
  <c r="G69" i="32"/>
  <c r="G67" i="32" s="1"/>
  <c r="F69" i="32"/>
  <c r="E69" i="32"/>
  <c r="D69" i="32"/>
  <c r="D67" i="32" s="1"/>
  <c r="H68" i="32"/>
  <c r="C68" i="32"/>
  <c r="E67" i="32"/>
  <c r="H66" i="32"/>
  <c r="C66" i="32"/>
  <c r="H65" i="32"/>
  <c r="C65" i="32"/>
  <c r="H64" i="32"/>
  <c r="C64" i="32"/>
  <c r="H63" i="32"/>
  <c r="C63" i="32"/>
  <c r="H62" i="32"/>
  <c r="C62" i="32"/>
  <c r="H61" i="32"/>
  <c r="C61" i="32"/>
  <c r="C60" i="32"/>
  <c r="H59" i="32"/>
  <c r="C59" i="32"/>
  <c r="L58" i="32"/>
  <c r="K58" i="32"/>
  <c r="J58" i="32"/>
  <c r="G58" i="32"/>
  <c r="F58" i="32"/>
  <c r="E58" i="32"/>
  <c r="D58" i="32"/>
  <c r="H57" i="32"/>
  <c r="C57" i="32"/>
  <c r="I55" i="32"/>
  <c r="H56" i="32"/>
  <c r="C56" i="32"/>
  <c r="L55" i="32"/>
  <c r="K55" i="32"/>
  <c r="K54" i="32" s="1"/>
  <c r="K53" i="32" s="1"/>
  <c r="J55" i="32"/>
  <c r="J54" i="32" s="1"/>
  <c r="J53" i="32" s="1"/>
  <c r="G55" i="32"/>
  <c r="G54" i="32" s="1"/>
  <c r="F55" i="32"/>
  <c r="E55" i="32"/>
  <c r="D55" i="32"/>
  <c r="L54" i="32"/>
  <c r="L53" i="32" s="1"/>
  <c r="E54" i="32"/>
  <c r="D54" i="32"/>
  <c r="E53" i="32"/>
  <c r="H47" i="32"/>
  <c r="C47" i="32"/>
  <c r="H46" i="32"/>
  <c r="C46" i="32"/>
  <c r="L45" i="32"/>
  <c r="H45" i="32"/>
  <c r="G45" i="32"/>
  <c r="H44" i="32"/>
  <c r="C44" i="32"/>
  <c r="K43" i="32"/>
  <c r="J43" i="32"/>
  <c r="I43" i="32"/>
  <c r="F43" i="32"/>
  <c r="E43" i="32"/>
  <c r="D43" i="32"/>
  <c r="H42" i="32"/>
  <c r="C42" i="32"/>
  <c r="I41" i="32"/>
  <c r="H41" i="32"/>
  <c r="D41" i="32"/>
  <c r="C41" i="32" s="1"/>
  <c r="H40" i="32"/>
  <c r="C40" i="32"/>
  <c r="H39" i="32"/>
  <c r="C39" i="32"/>
  <c r="H38" i="32"/>
  <c r="C38" i="32"/>
  <c r="H37" i="32"/>
  <c r="C37" i="32"/>
  <c r="K36" i="32"/>
  <c r="H36" i="32"/>
  <c r="F36" i="32"/>
  <c r="H35" i="32"/>
  <c r="C35" i="32"/>
  <c r="H34" i="32"/>
  <c r="C34" i="32"/>
  <c r="K33" i="32"/>
  <c r="H33" i="32" s="1"/>
  <c r="F33" i="32"/>
  <c r="C33" i="32" s="1"/>
  <c r="H32" i="32"/>
  <c r="C32" i="32"/>
  <c r="K31" i="32"/>
  <c r="F31" i="32"/>
  <c r="C31" i="32"/>
  <c r="H30" i="32"/>
  <c r="C30" i="32"/>
  <c r="H29" i="32"/>
  <c r="C29" i="32"/>
  <c r="H28" i="32"/>
  <c r="C28" i="32"/>
  <c r="K27" i="32"/>
  <c r="H27" i="32"/>
  <c r="F27" i="32"/>
  <c r="C27" i="32" s="1"/>
  <c r="H25" i="32"/>
  <c r="C25" i="32"/>
  <c r="D24" i="32"/>
  <c r="C24" i="32" s="1"/>
  <c r="H23" i="32"/>
  <c r="C23" i="32"/>
  <c r="H22" i="32"/>
  <c r="C22" i="32"/>
  <c r="L21" i="32"/>
  <c r="K21" i="32"/>
  <c r="J21" i="32"/>
  <c r="J289" i="32" s="1"/>
  <c r="J288" i="32" s="1"/>
  <c r="I21" i="32"/>
  <c r="H21" i="32"/>
  <c r="G21" i="32"/>
  <c r="G289" i="32" s="1"/>
  <c r="G288" i="32" s="1"/>
  <c r="F21" i="32"/>
  <c r="F289" i="32" s="1"/>
  <c r="F288" i="32" s="1"/>
  <c r="E21" i="32"/>
  <c r="D21" i="32"/>
  <c r="J20" i="32"/>
  <c r="E20" i="32"/>
  <c r="H298" i="31"/>
  <c r="C298" i="31"/>
  <c r="H297" i="31"/>
  <c r="C297" i="31"/>
  <c r="H296" i="31"/>
  <c r="C296" i="31"/>
  <c r="H295" i="31"/>
  <c r="C295" i="31"/>
  <c r="H294" i="31"/>
  <c r="C294" i="31"/>
  <c r="H293" i="31"/>
  <c r="C293" i="31"/>
  <c r="H292" i="31"/>
  <c r="C292" i="31"/>
  <c r="H291" i="31"/>
  <c r="H290" i="31" s="1"/>
  <c r="C291" i="31"/>
  <c r="L290" i="31"/>
  <c r="K290" i="31"/>
  <c r="J290" i="31"/>
  <c r="I290" i="31"/>
  <c r="G290" i="31"/>
  <c r="F290" i="31"/>
  <c r="E290" i="31"/>
  <c r="D290" i="31"/>
  <c r="C290" i="31"/>
  <c r="H285" i="31"/>
  <c r="C285" i="31"/>
  <c r="H284" i="31"/>
  <c r="C284" i="31"/>
  <c r="L283" i="31"/>
  <c r="K283" i="31"/>
  <c r="J283" i="31"/>
  <c r="I283" i="31"/>
  <c r="H283" i="31" s="1"/>
  <c r="G283" i="31"/>
  <c r="F283" i="31"/>
  <c r="E283" i="31"/>
  <c r="D283" i="31"/>
  <c r="H282" i="31"/>
  <c r="C282" i="31"/>
  <c r="L281" i="31"/>
  <c r="L269" i="31" s="1"/>
  <c r="K281" i="31"/>
  <c r="J281" i="31"/>
  <c r="I281" i="31"/>
  <c r="H281" i="31"/>
  <c r="G281" i="31"/>
  <c r="F281" i="31"/>
  <c r="E281" i="31"/>
  <c r="D281" i="31"/>
  <c r="C281" i="31" s="1"/>
  <c r="H280" i="31"/>
  <c r="C280" i="31"/>
  <c r="H279" i="31"/>
  <c r="C279" i="31"/>
  <c r="H278" i="31"/>
  <c r="C278" i="31"/>
  <c r="H277" i="31"/>
  <c r="C277" i="31"/>
  <c r="L276" i="31"/>
  <c r="K276" i="31"/>
  <c r="J276" i="31"/>
  <c r="I276" i="31"/>
  <c r="I270" i="31" s="1"/>
  <c r="I269" i="31" s="1"/>
  <c r="G276" i="31"/>
  <c r="F276" i="31"/>
  <c r="E276" i="31"/>
  <c r="D276" i="31"/>
  <c r="H275" i="31"/>
  <c r="C275" i="31"/>
  <c r="H274" i="31"/>
  <c r="C274" i="31"/>
  <c r="H273" i="31"/>
  <c r="C273" i="31"/>
  <c r="L272" i="31"/>
  <c r="K272" i="31"/>
  <c r="K270" i="31" s="1"/>
  <c r="K269" i="31" s="1"/>
  <c r="J272" i="31"/>
  <c r="J270" i="31" s="1"/>
  <c r="I272" i="31"/>
  <c r="G272" i="31"/>
  <c r="F272" i="31"/>
  <c r="F270" i="31" s="1"/>
  <c r="F269" i="31" s="1"/>
  <c r="E272" i="31"/>
  <c r="E270" i="31" s="1"/>
  <c r="D272" i="31"/>
  <c r="H271" i="31"/>
  <c r="C271" i="31"/>
  <c r="L270" i="31"/>
  <c r="G270" i="31"/>
  <c r="G269" i="31" s="1"/>
  <c r="D270" i="31"/>
  <c r="E269" i="31"/>
  <c r="H268" i="31"/>
  <c r="C268" i="31"/>
  <c r="H267" i="31"/>
  <c r="C267" i="31"/>
  <c r="H266" i="31"/>
  <c r="C266" i="31"/>
  <c r="H265" i="31"/>
  <c r="C265" i="31"/>
  <c r="L264" i="31"/>
  <c r="L259" i="31" s="1"/>
  <c r="K264" i="31"/>
  <c r="J264" i="31"/>
  <c r="I264" i="31"/>
  <c r="I259" i="31" s="1"/>
  <c r="G264" i="31"/>
  <c r="G259" i="31" s="1"/>
  <c r="F264" i="31"/>
  <c r="E264" i="31"/>
  <c r="D264" i="31"/>
  <c r="C264" i="31" s="1"/>
  <c r="H263" i="31"/>
  <c r="C263" i="31"/>
  <c r="H262" i="31"/>
  <c r="C262" i="31"/>
  <c r="H261" i="31"/>
  <c r="C261" i="31"/>
  <c r="L260" i="31"/>
  <c r="K260" i="31"/>
  <c r="J260" i="31"/>
  <c r="I260" i="31"/>
  <c r="G260" i="31"/>
  <c r="F260" i="31"/>
  <c r="F259" i="31" s="1"/>
  <c r="E260" i="31"/>
  <c r="E259" i="31" s="1"/>
  <c r="D260" i="31"/>
  <c r="K259" i="31"/>
  <c r="D259" i="31"/>
  <c r="C259" i="31" s="1"/>
  <c r="H258" i="31"/>
  <c r="C258" i="31"/>
  <c r="H257" i="31"/>
  <c r="C257" i="31"/>
  <c r="H256" i="31"/>
  <c r="C256" i="31"/>
  <c r="H255" i="31"/>
  <c r="C255" i="31"/>
  <c r="H254" i="31"/>
  <c r="C254" i="31"/>
  <c r="H253" i="31"/>
  <c r="C253" i="31"/>
  <c r="L252" i="31"/>
  <c r="K252" i="31"/>
  <c r="J252" i="31"/>
  <c r="I252" i="31"/>
  <c r="I251" i="31" s="1"/>
  <c r="G252" i="31"/>
  <c r="F252" i="31"/>
  <c r="F251" i="31" s="1"/>
  <c r="E252" i="31"/>
  <c r="D252" i="31"/>
  <c r="D251" i="31" s="1"/>
  <c r="L251" i="31"/>
  <c r="K251" i="31"/>
  <c r="G251" i="31"/>
  <c r="G230" i="31" s="1"/>
  <c r="E251" i="31"/>
  <c r="H250" i="31"/>
  <c r="C250" i="31"/>
  <c r="H249" i="31"/>
  <c r="C249" i="31"/>
  <c r="H248" i="31"/>
  <c r="C248" i="31"/>
  <c r="H247" i="31"/>
  <c r="C247" i="31"/>
  <c r="L246" i="31"/>
  <c r="K246" i="31"/>
  <c r="J246" i="31"/>
  <c r="I246" i="31"/>
  <c r="G246" i="31"/>
  <c r="F246" i="31"/>
  <c r="E246" i="31"/>
  <c r="D246" i="31"/>
  <c r="H245" i="31"/>
  <c r="C245" i="31"/>
  <c r="H244" i="31"/>
  <c r="C244" i="31"/>
  <c r="H243" i="31"/>
  <c r="C243" i="31"/>
  <c r="H242" i="31"/>
  <c r="C242" i="31"/>
  <c r="H241" i="31"/>
  <c r="C241" i="31"/>
  <c r="H240" i="31"/>
  <c r="C240" i="31"/>
  <c r="H239" i="31"/>
  <c r="C239" i="31"/>
  <c r="L238" i="31"/>
  <c r="K238" i="31"/>
  <c r="J238" i="31"/>
  <c r="I238" i="31"/>
  <c r="G238" i="31"/>
  <c r="F238" i="31"/>
  <c r="E238" i="31"/>
  <c r="D238" i="31"/>
  <c r="H237" i="31"/>
  <c r="C237" i="31"/>
  <c r="H236" i="31"/>
  <c r="C236" i="31"/>
  <c r="L235" i="31"/>
  <c r="K235" i="31"/>
  <c r="J235" i="31"/>
  <c r="I235" i="31"/>
  <c r="G235" i="31"/>
  <c r="F235" i="31"/>
  <c r="E235" i="31"/>
  <c r="E231" i="31" s="1"/>
  <c r="E230" i="31" s="1"/>
  <c r="D235" i="31"/>
  <c r="H234" i="31"/>
  <c r="C234" i="31"/>
  <c r="L233" i="31"/>
  <c r="K233" i="31"/>
  <c r="K231" i="31" s="1"/>
  <c r="K230" i="31" s="1"/>
  <c r="K194" i="31" s="1"/>
  <c r="J233" i="31"/>
  <c r="I233" i="31"/>
  <c r="H233" i="31"/>
  <c r="G233" i="31"/>
  <c r="F233" i="31"/>
  <c r="E233" i="31"/>
  <c r="D233" i="31"/>
  <c r="C233" i="31" s="1"/>
  <c r="H232" i="31"/>
  <c r="C232" i="31"/>
  <c r="G231" i="31"/>
  <c r="H229" i="31"/>
  <c r="C229" i="31"/>
  <c r="H228" i="31"/>
  <c r="C228" i="31"/>
  <c r="L227" i="31"/>
  <c r="K227" i="31"/>
  <c r="K204" i="31" s="1"/>
  <c r="K195" i="31" s="1"/>
  <c r="J227" i="31"/>
  <c r="I227" i="31"/>
  <c r="H227" i="31" s="1"/>
  <c r="G227" i="31"/>
  <c r="F227" i="31"/>
  <c r="E227" i="31"/>
  <c r="D227" i="31"/>
  <c r="H226" i="31"/>
  <c r="D226" i="31"/>
  <c r="C226" i="31" s="1"/>
  <c r="H225" i="31"/>
  <c r="C225" i="31"/>
  <c r="H224" i="31"/>
  <c r="C224" i="31"/>
  <c r="H223" i="31"/>
  <c r="C223" i="31"/>
  <c r="H222" i="31"/>
  <c r="C222" i="31"/>
  <c r="H221" i="31"/>
  <c r="C221" i="31"/>
  <c r="H220" i="31"/>
  <c r="C220" i="31"/>
  <c r="H219" i="31"/>
  <c r="C219" i="31"/>
  <c r="H218" i="31"/>
  <c r="C218" i="31"/>
  <c r="H217" i="31"/>
  <c r="C217" i="31"/>
  <c r="L216" i="31"/>
  <c r="L204" i="31" s="1"/>
  <c r="K216" i="31"/>
  <c r="J216" i="31"/>
  <c r="I216" i="31"/>
  <c r="H216" i="31"/>
  <c r="G216" i="31"/>
  <c r="F216" i="31"/>
  <c r="E216" i="31"/>
  <c r="D216" i="31"/>
  <c r="H215" i="31"/>
  <c r="C215" i="31"/>
  <c r="H214" i="31"/>
  <c r="C214" i="31"/>
  <c r="H213" i="31"/>
  <c r="C213" i="31"/>
  <c r="H212" i="31"/>
  <c r="C212" i="31"/>
  <c r="H211" i="31"/>
  <c r="C211" i="31"/>
  <c r="H210" i="31"/>
  <c r="C210" i="31"/>
  <c r="H209" i="31"/>
  <c r="C209" i="31"/>
  <c r="H208" i="31"/>
  <c r="C208" i="31"/>
  <c r="H207" i="31"/>
  <c r="C207" i="31"/>
  <c r="H206" i="31"/>
  <c r="C206" i="31"/>
  <c r="L205" i="31"/>
  <c r="K205" i="31"/>
  <c r="J205" i="31"/>
  <c r="I205" i="31"/>
  <c r="G205" i="31"/>
  <c r="G204" i="31" s="1"/>
  <c r="F205" i="31"/>
  <c r="E205" i="31"/>
  <c r="D205" i="31"/>
  <c r="C205" i="31" s="1"/>
  <c r="E204" i="31"/>
  <c r="H203" i="31"/>
  <c r="C203" i="31"/>
  <c r="H202" i="31"/>
  <c r="C202" i="31"/>
  <c r="H201" i="31"/>
  <c r="C201" i="31"/>
  <c r="H200" i="31"/>
  <c r="C200" i="31"/>
  <c r="H199" i="31"/>
  <c r="C199" i="31"/>
  <c r="L198" i="31"/>
  <c r="K198" i="31"/>
  <c r="J198" i="31"/>
  <c r="J196" i="31" s="1"/>
  <c r="I198" i="31"/>
  <c r="H198" i="31" s="1"/>
  <c r="G198" i="31"/>
  <c r="F198" i="31"/>
  <c r="F196" i="31" s="1"/>
  <c r="E198" i="31"/>
  <c r="D198" i="31"/>
  <c r="H197" i="31"/>
  <c r="C197" i="31"/>
  <c r="L196" i="31"/>
  <c r="K196" i="31"/>
  <c r="I196" i="31"/>
  <c r="H196" i="31" s="1"/>
  <c r="G196" i="31"/>
  <c r="E196" i="31"/>
  <c r="E195" i="31" s="1"/>
  <c r="E194" i="31" s="1"/>
  <c r="D196" i="31"/>
  <c r="H193" i="31"/>
  <c r="C193" i="31"/>
  <c r="L192" i="31"/>
  <c r="L191" i="31" s="1"/>
  <c r="K192" i="31"/>
  <c r="J192" i="31"/>
  <c r="I192" i="31"/>
  <c r="H192" i="31"/>
  <c r="G192" i="31"/>
  <c r="F192" i="31"/>
  <c r="E192" i="31"/>
  <c r="D192" i="31"/>
  <c r="K191" i="31"/>
  <c r="J191" i="31"/>
  <c r="I191" i="31"/>
  <c r="G191" i="31"/>
  <c r="F191" i="31"/>
  <c r="E191" i="31"/>
  <c r="H190" i="31"/>
  <c r="C190" i="31"/>
  <c r="H189" i="31"/>
  <c r="C189" i="31"/>
  <c r="L188" i="31"/>
  <c r="K188" i="31"/>
  <c r="K187" i="31" s="1"/>
  <c r="J188" i="31"/>
  <c r="I188" i="31"/>
  <c r="G188" i="31"/>
  <c r="F188" i="31"/>
  <c r="F187" i="31" s="1"/>
  <c r="E188" i="31"/>
  <c r="D188" i="31"/>
  <c r="I187" i="31"/>
  <c r="E187" i="31"/>
  <c r="H186" i="31"/>
  <c r="C186" i="31"/>
  <c r="H185" i="31"/>
  <c r="C185" i="31"/>
  <c r="L184" i="31"/>
  <c r="K184" i="31"/>
  <c r="J184" i="31"/>
  <c r="I184" i="31"/>
  <c r="H184" i="31" s="1"/>
  <c r="G184" i="31"/>
  <c r="F184" i="31"/>
  <c r="E184" i="31"/>
  <c r="D184" i="31"/>
  <c r="H183" i="31"/>
  <c r="C183" i="31"/>
  <c r="H182" i="31"/>
  <c r="C182" i="31"/>
  <c r="H181" i="31"/>
  <c r="C181" i="31"/>
  <c r="H180" i="31"/>
  <c r="C180" i="31"/>
  <c r="L179" i="31"/>
  <c r="K179" i="31"/>
  <c r="J179" i="31"/>
  <c r="H179" i="31" s="1"/>
  <c r="I179" i="31"/>
  <c r="I174" i="31" s="1"/>
  <c r="I173" i="31" s="1"/>
  <c r="G179" i="31"/>
  <c r="F179" i="31"/>
  <c r="E179" i="31"/>
  <c r="E174" i="31" s="1"/>
  <c r="E173" i="31" s="1"/>
  <c r="D179" i="31"/>
  <c r="H178" i="31"/>
  <c r="C178" i="31"/>
  <c r="H177" i="31"/>
  <c r="C177" i="31"/>
  <c r="H176" i="31"/>
  <c r="C176" i="31"/>
  <c r="L175" i="31"/>
  <c r="K175" i="31"/>
  <c r="J175" i="31"/>
  <c r="I175" i="31"/>
  <c r="G175" i="31"/>
  <c r="G174" i="31" s="1"/>
  <c r="G173" i="31" s="1"/>
  <c r="F175" i="31"/>
  <c r="E175" i="31"/>
  <c r="D175" i="31"/>
  <c r="L174" i="31"/>
  <c r="K174" i="31"/>
  <c r="K173" i="31" s="1"/>
  <c r="D174" i="31"/>
  <c r="H172" i="31"/>
  <c r="C172" i="31"/>
  <c r="H171" i="31"/>
  <c r="C171" i="31"/>
  <c r="H170" i="31"/>
  <c r="C170" i="31"/>
  <c r="H169" i="31"/>
  <c r="C169" i="31"/>
  <c r="H168" i="31"/>
  <c r="C168" i="31"/>
  <c r="H167" i="31"/>
  <c r="C167" i="31"/>
  <c r="L166" i="31"/>
  <c r="L165" i="31" s="1"/>
  <c r="K166" i="31"/>
  <c r="J166" i="31"/>
  <c r="I166" i="31"/>
  <c r="H166" i="31" s="1"/>
  <c r="G166" i="31"/>
  <c r="F166" i="31"/>
  <c r="F165" i="31" s="1"/>
  <c r="E166" i="31"/>
  <c r="D166" i="31"/>
  <c r="K165" i="31"/>
  <c r="J165" i="31"/>
  <c r="H165" i="31" s="1"/>
  <c r="I165" i="31"/>
  <c r="G165" i="31"/>
  <c r="E165" i="31"/>
  <c r="H164" i="31"/>
  <c r="C164" i="31"/>
  <c r="H163" i="31"/>
  <c r="C163" i="31"/>
  <c r="H162" i="31"/>
  <c r="C162" i="31"/>
  <c r="H161" i="31"/>
  <c r="C161" i="31"/>
  <c r="L160" i="31"/>
  <c r="K160" i="31"/>
  <c r="J160" i="31"/>
  <c r="I160" i="31"/>
  <c r="H160" i="31" s="1"/>
  <c r="G160" i="31"/>
  <c r="F160" i="31"/>
  <c r="E160" i="31"/>
  <c r="D160" i="31"/>
  <c r="H159" i="31"/>
  <c r="C159" i="31"/>
  <c r="H158" i="31"/>
  <c r="C158" i="31"/>
  <c r="H157" i="31"/>
  <c r="C157" i="31"/>
  <c r="H156" i="31"/>
  <c r="C156" i="31"/>
  <c r="H155" i="31"/>
  <c r="C155" i="31"/>
  <c r="H154" i="31"/>
  <c r="C154" i="31"/>
  <c r="H153" i="31"/>
  <c r="C153" i="31"/>
  <c r="H152" i="31"/>
  <c r="C152" i="31"/>
  <c r="L151" i="31"/>
  <c r="K151" i="31"/>
  <c r="J151" i="31"/>
  <c r="H151" i="31" s="1"/>
  <c r="I151" i="31"/>
  <c r="G151" i="31"/>
  <c r="F151" i="31"/>
  <c r="E151" i="31"/>
  <c r="E130" i="31" s="1"/>
  <c r="D151" i="31"/>
  <c r="H150" i="31"/>
  <c r="C150" i="31"/>
  <c r="H149" i="31"/>
  <c r="C149" i="31"/>
  <c r="H148" i="31"/>
  <c r="C148" i="31"/>
  <c r="H147" i="31"/>
  <c r="C147" i="31"/>
  <c r="H146" i="31"/>
  <c r="C146" i="31"/>
  <c r="H145" i="31"/>
  <c r="C145" i="31"/>
  <c r="L144" i="31"/>
  <c r="K144" i="31"/>
  <c r="J144" i="31"/>
  <c r="I144" i="31"/>
  <c r="G144" i="31"/>
  <c r="F144" i="31"/>
  <c r="E144" i="31"/>
  <c r="D144" i="31"/>
  <c r="H143" i="31"/>
  <c r="C143" i="31"/>
  <c r="H142" i="31"/>
  <c r="C142" i="31"/>
  <c r="L141" i="31"/>
  <c r="K141" i="31"/>
  <c r="J141" i="31"/>
  <c r="I141" i="31"/>
  <c r="G141" i="31"/>
  <c r="F141" i="31"/>
  <c r="E141" i="31"/>
  <c r="D141" i="31"/>
  <c r="H140" i="31"/>
  <c r="C140" i="31"/>
  <c r="H139" i="31"/>
  <c r="C139" i="31"/>
  <c r="H138" i="31"/>
  <c r="C138" i="31"/>
  <c r="H137" i="31"/>
  <c r="C137" i="31"/>
  <c r="L136" i="31"/>
  <c r="K136" i="31"/>
  <c r="K130" i="31" s="1"/>
  <c r="J136" i="31"/>
  <c r="I136" i="31"/>
  <c r="H136" i="31" s="1"/>
  <c r="G136" i="31"/>
  <c r="F136" i="31"/>
  <c r="E136" i="31"/>
  <c r="D136" i="31"/>
  <c r="H135" i="31"/>
  <c r="C135" i="31"/>
  <c r="H134" i="31"/>
  <c r="C134" i="31"/>
  <c r="H133" i="31"/>
  <c r="C133" i="31"/>
  <c r="H132" i="31"/>
  <c r="C132" i="31"/>
  <c r="L131" i="31"/>
  <c r="K131" i="31"/>
  <c r="J131" i="31"/>
  <c r="I131" i="31"/>
  <c r="G131" i="31"/>
  <c r="G130" i="31" s="1"/>
  <c r="F131" i="31"/>
  <c r="E131" i="31"/>
  <c r="D131" i="31"/>
  <c r="L130" i="31"/>
  <c r="D130" i="31"/>
  <c r="H129" i="31"/>
  <c r="C129" i="31"/>
  <c r="L128" i="31"/>
  <c r="K128" i="31"/>
  <c r="J128" i="31"/>
  <c r="I128" i="31"/>
  <c r="H128" i="31"/>
  <c r="G128" i="31"/>
  <c r="F128" i="31"/>
  <c r="E128" i="31"/>
  <c r="D128" i="31"/>
  <c r="C128" i="31"/>
  <c r="H127" i="31"/>
  <c r="C127" i="31"/>
  <c r="H126" i="31"/>
  <c r="C126" i="31"/>
  <c r="H125" i="31"/>
  <c r="C125" i="31"/>
  <c r="H124" i="31"/>
  <c r="C124" i="31"/>
  <c r="H123" i="31"/>
  <c r="C123" i="31"/>
  <c r="L122" i="31"/>
  <c r="K122" i="31"/>
  <c r="J122" i="31"/>
  <c r="I122" i="31"/>
  <c r="H122" i="31"/>
  <c r="G122" i="31"/>
  <c r="F122" i="31"/>
  <c r="E122" i="31"/>
  <c r="D122" i="31"/>
  <c r="C122" i="31" s="1"/>
  <c r="H121" i="31"/>
  <c r="C121" i="31"/>
  <c r="H120" i="31"/>
  <c r="C120" i="31"/>
  <c r="H119" i="31"/>
  <c r="C119" i="31"/>
  <c r="H118" i="31"/>
  <c r="C118" i="31"/>
  <c r="H117" i="31"/>
  <c r="C117" i="31"/>
  <c r="L116" i="31"/>
  <c r="K116" i="31"/>
  <c r="J116" i="31"/>
  <c r="I116" i="31"/>
  <c r="H116" i="31" s="1"/>
  <c r="G116" i="31"/>
  <c r="F116" i="31"/>
  <c r="E116" i="31"/>
  <c r="D116" i="31"/>
  <c r="H115" i="31"/>
  <c r="C115" i="31"/>
  <c r="H114" i="31"/>
  <c r="C114" i="31"/>
  <c r="H113" i="31"/>
  <c r="C113" i="31"/>
  <c r="L112" i="31"/>
  <c r="K112" i="31"/>
  <c r="J112" i="31"/>
  <c r="I112" i="31"/>
  <c r="G112" i="31"/>
  <c r="F112" i="31"/>
  <c r="E112" i="31"/>
  <c r="D112" i="31"/>
  <c r="H111" i="31"/>
  <c r="C111" i="31"/>
  <c r="H110" i="31"/>
  <c r="C110" i="31"/>
  <c r="H109" i="31"/>
  <c r="C109" i="31"/>
  <c r="H108" i="31"/>
  <c r="C108" i="31"/>
  <c r="H107" i="31"/>
  <c r="C107" i="31"/>
  <c r="H106" i="31"/>
  <c r="C106" i="31"/>
  <c r="H105" i="31"/>
  <c r="C105" i="31"/>
  <c r="H104" i="31"/>
  <c r="C104" i="31"/>
  <c r="L103" i="31"/>
  <c r="K103" i="31"/>
  <c r="J103" i="31"/>
  <c r="I103" i="31"/>
  <c r="G103" i="31"/>
  <c r="F103" i="31"/>
  <c r="E103" i="31"/>
  <c r="D103" i="31"/>
  <c r="H102" i="31"/>
  <c r="C102" i="31"/>
  <c r="H101" i="31"/>
  <c r="C101" i="31"/>
  <c r="H100" i="31"/>
  <c r="C100" i="31"/>
  <c r="H99" i="31"/>
  <c r="C99" i="31"/>
  <c r="H98" i="31"/>
  <c r="C98" i="31"/>
  <c r="H97" i="31"/>
  <c r="C97" i="31"/>
  <c r="H96" i="31"/>
  <c r="C96" i="31"/>
  <c r="L95" i="31"/>
  <c r="K95" i="31"/>
  <c r="J95" i="31"/>
  <c r="I95" i="31"/>
  <c r="I83" i="31" s="1"/>
  <c r="G95" i="31"/>
  <c r="F95" i="31"/>
  <c r="E95" i="31"/>
  <c r="D95" i="31"/>
  <c r="C95" i="31" s="1"/>
  <c r="H94" i="31"/>
  <c r="C94" i="31"/>
  <c r="H93" i="31"/>
  <c r="C93" i="31"/>
  <c r="H92" i="31"/>
  <c r="C92" i="31"/>
  <c r="H91" i="31"/>
  <c r="C91" i="31"/>
  <c r="H90" i="31"/>
  <c r="C90" i="31"/>
  <c r="L89" i="31"/>
  <c r="K89" i="31"/>
  <c r="J89" i="31"/>
  <c r="I89" i="31"/>
  <c r="G89" i="31"/>
  <c r="F89" i="31"/>
  <c r="E89" i="31"/>
  <c r="D89" i="31"/>
  <c r="H88" i="31"/>
  <c r="C88" i="31"/>
  <c r="H87" i="31"/>
  <c r="C87" i="31"/>
  <c r="H86" i="31"/>
  <c r="C86" i="31"/>
  <c r="H85" i="31"/>
  <c r="C85" i="31"/>
  <c r="L84" i="31"/>
  <c r="K84" i="31"/>
  <c r="J84" i="31"/>
  <c r="I84" i="31"/>
  <c r="G84" i="31"/>
  <c r="G83" i="31" s="1"/>
  <c r="F84" i="31"/>
  <c r="F83" i="31" s="1"/>
  <c r="E84" i="31"/>
  <c r="D84" i="31"/>
  <c r="K83" i="31"/>
  <c r="K75" i="31" s="1"/>
  <c r="E83" i="31"/>
  <c r="H82" i="31"/>
  <c r="C82" i="31"/>
  <c r="H81" i="31"/>
  <c r="C81" i="31"/>
  <c r="L80" i="31"/>
  <c r="L76" i="31" s="1"/>
  <c r="K80" i="31"/>
  <c r="J80" i="31"/>
  <c r="I80" i="31"/>
  <c r="H80" i="31" s="1"/>
  <c r="G80" i="31"/>
  <c r="F80" i="31"/>
  <c r="E80" i="31"/>
  <c r="D80" i="31"/>
  <c r="H79" i="31"/>
  <c r="C79" i="31"/>
  <c r="H78" i="31"/>
  <c r="C78" i="31"/>
  <c r="L77" i="31"/>
  <c r="K77" i="31"/>
  <c r="J77" i="31"/>
  <c r="I77" i="31"/>
  <c r="G77" i="31"/>
  <c r="F77" i="31"/>
  <c r="F76" i="31" s="1"/>
  <c r="E77" i="31"/>
  <c r="E76" i="31" s="1"/>
  <c r="D77" i="31"/>
  <c r="D76" i="31" s="1"/>
  <c r="K76" i="31"/>
  <c r="G76" i="31"/>
  <c r="G75" i="31" s="1"/>
  <c r="H74" i="31"/>
  <c r="C74" i="31"/>
  <c r="H73" i="31"/>
  <c r="C73" i="31"/>
  <c r="H72" i="31"/>
  <c r="C72" i="31"/>
  <c r="H71" i="31"/>
  <c r="C71" i="31"/>
  <c r="H70" i="31"/>
  <c r="C70" i="31"/>
  <c r="L69" i="31"/>
  <c r="K69" i="31"/>
  <c r="J69" i="31"/>
  <c r="H69" i="31" s="1"/>
  <c r="I69" i="31"/>
  <c r="I67" i="31" s="1"/>
  <c r="G69" i="31"/>
  <c r="F69" i="31"/>
  <c r="F67" i="31" s="1"/>
  <c r="E69" i="31"/>
  <c r="D69" i="31"/>
  <c r="H68" i="31"/>
  <c r="C68" i="31"/>
  <c r="L67" i="31"/>
  <c r="L53" i="31" s="1"/>
  <c r="K67" i="31"/>
  <c r="G67" i="31"/>
  <c r="E67" i="31"/>
  <c r="D67" i="31"/>
  <c r="H66" i="31"/>
  <c r="C66" i="31"/>
  <c r="H65" i="31"/>
  <c r="C65" i="31"/>
  <c r="H64" i="31"/>
  <c r="C64" i="31"/>
  <c r="H63" i="31"/>
  <c r="C63" i="31"/>
  <c r="H62" i="31"/>
  <c r="C62" i="31"/>
  <c r="H61" i="31"/>
  <c r="C61" i="31"/>
  <c r="H60" i="31"/>
  <c r="C60" i="31"/>
  <c r="H59" i="31"/>
  <c r="C59" i="31"/>
  <c r="L58" i="31"/>
  <c r="K58" i="31"/>
  <c r="J58" i="31"/>
  <c r="I58" i="31"/>
  <c r="G58" i="31"/>
  <c r="F58" i="31"/>
  <c r="E58" i="31"/>
  <c r="D58" i="31"/>
  <c r="H57" i="31"/>
  <c r="C57" i="31"/>
  <c r="H56" i="31"/>
  <c r="C56" i="31"/>
  <c r="L55" i="31"/>
  <c r="L54" i="31" s="1"/>
  <c r="K55" i="31"/>
  <c r="K54" i="31" s="1"/>
  <c r="K53" i="31" s="1"/>
  <c r="J55" i="31"/>
  <c r="I55" i="31"/>
  <c r="G55" i="31"/>
  <c r="F55" i="31"/>
  <c r="F54" i="31" s="1"/>
  <c r="F53" i="31" s="1"/>
  <c r="E55" i="31"/>
  <c r="E54" i="31" s="1"/>
  <c r="E53" i="31" s="1"/>
  <c r="D55" i="31"/>
  <c r="D54" i="31" s="1"/>
  <c r="I54" i="31"/>
  <c r="I53" i="31" s="1"/>
  <c r="G54" i="31"/>
  <c r="G53" i="31" s="1"/>
  <c r="H47" i="31"/>
  <c r="C47" i="31"/>
  <c r="H46" i="31"/>
  <c r="C46" i="31"/>
  <c r="L45" i="31"/>
  <c r="G45" i="31"/>
  <c r="H44" i="31"/>
  <c r="C44" i="31"/>
  <c r="K43" i="31"/>
  <c r="J43" i="31"/>
  <c r="I43" i="31"/>
  <c r="F43" i="31"/>
  <c r="E43" i="31"/>
  <c r="E20" i="31" s="1"/>
  <c r="D43" i="31"/>
  <c r="H42" i="31"/>
  <c r="C42" i="31"/>
  <c r="I41" i="31"/>
  <c r="H41" i="31" s="1"/>
  <c r="D41" i="31"/>
  <c r="C41" i="31" s="1"/>
  <c r="H40" i="31"/>
  <c r="C40" i="31"/>
  <c r="H39" i="31"/>
  <c r="C39" i="31"/>
  <c r="H38" i="31"/>
  <c r="C38" i="31"/>
  <c r="H37" i="31"/>
  <c r="C37" i="31"/>
  <c r="K36" i="31"/>
  <c r="H36" i="31" s="1"/>
  <c r="F36" i="31"/>
  <c r="C36" i="31" s="1"/>
  <c r="H35" i="31"/>
  <c r="C35" i="31"/>
  <c r="H34" i="31"/>
  <c r="C34" i="31"/>
  <c r="K33" i="31"/>
  <c r="H33" i="31" s="1"/>
  <c r="F33" i="31"/>
  <c r="C33" i="31" s="1"/>
  <c r="H32" i="31"/>
  <c r="C32" i="31"/>
  <c r="K31" i="31"/>
  <c r="H31" i="31" s="1"/>
  <c r="F31" i="31"/>
  <c r="C31" i="31" s="1"/>
  <c r="H30" i="31"/>
  <c r="C30" i="31"/>
  <c r="H29" i="31"/>
  <c r="C29" i="31"/>
  <c r="H28" i="31"/>
  <c r="C28" i="31"/>
  <c r="K27" i="31"/>
  <c r="F27" i="31"/>
  <c r="C27" i="31" s="1"/>
  <c r="H25" i="31"/>
  <c r="C25" i="31"/>
  <c r="H23" i="31"/>
  <c r="C23" i="31"/>
  <c r="H22" i="31"/>
  <c r="C22" i="31"/>
  <c r="L21" i="31"/>
  <c r="K21" i="31"/>
  <c r="K289" i="31" s="1"/>
  <c r="J21" i="31"/>
  <c r="J289" i="31" s="1"/>
  <c r="J288" i="31" s="1"/>
  <c r="I21" i="31"/>
  <c r="H21" i="31"/>
  <c r="H289" i="31" s="1"/>
  <c r="H288" i="31" s="1"/>
  <c r="G21" i="31"/>
  <c r="G289" i="31" s="1"/>
  <c r="F21" i="31"/>
  <c r="F289" i="31" s="1"/>
  <c r="F288" i="31" s="1"/>
  <c r="E21" i="31"/>
  <c r="D21" i="31"/>
  <c r="J20" i="31"/>
  <c r="H298" i="30"/>
  <c r="C298" i="30"/>
  <c r="H297" i="30"/>
  <c r="C297" i="30"/>
  <c r="H296" i="30"/>
  <c r="C296" i="30"/>
  <c r="H295" i="30"/>
  <c r="C295" i="30"/>
  <c r="H294" i="30"/>
  <c r="C294" i="30"/>
  <c r="H293" i="30"/>
  <c r="C293" i="30"/>
  <c r="H292" i="30"/>
  <c r="C292" i="30"/>
  <c r="C290" i="30" s="1"/>
  <c r="H291" i="30"/>
  <c r="H290" i="30" s="1"/>
  <c r="C291" i="30"/>
  <c r="L290" i="30"/>
  <c r="K290" i="30"/>
  <c r="J290" i="30"/>
  <c r="I290" i="30"/>
  <c r="G290" i="30"/>
  <c r="F290" i="30"/>
  <c r="E290" i="30"/>
  <c r="D290" i="30"/>
  <c r="H285" i="30"/>
  <c r="C285" i="30"/>
  <c r="H284" i="30"/>
  <c r="C284" i="30"/>
  <c r="L283" i="30"/>
  <c r="K283" i="30"/>
  <c r="J283" i="30"/>
  <c r="I283" i="30"/>
  <c r="G283" i="30"/>
  <c r="F283" i="30"/>
  <c r="E283" i="30"/>
  <c r="D283" i="30"/>
  <c r="H282" i="30"/>
  <c r="C282" i="30"/>
  <c r="L281" i="30"/>
  <c r="K281" i="30"/>
  <c r="J281" i="30"/>
  <c r="I281" i="30"/>
  <c r="G281" i="30"/>
  <c r="F281" i="30"/>
  <c r="E281" i="30"/>
  <c r="D281" i="30"/>
  <c r="H280" i="30"/>
  <c r="C280" i="30"/>
  <c r="H279" i="30"/>
  <c r="C279" i="30"/>
  <c r="H278" i="30"/>
  <c r="C278" i="30"/>
  <c r="H277" i="30"/>
  <c r="C277" i="30"/>
  <c r="L276" i="30"/>
  <c r="K276" i="30"/>
  <c r="J276" i="30"/>
  <c r="H276" i="30" s="1"/>
  <c r="I276" i="30"/>
  <c r="G276" i="30"/>
  <c r="F276" i="30"/>
  <c r="E276" i="30"/>
  <c r="E270" i="30" s="1"/>
  <c r="E269" i="30" s="1"/>
  <c r="D276" i="30"/>
  <c r="H275" i="30"/>
  <c r="C275" i="30"/>
  <c r="H274" i="30"/>
  <c r="C274" i="30"/>
  <c r="H273" i="30"/>
  <c r="C273" i="30"/>
  <c r="L272" i="30"/>
  <c r="L270" i="30" s="1"/>
  <c r="L269" i="30" s="1"/>
  <c r="K272" i="30"/>
  <c r="J272" i="30"/>
  <c r="I272" i="30"/>
  <c r="H272" i="30"/>
  <c r="G272" i="30"/>
  <c r="F272" i="30"/>
  <c r="F270" i="30" s="1"/>
  <c r="F269" i="30" s="1"/>
  <c r="E272" i="30"/>
  <c r="D272" i="30"/>
  <c r="H271" i="30"/>
  <c r="C271" i="30"/>
  <c r="K270" i="30"/>
  <c r="I270" i="30"/>
  <c r="G270" i="30"/>
  <c r="K269" i="30"/>
  <c r="G269" i="30"/>
  <c r="H268" i="30"/>
  <c r="C268" i="30"/>
  <c r="H267" i="30"/>
  <c r="C267" i="30"/>
  <c r="H266" i="30"/>
  <c r="C266" i="30"/>
  <c r="H265" i="30"/>
  <c r="C265" i="30"/>
  <c r="L264" i="30"/>
  <c r="K264" i="30"/>
  <c r="K259" i="30" s="1"/>
  <c r="J264" i="30"/>
  <c r="I264" i="30"/>
  <c r="G264" i="30"/>
  <c r="F264" i="30"/>
  <c r="E264" i="30"/>
  <c r="D264" i="30"/>
  <c r="H263" i="30"/>
  <c r="C263" i="30"/>
  <c r="H262" i="30"/>
  <c r="C262" i="30"/>
  <c r="H261" i="30"/>
  <c r="C261" i="30"/>
  <c r="L260" i="30"/>
  <c r="L259" i="30" s="1"/>
  <c r="K260" i="30"/>
  <c r="J260" i="30"/>
  <c r="J259" i="30" s="1"/>
  <c r="I260" i="30"/>
  <c r="G260" i="30"/>
  <c r="F260" i="30"/>
  <c r="E260" i="30"/>
  <c r="E259" i="30" s="1"/>
  <c r="D260" i="30"/>
  <c r="G259" i="30"/>
  <c r="H258" i="30"/>
  <c r="C258" i="30"/>
  <c r="H257" i="30"/>
  <c r="C257" i="30"/>
  <c r="H256" i="30"/>
  <c r="C256" i="30"/>
  <c r="H255" i="30"/>
  <c r="C255" i="30"/>
  <c r="H254" i="30"/>
  <c r="C254" i="30"/>
  <c r="H253" i="30"/>
  <c r="C253" i="30"/>
  <c r="L252" i="30"/>
  <c r="L251" i="30" s="1"/>
  <c r="K252" i="30"/>
  <c r="J252" i="30"/>
  <c r="I252" i="30"/>
  <c r="G252" i="30"/>
  <c r="F252" i="30"/>
  <c r="F251" i="30" s="1"/>
  <c r="E252" i="30"/>
  <c r="E251" i="30" s="1"/>
  <c r="D252" i="30"/>
  <c r="D251" i="30" s="1"/>
  <c r="K251" i="30"/>
  <c r="I251" i="30"/>
  <c r="G251" i="30"/>
  <c r="H250" i="30"/>
  <c r="C250" i="30"/>
  <c r="H249" i="30"/>
  <c r="C249" i="30"/>
  <c r="H248" i="30"/>
  <c r="C248" i="30"/>
  <c r="H247" i="30"/>
  <c r="C247" i="30"/>
  <c r="L246" i="30"/>
  <c r="K246" i="30"/>
  <c r="J246" i="30"/>
  <c r="J231" i="30" s="1"/>
  <c r="I246" i="30"/>
  <c r="G246" i="30"/>
  <c r="F246" i="30"/>
  <c r="E246" i="30"/>
  <c r="C246" i="30" s="1"/>
  <c r="D246" i="30"/>
  <c r="H245" i="30"/>
  <c r="C245" i="30"/>
  <c r="H244" i="30"/>
  <c r="C244" i="30"/>
  <c r="H243" i="30"/>
  <c r="C243" i="30"/>
  <c r="H242" i="30"/>
  <c r="C242" i="30"/>
  <c r="H241" i="30"/>
  <c r="C241" i="30"/>
  <c r="H240" i="30"/>
  <c r="C240" i="30"/>
  <c r="H239" i="30"/>
  <c r="C239" i="30"/>
  <c r="L238" i="30"/>
  <c r="K238" i="30"/>
  <c r="J238" i="30"/>
  <c r="I238" i="30"/>
  <c r="G238" i="30"/>
  <c r="F238" i="30"/>
  <c r="E238" i="30"/>
  <c r="D238" i="30"/>
  <c r="H237" i="30"/>
  <c r="C237" i="30"/>
  <c r="H236" i="30"/>
  <c r="C236" i="30"/>
  <c r="L235" i="30"/>
  <c r="L231" i="30" s="1"/>
  <c r="K235" i="30"/>
  <c r="J235" i="30"/>
  <c r="I235" i="30"/>
  <c r="G235" i="30"/>
  <c r="F235" i="30"/>
  <c r="E235" i="30"/>
  <c r="D235" i="30"/>
  <c r="C235" i="30"/>
  <c r="H234" i="30"/>
  <c r="C234" i="30"/>
  <c r="L233" i="30"/>
  <c r="K233" i="30"/>
  <c r="K231" i="30" s="1"/>
  <c r="K230" i="30" s="1"/>
  <c r="J233" i="30"/>
  <c r="I233" i="30"/>
  <c r="G233" i="30"/>
  <c r="F233" i="30"/>
  <c r="E233" i="30"/>
  <c r="D233" i="30"/>
  <c r="H232" i="30"/>
  <c r="C232" i="30"/>
  <c r="D231" i="30"/>
  <c r="H229" i="30"/>
  <c r="C229" i="30"/>
  <c r="H228" i="30"/>
  <c r="C228" i="30"/>
  <c r="L227" i="30"/>
  <c r="K227" i="30"/>
  <c r="J227" i="30"/>
  <c r="I227" i="30"/>
  <c r="G227" i="30"/>
  <c r="F227" i="30"/>
  <c r="E227" i="30"/>
  <c r="D227" i="30"/>
  <c r="D226" i="30"/>
  <c r="C226" i="30" s="1"/>
  <c r="H226" i="30"/>
  <c r="H225" i="30"/>
  <c r="C225" i="30"/>
  <c r="H224" i="30"/>
  <c r="C224" i="30"/>
  <c r="H223" i="30"/>
  <c r="C223" i="30"/>
  <c r="H222" i="30"/>
  <c r="C222" i="30"/>
  <c r="H221" i="30"/>
  <c r="C221" i="30"/>
  <c r="H220" i="30"/>
  <c r="C220" i="30"/>
  <c r="H219" i="30"/>
  <c r="C219" i="30"/>
  <c r="H218" i="30"/>
  <c r="C218" i="30"/>
  <c r="H217" i="30"/>
  <c r="C217" i="30"/>
  <c r="L216" i="30"/>
  <c r="K216" i="30"/>
  <c r="J216" i="30"/>
  <c r="I216" i="30"/>
  <c r="G216" i="30"/>
  <c r="G204" i="30" s="1"/>
  <c r="F216" i="30"/>
  <c r="E216" i="30"/>
  <c r="D216" i="30"/>
  <c r="C216" i="30"/>
  <c r="H215" i="30"/>
  <c r="C215" i="30"/>
  <c r="H214" i="30"/>
  <c r="C214" i="30"/>
  <c r="H213" i="30"/>
  <c r="C213" i="30"/>
  <c r="H212" i="30"/>
  <c r="C212" i="30"/>
  <c r="H211" i="30"/>
  <c r="C211" i="30"/>
  <c r="H210" i="30"/>
  <c r="C210" i="30"/>
  <c r="H209" i="30"/>
  <c r="C209" i="30"/>
  <c r="H208" i="30"/>
  <c r="C208" i="30"/>
  <c r="H207" i="30"/>
  <c r="C207" i="30"/>
  <c r="H206" i="30"/>
  <c r="C206" i="30"/>
  <c r="L205" i="30"/>
  <c r="K205" i="30"/>
  <c r="J205" i="30"/>
  <c r="I205" i="30"/>
  <c r="G205" i="30"/>
  <c r="F205" i="30"/>
  <c r="E205" i="30"/>
  <c r="D205" i="30"/>
  <c r="K204" i="30"/>
  <c r="F204" i="30"/>
  <c r="H203" i="30"/>
  <c r="C203" i="30"/>
  <c r="H202" i="30"/>
  <c r="C202" i="30"/>
  <c r="H201" i="30"/>
  <c r="C201" i="30"/>
  <c r="H200" i="30"/>
  <c r="C200" i="30"/>
  <c r="H199" i="30"/>
  <c r="C199" i="30"/>
  <c r="L198" i="30"/>
  <c r="L196" i="30" s="1"/>
  <c r="K198" i="30"/>
  <c r="K196" i="30" s="1"/>
  <c r="K195" i="30" s="1"/>
  <c r="J198" i="30"/>
  <c r="I198" i="30"/>
  <c r="G198" i="30"/>
  <c r="G196" i="30" s="1"/>
  <c r="G195" i="30" s="1"/>
  <c r="F198" i="30"/>
  <c r="F196" i="30" s="1"/>
  <c r="F195" i="30" s="1"/>
  <c r="E198" i="30"/>
  <c r="D198" i="30"/>
  <c r="C198" i="30"/>
  <c r="H197" i="30"/>
  <c r="C197" i="30"/>
  <c r="J196" i="30"/>
  <c r="I196" i="30"/>
  <c r="E196" i="30"/>
  <c r="D196" i="30"/>
  <c r="H193" i="30"/>
  <c r="C193" i="30"/>
  <c r="L192" i="30"/>
  <c r="K192" i="30"/>
  <c r="K191" i="30" s="1"/>
  <c r="J192" i="30"/>
  <c r="J191" i="30" s="1"/>
  <c r="J187" i="30" s="1"/>
  <c r="I192" i="30"/>
  <c r="G192" i="30"/>
  <c r="G191" i="30" s="1"/>
  <c r="F192" i="30"/>
  <c r="F191" i="30" s="1"/>
  <c r="F187" i="30" s="1"/>
  <c r="E192" i="30"/>
  <c r="E191" i="30" s="1"/>
  <c r="E187" i="30" s="1"/>
  <c r="D192" i="30"/>
  <c r="L191" i="30"/>
  <c r="I191" i="30"/>
  <c r="D191" i="30"/>
  <c r="H190" i="30"/>
  <c r="C190" i="30"/>
  <c r="H189" i="30"/>
  <c r="C189" i="30"/>
  <c r="L188" i="30"/>
  <c r="L187" i="30" s="1"/>
  <c r="K188" i="30"/>
  <c r="K187" i="30" s="1"/>
  <c r="J188" i="30"/>
  <c r="I188" i="30"/>
  <c r="G188" i="30"/>
  <c r="F188" i="30"/>
  <c r="E188" i="30"/>
  <c r="D188" i="30"/>
  <c r="I187" i="30"/>
  <c r="H186" i="30"/>
  <c r="C186" i="30"/>
  <c r="H185" i="30"/>
  <c r="C185" i="30"/>
  <c r="L184" i="30"/>
  <c r="K184" i="30"/>
  <c r="J184" i="30"/>
  <c r="I184" i="30"/>
  <c r="G184" i="30"/>
  <c r="F184" i="30"/>
  <c r="E184" i="30"/>
  <c r="D184" i="30"/>
  <c r="C184" i="30"/>
  <c r="H183" i="30"/>
  <c r="C183" i="30"/>
  <c r="H182" i="30"/>
  <c r="C182" i="30"/>
  <c r="H181" i="30"/>
  <c r="C181" i="30"/>
  <c r="H180" i="30"/>
  <c r="C180" i="30"/>
  <c r="L179" i="30"/>
  <c r="L174" i="30" s="1"/>
  <c r="L173" i="30" s="1"/>
  <c r="K179" i="30"/>
  <c r="J179" i="30"/>
  <c r="I179" i="30"/>
  <c r="H179" i="30" s="1"/>
  <c r="G179" i="30"/>
  <c r="G174" i="30" s="1"/>
  <c r="G173" i="30" s="1"/>
  <c r="F179" i="30"/>
  <c r="E179" i="30"/>
  <c r="D179" i="30"/>
  <c r="H178" i="30"/>
  <c r="C178" i="30"/>
  <c r="H177" i="30"/>
  <c r="C177" i="30"/>
  <c r="H176" i="30"/>
  <c r="C176" i="30"/>
  <c r="L175" i="30"/>
  <c r="K175" i="30"/>
  <c r="K174" i="30" s="1"/>
  <c r="K173" i="30" s="1"/>
  <c r="J175" i="30"/>
  <c r="I175" i="30"/>
  <c r="G175" i="30"/>
  <c r="F175" i="30"/>
  <c r="F174" i="30" s="1"/>
  <c r="F173" i="30" s="1"/>
  <c r="E175" i="30"/>
  <c r="D175" i="30"/>
  <c r="J174" i="30"/>
  <c r="J173" i="30" s="1"/>
  <c r="D174" i="30"/>
  <c r="D173" i="30" s="1"/>
  <c r="H172" i="30"/>
  <c r="C172" i="30"/>
  <c r="H171" i="30"/>
  <c r="C171" i="30"/>
  <c r="H170" i="30"/>
  <c r="C170" i="30"/>
  <c r="H169" i="30"/>
  <c r="C169" i="30"/>
  <c r="H168" i="30"/>
  <c r="C168" i="30"/>
  <c r="H167" i="30"/>
  <c r="C167" i="30"/>
  <c r="L166" i="30"/>
  <c r="L165" i="30" s="1"/>
  <c r="K166" i="30"/>
  <c r="K165" i="30" s="1"/>
  <c r="J166" i="30"/>
  <c r="I166" i="30"/>
  <c r="H166" i="30" s="1"/>
  <c r="G166" i="30"/>
  <c r="G165" i="30" s="1"/>
  <c r="F166" i="30"/>
  <c r="E166" i="30"/>
  <c r="D166" i="30"/>
  <c r="J165" i="30"/>
  <c r="I165" i="30"/>
  <c r="H165" i="30" s="1"/>
  <c r="F165" i="30"/>
  <c r="E165" i="30"/>
  <c r="H164" i="30"/>
  <c r="C164" i="30"/>
  <c r="H163" i="30"/>
  <c r="C163" i="30"/>
  <c r="H162" i="30"/>
  <c r="C162" i="30"/>
  <c r="H161" i="30"/>
  <c r="C161" i="30"/>
  <c r="L160" i="30"/>
  <c r="L130" i="30" s="1"/>
  <c r="K160" i="30"/>
  <c r="J160" i="30"/>
  <c r="I160" i="30"/>
  <c r="G160" i="30"/>
  <c r="F160" i="30"/>
  <c r="E160" i="30"/>
  <c r="D160" i="30"/>
  <c r="C160" i="30"/>
  <c r="H159" i="30"/>
  <c r="C159" i="30"/>
  <c r="H158" i="30"/>
  <c r="C158" i="30"/>
  <c r="H157" i="30"/>
  <c r="C157" i="30"/>
  <c r="H156" i="30"/>
  <c r="C156" i="30"/>
  <c r="H155" i="30"/>
  <c r="C155" i="30"/>
  <c r="H154" i="30"/>
  <c r="C154" i="30"/>
  <c r="H153" i="30"/>
  <c r="C153" i="30"/>
  <c r="H152" i="30"/>
  <c r="C152" i="30"/>
  <c r="L151" i="30"/>
  <c r="K151" i="30"/>
  <c r="J151" i="30"/>
  <c r="I151" i="30"/>
  <c r="H151" i="30" s="1"/>
  <c r="G151" i="30"/>
  <c r="F151" i="30"/>
  <c r="E151" i="30"/>
  <c r="D151" i="30"/>
  <c r="H150" i="30"/>
  <c r="C150" i="30"/>
  <c r="H149" i="30"/>
  <c r="C149" i="30"/>
  <c r="H148" i="30"/>
  <c r="C148" i="30"/>
  <c r="H147" i="30"/>
  <c r="C147" i="30"/>
  <c r="H146" i="30"/>
  <c r="C146" i="30"/>
  <c r="H145" i="30"/>
  <c r="C145" i="30"/>
  <c r="L144" i="30"/>
  <c r="K144" i="30"/>
  <c r="J144" i="30"/>
  <c r="I144" i="30"/>
  <c r="H144" i="30" s="1"/>
  <c r="G144" i="30"/>
  <c r="F144" i="30"/>
  <c r="E144" i="30"/>
  <c r="D144" i="30"/>
  <c r="C144" i="30" s="1"/>
  <c r="H143" i="30"/>
  <c r="C143" i="30"/>
  <c r="H142" i="30"/>
  <c r="C142" i="30"/>
  <c r="L141" i="30"/>
  <c r="K141" i="30"/>
  <c r="J141" i="30"/>
  <c r="I141" i="30"/>
  <c r="G141" i="30"/>
  <c r="F141" i="30"/>
  <c r="E141" i="30"/>
  <c r="C141" i="30" s="1"/>
  <c r="D141" i="30"/>
  <c r="H140" i="30"/>
  <c r="C140" i="30"/>
  <c r="H139" i="30"/>
  <c r="C139" i="30"/>
  <c r="H138" i="30"/>
  <c r="C138" i="30"/>
  <c r="H137" i="30"/>
  <c r="C137" i="30"/>
  <c r="L136" i="30"/>
  <c r="K136" i="30"/>
  <c r="J136" i="30"/>
  <c r="I136" i="30"/>
  <c r="G136" i="30"/>
  <c r="F136" i="30"/>
  <c r="E136" i="30"/>
  <c r="D136" i="30"/>
  <c r="C136" i="30" s="1"/>
  <c r="H135" i="30"/>
  <c r="C135" i="30"/>
  <c r="H134" i="30"/>
  <c r="C134" i="30"/>
  <c r="H133" i="30"/>
  <c r="C133" i="30"/>
  <c r="H132" i="30"/>
  <c r="C132" i="30"/>
  <c r="L131" i="30"/>
  <c r="K131" i="30"/>
  <c r="J131" i="30"/>
  <c r="I131" i="30"/>
  <c r="G131" i="30"/>
  <c r="F131" i="30"/>
  <c r="F130" i="30" s="1"/>
  <c r="E131" i="30"/>
  <c r="D131" i="30"/>
  <c r="J130" i="30"/>
  <c r="H129" i="30"/>
  <c r="C129" i="30"/>
  <c r="C128" i="30" s="1"/>
  <c r="L128" i="30"/>
  <c r="K128" i="30"/>
  <c r="J128" i="30"/>
  <c r="I128" i="30"/>
  <c r="H128" i="30"/>
  <c r="G128" i="30"/>
  <c r="F128" i="30"/>
  <c r="E128" i="30"/>
  <c r="D128" i="30"/>
  <c r="H127" i="30"/>
  <c r="C127" i="30"/>
  <c r="H126" i="30"/>
  <c r="C126" i="30"/>
  <c r="H125" i="30"/>
  <c r="C125" i="30"/>
  <c r="H124" i="30"/>
  <c r="C124" i="30"/>
  <c r="H123" i="30"/>
  <c r="C123" i="30"/>
  <c r="L122" i="30"/>
  <c r="K122" i="30"/>
  <c r="J122" i="30"/>
  <c r="I122" i="30"/>
  <c r="G122" i="30"/>
  <c r="F122" i="30"/>
  <c r="E122" i="30"/>
  <c r="D122" i="30"/>
  <c r="H121" i="30"/>
  <c r="C121" i="30"/>
  <c r="H120" i="30"/>
  <c r="C120" i="30"/>
  <c r="H119" i="30"/>
  <c r="C119" i="30"/>
  <c r="H118" i="30"/>
  <c r="C118" i="30"/>
  <c r="H117" i="30"/>
  <c r="C117" i="30"/>
  <c r="L116" i="30"/>
  <c r="K116" i="30"/>
  <c r="J116" i="30"/>
  <c r="I116" i="30"/>
  <c r="G116" i="30"/>
  <c r="F116" i="30"/>
  <c r="E116" i="30"/>
  <c r="D116" i="30"/>
  <c r="C116" i="30"/>
  <c r="H115" i="30"/>
  <c r="C115" i="30"/>
  <c r="H114" i="30"/>
  <c r="C114" i="30"/>
  <c r="H113" i="30"/>
  <c r="C113" i="30"/>
  <c r="L112" i="30"/>
  <c r="K112" i="30"/>
  <c r="K83" i="30" s="1"/>
  <c r="J112" i="30"/>
  <c r="I112" i="30"/>
  <c r="G112" i="30"/>
  <c r="F112" i="30"/>
  <c r="E112" i="30"/>
  <c r="C112" i="30" s="1"/>
  <c r="D112" i="30"/>
  <c r="H111" i="30"/>
  <c r="C111" i="30"/>
  <c r="H110" i="30"/>
  <c r="C110" i="30"/>
  <c r="H109" i="30"/>
  <c r="C109" i="30"/>
  <c r="H108" i="30"/>
  <c r="C108" i="30"/>
  <c r="H107" i="30"/>
  <c r="C107" i="30"/>
  <c r="H106" i="30"/>
  <c r="C106" i="30"/>
  <c r="H105" i="30"/>
  <c r="C105" i="30"/>
  <c r="H104" i="30"/>
  <c r="C104" i="30"/>
  <c r="L103" i="30"/>
  <c r="K103" i="30"/>
  <c r="J103" i="30"/>
  <c r="I103" i="30"/>
  <c r="G103" i="30"/>
  <c r="F103" i="30"/>
  <c r="E103" i="30"/>
  <c r="D103" i="30"/>
  <c r="H102" i="30"/>
  <c r="C102" i="30"/>
  <c r="H101" i="30"/>
  <c r="C101" i="30"/>
  <c r="H100" i="30"/>
  <c r="C100" i="30"/>
  <c r="H99" i="30"/>
  <c r="C99" i="30"/>
  <c r="H98" i="30"/>
  <c r="C98" i="30"/>
  <c r="H97" i="30"/>
  <c r="C97" i="30"/>
  <c r="H96" i="30"/>
  <c r="C96" i="30"/>
  <c r="L95" i="30"/>
  <c r="K95" i="30"/>
  <c r="J95" i="30"/>
  <c r="J83" i="30" s="1"/>
  <c r="I95" i="30"/>
  <c r="G95" i="30"/>
  <c r="F95" i="30"/>
  <c r="E95" i="30"/>
  <c r="C95" i="30" s="1"/>
  <c r="D95" i="30"/>
  <c r="H94" i="30"/>
  <c r="C94" i="30"/>
  <c r="H93" i="30"/>
  <c r="C93" i="30"/>
  <c r="H92" i="30"/>
  <c r="C92" i="30"/>
  <c r="H91" i="30"/>
  <c r="C91" i="30"/>
  <c r="H90" i="30"/>
  <c r="C90" i="30"/>
  <c r="L89" i="30"/>
  <c r="K89" i="30"/>
  <c r="J89" i="30"/>
  <c r="I89" i="30"/>
  <c r="G89" i="30"/>
  <c r="F89" i="30"/>
  <c r="E89" i="30"/>
  <c r="D89" i="30"/>
  <c r="H88" i="30"/>
  <c r="C88" i="30"/>
  <c r="H87" i="30"/>
  <c r="C87" i="30"/>
  <c r="H86" i="30"/>
  <c r="C86" i="30"/>
  <c r="H85" i="30"/>
  <c r="C85" i="30"/>
  <c r="L84" i="30"/>
  <c r="K84" i="30"/>
  <c r="J84" i="30"/>
  <c r="I84" i="30"/>
  <c r="G84" i="30"/>
  <c r="F84" i="30"/>
  <c r="E84" i="30"/>
  <c r="D84" i="30"/>
  <c r="C84" i="30"/>
  <c r="F83" i="30"/>
  <c r="H82" i="30"/>
  <c r="C82" i="30"/>
  <c r="H81" i="30"/>
  <c r="C81" i="30"/>
  <c r="L80" i="30"/>
  <c r="K80" i="30"/>
  <c r="J80" i="30"/>
  <c r="I80" i="30"/>
  <c r="G80" i="30"/>
  <c r="F80" i="30"/>
  <c r="E80" i="30"/>
  <c r="C80" i="30" s="1"/>
  <c r="D80" i="30"/>
  <c r="H79" i="30"/>
  <c r="C79" i="30"/>
  <c r="H78" i="30"/>
  <c r="C78" i="30"/>
  <c r="L77" i="30"/>
  <c r="K77" i="30"/>
  <c r="K76" i="30" s="1"/>
  <c r="J77" i="30"/>
  <c r="J76" i="30" s="1"/>
  <c r="I77" i="30"/>
  <c r="I76" i="30" s="1"/>
  <c r="G77" i="30"/>
  <c r="F77" i="30"/>
  <c r="E77" i="30"/>
  <c r="C77" i="30" s="1"/>
  <c r="D77" i="30"/>
  <c r="D76" i="30" s="1"/>
  <c r="L76" i="30"/>
  <c r="G76" i="30"/>
  <c r="F76" i="30"/>
  <c r="J75" i="30"/>
  <c r="H74" i="30"/>
  <c r="C74" i="30"/>
  <c r="H73" i="30"/>
  <c r="C73" i="30"/>
  <c r="H72" i="30"/>
  <c r="C72" i="30"/>
  <c r="H71" i="30"/>
  <c r="C71" i="30"/>
  <c r="H70" i="30"/>
  <c r="C70" i="30"/>
  <c r="L69" i="30"/>
  <c r="K69" i="30"/>
  <c r="J69" i="30"/>
  <c r="I69" i="30"/>
  <c r="I67" i="30" s="1"/>
  <c r="G69" i="30"/>
  <c r="G67" i="30" s="1"/>
  <c r="F69" i="30"/>
  <c r="E69" i="30"/>
  <c r="E67" i="30" s="1"/>
  <c r="D69" i="30"/>
  <c r="H68" i="30"/>
  <c r="C68" i="30"/>
  <c r="L67" i="30"/>
  <c r="K67" i="30"/>
  <c r="J67" i="30"/>
  <c r="F67" i="30"/>
  <c r="H66" i="30"/>
  <c r="C66" i="30"/>
  <c r="H65" i="30"/>
  <c r="C65" i="30"/>
  <c r="H64" i="30"/>
  <c r="C64" i="30"/>
  <c r="H63" i="30"/>
  <c r="C63" i="30"/>
  <c r="H62" i="30"/>
  <c r="C62" i="30"/>
  <c r="H61" i="30"/>
  <c r="C61" i="30"/>
  <c r="H60" i="30"/>
  <c r="C60" i="30"/>
  <c r="H59" i="30"/>
  <c r="C59" i="30"/>
  <c r="L58" i="30"/>
  <c r="K58" i="30"/>
  <c r="J58" i="30"/>
  <c r="J54" i="30" s="1"/>
  <c r="J53" i="30" s="1"/>
  <c r="I58" i="30"/>
  <c r="G58" i="30"/>
  <c r="F58" i="30"/>
  <c r="E58" i="30"/>
  <c r="E54" i="30" s="1"/>
  <c r="D58" i="30"/>
  <c r="C58" i="30" s="1"/>
  <c r="H57" i="30"/>
  <c r="C57" i="30"/>
  <c r="H56" i="30"/>
  <c r="C56" i="30"/>
  <c r="L55" i="30"/>
  <c r="L54" i="30" s="1"/>
  <c r="K55" i="30"/>
  <c r="J55" i="30"/>
  <c r="I55" i="30"/>
  <c r="G55" i="30"/>
  <c r="F55" i="30"/>
  <c r="E55" i="30"/>
  <c r="D55" i="30"/>
  <c r="D54" i="30" s="1"/>
  <c r="K54" i="30"/>
  <c r="K53" i="30" s="1"/>
  <c r="I54" i="30"/>
  <c r="H47" i="30"/>
  <c r="C47" i="30"/>
  <c r="H46" i="30"/>
  <c r="C46" i="30"/>
  <c r="L45" i="30"/>
  <c r="H45" i="30" s="1"/>
  <c r="G45" i="30"/>
  <c r="C45" i="30" s="1"/>
  <c r="H44" i="30"/>
  <c r="C44" i="30"/>
  <c r="K43" i="30"/>
  <c r="J43" i="30"/>
  <c r="I43" i="30"/>
  <c r="F43" i="30"/>
  <c r="E43" i="30"/>
  <c r="C43" i="30" s="1"/>
  <c r="D43" i="30"/>
  <c r="H42" i="30"/>
  <c r="C42" i="30"/>
  <c r="I41" i="30"/>
  <c r="H41" i="30" s="1"/>
  <c r="D41" i="30"/>
  <c r="C41" i="30" s="1"/>
  <c r="H40" i="30"/>
  <c r="C40" i="30"/>
  <c r="H39" i="30"/>
  <c r="C39" i="30"/>
  <c r="H38" i="30"/>
  <c r="C38" i="30"/>
  <c r="H37" i="30"/>
  <c r="C37" i="30"/>
  <c r="K36" i="30"/>
  <c r="H36" i="30" s="1"/>
  <c r="F36" i="30"/>
  <c r="C36" i="30" s="1"/>
  <c r="H35" i="30"/>
  <c r="C35" i="30"/>
  <c r="H34" i="30"/>
  <c r="C34" i="30"/>
  <c r="K33" i="30"/>
  <c r="H33" i="30" s="1"/>
  <c r="F33" i="30"/>
  <c r="C33" i="30" s="1"/>
  <c r="H32" i="30"/>
  <c r="C32" i="30"/>
  <c r="K31" i="30"/>
  <c r="F31" i="30"/>
  <c r="C31" i="30" s="1"/>
  <c r="H30" i="30"/>
  <c r="C30" i="30"/>
  <c r="H29" i="30"/>
  <c r="C29" i="30"/>
  <c r="H28" i="30"/>
  <c r="C28" i="30"/>
  <c r="K27" i="30"/>
  <c r="H27" i="30" s="1"/>
  <c r="F27" i="30"/>
  <c r="C27" i="30" s="1"/>
  <c r="H25" i="30"/>
  <c r="C25" i="30"/>
  <c r="H23" i="30"/>
  <c r="C23" i="30"/>
  <c r="H22" i="30"/>
  <c r="C22" i="30"/>
  <c r="L21" i="30"/>
  <c r="L289" i="30" s="1"/>
  <c r="L288" i="30" s="1"/>
  <c r="K21" i="30"/>
  <c r="K289" i="30" s="1"/>
  <c r="K288" i="30" s="1"/>
  <c r="J21" i="30"/>
  <c r="J289" i="30" s="1"/>
  <c r="J288" i="30" s="1"/>
  <c r="I21" i="30"/>
  <c r="G21" i="30"/>
  <c r="G289" i="30" s="1"/>
  <c r="G288" i="30" s="1"/>
  <c r="F21" i="30"/>
  <c r="E21" i="30"/>
  <c r="D21" i="30"/>
  <c r="D289" i="30" s="1"/>
  <c r="D288" i="30" s="1"/>
  <c r="H298" i="29"/>
  <c r="C298" i="29"/>
  <c r="H297" i="29"/>
  <c r="C297" i="29"/>
  <c r="H296" i="29"/>
  <c r="C296" i="29"/>
  <c r="H295" i="29"/>
  <c r="C295" i="29"/>
  <c r="H294" i="29"/>
  <c r="C294" i="29"/>
  <c r="H293" i="29"/>
  <c r="C293" i="29"/>
  <c r="H292" i="29"/>
  <c r="C292" i="29"/>
  <c r="H291" i="29"/>
  <c r="H290" i="29" s="1"/>
  <c r="C291" i="29"/>
  <c r="C290" i="29" s="1"/>
  <c r="L290" i="29"/>
  <c r="K290" i="29"/>
  <c r="J290" i="29"/>
  <c r="I290" i="29"/>
  <c r="G290" i="29"/>
  <c r="F290" i="29"/>
  <c r="E290" i="29"/>
  <c r="D290" i="29"/>
  <c r="H285" i="29"/>
  <c r="C285" i="29"/>
  <c r="H284" i="29"/>
  <c r="C284" i="29"/>
  <c r="L283" i="29"/>
  <c r="K283" i="29"/>
  <c r="J283" i="29"/>
  <c r="I283" i="29"/>
  <c r="G283" i="29"/>
  <c r="F283" i="29"/>
  <c r="E283" i="29"/>
  <c r="D283" i="29"/>
  <c r="H282" i="29"/>
  <c r="C282" i="29"/>
  <c r="L281" i="29"/>
  <c r="K281" i="29"/>
  <c r="J281" i="29"/>
  <c r="I281" i="29"/>
  <c r="G281" i="29"/>
  <c r="F281" i="29"/>
  <c r="E281" i="29"/>
  <c r="C281" i="29" s="1"/>
  <c r="D281" i="29"/>
  <c r="H280" i="29"/>
  <c r="C280" i="29"/>
  <c r="H279" i="29"/>
  <c r="C279" i="29"/>
  <c r="H278" i="29"/>
  <c r="C278" i="29"/>
  <c r="H277" i="29"/>
  <c r="C277" i="29"/>
  <c r="L276" i="29"/>
  <c r="L270" i="29" s="1"/>
  <c r="K276" i="29"/>
  <c r="J276" i="29"/>
  <c r="J270" i="29" s="1"/>
  <c r="J269" i="29" s="1"/>
  <c r="I276" i="29"/>
  <c r="G276" i="29"/>
  <c r="G270" i="29" s="1"/>
  <c r="G269" i="29" s="1"/>
  <c r="F276" i="29"/>
  <c r="E276" i="29"/>
  <c r="D276" i="29"/>
  <c r="H275" i="29"/>
  <c r="C275" i="29"/>
  <c r="H274" i="29"/>
  <c r="C274" i="29"/>
  <c r="H273" i="29"/>
  <c r="C273" i="29"/>
  <c r="L272" i="29"/>
  <c r="K272" i="29"/>
  <c r="K270" i="29" s="1"/>
  <c r="K269" i="29" s="1"/>
  <c r="J272" i="29"/>
  <c r="I272" i="29"/>
  <c r="G272" i="29"/>
  <c r="F272" i="29"/>
  <c r="F270" i="29" s="1"/>
  <c r="F269" i="29" s="1"/>
  <c r="E272" i="29"/>
  <c r="D272" i="29"/>
  <c r="D270" i="29" s="1"/>
  <c r="D269" i="29" s="1"/>
  <c r="H271" i="29"/>
  <c r="C271" i="29"/>
  <c r="L269" i="29"/>
  <c r="H268" i="29"/>
  <c r="C268" i="29"/>
  <c r="H267" i="29"/>
  <c r="C267" i="29"/>
  <c r="H266" i="29"/>
  <c r="C266" i="29"/>
  <c r="H265" i="29"/>
  <c r="C265" i="29"/>
  <c r="L264" i="29"/>
  <c r="K264" i="29"/>
  <c r="J264" i="29"/>
  <c r="I264" i="29"/>
  <c r="G264" i="29"/>
  <c r="F264" i="29"/>
  <c r="E264" i="29"/>
  <c r="C264" i="29" s="1"/>
  <c r="D264" i="29"/>
  <c r="H263" i="29"/>
  <c r="C263" i="29"/>
  <c r="H262" i="29"/>
  <c r="C262" i="29"/>
  <c r="H261" i="29"/>
  <c r="C261" i="29"/>
  <c r="L260" i="29"/>
  <c r="L259" i="29" s="1"/>
  <c r="K260" i="29"/>
  <c r="K259" i="29" s="1"/>
  <c r="J260" i="29"/>
  <c r="I260" i="29"/>
  <c r="G260" i="29"/>
  <c r="F260" i="29"/>
  <c r="F259" i="29" s="1"/>
  <c r="E260" i="29"/>
  <c r="D260" i="29"/>
  <c r="C260" i="29"/>
  <c r="I259" i="29"/>
  <c r="D259" i="29"/>
  <c r="H258" i="29"/>
  <c r="C258" i="29"/>
  <c r="H257" i="29"/>
  <c r="C257" i="29"/>
  <c r="H256" i="29"/>
  <c r="C256" i="29"/>
  <c r="H255" i="29"/>
  <c r="C255" i="29"/>
  <c r="H254" i="29"/>
  <c r="C254" i="29"/>
  <c r="H253" i="29"/>
  <c r="C253" i="29"/>
  <c r="L252" i="29"/>
  <c r="L251" i="29" s="1"/>
  <c r="K252" i="29"/>
  <c r="K251" i="29" s="1"/>
  <c r="J252" i="29"/>
  <c r="J251" i="29" s="1"/>
  <c r="I252" i="29"/>
  <c r="G252" i="29"/>
  <c r="G251" i="29" s="1"/>
  <c r="F252" i="29"/>
  <c r="F251" i="29" s="1"/>
  <c r="E252" i="29"/>
  <c r="D252" i="29"/>
  <c r="C252" i="29"/>
  <c r="I251" i="29"/>
  <c r="E251" i="29"/>
  <c r="D251" i="29"/>
  <c r="H250" i="29"/>
  <c r="C250" i="29"/>
  <c r="H249" i="29"/>
  <c r="C249" i="29"/>
  <c r="H248" i="29"/>
  <c r="C248" i="29"/>
  <c r="H247" i="29"/>
  <c r="C247" i="29"/>
  <c r="L246" i="29"/>
  <c r="K246" i="29"/>
  <c r="J246" i="29"/>
  <c r="I246" i="29"/>
  <c r="G246" i="29"/>
  <c r="F246" i="29"/>
  <c r="E246" i="29"/>
  <c r="D246" i="29"/>
  <c r="C246" i="29" s="1"/>
  <c r="H245" i="29"/>
  <c r="C245" i="29"/>
  <c r="H244" i="29"/>
  <c r="C244" i="29"/>
  <c r="H243" i="29"/>
  <c r="C243" i="29"/>
  <c r="H242" i="29"/>
  <c r="C242" i="29"/>
  <c r="H241" i="29"/>
  <c r="C241" i="29"/>
  <c r="H240" i="29"/>
  <c r="C240" i="29"/>
  <c r="H239" i="29"/>
  <c r="C239" i="29"/>
  <c r="L238" i="29"/>
  <c r="K238" i="29"/>
  <c r="J238" i="29"/>
  <c r="J231" i="29" s="1"/>
  <c r="I238" i="29"/>
  <c r="G238" i="29"/>
  <c r="F238" i="29"/>
  <c r="E238" i="29"/>
  <c r="C238" i="29" s="1"/>
  <c r="D238" i="29"/>
  <c r="H237" i="29"/>
  <c r="C237" i="29"/>
  <c r="H236" i="29"/>
  <c r="C236" i="29"/>
  <c r="L235" i="29"/>
  <c r="K235" i="29"/>
  <c r="K231" i="29" s="1"/>
  <c r="K230" i="29" s="1"/>
  <c r="J235" i="29"/>
  <c r="I235" i="29"/>
  <c r="G235" i="29"/>
  <c r="F235" i="29"/>
  <c r="E235" i="29"/>
  <c r="D235" i="29"/>
  <c r="H234" i="29"/>
  <c r="C234" i="29"/>
  <c r="L233" i="29"/>
  <c r="L231" i="29" s="1"/>
  <c r="L230" i="29" s="1"/>
  <c r="K233" i="29"/>
  <c r="J233" i="29"/>
  <c r="I233" i="29"/>
  <c r="G233" i="29"/>
  <c r="G231" i="29" s="1"/>
  <c r="F233" i="29"/>
  <c r="E233" i="29"/>
  <c r="D233" i="29"/>
  <c r="H232" i="29"/>
  <c r="C232" i="29"/>
  <c r="H229" i="29"/>
  <c r="C229" i="29"/>
  <c r="H228" i="29"/>
  <c r="C228" i="29"/>
  <c r="L227" i="29"/>
  <c r="L204" i="29" s="1"/>
  <c r="K227" i="29"/>
  <c r="J227" i="29"/>
  <c r="I227" i="29"/>
  <c r="G227" i="29"/>
  <c r="F227" i="29"/>
  <c r="E227" i="29"/>
  <c r="D227" i="29"/>
  <c r="H226" i="29"/>
  <c r="D226" i="29"/>
  <c r="C226" i="29"/>
  <c r="H225" i="29"/>
  <c r="C225" i="29"/>
  <c r="H224" i="29"/>
  <c r="C224" i="29"/>
  <c r="H223" i="29"/>
  <c r="C223" i="29"/>
  <c r="H222" i="29"/>
  <c r="C222" i="29"/>
  <c r="H221" i="29"/>
  <c r="C221" i="29"/>
  <c r="H220" i="29"/>
  <c r="C220" i="29"/>
  <c r="H219" i="29"/>
  <c r="C219" i="29"/>
  <c r="H218" i="29"/>
  <c r="C218" i="29"/>
  <c r="H217" i="29"/>
  <c r="C217" i="29"/>
  <c r="L216" i="29"/>
  <c r="K216" i="29"/>
  <c r="J216" i="29"/>
  <c r="I216" i="29"/>
  <c r="H216" i="29" s="1"/>
  <c r="G216" i="29"/>
  <c r="F216" i="29"/>
  <c r="E216" i="29"/>
  <c r="D216" i="29"/>
  <c r="H215" i="29"/>
  <c r="C215" i="29"/>
  <c r="H214" i="29"/>
  <c r="C214" i="29"/>
  <c r="H213" i="29"/>
  <c r="C213" i="29"/>
  <c r="H212" i="29"/>
  <c r="C212" i="29"/>
  <c r="H211" i="29"/>
  <c r="C211" i="29"/>
  <c r="H210" i="29"/>
  <c r="C210" i="29"/>
  <c r="H209" i="29"/>
  <c r="C209" i="29"/>
  <c r="H208" i="29"/>
  <c r="C208" i="29"/>
  <c r="H207" i="29"/>
  <c r="C207" i="29"/>
  <c r="H206" i="29"/>
  <c r="C206" i="29"/>
  <c r="L205" i="29"/>
  <c r="K205" i="29"/>
  <c r="K204" i="29" s="1"/>
  <c r="J205" i="29"/>
  <c r="J204" i="29" s="1"/>
  <c r="I205" i="29"/>
  <c r="I204" i="29" s="1"/>
  <c r="G205" i="29"/>
  <c r="F205" i="29"/>
  <c r="F204" i="29" s="1"/>
  <c r="E205" i="29"/>
  <c r="D205" i="29"/>
  <c r="E204" i="29"/>
  <c r="D204" i="29"/>
  <c r="H203" i="29"/>
  <c r="C203" i="29"/>
  <c r="H202" i="29"/>
  <c r="C202" i="29"/>
  <c r="H201" i="29"/>
  <c r="C201" i="29"/>
  <c r="H200" i="29"/>
  <c r="C200" i="29"/>
  <c r="H199" i="29"/>
  <c r="C199" i="29"/>
  <c r="L198" i="29"/>
  <c r="K198" i="29"/>
  <c r="K196" i="29" s="1"/>
  <c r="K195" i="29" s="1"/>
  <c r="J198" i="29"/>
  <c r="I198" i="29"/>
  <c r="G198" i="29"/>
  <c r="F198" i="29"/>
  <c r="F196" i="29" s="1"/>
  <c r="E198" i="29"/>
  <c r="D198" i="29"/>
  <c r="H197" i="29"/>
  <c r="C197" i="29"/>
  <c r="L196" i="29"/>
  <c r="J196" i="29"/>
  <c r="G196" i="29"/>
  <c r="E196" i="29"/>
  <c r="E195" i="29" s="1"/>
  <c r="H193" i="29"/>
  <c r="C193" i="29"/>
  <c r="L192" i="29"/>
  <c r="L191" i="29" s="1"/>
  <c r="K192" i="29"/>
  <c r="J192" i="29"/>
  <c r="I192" i="29"/>
  <c r="G192" i="29"/>
  <c r="F192" i="29"/>
  <c r="E192" i="29"/>
  <c r="D192" i="29"/>
  <c r="D191" i="29" s="1"/>
  <c r="C192" i="29"/>
  <c r="K191" i="29"/>
  <c r="J191" i="29"/>
  <c r="I191" i="29"/>
  <c r="G191" i="29"/>
  <c r="G187" i="29" s="1"/>
  <c r="F191" i="29"/>
  <c r="E191" i="29"/>
  <c r="H190" i="29"/>
  <c r="C190" i="29"/>
  <c r="H189" i="29"/>
  <c r="C189" i="29"/>
  <c r="L188" i="29"/>
  <c r="K188" i="29"/>
  <c r="J188" i="29"/>
  <c r="I188" i="29"/>
  <c r="G188" i="29"/>
  <c r="F188" i="29"/>
  <c r="E188" i="29"/>
  <c r="D188" i="29"/>
  <c r="D187" i="29" s="1"/>
  <c r="C188" i="29"/>
  <c r="K187" i="29"/>
  <c r="J187" i="29"/>
  <c r="I187" i="29"/>
  <c r="F187" i="29"/>
  <c r="E187" i="29"/>
  <c r="H186" i="29"/>
  <c r="C186" i="29"/>
  <c r="H185" i="29"/>
  <c r="C185" i="29"/>
  <c r="L184" i="29"/>
  <c r="K184" i="29"/>
  <c r="J184" i="29"/>
  <c r="I184" i="29"/>
  <c r="G184" i="29"/>
  <c r="F184" i="29"/>
  <c r="E184" i="29"/>
  <c r="D184" i="29"/>
  <c r="C184" i="29"/>
  <c r="H183" i="29"/>
  <c r="C183" i="29"/>
  <c r="H182" i="29"/>
  <c r="C182" i="29"/>
  <c r="H181" i="29"/>
  <c r="C181" i="29"/>
  <c r="H180" i="29"/>
  <c r="C180" i="29"/>
  <c r="L179" i="29"/>
  <c r="K179" i="29"/>
  <c r="J179" i="29"/>
  <c r="I179" i="29"/>
  <c r="H179" i="29" s="1"/>
  <c r="G179" i="29"/>
  <c r="F179" i="29"/>
  <c r="E179" i="29"/>
  <c r="D179" i="29"/>
  <c r="D174" i="29" s="1"/>
  <c r="D173" i="29" s="1"/>
  <c r="H178" i="29"/>
  <c r="C178" i="29"/>
  <c r="H177" i="29"/>
  <c r="C177" i="29"/>
  <c r="H176" i="29"/>
  <c r="C176" i="29"/>
  <c r="L175" i="29"/>
  <c r="K175" i="29"/>
  <c r="K174" i="29" s="1"/>
  <c r="K173" i="29" s="1"/>
  <c r="J175" i="29"/>
  <c r="I175" i="29"/>
  <c r="G175" i="29"/>
  <c r="F175" i="29"/>
  <c r="F174" i="29" s="1"/>
  <c r="F173" i="29" s="1"/>
  <c r="E175" i="29"/>
  <c r="D175" i="29"/>
  <c r="C175" i="29" s="1"/>
  <c r="L174" i="29"/>
  <c r="H172" i="29"/>
  <c r="C172" i="29"/>
  <c r="H171" i="29"/>
  <c r="C171" i="29"/>
  <c r="H170" i="29"/>
  <c r="C170" i="29"/>
  <c r="H169" i="29"/>
  <c r="C169" i="29"/>
  <c r="H168" i="29"/>
  <c r="C168" i="29"/>
  <c r="H167" i="29"/>
  <c r="C167" i="29"/>
  <c r="L166" i="29"/>
  <c r="L165" i="29" s="1"/>
  <c r="K166" i="29"/>
  <c r="K165" i="29" s="1"/>
  <c r="J166" i="29"/>
  <c r="I166" i="29"/>
  <c r="G166" i="29"/>
  <c r="F166" i="29"/>
  <c r="F165" i="29" s="1"/>
  <c r="E166" i="29"/>
  <c r="D166" i="29"/>
  <c r="D165" i="29" s="1"/>
  <c r="J165" i="29"/>
  <c r="G165" i="29"/>
  <c r="E165" i="29"/>
  <c r="C165" i="29" s="1"/>
  <c r="H164" i="29"/>
  <c r="C164" i="29"/>
  <c r="H163" i="29"/>
  <c r="C163" i="29"/>
  <c r="H162" i="29"/>
  <c r="C162" i="29"/>
  <c r="H161" i="29"/>
  <c r="C161" i="29"/>
  <c r="L160" i="29"/>
  <c r="K160" i="29"/>
  <c r="J160" i="29"/>
  <c r="I160" i="29"/>
  <c r="H160" i="29" s="1"/>
  <c r="G160" i="29"/>
  <c r="F160" i="29"/>
  <c r="E160" i="29"/>
  <c r="D160" i="29"/>
  <c r="H159" i="29"/>
  <c r="C159" i="29"/>
  <c r="H158" i="29"/>
  <c r="C158" i="29"/>
  <c r="H157" i="29"/>
  <c r="C157" i="29"/>
  <c r="H156" i="29"/>
  <c r="C156" i="29"/>
  <c r="H155" i="29"/>
  <c r="C155" i="29"/>
  <c r="H154" i="29"/>
  <c r="C154" i="29"/>
  <c r="H153" i="29"/>
  <c r="C153" i="29"/>
  <c r="H152" i="29"/>
  <c r="C152" i="29"/>
  <c r="L151" i="29"/>
  <c r="K151" i="29"/>
  <c r="J151" i="29"/>
  <c r="I151" i="29"/>
  <c r="G151" i="29"/>
  <c r="F151" i="29"/>
  <c r="E151" i="29"/>
  <c r="D151" i="29"/>
  <c r="H150" i="29"/>
  <c r="C150" i="29"/>
  <c r="H149" i="29"/>
  <c r="C149" i="29"/>
  <c r="H148" i="29"/>
  <c r="C148" i="29"/>
  <c r="H147" i="29"/>
  <c r="C147" i="29"/>
  <c r="H146" i="29"/>
  <c r="C146" i="29"/>
  <c r="H145" i="29"/>
  <c r="C145" i="29"/>
  <c r="L144" i="29"/>
  <c r="K144" i="29"/>
  <c r="J144" i="29"/>
  <c r="I144" i="29"/>
  <c r="G144" i="29"/>
  <c r="F144" i="29"/>
  <c r="E144" i="29"/>
  <c r="D144" i="29"/>
  <c r="C144" i="29" s="1"/>
  <c r="H143" i="29"/>
  <c r="C143" i="29"/>
  <c r="H142" i="29"/>
  <c r="C142" i="29"/>
  <c r="L141" i="29"/>
  <c r="K141" i="29"/>
  <c r="J141" i="29"/>
  <c r="J130" i="29" s="1"/>
  <c r="I141" i="29"/>
  <c r="G141" i="29"/>
  <c r="F141" i="29"/>
  <c r="E141" i="29"/>
  <c r="C141" i="29" s="1"/>
  <c r="D141" i="29"/>
  <c r="H140" i="29"/>
  <c r="C140" i="29"/>
  <c r="H139" i="29"/>
  <c r="C139" i="29"/>
  <c r="H138" i="29"/>
  <c r="C138" i="29"/>
  <c r="H137" i="29"/>
  <c r="C137" i="29"/>
  <c r="L136" i="29"/>
  <c r="K136" i="29"/>
  <c r="J136" i="29"/>
  <c r="I136" i="29"/>
  <c r="G136" i="29"/>
  <c r="F136" i="29"/>
  <c r="F130" i="29" s="1"/>
  <c r="E136" i="29"/>
  <c r="D136" i="29"/>
  <c r="H135" i="29"/>
  <c r="C135" i="29"/>
  <c r="H134" i="29"/>
  <c r="C134" i="29"/>
  <c r="H133" i="29"/>
  <c r="C133" i="29"/>
  <c r="H132" i="29"/>
  <c r="C132" i="29"/>
  <c r="L131" i="29"/>
  <c r="L130" i="29" s="1"/>
  <c r="K131" i="29"/>
  <c r="K130" i="29" s="1"/>
  <c r="J131" i="29"/>
  <c r="I131" i="29"/>
  <c r="H131" i="29" s="1"/>
  <c r="G131" i="29"/>
  <c r="G130" i="29" s="1"/>
  <c r="F131" i="29"/>
  <c r="E131" i="29"/>
  <c r="D131" i="29"/>
  <c r="H129" i="29"/>
  <c r="H128" i="29" s="1"/>
  <c r="C129" i="29"/>
  <c r="C128" i="29" s="1"/>
  <c r="L128" i="29"/>
  <c r="K128" i="29"/>
  <c r="J128" i="29"/>
  <c r="I128" i="29"/>
  <c r="G128" i="29"/>
  <c r="F128" i="29"/>
  <c r="E128" i="29"/>
  <c r="D128" i="29"/>
  <c r="H127" i="29"/>
  <c r="C127" i="29"/>
  <c r="H126" i="29"/>
  <c r="C126" i="29"/>
  <c r="H125" i="29"/>
  <c r="C125" i="29"/>
  <c r="H124" i="29"/>
  <c r="C124" i="29"/>
  <c r="H123" i="29"/>
  <c r="C123" i="29"/>
  <c r="L122" i="29"/>
  <c r="K122" i="29"/>
  <c r="J122" i="29"/>
  <c r="H122" i="29" s="1"/>
  <c r="I122" i="29"/>
  <c r="G122" i="29"/>
  <c r="F122" i="29"/>
  <c r="E122" i="29"/>
  <c r="D122" i="29"/>
  <c r="H121" i="29"/>
  <c r="C121" i="29"/>
  <c r="H120" i="29"/>
  <c r="C120" i="29"/>
  <c r="H119" i="29"/>
  <c r="C119" i="29"/>
  <c r="H118" i="29"/>
  <c r="C118" i="29"/>
  <c r="H117" i="29"/>
  <c r="C117" i="29"/>
  <c r="L116" i="29"/>
  <c r="K116" i="29"/>
  <c r="J116" i="29"/>
  <c r="I116" i="29"/>
  <c r="G116" i="29"/>
  <c r="G83" i="29" s="1"/>
  <c r="F116" i="29"/>
  <c r="E116" i="29"/>
  <c r="D116" i="29"/>
  <c r="H115" i="29"/>
  <c r="C115" i="29"/>
  <c r="H114" i="29"/>
  <c r="C114" i="29"/>
  <c r="H113" i="29"/>
  <c r="C113" i="29"/>
  <c r="L112" i="29"/>
  <c r="K112" i="29"/>
  <c r="J112" i="29"/>
  <c r="H112" i="29" s="1"/>
  <c r="I112" i="29"/>
  <c r="G112" i="29"/>
  <c r="F112" i="29"/>
  <c r="E112" i="29"/>
  <c r="D112" i="29"/>
  <c r="H111" i="29"/>
  <c r="C111" i="29"/>
  <c r="H110" i="29"/>
  <c r="C110" i="29"/>
  <c r="H109" i="29"/>
  <c r="C109" i="29"/>
  <c r="H108" i="29"/>
  <c r="C108" i="29"/>
  <c r="H107" i="29"/>
  <c r="C107" i="29"/>
  <c r="H106" i="29"/>
  <c r="C106" i="29"/>
  <c r="H105" i="29"/>
  <c r="C105" i="29"/>
  <c r="H104" i="29"/>
  <c r="C104" i="29"/>
  <c r="L103" i="29"/>
  <c r="K103" i="29"/>
  <c r="J103" i="29"/>
  <c r="H103" i="29" s="1"/>
  <c r="I103" i="29"/>
  <c r="G103" i="29"/>
  <c r="F103" i="29"/>
  <c r="E103" i="29"/>
  <c r="D103" i="29"/>
  <c r="H102" i="29"/>
  <c r="C102" i="29"/>
  <c r="H101" i="29"/>
  <c r="C101" i="29"/>
  <c r="H100" i="29"/>
  <c r="C100" i="29"/>
  <c r="H99" i="29"/>
  <c r="C99" i="29"/>
  <c r="H98" i="29"/>
  <c r="C98" i="29"/>
  <c r="H97" i="29"/>
  <c r="C97" i="29"/>
  <c r="H96" i="29"/>
  <c r="C96" i="29"/>
  <c r="L95" i="29"/>
  <c r="K95" i="29"/>
  <c r="J95" i="29"/>
  <c r="I95" i="29"/>
  <c r="H95" i="29" s="1"/>
  <c r="G95" i="29"/>
  <c r="F95" i="29"/>
  <c r="E95" i="29"/>
  <c r="D95" i="29"/>
  <c r="H94" i="29"/>
  <c r="C94" i="29"/>
  <c r="H93" i="29"/>
  <c r="C93" i="29"/>
  <c r="H92" i="29"/>
  <c r="C92" i="29"/>
  <c r="H91" i="29"/>
  <c r="C91" i="29"/>
  <c r="H90" i="29"/>
  <c r="C90" i="29"/>
  <c r="L89" i="29"/>
  <c r="K89" i="29"/>
  <c r="J89" i="29"/>
  <c r="I89" i="29"/>
  <c r="H89" i="29"/>
  <c r="G89" i="29"/>
  <c r="F89" i="29"/>
  <c r="E89" i="29"/>
  <c r="D89" i="29"/>
  <c r="C89" i="29" s="1"/>
  <c r="H88" i="29"/>
  <c r="C88" i="29"/>
  <c r="H87" i="29"/>
  <c r="C87" i="29"/>
  <c r="H86" i="29"/>
  <c r="C86" i="29"/>
  <c r="H85" i="29"/>
  <c r="C85" i="29"/>
  <c r="L84" i="29"/>
  <c r="K84" i="29"/>
  <c r="K83" i="29" s="1"/>
  <c r="J84" i="29"/>
  <c r="I84" i="29"/>
  <c r="I83" i="29" s="1"/>
  <c r="G84" i="29"/>
  <c r="F84" i="29"/>
  <c r="F83" i="29" s="1"/>
  <c r="E84" i="29"/>
  <c r="D84" i="29"/>
  <c r="H82" i="29"/>
  <c r="C82" i="29"/>
  <c r="H81" i="29"/>
  <c r="C81" i="29"/>
  <c r="L80" i="29"/>
  <c r="K80" i="29"/>
  <c r="J80" i="29"/>
  <c r="H80" i="29" s="1"/>
  <c r="I80" i="29"/>
  <c r="G80" i="29"/>
  <c r="F80" i="29"/>
  <c r="E80" i="29"/>
  <c r="E76" i="29" s="1"/>
  <c r="D80" i="29"/>
  <c r="H79" i="29"/>
  <c r="C79" i="29"/>
  <c r="H78" i="29"/>
  <c r="C78" i="29"/>
  <c r="L77" i="29"/>
  <c r="L76" i="29" s="1"/>
  <c r="K77" i="29"/>
  <c r="J77" i="29"/>
  <c r="H77" i="29" s="1"/>
  <c r="I77" i="29"/>
  <c r="G77" i="29"/>
  <c r="F77" i="29"/>
  <c r="F76" i="29" s="1"/>
  <c r="E77" i="29"/>
  <c r="D77" i="29"/>
  <c r="K76" i="29"/>
  <c r="I76" i="29"/>
  <c r="G76" i="29"/>
  <c r="H74" i="29"/>
  <c r="C74" i="29"/>
  <c r="H73" i="29"/>
  <c r="C73" i="29"/>
  <c r="H72" i="29"/>
  <c r="C72" i="29"/>
  <c r="H71" i="29"/>
  <c r="C71" i="29"/>
  <c r="H70" i="29"/>
  <c r="C70" i="29"/>
  <c r="L69" i="29"/>
  <c r="K69" i="29"/>
  <c r="K67" i="29" s="1"/>
  <c r="J69" i="29"/>
  <c r="I69" i="29"/>
  <c r="I67" i="29" s="1"/>
  <c r="G69" i="29"/>
  <c r="G67" i="29" s="1"/>
  <c r="F69" i="29"/>
  <c r="E69" i="29"/>
  <c r="E67" i="29" s="1"/>
  <c r="D69" i="29"/>
  <c r="H68" i="29"/>
  <c r="C68" i="29"/>
  <c r="L67" i="29"/>
  <c r="J67" i="29"/>
  <c r="F67" i="29"/>
  <c r="D67" i="29"/>
  <c r="H66" i="29"/>
  <c r="C66" i="29"/>
  <c r="H65" i="29"/>
  <c r="C65" i="29"/>
  <c r="H64" i="29"/>
  <c r="C64" i="29"/>
  <c r="H63" i="29"/>
  <c r="C63" i="29"/>
  <c r="H62" i="29"/>
  <c r="C62" i="29"/>
  <c r="H61" i="29"/>
  <c r="C61" i="29"/>
  <c r="H60" i="29"/>
  <c r="C60" i="29"/>
  <c r="H59" i="29"/>
  <c r="C59" i="29"/>
  <c r="L58" i="29"/>
  <c r="K58" i="29"/>
  <c r="J58" i="29"/>
  <c r="I58" i="29"/>
  <c r="G58" i="29"/>
  <c r="F58" i="29"/>
  <c r="E58" i="29"/>
  <c r="D58" i="29"/>
  <c r="H57" i="29"/>
  <c r="C57" i="29"/>
  <c r="H56" i="29"/>
  <c r="C56" i="29"/>
  <c r="L55" i="29"/>
  <c r="L54" i="29" s="1"/>
  <c r="K55" i="29"/>
  <c r="K54" i="29" s="1"/>
  <c r="K53" i="29" s="1"/>
  <c r="J55" i="29"/>
  <c r="I55" i="29"/>
  <c r="I54" i="29" s="1"/>
  <c r="G55" i="29"/>
  <c r="G54" i="29" s="1"/>
  <c r="G53" i="29" s="1"/>
  <c r="F55" i="29"/>
  <c r="E55" i="29"/>
  <c r="E54" i="29" s="1"/>
  <c r="D55" i="29"/>
  <c r="J54" i="29"/>
  <c r="H47" i="29"/>
  <c r="C47" i="29"/>
  <c r="H46" i="29"/>
  <c r="C46" i="29"/>
  <c r="L45" i="29"/>
  <c r="L20" i="29" s="1"/>
  <c r="G45" i="29"/>
  <c r="C45" i="29"/>
  <c r="H44" i="29"/>
  <c r="C44" i="29"/>
  <c r="K43" i="29"/>
  <c r="J43" i="29"/>
  <c r="I43" i="29"/>
  <c r="F43" i="29"/>
  <c r="E43" i="29"/>
  <c r="D43" i="29"/>
  <c r="H42" i="29"/>
  <c r="C42" i="29"/>
  <c r="I41" i="29"/>
  <c r="H41" i="29" s="1"/>
  <c r="D41" i="29"/>
  <c r="C41" i="29" s="1"/>
  <c r="H40" i="29"/>
  <c r="C40" i="29"/>
  <c r="H39" i="29"/>
  <c r="C39" i="29"/>
  <c r="H38" i="29"/>
  <c r="C38" i="29"/>
  <c r="H37" i="29"/>
  <c r="C37" i="29"/>
  <c r="K36" i="29"/>
  <c r="H36" i="29" s="1"/>
  <c r="F36" i="29"/>
  <c r="C36" i="29"/>
  <c r="H35" i="29"/>
  <c r="C35" i="29"/>
  <c r="H34" i="29"/>
  <c r="C34" i="29"/>
  <c r="K33" i="29"/>
  <c r="H33" i="29" s="1"/>
  <c r="F33" i="29"/>
  <c r="C33" i="29" s="1"/>
  <c r="H32" i="29"/>
  <c r="C32" i="29"/>
  <c r="K31" i="29"/>
  <c r="H31" i="29" s="1"/>
  <c r="F31" i="29"/>
  <c r="C31" i="29" s="1"/>
  <c r="H30" i="29"/>
  <c r="C30" i="29"/>
  <c r="H29" i="29"/>
  <c r="C29" i="29"/>
  <c r="H28" i="29"/>
  <c r="C28" i="29"/>
  <c r="K27" i="29"/>
  <c r="H27" i="29" s="1"/>
  <c r="F27" i="29"/>
  <c r="C27" i="29" s="1"/>
  <c r="H25" i="29"/>
  <c r="C25" i="29"/>
  <c r="H23" i="29"/>
  <c r="C23" i="29"/>
  <c r="H22" i="29"/>
  <c r="C22" i="29"/>
  <c r="L21" i="29"/>
  <c r="L289" i="29" s="1"/>
  <c r="L288" i="29" s="1"/>
  <c r="K21" i="29"/>
  <c r="J21" i="29"/>
  <c r="J289" i="29" s="1"/>
  <c r="J288" i="29" s="1"/>
  <c r="I21" i="29"/>
  <c r="I289" i="29" s="1"/>
  <c r="I288" i="29" s="1"/>
  <c r="G21" i="29"/>
  <c r="G20" i="29" s="1"/>
  <c r="F21" i="29"/>
  <c r="F289" i="29" s="1"/>
  <c r="F288" i="29" s="1"/>
  <c r="E21" i="29"/>
  <c r="E289" i="29" s="1"/>
  <c r="E288" i="29" s="1"/>
  <c r="D21" i="29"/>
  <c r="D289" i="29" s="1"/>
  <c r="D288" i="29" s="1"/>
  <c r="E20" i="29"/>
  <c r="H298" i="28"/>
  <c r="C298" i="28"/>
  <c r="H297" i="28"/>
  <c r="C297" i="28"/>
  <c r="H296" i="28"/>
  <c r="C296" i="28"/>
  <c r="H295" i="28"/>
  <c r="C295" i="28"/>
  <c r="H294" i="28"/>
  <c r="C294" i="28"/>
  <c r="H293" i="28"/>
  <c r="C293" i="28"/>
  <c r="H292" i="28"/>
  <c r="C292" i="28"/>
  <c r="H291" i="28"/>
  <c r="H290" i="28" s="1"/>
  <c r="C291" i="28"/>
  <c r="C290" i="28" s="1"/>
  <c r="L290" i="28"/>
  <c r="K290" i="28"/>
  <c r="J290" i="28"/>
  <c r="I290" i="28"/>
  <c r="G290" i="28"/>
  <c r="F290" i="28"/>
  <c r="E290" i="28"/>
  <c r="D290" i="28"/>
  <c r="H285" i="28"/>
  <c r="C285" i="28"/>
  <c r="J283" i="28"/>
  <c r="H284" i="28"/>
  <c r="C284" i="28"/>
  <c r="L283" i="28"/>
  <c r="K283" i="28"/>
  <c r="I283" i="28"/>
  <c r="G283" i="28"/>
  <c r="F283" i="28"/>
  <c r="E283" i="28"/>
  <c r="D283" i="28"/>
  <c r="J281" i="28"/>
  <c r="I281" i="28"/>
  <c r="C282" i="28"/>
  <c r="L281" i="28"/>
  <c r="K281" i="28"/>
  <c r="G281" i="28"/>
  <c r="F281" i="28"/>
  <c r="E281" i="28"/>
  <c r="D281" i="28"/>
  <c r="H280" i="28"/>
  <c r="C280" i="28"/>
  <c r="H279" i="28"/>
  <c r="C279" i="28"/>
  <c r="H278" i="28"/>
  <c r="C278" i="28"/>
  <c r="J276" i="28"/>
  <c r="H277" i="28"/>
  <c r="C277" i="28"/>
  <c r="L276" i="28"/>
  <c r="L270" i="28" s="1"/>
  <c r="L269" i="28" s="1"/>
  <c r="K276" i="28"/>
  <c r="G276" i="28"/>
  <c r="F276" i="28"/>
  <c r="E276" i="28"/>
  <c r="E270" i="28" s="1"/>
  <c r="E269" i="28" s="1"/>
  <c r="D276" i="28"/>
  <c r="H275" i="28"/>
  <c r="C275" i="28"/>
  <c r="H274" i="28"/>
  <c r="C274" i="28"/>
  <c r="I272" i="28"/>
  <c r="H273" i="28"/>
  <c r="C273" i="28"/>
  <c r="L272" i="28"/>
  <c r="K272" i="28"/>
  <c r="J272" i="28"/>
  <c r="G272" i="28"/>
  <c r="G270" i="28" s="1"/>
  <c r="G269" i="28" s="1"/>
  <c r="F272" i="28"/>
  <c r="E272" i="28"/>
  <c r="D272" i="28"/>
  <c r="J270" i="28"/>
  <c r="H271" i="28"/>
  <c r="C271" i="28"/>
  <c r="K270" i="28"/>
  <c r="D270" i="28"/>
  <c r="K269" i="28"/>
  <c r="H268" i="28"/>
  <c r="C268" i="28"/>
  <c r="H267" i="28"/>
  <c r="C267" i="28"/>
  <c r="H266" i="28"/>
  <c r="C266" i="28"/>
  <c r="J264" i="28"/>
  <c r="H265" i="28"/>
  <c r="C265" i="28"/>
  <c r="L264" i="28"/>
  <c r="K264" i="28"/>
  <c r="G264" i="28"/>
  <c r="F264" i="28"/>
  <c r="E264" i="28"/>
  <c r="D264" i="28"/>
  <c r="H263" i="28"/>
  <c r="C263" i="28"/>
  <c r="H262" i="28"/>
  <c r="C262" i="28"/>
  <c r="H261" i="28"/>
  <c r="C261" i="28"/>
  <c r="L260" i="28"/>
  <c r="K260" i="28"/>
  <c r="J260" i="28"/>
  <c r="I260" i="28"/>
  <c r="G260" i="28"/>
  <c r="G259" i="28" s="1"/>
  <c r="F260" i="28"/>
  <c r="F259" i="28" s="1"/>
  <c r="E260" i="28"/>
  <c r="D260" i="28"/>
  <c r="L259" i="28"/>
  <c r="K259" i="28"/>
  <c r="H258" i="28"/>
  <c r="C258" i="28"/>
  <c r="H257" i="28"/>
  <c r="C257" i="28"/>
  <c r="H256" i="28"/>
  <c r="C256" i="28"/>
  <c r="H255" i="28"/>
  <c r="C255" i="28"/>
  <c r="H254" i="28"/>
  <c r="C254" i="28"/>
  <c r="I252" i="28"/>
  <c r="H253" i="28"/>
  <c r="C253" i="28"/>
  <c r="L252" i="28"/>
  <c r="L251" i="28" s="1"/>
  <c r="K252" i="28"/>
  <c r="K251" i="28" s="1"/>
  <c r="J252" i="28"/>
  <c r="J251" i="28" s="1"/>
  <c r="G252" i="28"/>
  <c r="G251" i="28" s="1"/>
  <c r="F252" i="28"/>
  <c r="F251" i="28" s="1"/>
  <c r="E252" i="28"/>
  <c r="D252" i="28"/>
  <c r="D251" i="28" s="1"/>
  <c r="E251" i="28"/>
  <c r="H250" i="28"/>
  <c r="C250" i="28"/>
  <c r="H249" i="28"/>
  <c r="C249" i="28"/>
  <c r="H248" i="28"/>
  <c r="C248" i="28"/>
  <c r="J246" i="28"/>
  <c r="I246" i="28"/>
  <c r="C247" i="28"/>
  <c r="L246" i="28"/>
  <c r="K246" i="28"/>
  <c r="G246" i="28"/>
  <c r="F246" i="28"/>
  <c r="E246" i="28"/>
  <c r="D246" i="28"/>
  <c r="C246" i="28" s="1"/>
  <c r="H245" i="28"/>
  <c r="C245" i="28"/>
  <c r="H244" i="28"/>
  <c r="C244" i="28"/>
  <c r="H243" i="28"/>
  <c r="C243" i="28"/>
  <c r="H242" i="28"/>
  <c r="C242" i="28"/>
  <c r="H241" i="28"/>
  <c r="C241" i="28"/>
  <c r="H240" i="28"/>
  <c r="C240" i="28"/>
  <c r="H239" i="28"/>
  <c r="C239" i="28"/>
  <c r="L238" i="28"/>
  <c r="K238" i="28"/>
  <c r="I238" i="28"/>
  <c r="G238" i="28"/>
  <c r="F238" i="28"/>
  <c r="E238" i="28"/>
  <c r="D238" i="28"/>
  <c r="H237" i="28"/>
  <c r="C237" i="28"/>
  <c r="I235" i="28"/>
  <c r="H236" i="28"/>
  <c r="C236" i="28"/>
  <c r="L235" i="28"/>
  <c r="K235" i="28"/>
  <c r="J235" i="28"/>
  <c r="G235" i="28"/>
  <c r="F235" i="28"/>
  <c r="E235" i="28"/>
  <c r="D235" i="28"/>
  <c r="H234" i="28"/>
  <c r="C234" i="28"/>
  <c r="L233" i="28"/>
  <c r="K233" i="28"/>
  <c r="K231" i="28" s="1"/>
  <c r="I233" i="28"/>
  <c r="G233" i="28"/>
  <c r="G231" i="28" s="1"/>
  <c r="G230" i="28" s="1"/>
  <c r="F233" i="28"/>
  <c r="E233" i="28"/>
  <c r="E231" i="28" s="1"/>
  <c r="D233" i="28"/>
  <c r="I231" i="28"/>
  <c r="H232" i="28"/>
  <c r="C232" i="28"/>
  <c r="H229" i="28"/>
  <c r="C229" i="28"/>
  <c r="I227" i="28"/>
  <c r="H228" i="28"/>
  <c r="C228" i="28"/>
  <c r="L227" i="28"/>
  <c r="K227" i="28"/>
  <c r="K204" i="28" s="1"/>
  <c r="J227" i="28"/>
  <c r="G227" i="28"/>
  <c r="F227" i="28"/>
  <c r="E227" i="28"/>
  <c r="D227" i="28"/>
  <c r="H226" i="28"/>
  <c r="D226" i="28"/>
  <c r="C226" i="28"/>
  <c r="H225" i="28"/>
  <c r="D225" i="28"/>
  <c r="C225" i="28" s="1"/>
  <c r="H224" i="28"/>
  <c r="D224" i="28"/>
  <c r="H223" i="28"/>
  <c r="C223" i="28"/>
  <c r="H222" i="28"/>
  <c r="C222" i="28"/>
  <c r="H221" i="28"/>
  <c r="C221" i="28"/>
  <c r="H220" i="28"/>
  <c r="C220" i="28"/>
  <c r="H219" i="28"/>
  <c r="C219" i="28"/>
  <c r="H218" i="28"/>
  <c r="C218" i="28"/>
  <c r="J216" i="28"/>
  <c r="C217" i="28"/>
  <c r="L216" i="28"/>
  <c r="K216" i="28"/>
  <c r="G216" i="28"/>
  <c r="F216" i="28"/>
  <c r="E216" i="28"/>
  <c r="H215" i="28"/>
  <c r="C215" i="28"/>
  <c r="H214" i="28"/>
  <c r="C214" i="28"/>
  <c r="H213" i="28"/>
  <c r="C213" i="28"/>
  <c r="H212" i="28"/>
  <c r="C212" i="28"/>
  <c r="H211" i="28"/>
  <c r="C211" i="28"/>
  <c r="H210" i="28"/>
  <c r="C210" i="28"/>
  <c r="H209" i="28"/>
  <c r="C209" i="28"/>
  <c r="H208" i="28"/>
  <c r="C208" i="28"/>
  <c r="H207" i="28"/>
  <c r="C207" i="28"/>
  <c r="J205" i="28"/>
  <c r="H206" i="28"/>
  <c r="C206" i="28"/>
  <c r="L205" i="28"/>
  <c r="K205" i="28"/>
  <c r="I205" i="28"/>
  <c r="G205" i="28"/>
  <c r="F205" i="28"/>
  <c r="E205" i="28"/>
  <c r="D205" i="28"/>
  <c r="F204" i="28"/>
  <c r="H203" i="28"/>
  <c r="C203" i="28"/>
  <c r="H202" i="28"/>
  <c r="C202" i="28"/>
  <c r="H201" i="28"/>
  <c r="C201" i="28"/>
  <c r="H200" i="28"/>
  <c r="C200" i="28"/>
  <c r="J198" i="28"/>
  <c r="J196" i="28" s="1"/>
  <c r="H199" i="28"/>
  <c r="C199" i="28"/>
  <c r="L198" i="28"/>
  <c r="L196" i="28" s="1"/>
  <c r="K198" i="28"/>
  <c r="I198" i="28"/>
  <c r="G198" i="28"/>
  <c r="G196" i="28" s="1"/>
  <c r="F198" i="28"/>
  <c r="F196" i="28" s="1"/>
  <c r="F195" i="28" s="1"/>
  <c r="E198" i="28"/>
  <c r="D198" i="28"/>
  <c r="D196" i="28" s="1"/>
  <c r="C197" i="28"/>
  <c r="K196" i="28"/>
  <c r="J192" i="28"/>
  <c r="J191" i="28" s="1"/>
  <c r="H193" i="28"/>
  <c r="C193" i="28"/>
  <c r="L192" i="28"/>
  <c r="L191" i="28" s="1"/>
  <c r="K192" i="28"/>
  <c r="K191" i="28" s="1"/>
  <c r="K187" i="28" s="1"/>
  <c r="I192" i="28"/>
  <c r="I191" i="28" s="1"/>
  <c r="G192" i="28"/>
  <c r="F192" i="28"/>
  <c r="E192" i="28"/>
  <c r="E191" i="28" s="1"/>
  <c r="D192" i="28"/>
  <c r="D191" i="28" s="1"/>
  <c r="G191" i="28"/>
  <c r="F191" i="28"/>
  <c r="H190" i="28"/>
  <c r="C190" i="28"/>
  <c r="J188" i="28"/>
  <c r="C189" i="28"/>
  <c r="L188" i="28"/>
  <c r="L187" i="28" s="1"/>
  <c r="K188" i="28"/>
  <c r="I188" i="28"/>
  <c r="G188" i="28"/>
  <c r="F188" i="28"/>
  <c r="F187" i="28" s="1"/>
  <c r="E188" i="28"/>
  <c r="D188" i="28"/>
  <c r="H186" i="28"/>
  <c r="C186" i="28"/>
  <c r="H185" i="28"/>
  <c r="C185" i="28"/>
  <c r="L184" i="28"/>
  <c r="K184" i="28"/>
  <c r="G184" i="28"/>
  <c r="F184" i="28"/>
  <c r="E184" i="28"/>
  <c r="D184" i="28"/>
  <c r="H183" i="28"/>
  <c r="C183" i="28"/>
  <c r="H182" i="28"/>
  <c r="C182" i="28"/>
  <c r="H181" i="28"/>
  <c r="C181" i="28"/>
  <c r="H180" i="28"/>
  <c r="C180" i="28"/>
  <c r="L179" i="28"/>
  <c r="K179" i="28"/>
  <c r="J179" i="28"/>
  <c r="G179" i="28"/>
  <c r="F179" i="28"/>
  <c r="E179" i="28"/>
  <c r="D179" i="28"/>
  <c r="C179" i="28" s="1"/>
  <c r="H178" i="28"/>
  <c r="C178" i="28"/>
  <c r="H177" i="28"/>
  <c r="C177" i="28"/>
  <c r="J175" i="28"/>
  <c r="H176" i="28"/>
  <c r="C176" i="28"/>
  <c r="L175" i="28"/>
  <c r="K175" i="28"/>
  <c r="I175" i="28"/>
  <c r="G175" i="28"/>
  <c r="G174" i="28" s="1"/>
  <c r="G173" i="28" s="1"/>
  <c r="F175" i="28"/>
  <c r="E175" i="28"/>
  <c r="D175" i="28"/>
  <c r="K174" i="28"/>
  <c r="K173" i="28" s="1"/>
  <c r="F174" i="28"/>
  <c r="H172" i="28"/>
  <c r="C172" i="28"/>
  <c r="H171" i="28"/>
  <c r="C171" i="28"/>
  <c r="H170" i="28"/>
  <c r="C170" i="28"/>
  <c r="H169" i="28"/>
  <c r="C169" i="28"/>
  <c r="H168" i="28"/>
  <c r="C168" i="28"/>
  <c r="J166" i="28"/>
  <c r="J165" i="28" s="1"/>
  <c r="H167" i="28"/>
  <c r="C167" i="28"/>
  <c r="L166" i="28"/>
  <c r="L165" i="28" s="1"/>
  <c r="K166" i="28"/>
  <c r="K165" i="28" s="1"/>
  <c r="G166" i="28"/>
  <c r="G165" i="28" s="1"/>
  <c r="F166" i="28"/>
  <c r="F165" i="28" s="1"/>
  <c r="E166" i="28"/>
  <c r="E165" i="28" s="1"/>
  <c r="D166" i="28"/>
  <c r="H164" i="28"/>
  <c r="C164" i="28"/>
  <c r="H163" i="28"/>
  <c r="C163" i="28"/>
  <c r="H162" i="28"/>
  <c r="C162" i="28"/>
  <c r="J160" i="28"/>
  <c r="H161" i="28"/>
  <c r="C161" i="28"/>
  <c r="L160" i="28"/>
  <c r="K160" i="28"/>
  <c r="G160" i="28"/>
  <c r="F160" i="28"/>
  <c r="E160" i="28"/>
  <c r="D160" i="28"/>
  <c r="H159" i="28"/>
  <c r="C159" i="28"/>
  <c r="H158" i="28"/>
  <c r="C158" i="28"/>
  <c r="H157" i="28"/>
  <c r="C157" i="28"/>
  <c r="H156" i="28"/>
  <c r="C156" i="28"/>
  <c r="H155" i="28"/>
  <c r="C155" i="28"/>
  <c r="H154" i="28"/>
  <c r="C154" i="28"/>
  <c r="H153" i="28"/>
  <c r="C153" i="28"/>
  <c r="H152" i="28"/>
  <c r="C152" i="28"/>
  <c r="L151" i="28"/>
  <c r="K151" i="28"/>
  <c r="J151" i="28"/>
  <c r="I151" i="28"/>
  <c r="G151" i="28"/>
  <c r="F151" i="28"/>
  <c r="E151" i="28"/>
  <c r="D151" i="28"/>
  <c r="H150" i="28"/>
  <c r="C150" i="28"/>
  <c r="H149" i="28"/>
  <c r="C149" i="28"/>
  <c r="H148" i="28"/>
  <c r="C148" i="28"/>
  <c r="H147" i="28"/>
  <c r="C147" i="28"/>
  <c r="H146" i="28"/>
  <c r="C146" i="28"/>
  <c r="J144" i="28"/>
  <c r="H145" i="28"/>
  <c r="C145" i="28"/>
  <c r="L144" i="28"/>
  <c r="K144" i="28"/>
  <c r="G144" i="28"/>
  <c r="F144" i="28"/>
  <c r="E144" i="28"/>
  <c r="D144" i="28"/>
  <c r="H143" i="28"/>
  <c r="C143" i="28"/>
  <c r="H142" i="28"/>
  <c r="C142" i="28"/>
  <c r="L141" i="28"/>
  <c r="K141" i="28"/>
  <c r="J141" i="28"/>
  <c r="I141" i="28"/>
  <c r="G141" i="28"/>
  <c r="F141" i="28"/>
  <c r="E141" i="28"/>
  <c r="E130" i="28" s="1"/>
  <c r="D141" i="28"/>
  <c r="H140" i="28"/>
  <c r="C140" i="28"/>
  <c r="H139" i="28"/>
  <c r="C139" i="28"/>
  <c r="H138" i="28"/>
  <c r="C138" i="28"/>
  <c r="J136" i="28"/>
  <c r="H137" i="28"/>
  <c r="C137" i="28"/>
  <c r="L136" i="28"/>
  <c r="K136" i="28"/>
  <c r="G136" i="28"/>
  <c r="F136" i="28"/>
  <c r="E136" i="28"/>
  <c r="D136" i="28"/>
  <c r="C136" i="28" s="1"/>
  <c r="H135" i="28"/>
  <c r="C135" i="28"/>
  <c r="H134" i="28"/>
  <c r="C134" i="28"/>
  <c r="H133" i="28"/>
  <c r="D133" i="28"/>
  <c r="C133" i="28" s="1"/>
  <c r="H132" i="28"/>
  <c r="C132" i="28"/>
  <c r="L131" i="28"/>
  <c r="K131" i="28"/>
  <c r="J131" i="28"/>
  <c r="G131" i="28"/>
  <c r="G130" i="28" s="1"/>
  <c r="F131" i="28"/>
  <c r="E131" i="28"/>
  <c r="H129" i="28"/>
  <c r="H128" i="28" s="1"/>
  <c r="C129" i="28"/>
  <c r="L128" i="28"/>
  <c r="K128" i="28"/>
  <c r="J128" i="28"/>
  <c r="G128" i="28"/>
  <c r="F128" i="28"/>
  <c r="E128" i="28"/>
  <c r="D128" i="28"/>
  <c r="C128" i="28"/>
  <c r="H127" i="28"/>
  <c r="C127" i="28"/>
  <c r="H126" i="28"/>
  <c r="C126" i="28"/>
  <c r="H125" i="28"/>
  <c r="C125" i="28"/>
  <c r="H124" i="28"/>
  <c r="C124" i="28"/>
  <c r="J122" i="28"/>
  <c r="H123" i="28"/>
  <c r="C123" i="28"/>
  <c r="L122" i="28"/>
  <c r="K122" i="28"/>
  <c r="I122" i="28"/>
  <c r="G122" i="28"/>
  <c r="F122" i="28"/>
  <c r="E122" i="28"/>
  <c r="D122" i="28"/>
  <c r="H121" i="28"/>
  <c r="C121" i="28"/>
  <c r="H120" i="28"/>
  <c r="C120" i="28"/>
  <c r="H119" i="28"/>
  <c r="C119" i="28"/>
  <c r="H118" i="28"/>
  <c r="C118" i="28"/>
  <c r="H117" i="28"/>
  <c r="C117" i="28"/>
  <c r="L116" i="28"/>
  <c r="K116" i="28"/>
  <c r="J116" i="28"/>
  <c r="G116" i="28"/>
  <c r="F116" i="28"/>
  <c r="E116" i="28"/>
  <c r="D116" i="28"/>
  <c r="C116" i="28" s="1"/>
  <c r="H115" i="28"/>
  <c r="C115" i="28"/>
  <c r="H114" i="28"/>
  <c r="C114" i="28"/>
  <c r="J112" i="28"/>
  <c r="H113" i="28"/>
  <c r="C113" i="28"/>
  <c r="L112" i="28"/>
  <c r="K112" i="28"/>
  <c r="I112" i="28"/>
  <c r="H112" i="28" s="1"/>
  <c r="G112" i="28"/>
  <c r="F112" i="28"/>
  <c r="E112" i="28"/>
  <c r="D112" i="28"/>
  <c r="H111" i="28"/>
  <c r="C111" i="28"/>
  <c r="H110" i="28"/>
  <c r="C110" i="28"/>
  <c r="H109" i="28"/>
  <c r="C109" i="28"/>
  <c r="H108" i="28"/>
  <c r="D108" i="28"/>
  <c r="C108" i="28"/>
  <c r="H107" i="28"/>
  <c r="C107" i="28"/>
  <c r="H106" i="28"/>
  <c r="C106" i="28"/>
  <c r="H105" i="28"/>
  <c r="C105" i="28"/>
  <c r="J103" i="28"/>
  <c r="H104" i="28"/>
  <c r="C104" i="28"/>
  <c r="L103" i="28"/>
  <c r="K103" i="28"/>
  <c r="G103" i="28"/>
  <c r="F103" i="28"/>
  <c r="E103" i="28"/>
  <c r="D103" i="28"/>
  <c r="H102" i="28"/>
  <c r="C102" i="28"/>
  <c r="H101" i="28"/>
  <c r="C101" i="28"/>
  <c r="H100" i="28"/>
  <c r="C100" i="28"/>
  <c r="H99" i="28"/>
  <c r="C99" i="28"/>
  <c r="H98" i="28"/>
  <c r="C98" i="28"/>
  <c r="H97" i="28"/>
  <c r="C97" i="28"/>
  <c r="H96" i="28"/>
  <c r="C96" i="28"/>
  <c r="L95" i="28"/>
  <c r="K95" i="28"/>
  <c r="J95" i="28"/>
  <c r="I95" i="28"/>
  <c r="G95" i="28"/>
  <c r="F95" i="28"/>
  <c r="E95" i="28"/>
  <c r="C95" i="28" s="1"/>
  <c r="D95" i="28"/>
  <c r="H94" i="28"/>
  <c r="C94" i="28"/>
  <c r="H93" i="28"/>
  <c r="C93" i="28"/>
  <c r="H92" i="28"/>
  <c r="C92" i="28"/>
  <c r="H91" i="28"/>
  <c r="C91" i="28"/>
  <c r="J89" i="28"/>
  <c r="H90" i="28"/>
  <c r="C90" i="28"/>
  <c r="L89" i="28"/>
  <c r="K89" i="28"/>
  <c r="G89" i="28"/>
  <c r="F89" i="28"/>
  <c r="E89" i="28"/>
  <c r="D89" i="28"/>
  <c r="H88" i="28"/>
  <c r="C88" i="28"/>
  <c r="H87" i="28"/>
  <c r="C87" i="28"/>
  <c r="H86" i="28"/>
  <c r="C86" i="28"/>
  <c r="H85" i="28"/>
  <c r="C85" i="28"/>
  <c r="L84" i="28"/>
  <c r="K84" i="28"/>
  <c r="J84" i="28"/>
  <c r="I84" i="28"/>
  <c r="G84" i="28"/>
  <c r="F84" i="28"/>
  <c r="F83" i="28" s="1"/>
  <c r="E84" i="28"/>
  <c r="D84" i="28"/>
  <c r="L83" i="28"/>
  <c r="D83" i="28"/>
  <c r="H82" i="28"/>
  <c r="C82" i="28"/>
  <c r="I80" i="28"/>
  <c r="H81" i="28"/>
  <c r="C81" i="28"/>
  <c r="L80" i="28"/>
  <c r="K80" i="28"/>
  <c r="J80" i="28"/>
  <c r="G80" i="28"/>
  <c r="F80" i="28"/>
  <c r="E80" i="28"/>
  <c r="D80" i="28"/>
  <c r="C80" i="28" s="1"/>
  <c r="H79" i="28"/>
  <c r="C79" i="28"/>
  <c r="I77" i="28"/>
  <c r="C78" i="28"/>
  <c r="L77" i="28"/>
  <c r="K77" i="28"/>
  <c r="G77" i="28"/>
  <c r="G76" i="28" s="1"/>
  <c r="F77" i="28"/>
  <c r="F76" i="28" s="1"/>
  <c r="E77" i="28"/>
  <c r="D77" i="28"/>
  <c r="E76" i="28"/>
  <c r="H74" i="28"/>
  <c r="C74" i="28"/>
  <c r="H73" i="28"/>
  <c r="C73" i="28"/>
  <c r="H72" i="28"/>
  <c r="C72" i="28"/>
  <c r="H71" i="28"/>
  <c r="C71" i="28"/>
  <c r="I69" i="28"/>
  <c r="H70" i="28"/>
  <c r="C70" i="28"/>
  <c r="L69" i="28"/>
  <c r="K69" i="28"/>
  <c r="K67" i="28" s="1"/>
  <c r="J69" i="28"/>
  <c r="G69" i="28"/>
  <c r="G67" i="28" s="1"/>
  <c r="F69" i="28"/>
  <c r="F67" i="28" s="1"/>
  <c r="E69" i="28"/>
  <c r="D69" i="28"/>
  <c r="C68" i="28"/>
  <c r="L67" i="28"/>
  <c r="E67" i="28"/>
  <c r="D67" i="28"/>
  <c r="H66" i="28"/>
  <c r="C66" i="28"/>
  <c r="H65" i="28"/>
  <c r="C65" i="28"/>
  <c r="H64" i="28"/>
  <c r="C64" i="28"/>
  <c r="H63" i="28"/>
  <c r="C63" i="28"/>
  <c r="H62" i="28"/>
  <c r="C62" i="28"/>
  <c r="H61" i="28"/>
  <c r="C61" i="28"/>
  <c r="H60" i="28"/>
  <c r="C60" i="28"/>
  <c r="H59" i="28"/>
  <c r="I58" i="28"/>
  <c r="C59" i="28"/>
  <c r="L58" i="28"/>
  <c r="K58" i="28"/>
  <c r="G58" i="28"/>
  <c r="F58" i="28"/>
  <c r="F54" i="28" s="1"/>
  <c r="E58" i="28"/>
  <c r="D58" i="28"/>
  <c r="H57" i="28"/>
  <c r="C57" i="28"/>
  <c r="H56" i="28"/>
  <c r="C56" i="28"/>
  <c r="L55" i="28"/>
  <c r="K55" i="28"/>
  <c r="K54" i="28" s="1"/>
  <c r="K53" i="28" s="1"/>
  <c r="I55" i="28"/>
  <c r="G55" i="28"/>
  <c r="F55" i="28"/>
  <c r="E55" i="28"/>
  <c r="D55" i="28"/>
  <c r="C55" i="28" s="1"/>
  <c r="G54" i="28"/>
  <c r="H47" i="28"/>
  <c r="C47" i="28"/>
  <c r="H46" i="28"/>
  <c r="C46" i="28"/>
  <c r="L45" i="28"/>
  <c r="G45" i="28"/>
  <c r="H44" i="28"/>
  <c r="C44" i="28"/>
  <c r="K43" i="28"/>
  <c r="J43" i="28"/>
  <c r="I43" i="28"/>
  <c r="F43" i="28"/>
  <c r="E43" i="28"/>
  <c r="D43" i="28"/>
  <c r="C43" i="28" s="1"/>
  <c r="H42" i="28"/>
  <c r="C42" i="28"/>
  <c r="I41" i="28"/>
  <c r="H41" i="28" s="1"/>
  <c r="D41" i="28"/>
  <c r="C41" i="28" s="1"/>
  <c r="H40" i="28"/>
  <c r="C40" i="28"/>
  <c r="H39" i="28"/>
  <c r="C39" i="28"/>
  <c r="H38" i="28"/>
  <c r="C38" i="28"/>
  <c r="H37" i="28"/>
  <c r="C37" i="28"/>
  <c r="K36" i="28"/>
  <c r="H36" i="28" s="1"/>
  <c r="F36" i="28"/>
  <c r="C36" i="28" s="1"/>
  <c r="H35" i="28"/>
  <c r="C35" i="28"/>
  <c r="H34" i="28"/>
  <c r="C34" i="28"/>
  <c r="K33" i="28"/>
  <c r="H33" i="28" s="1"/>
  <c r="F33" i="28"/>
  <c r="C33" i="28" s="1"/>
  <c r="H32" i="28"/>
  <c r="C32" i="28"/>
  <c r="K31" i="28"/>
  <c r="H31" i="28" s="1"/>
  <c r="F31" i="28"/>
  <c r="C31" i="28" s="1"/>
  <c r="H30" i="28"/>
  <c r="C30" i="28"/>
  <c r="H29" i="28"/>
  <c r="C29" i="28"/>
  <c r="H28" i="28"/>
  <c r="C28" i="28"/>
  <c r="K27" i="28"/>
  <c r="H27" i="28" s="1"/>
  <c r="F27" i="28"/>
  <c r="C27" i="28" s="1"/>
  <c r="H25" i="28"/>
  <c r="C25" i="28"/>
  <c r="H23" i="28"/>
  <c r="C23" i="28"/>
  <c r="H22" i="28"/>
  <c r="C22" i="28"/>
  <c r="L21" i="28"/>
  <c r="L289" i="28" s="1"/>
  <c r="L288" i="28" s="1"/>
  <c r="K21" i="28"/>
  <c r="J21" i="28"/>
  <c r="I21" i="28"/>
  <c r="I289" i="28" s="1"/>
  <c r="G21" i="28"/>
  <c r="G289" i="28" s="1"/>
  <c r="G288" i="28" s="1"/>
  <c r="F21" i="28"/>
  <c r="F289" i="28" s="1"/>
  <c r="F288" i="28" s="1"/>
  <c r="E21" i="28"/>
  <c r="D21" i="28"/>
  <c r="H298" i="27"/>
  <c r="C298" i="27"/>
  <c r="H297" i="27"/>
  <c r="C297" i="27"/>
  <c r="H296" i="27"/>
  <c r="C296" i="27"/>
  <c r="H295" i="27"/>
  <c r="C295" i="27"/>
  <c r="H294" i="27"/>
  <c r="C294" i="27"/>
  <c r="H293" i="27"/>
  <c r="C293" i="27"/>
  <c r="H292" i="27"/>
  <c r="C292" i="27"/>
  <c r="H291" i="27"/>
  <c r="C291" i="27"/>
  <c r="C290" i="27" s="1"/>
  <c r="L290" i="27"/>
  <c r="K290" i="27"/>
  <c r="J290" i="27"/>
  <c r="I290" i="27"/>
  <c r="G290" i="27"/>
  <c r="F290" i="27"/>
  <c r="E290" i="27"/>
  <c r="D290" i="27"/>
  <c r="C285" i="27"/>
  <c r="H284" i="27"/>
  <c r="C284" i="27"/>
  <c r="L283" i="27"/>
  <c r="K283" i="27"/>
  <c r="J283" i="27"/>
  <c r="G283" i="27"/>
  <c r="F283" i="27"/>
  <c r="E283" i="27"/>
  <c r="D283" i="27"/>
  <c r="H282" i="27"/>
  <c r="C282" i="27"/>
  <c r="L281" i="27"/>
  <c r="K281" i="27"/>
  <c r="J281" i="27"/>
  <c r="G281" i="27"/>
  <c r="F281" i="27"/>
  <c r="E281" i="27"/>
  <c r="D281" i="27"/>
  <c r="H280" i="27"/>
  <c r="C280" i="27"/>
  <c r="H279" i="27"/>
  <c r="C279" i="27"/>
  <c r="H278" i="27"/>
  <c r="C278" i="27"/>
  <c r="H277" i="27"/>
  <c r="C277" i="27"/>
  <c r="L276" i="27"/>
  <c r="K276" i="27"/>
  <c r="K270" i="27" s="1"/>
  <c r="K269" i="27" s="1"/>
  <c r="J276" i="27"/>
  <c r="G276" i="27"/>
  <c r="F276" i="27"/>
  <c r="E276" i="27"/>
  <c r="D276" i="27"/>
  <c r="H275" i="27"/>
  <c r="C275" i="27"/>
  <c r="H274" i="27"/>
  <c r="C274" i="27"/>
  <c r="I272" i="27"/>
  <c r="H273" i="27"/>
  <c r="C273" i="27"/>
  <c r="L272" i="27"/>
  <c r="K272" i="27"/>
  <c r="J272" i="27"/>
  <c r="J270" i="27" s="1"/>
  <c r="J269" i="27" s="1"/>
  <c r="G272" i="27"/>
  <c r="F272" i="27"/>
  <c r="E272" i="27"/>
  <c r="D272" i="27"/>
  <c r="H271" i="27"/>
  <c r="C271" i="27"/>
  <c r="H268" i="27"/>
  <c r="C268" i="27"/>
  <c r="H267" i="27"/>
  <c r="C267" i="27"/>
  <c r="H266" i="27"/>
  <c r="C266" i="27"/>
  <c r="H265" i="27"/>
  <c r="C265" i="27"/>
  <c r="L264" i="27"/>
  <c r="K264" i="27"/>
  <c r="J264" i="27"/>
  <c r="I264" i="27"/>
  <c r="G264" i="27"/>
  <c r="F264" i="27"/>
  <c r="E264" i="27"/>
  <c r="D264" i="27"/>
  <c r="C264" i="27"/>
  <c r="H263" i="27"/>
  <c r="C263" i="27"/>
  <c r="H262" i="27"/>
  <c r="C262" i="27"/>
  <c r="H261" i="27"/>
  <c r="C261" i="27"/>
  <c r="L260" i="27"/>
  <c r="L259" i="27" s="1"/>
  <c r="K260" i="27"/>
  <c r="J260" i="27"/>
  <c r="G260" i="27"/>
  <c r="F260" i="27"/>
  <c r="E260" i="27"/>
  <c r="D260" i="27"/>
  <c r="F259" i="27"/>
  <c r="H258" i="27"/>
  <c r="C258" i="27"/>
  <c r="H257" i="27"/>
  <c r="C257" i="27"/>
  <c r="H256" i="27"/>
  <c r="C256" i="27"/>
  <c r="H255" i="27"/>
  <c r="C255" i="27"/>
  <c r="C254" i="27"/>
  <c r="H253" i="27"/>
  <c r="C253" i="27"/>
  <c r="L252" i="27"/>
  <c r="L251" i="27" s="1"/>
  <c r="K252" i="27"/>
  <c r="K251" i="27" s="1"/>
  <c r="J252" i="27"/>
  <c r="G252" i="27"/>
  <c r="G251" i="27" s="1"/>
  <c r="F252" i="27"/>
  <c r="F251" i="27" s="1"/>
  <c r="E252" i="27"/>
  <c r="E251" i="27" s="1"/>
  <c r="D252" i="27"/>
  <c r="J251" i="27"/>
  <c r="D251" i="27"/>
  <c r="H250" i="27"/>
  <c r="C250" i="27"/>
  <c r="H249" i="27"/>
  <c r="C249" i="27"/>
  <c r="C248" i="27"/>
  <c r="H247" i="27"/>
  <c r="C247" i="27"/>
  <c r="L246" i="27"/>
  <c r="K246" i="27"/>
  <c r="K231" i="27" s="1"/>
  <c r="J246" i="27"/>
  <c r="G246" i="27"/>
  <c r="F246" i="27"/>
  <c r="E246" i="27"/>
  <c r="E231" i="27" s="1"/>
  <c r="D246" i="27"/>
  <c r="H245" i="27"/>
  <c r="C245" i="27"/>
  <c r="H244" i="27"/>
  <c r="C244" i="27"/>
  <c r="H243" i="27"/>
  <c r="C243" i="27"/>
  <c r="H242" i="27"/>
  <c r="C242" i="27"/>
  <c r="H241" i="27"/>
  <c r="C241" i="27"/>
  <c r="H240" i="27"/>
  <c r="C240" i="27"/>
  <c r="H239" i="27"/>
  <c r="C239" i="27"/>
  <c r="L238" i="27"/>
  <c r="K238" i="27"/>
  <c r="J238" i="27"/>
  <c r="G238" i="27"/>
  <c r="F238" i="27"/>
  <c r="C238" i="27" s="1"/>
  <c r="E238" i="27"/>
  <c r="D238" i="27"/>
  <c r="H237" i="27"/>
  <c r="C237" i="27"/>
  <c r="H236" i="27"/>
  <c r="C236" i="27"/>
  <c r="L235" i="27"/>
  <c r="K235" i="27"/>
  <c r="J235" i="27"/>
  <c r="G235" i="27"/>
  <c r="G231" i="27" s="1"/>
  <c r="F235" i="27"/>
  <c r="E235" i="27"/>
  <c r="D235" i="27"/>
  <c r="H234" i="27"/>
  <c r="C234" i="27"/>
  <c r="L233" i="27"/>
  <c r="K233" i="27"/>
  <c r="J233" i="27"/>
  <c r="J231" i="27" s="1"/>
  <c r="I233" i="27"/>
  <c r="G233" i="27"/>
  <c r="F233" i="27"/>
  <c r="E233" i="27"/>
  <c r="D233" i="27"/>
  <c r="H232" i="27"/>
  <c r="C232" i="27"/>
  <c r="H229" i="27"/>
  <c r="C229" i="27"/>
  <c r="D228" i="27"/>
  <c r="C228" i="27" s="1"/>
  <c r="L227" i="27"/>
  <c r="K227" i="27"/>
  <c r="J227" i="27"/>
  <c r="G227" i="27"/>
  <c r="F227" i="27"/>
  <c r="E227" i="27"/>
  <c r="H226" i="27"/>
  <c r="C226" i="27"/>
  <c r="H225" i="27"/>
  <c r="C225" i="27"/>
  <c r="H224" i="27"/>
  <c r="C224" i="27"/>
  <c r="H223" i="27"/>
  <c r="C223" i="27"/>
  <c r="H222" i="27"/>
  <c r="C222" i="27"/>
  <c r="H221" i="27"/>
  <c r="C221" i="27"/>
  <c r="H220" i="27"/>
  <c r="C220" i="27"/>
  <c r="H219" i="27"/>
  <c r="C219" i="27"/>
  <c r="C218" i="27"/>
  <c r="H217" i="27"/>
  <c r="C217" i="27"/>
  <c r="L216" i="27"/>
  <c r="K216" i="27"/>
  <c r="J216" i="27"/>
  <c r="G216" i="27"/>
  <c r="F216" i="27"/>
  <c r="E216" i="27"/>
  <c r="D216" i="27"/>
  <c r="H215" i="27"/>
  <c r="C215" i="27"/>
  <c r="H214" i="27"/>
  <c r="C214" i="27"/>
  <c r="H213" i="27"/>
  <c r="C213" i="27"/>
  <c r="H212" i="27"/>
  <c r="C212" i="27"/>
  <c r="H211" i="27"/>
  <c r="C211" i="27"/>
  <c r="H210" i="27"/>
  <c r="C210" i="27"/>
  <c r="H209" i="27"/>
  <c r="C209" i="27"/>
  <c r="H208" i="27"/>
  <c r="C208" i="27"/>
  <c r="C207" i="27"/>
  <c r="H206" i="27"/>
  <c r="C206" i="27"/>
  <c r="L205" i="27"/>
  <c r="K205" i="27"/>
  <c r="J205" i="27"/>
  <c r="G205" i="27"/>
  <c r="G204" i="27" s="1"/>
  <c r="F205" i="27"/>
  <c r="E205" i="27"/>
  <c r="D205" i="27"/>
  <c r="K204" i="27"/>
  <c r="K195" i="27" s="1"/>
  <c r="J204" i="27"/>
  <c r="H203" i="27"/>
  <c r="C203" i="27"/>
  <c r="H202" i="27"/>
  <c r="C202" i="27"/>
  <c r="H201" i="27"/>
  <c r="C201" i="27"/>
  <c r="H200" i="27"/>
  <c r="C200" i="27"/>
  <c r="H199" i="27"/>
  <c r="C199" i="27"/>
  <c r="L198" i="27"/>
  <c r="L196" i="27" s="1"/>
  <c r="K198" i="27"/>
  <c r="K196" i="27" s="1"/>
  <c r="J198" i="27"/>
  <c r="J196" i="27" s="1"/>
  <c r="G198" i="27"/>
  <c r="G196" i="27" s="1"/>
  <c r="F198" i="27"/>
  <c r="E198" i="27"/>
  <c r="D198" i="27"/>
  <c r="H197" i="27"/>
  <c r="C197" i="27"/>
  <c r="F196" i="27"/>
  <c r="E196" i="27"/>
  <c r="J195" i="27"/>
  <c r="G195" i="27"/>
  <c r="I192" i="27"/>
  <c r="C193" i="27"/>
  <c r="L192" i="27"/>
  <c r="K192" i="27"/>
  <c r="K191" i="27" s="1"/>
  <c r="J192" i="27"/>
  <c r="J191" i="27" s="1"/>
  <c r="G192" i="27"/>
  <c r="G191" i="27" s="1"/>
  <c r="F192" i="27"/>
  <c r="F191" i="27" s="1"/>
  <c r="E192" i="27"/>
  <c r="D192" i="27"/>
  <c r="C192" i="27"/>
  <c r="L191" i="27"/>
  <c r="E191" i="27"/>
  <c r="D191" i="27"/>
  <c r="H190" i="27"/>
  <c r="C190" i="27"/>
  <c r="H189" i="27"/>
  <c r="C189" i="27"/>
  <c r="L188" i="27"/>
  <c r="K188" i="27"/>
  <c r="J188" i="27"/>
  <c r="G188" i="27"/>
  <c r="F188" i="27"/>
  <c r="E188" i="27"/>
  <c r="D188" i="27"/>
  <c r="D187" i="27" s="1"/>
  <c r="J187" i="27"/>
  <c r="F187" i="27"/>
  <c r="E187" i="27"/>
  <c r="H186" i="27"/>
  <c r="C186" i="27"/>
  <c r="H185" i="27"/>
  <c r="C185" i="27"/>
  <c r="L184" i="27"/>
  <c r="K184" i="27"/>
  <c r="J184" i="27"/>
  <c r="I184" i="27"/>
  <c r="G184" i="27"/>
  <c r="F184" i="27"/>
  <c r="E184" i="27"/>
  <c r="D184" i="27"/>
  <c r="H183" i="27"/>
  <c r="C183" i="27"/>
  <c r="H182" i="27"/>
  <c r="C182" i="27"/>
  <c r="H181" i="27"/>
  <c r="C181" i="27"/>
  <c r="H180" i="27"/>
  <c r="C180" i="27"/>
  <c r="L179" i="27"/>
  <c r="K179" i="27"/>
  <c r="J179" i="27"/>
  <c r="I179" i="27"/>
  <c r="G179" i="27"/>
  <c r="F179" i="27"/>
  <c r="E179" i="27"/>
  <c r="E174" i="27" s="1"/>
  <c r="E173" i="27" s="1"/>
  <c r="D179" i="27"/>
  <c r="H178" i="27"/>
  <c r="C178" i="27"/>
  <c r="H177" i="27"/>
  <c r="C177" i="27"/>
  <c r="I175" i="27"/>
  <c r="C176" i="27"/>
  <c r="L175" i="27"/>
  <c r="L174" i="27" s="1"/>
  <c r="L173" i="27" s="1"/>
  <c r="K175" i="27"/>
  <c r="J175" i="27"/>
  <c r="G175" i="27"/>
  <c r="F175" i="27"/>
  <c r="F174" i="27" s="1"/>
  <c r="F173" i="27" s="1"/>
  <c r="E175" i="27"/>
  <c r="D175" i="27"/>
  <c r="J174" i="27"/>
  <c r="J173" i="27" s="1"/>
  <c r="H172" i="27"/>
  <c r="C172" i="27"/>
  <c r="H171" i="27"/>
  <c r="C171" i="27"/>
  <c r="H170" i="27"/>
  <c r="C170" i="27"/>
  <c r="H169" i="27"/>
  <c r="C169" i="27"/>
  <c r="H168" i="27"/>
  <c r="C168" i="27"/>
  <c r="C167" i="27"/>
  <c r="L166" i="27"/>
  <c r="K166" i="27"/>
  <c r="K165" i="27" s="1"/>
  <c r="J166" i="27"/>
  <c r="J165" i="27" s="1"/>
  <c r="G166" i="27"/>
  <c r="G165" i="27" s="1"/>
  <c r="F166" i="27"/>
  <c r="E166" i="27"/>
  <c r="D166" i="27"/>
  <c r="D165" i="27" s="1"/>
  <c r="L165" i="27"/>
  <c r="F165" i="27"/>
  <c r="E165" i="27"/>
  <c r="H164" i="27"/>
  <c r="C164" i="27"/>
  <c r="H163" i="27"/>
  <c r="C163" i="27"/>
  <c r="H162" i="27"/>
  <c r="C162" i="27"/>
  <c r="I160" i="27"/>
  <c r="C161" i="27"/>
  <c r="L160" i="27"/>
  <c r="K160" i="27"/>
  <c r="J160" i="27"/>
  <c r="G160" i="27"/>
  <c r="F160" i="27"/>
  <c r="E160" i="27"/>
  <c r="D160" i="27"/>
  <c r="C160" i="27" s="1"/>
  <c r="H159" i="27"/>
  <c r="C159" i="27"/>
  <c r="H158" i="27"/>
  <c r="C158" i="27"/>
  <c r="H157" i="27"/>
  <c r="C157" i="27"/>
  <c r="H156" i="27"/>
  <c r="C156" i="27"/>
  <c r="H155" i="27"/>
  <c r="C155" i="27"/>
  <c r="H154" i="27"/>
  <c r="C154" i="27"/>
  <c r="C153" i="27"/>
  <c r="H152" i="27"/>
  <c r="C152" i="27"/>
  <c r="L151" i="27"/>
  <c r="K151" i="27"/>
  <c r="J151" i="27"/>
  <c r="G151" i="27"/>
  <c r="F151" i="27"/>
  <c r="E151" i="27"/>
  <c r="D151" i="27"/>
  <c r="H150" i="27"/>
  <c r="C150" i="27"/>
  <c r="H149" i="27"/>
  <c r="C149" i="27"/>
  <c r="H148" i="27"/>
  <c r="C148" i="27"/>
  <c r="H147" i="27"/>
  <c r="C147" i="27"/>
  <c r="C146" i="27"/>
  <c r="H145" i="27"/>
  <c r="C145" i="27"/>
  <c r="L144" i="27"/>
  <c r="K144" i="27"/>
  <c r="J144" i="27"/>
  <c r="G144" i="27"/>
  <c r="F144" i="27"/>
  <c r="E144" i="27"/>
  <c r="D144" i="27"/>
  <c r="C143" i="27"/>
  <c r="H142" i="27"/>
  <c r="C142" i="27"/>
  <c r="L141" i="27"/>
  <c r="K141" i="27"/>
  <c r="J141" i="27"/>
  <c r="G141" i="27"/>
  <c r="F141" i="27"/>
  <c r="E141" i="27"/>
  <c r="D141" i="27"/>
  <c r="H140" i="27"/>
  <c r="C140" i="27"/>
  <c r="H139" i="27"/>
  <c r="C139" i="27"/>
  <c r="H138" i="27"/>
  <c r="C138" i="27"/>
  <c r="I136" i="27"/>
  <c r="C137" i="27"/>
  <c r="L136" i="27"/>
  <c r="K136" i="27"/>
  <c r="J136" i="27"/>
  <c r="G136" i="27"/>
  <c r="F136" i="27"/>
  <c r="E136" i="27"/>
  <c r="D136" i="27"/>
  <c r="H135" i="27"/>
  <c r="C135" i="27"/>
  <c r="H134" i="27"/>
  <c r="C134" i="27"/>
  <c r="C133" i="27"/>
  <c r="H132" i="27"/>
  <c r="C132" i="27"/>
  <c r="L131" i="27"/>
  <c r="K131" i="27"/>
  <c r="J131" i="27"/>
  <c r="G131" i="27"/>
  <c r="G130" i="27" s="1"/>
  <c r="F131" i="27"/>
  <c r="E131" i="27"/>
  <c r="D131" i="27"/>
  <c r="K130" i="27"/>
  <c r="H129" i="27"/>
  <c r="H128" i="27" s="1"/>
  <c r="C129" i="27"/>
  <c r="C128" i="27" s="1"/>
  <c r="L128" i="27"/>
  <c r="K128" i="27"/>
  <c r="J128" i="27"/>
  <c r="I128" i="27"/>
  <c r="G128" i="27"/>
  <c r="F128" i="27"/>
  <c r="E128" i="27"/>
  <c r="D128" i="27"/>
  <c r="H127" i="27"/>
  <c r="D127" i="27"/>
  <c r="D122" i="27" s="1"/>
  <c r="H126" i="27"/>
  <c r="C126" i="27"/>
  <c r="H125" i="27"/>
  <c r="C125" i="27"/>
  <c r="H124" i="27"/>
  <c r="C124" i="27"/>
  <c r="C123" i="27"/>
  <c r="L122" i="27"/>
  <c r="K122" i="27"/>
  <c r="J122" i="27"/>
  <c r="G122" i="27"/>
  <c r="F122" i="27"/>
  <c r="E122" i="27"/>
  <c r="C122" i="27"/>
  <c r="H121" i="27"/>
  <c r="C121" i="27"/>
  <c r="H120" i="27"/>
  <c r="C120" i="27"/>
  <c r="H119" i="27"/>
  <c r="C119" i="27"/>
  <c r="H118" i="27"/>
  <c r="C118" i="27"/>
  <c r="C117" i="27"/>
  <c r="L116" i="27"/>
  <c r="K116" i="27"/>
  <c r="J116" i="27"/>
  <c r="G116" i="27"/>
  <c r="F116" i="27"/>
  <c r="E116" i="27"/>
  <c r="D116" i="27"/>
  <c r="C116" i="27" s="1"/>
  <c r="H115" i="27"/>
  <c r="C115" i="27"/>
  <c r="H114" i="27"/>
  <c r="C114" i="27"/>
  <c r="C113" i="27"/>
  <c r="L112" i="27"/>
  <c r="K112" i="27"/>
  <c r="J112" i="27"/>
  <c r="G112" i="27"/>
  <c r="F112" i="27"/>
  <c r="E112" i="27"/>
  <c r="D112" i="27"/>
  <c r="C112" i="27" s="1"/>
  <c r="H111" i="27"/>
  <c r="C111" i="27"/>
  <c r="H110" i="27"/>
  <c r="C110" i="27"/>
  <c r="H109" i="27"/>
  <c r="C109" i="27"/>
  <c r="H108" i="27"/>
  <c r="C108" i="27"/>
  <c r="H107" i="27"/>
  <c r="D107" i="27"/>
  <c r="C107" i="27"/>
  <c r="H106" i="27"/>
  <c r="C106" i="27"/>
  <c r="C105" i="27"/>
  <c r="H104" i="27"/>
  <c r="C104" i="27"/>
  <c r="L103" i="27"/>
  <c r="K103" i="27"/>
  <c r="J103" i="27"/>
  <c r="G103" i="27"/>
  <c r="F103" i="27"/>
  <c r="E103" i="27"/>
  <c r="D103" i="27"/>
  <c r="C103" i="27" s="1"/>
  <c r="H102" i="27"/>
  <c r="C102" i="27"/>
  <c r="H101" i="27"/>
  <c r="C101" i="27"/>
  <c r="H100" i="27"/>
  <c r="C100" i="27"/>
  <c r="H99" i="27"/>
  <c r="C99" i="27"/>
  <c r="H98" i="27"/>
  <c r="C98" i="27"/>
  <c r="H97" i="27"/>
  <c r="C97" i="27"/>
  <c r="H96" i="27"/>
  <c r="C96" i="27"/>
  <c r="L95" i="27"/>
  <c r="K95" i="27"/>
  <c r="J95" i="27"/>
  <c r="G95" i="27"/>
  <c r="F95" i="27"/>
  <c r="E95" i="27"/>
  <c r="D95" i="27"/>
  <c r="H94" i="27"/>
  <c r="C94" i="27"/>
  <c r="H93" i="27"/>
  <c r="C93" i="27"/>
  <c r="H92" i="27"/>
  <c r="C92" i="27"/>
  <c r="C91" i="27"/>
  <c r="H90" i="27"/>
  <c r="C90" i="27"/>
  <c r="L89" i="27"/>
  <c r="K89" i="27"/>
  <c r="J89" i="27"/>
  <c r="G89" i="27"/>
  <c r="F89" i="27"/>
  <c r="E89" i="27"/>
  <c r="D89" i="27"/>
  <c r="H88" i="27"/>
  <c r="C88" i="27"/>
  <c r="H87" i="27"/>
  <c r="C87" i="27"/>
  <c r="H86" i="27"/>
  <c r="C86" i="27"/>
  <c r="I84" i="27"/>
  <c r="C85" i="27"/>
  <c r="L84" i="27"/>
  <c r="K84" i="27"/>
  <c r="J84" i="27"/>
  <c r="G84" i="27"/>
  <c r="F84" i="27"/>
  <c r="F83" i="27" s="1"/>
  <c r="E84" i="27"/>
  <c r="D84" i="27"/>
  <c r="C82" i="27"/>
  <c r="H81" i="27"/>
  <c r="C81" i="27"/>
  <c r="L80" i="27"/>
  <c r="K80" i="27"/>
  <c r="J80" i="27"/>
  <c r="G80" i="27"/>
  <c r="F80" i="27"/>
  <c r="E80" i="27"/>
  <c r="D80" i="27"/>
  <c r="D76" i="27" s="1"/>
  <c r="C79" i="27"/>
  <c r="H78" i="27"/>
  <c r="C78" i="27"/>
  <c r="L77" i="27"/>
  <c r="K77" i="27"/>
  <c r="K76" i="27" s="1"/>
  <c r="J77" i="27"/>
  <c r="G77" i="27"/>
  <c r="F77" i="27"/>
  <c r="F76" i="27" s="1"/>
  <c r="E77" i="27"/>
  <c r="D77" i="27"/>
  <c r="L76" i="27"/>
  <c r="G76" i="27"/>
  <c r="H74" i="27"/>
  <c r="C74" i="27"/>
  <c r="H73" i="27"/>
  <c r="C73" i="27"/>
  <c r="H72" i="27"/>
  <c r="C72" i="27"/>
  <c r="H71" i="27"/>
  <c r="C71" i="27"/>
  <c r="C70" i="27"/>
  <c r="L69" i="27"/>
  <c r="K69" i="27"/>
  <c r="K67" i="27" s="1"/>
  <c r="J69" i="27"/>
  <c r="J67" i="27" s="1"/>
  <c r="G69" i="27"/>
  <c r="G67" i="27" s="1"/>
  <c r="F69" i="27"/>
  <c r="F67" i="27" s="1"/>
  <c r="E69" i="27"/>
  <c r="E67" i="27" s="1"/>
  <c r="D69" i="27"/>
  <c r="C68" i="27"/>
  <c r="L67" i="27"/>
  <c r="D67" i="27"/>
  <c r="H66" i="27"/>
  <c r="C66" i="27"/>
  <c r="H65" i="27"/>
  <c r="C65" i="27"/>
  <c r="H64" i="27"/>
  <c r="C64" i="27"/>
  <c r="H63" i="27"/>
  <c r="C63" i="27"/>
  <c r="H62" i="27"/>
  <c r="C62" i="27"/>
  <c r="H61" i="27"/>
  <c r="C61" i="27"/>
  <c r="C60" i="27"/>
  <c r="H59" i="27"/>
  <c r="C59" i="27"/>
  <c r="L58" i="27"/>
  <c r="K58" i="27"/>
  <c r="J58" i="27"/>
  <c r="G58" i="27"/>
  <c r="F58" i="27"/>
  <c r="E58" i="27"/>
  <c r="D58" i="27"/>
  <c r="D54" i="27" s="1"/>
  <c r="C57" i="27"/>
  <c r="H56" i="27"/>
  <c r="C56" i="27"/>
  <c r="L55" i="27"/>
  <c r="L54" i="27" s="1"/>
  <c r="L53" i="27" s="1"/>
  <c r="K55" i="27"/>
  <c r="J55" i="27"/>
  <c r="G55" i="27"/>
  <c r="G54" i="27" s="1"/>
  <c r="G53" i="27" s="1"/>
  <c r="F55" i="27"/>
  <c r="F54" i="27" s="1"/>
  <c r="E55" i="27"/>
  <c r="D55" i="27"/>
  <c r="K54" i="27"/>
  <c r="H47" i="27"/>
  <c r="C47" i="27"/>
  <c r="H46" i="27"/>
  <c r="C46" i="27"/>
  <c r="L45" i="27"/>
  <c r="H45" i="27" s="1"/>
  <c r="G45" i="27"/>
  <c r="H44" i="27"/>
  <c r="C44" i="27"/>
  <c r="K43" i="27"/>
  <c r="J43" i="27"/>
  <c r="I43" i="27"/>
  <c r="F43" i="27"/>
  <c r="E43" i="27"/>
  <c r="D43" i="27"/>
  <c r="C43" i="27" s="1"/>
  <c r="H42" i="27"/>
  <c r="C42" i="27"/>
  <c r="I41" i="27"/>
  <c r="H41" i="27" s="1"/>
  <c r="D41" i="27"/>
  <c r="C41" i="27" s="1"/>
  <c r="H40" i="27"/>
  <c r="C40" i="27"/>
  <c r="H39" i="27"/>
  <c r="C39" i="27"/>
  <c r="H38" i="27"/>
  <c r="C38" i="27"/>
  <c r="H37" i="27"/>
  <c r="C37" i="27"/>
  <c r="K36" i="27"/>
  <c r="H36" i="27" s="1"/>
  <c r="F36" i="27"/>
  <c r="C36" i="27" s="1"/>
  <c r="H35" i="27"/>
  <c r="C35" i="27"/>
  <c r="H34" i="27"/>
  <c r="C34" i="27"/>
  <c r="K33" i="27"/>
  <c r="H33" i="27" s="1"/>
  <c r="F33" i="27"/>
  <c r="C33" i="27" s="1"/>
  <c r="H32" i="27"/>
  <c r="C32" i="27"/>
  <c r="K31" i="27"/>
  <c r="F31" i="27"/>
  <c r="C31" i="27" s="1"/>
  <c r="H30" i="27"/>
  <c r="C30" i="27"/>
  <c r="H29" i="27"/>
  <c r="C29" i="27"/>
  <c r="H28" i="27"/>
  <c r="C28" i="27"/>
  <c r="K27" i="27"/>
  <c r="H27" i="27" s="1"/>
  <c r="F27" i="27"/>
  <c r="C27" i="27" s="1"/>
  <c r="H25" i="27"/>
  <c r="C25" i="27"/>
  <c r="D24" i="27"/>
  <c r="C24" i="27" s="1"/>
  <c r="H23" i="27"/>
  <c r="C23" i="27"/>
  <c r="H22" i="27"/>
  <c r="C22" i="27"/>
  <c r="L21" i="27"/>
  <c r="K21" i="27"/>
  <c r="K289" i="27" s="1"/>
  <c r="K288" i="27" s="1"/>
  <c r="J21" i="27"/>
  <c r="J289" i="27" s="1"/>
  <c r="J288" i="27" s="1"/>
  <c r="I21" i="27"/>
  <c r="H21" i="27"/>
  <c r="G21" i="27"/>
  <c r="G289" i="27" s="1"/>
  <c r="G288" i="27" s="1"/>
  <c r="F21" i="27"/>
  <c r="F289" i="27" s="1"/>
  <c r="F288" i="27" s="1"/>
  <c r="E21" i="27"/>
  <c r="E289" i="27" s="1"/>
  <c r="E288" i="27" s="1"/>
  <c r="D21" i="27"/>
  <c r="E20" i="27"/>
  <c r="H298" i="26"/>
  <c r="C298" i="26"/>
  <c r="H297" i="26"/>
  <c r="C297" i="26"/>
  <c r="H296" i="26"/>
  <c r="C296" i="26"/>
  <c r="H295" i="26"/>
  <c r="C295" i="26"/>
  <c r="H294" i="26"/>
  <c r="C294" i="26"/>
  <c r="H293" i="26"/>
  <c r="C293" i="26"/>
  <c r="H292" i="26"/>
  <c r="C292" i="26"/>
  <c r="H291" i="26"/>
  <c r="C291" i="26"/>
  <c r="L290" i="26"/>
  <c r="K290" i="26"/>
  <c r="J290" i="26"/>
  <c r="I290" i="26"/>
  <c r="H290" i="26"/>
  <c r="G290" i="26"/>
  <c r="F290" i="26"/>
  <c r="E290" i="26"/>
  <c r="D290" i="26"/>
  <c r="C290" i="26"/>
  <c r="H285" i="26"/>
  <c r="C285" i="26"/>
  <c r="I283" i="26"/>
  <c r="H284" i="26"/>
  <c r="C284" i="26"/>
  <c r="L283" i="26"/>
  <c r="K283" i="26"/>
  <c r="J283" i="26"/>
  <c r="G283" i="26"/>
  <c r="F283" i="26"/>
  <c r="E283" i="26"/>
  <c r="D283" i="26"/>
  <c r="C283" i="26" s="1"/>
  <c r="H282" i="26"/>
  <c r="C282" i="26"/>
  <c r="L281" i="26"/>
  <c r="K281" i="26"/>
  <c r="J281" i="26"/>
  <c r="I281" i="26"/>
  <c r="G281" i="26"/>
  <c r="F281" i="26"/>
  <c r="E281" i="26"/>
  <c r="D281" i="26"/>
  <c r="H280" i="26"/>
  <c r="C280" i="26"/>
  <c r="H279" i="26"/>
  <c r="C279" i="26"/>
  <c r="H278" i="26"/>
  <c r="C278" i="26"/>
  <c r="C277" i="26"/>
  <c r="L276" i="26"/>
  <c r="K276" i="26"/>
  <c r="J276" i="26"/>
  <c r="G276" i="26"/>
  <c r="F276" i="26"/>
  <c r="E276" i="26"/>
  <c r="D276" i="26"/>
  <c r="C276" i="26" s="1"/>
  <c r="H275" i="26"/>
  <c r="C275" i="26"/>
  <c r="C274" i="26"/>
  <c r="H273" i="26"/>
  <c r="C273" i="26"/>
  <c r="L272" i="26"/>
  <c r="K272" i="26"/>
  <c r="K270" i="26" s="1"/>
  <c r="K269" i="26" s="1"/>
  <c r="J272" i="26"/>
  <c r="G272" i="26"/>
  <c r="F272" i="26"/>
  <c r="E272" i="26"/>
  <c r="E270" i="26" s="1"/>
  <c r="E269" i="26" s="1"/>
  <c r="D272" i="26"/>
  <c r="C271" i="26"/>
  <c r="G270" i="26"/>
  <c r="G269" i="26" s="1"/>
  <c r="H268" i="26"/>
  <c r="C268" i="26"/>
  <c r="H267" i="26"/>
  <c r="C267" i="26"/>
  <c r="H266" i="26"/>
  <c r="C266" i="26"/>
  <c r="C265" i="26"/>
  <c r="L264" i="26"/>
  <c r="K264" i="26"/>
  <c r="J264" i="26"/>
  <c r="G264" i="26"/>
  <c r="F264" i="26"/>
  <c r="E264" i="26"/>
  <c r="D264" i="26"/>
  <c r="C264" i="26" s="1"/>
  <c r="H263" i="26"/>
  <c r="C263" i="26"/>
  <c r="C262" i="26"/>
  <c r="H261" i="26"/>
  <c r="C261" i="26"/>
  <c r="L260" i="26"/>
  <c r="K260" i="26"/>
  <c r="J260" i="26"/>
  <c r="G260" i="26"/>
  <c r="F260" i="26"/>
  <c r="E260" i="26"/>
  <c r="E259" i="26" s="1"/>
  <c r="D260" i="26"/>
  <c r="L259" i="26"/>
  <c r="H258" i="26"/>
  <c r="C258" i="26"/>
  <c r="H257" i="26"/>
  <c r="C257" i="26"/>
  <c r="H256" i="26"/>
  <c r="C256" i="26"/>
  <c r="H255" i="26"/>
  <c r="C255" i="26"/>
  <c r="H254" i="26"/>
  <c r="C254" i="26"/>
  <c r="I252" i="26"/>
  <c r="I251" i="26" s="1"/>
  <c r="C253" i="26"/>
  <c r="L252" i="26"/>
  <c r="L251" i="26" s="1"/>
  <c r="K252" i="26"/>
  <c r="K251" i="26" s="1"/>
  <c r="J252" i="26"/>
  <c r="J251" i="26" s="1"/>
  <c r="G252" i="26"/>
  <c r="G251" i="26" s="1"/>
  <c r="F252" i="26"/>
  <c r="E252" i="26"/>
  <c r="D252" i="26"/>
  <c r="F251" i="26"/>
  <c r="E251" i="26"/>
  <c r="H250" i="26"/>
  <c r="C250" i="26"/>
  <c r="H249" i="26"/>
  <c r="C249" i="26"/>
  <c r="H248" i="26"/>
  <c r="C248" i="26"/>
  <c r="I246" i="26"/>
  <c r="C247" i="26"/>
  <c r="L246" i="26"/>
  <c r="K246" i="26"/>
  <c r="J246" i="26"/>
  <c r="G246" i="26"/>
  <c r="F246" i="26"/>
  <c r="E246" i="26"/>
  <c r="D246" i="26"/>
  <c r="C246" i="26" s="1"/>
  <c r="H245" i="26"/>
  <c r="C245" i="26"/>
  <c r="H244" i="26"/>
  <c r="C244" i="26"/>
  <c r="H243" i="26"/>
  <c r="C243" i="26"/>
  <c r="H242" i="26"/>
  <c r="C242" i="26"/>
  <c r="H241" i="26"/>
  <c r="C241" i="26"/>
  <c r="H240" i="26"/>
  <c r="C240" i="26"/>
  <c r="C239" i="26"/>
  <c r="L238" i="26"/>
  <c r="K238" i="26"/>
  <c r="J238" i="26"/>
  <c r="G238" i="26"/>
  <c r="F238" i="26"/>
  <c r="E238" i="26"/>
  <c r="D238" i="26"/>
  <c r="C238" i="26" s="1"/>
  <c r="H237" i="26"/>
  <c r="C237" i="26"/>
  <c r="I235" i="26"/>
  <c r="H236" i="26"/>
  <c r="C236" i="26"/>
  <c r="L235" i="26"/>
  <c r="K235" i="26"/>
  <c r="J235" i="26"/>
  <c r="G235" i="26"/>
  <c r="F235" i="26"/>
  <c r="E235" i="26"/>
  <c r="D235" i="26"/>
  <c r="C234" i="26"/>
  <c r="L233" i="26"/>
  <c r="K233" i="26"/>
  <c r="J233" i="26"/>
  <c r="G233" i="26"/>
  <c r="G231" i="26" s="1"/>
  <c r="F233" i="26"/>
  <c r="E233" i="26"/>
  <c r="E231" i="26" s="1"/>
  <c r="D233" i="26"/>
  <c r="H232" i="26"/>
  <c r="C232" i="26"/>
  <c r="H229" i="26"/>
  <c r="C229" i="26"/>
  <c r="H228" i="26"/>
  <c r="C228" i="26"/>
  <c r="L227" i="26"/>
  <c r="K227" i="26"/>
  <c r="J227" i="26"/>
  <c r="G227" i="26"/>
  <c r="F227" i="26"/>
  <c r="E227" i="26"/>
  <c r="C227" i="26" s="1"/>
  <c r="D227" i="26"/>
  <c r="H226" i="26"/>
  <c r="D226" i="26"/>
  <c r="C226" i="26"/>
  <c r="H225" i="26"/>
  <c r="D225" i="26"/>
  <c r="C225" i="26" s="1"/>
  <c r="H224" i="26"/>
  <c r="D224" i="26"/>
  <c r="C224" i="26"/>
  <c r="H223" i="26"/>
  <c r="C223" i="26"/>
  <c r="H222" i="26"/>
  <c r="C222" i="26"/>
  <c r="H221" i="26"/>
  <c r="C221" i="26"/>
  <c r="H220" i="26"/>
  <c r="C220" i="26"/>
  <c r="H219" i="26"/>
  <c r="C219" i="26"/>
  <c r="H218" i="26"/>
  <c r="C218" i="26"/>
  <c r="H217" i="26"/>
  <c r="C217" i="26"/>
  <c r="L216" i="26"/>
  <c r="K216" i="26"/>
  <c r="J216" i="26"/>
  <c r="G216" i="26"/>
  <c r="F216" i="26"/>
  <c r="E216" i="26"/>
  <c r="D216" i="26"/>
  <c r="H215" i="26"/>
  <c r="C215" i="26"/>
  <c r="H214" i="26"/>
  <c r="C214" i="26"/>
  <c r="H213" i="26"/>
  <c r="C213" i="26"/>
  <c r="H212" i="26"/>
  <c r="C212" i="26"/>
  <c r="H211" i="26"/>
  <c r="C211" i="26"/>
  <c r="H210" i="26"/>
  <c r="C210" i="26"/>
  <c r="H209" i="26"/>
  <c r="C209" i="26"/>
  <c r="H208" i="26"/>
  <c r="C208" i="26"/>
  <c r="H207" i="26"/>
  <c r="C207" i="26"/>
  <c r="I205" i="26"/>
  <c r="H206" i="26"/>
  <c r="C206" i="26"/>
  <c r="L205" i="26"/>
  <c r="L204" i="26" s="1"/>
  <c r="K205" i="26"/>
  <c r="J205" i="26"/>
  <c r="G205" i="26"/>
  <c r="G204" i="26" s="1"/>
  <c r="F205" i="26"/>
  <c r="E205" i="26"/>
  <c r="D205" i="26"/>
  <c r="J204" i="26"/>
  <c r="F204" i="26"/>
  <c r="H203" i="26"/>
  <c r="C203" i="26"/>
  <c r="H202" i="26"/>
  <c r="D202" i="26"/>
  <c r="C202" i="26" s="1"/>
  <c r="H201" i="26"/>
  <c r="C201" i="26"/>
  <c r="H200" i="26"/>
  <c r="C200" i="26"/>
  <c r="H199" i="26"/>
  <c r="C199" i="26"/>
  <c r="L198" i="26"/>
  <c r="L196" i="26" s="1"/>
  <c r="L195" i="26" s="1"/>
  <c r="K198" i="26"/>
  <c r="J198" i="26"/>
  <c r="J196" i="26" s="1"/>
  <c r="J195" i="26" s="1"/>
  <c r="G198" i="26"/>
  <c r="F198" i="26"/>
  <c r="F196" i="26" s="1"/>
  <c r="F195" i="26" s="1"/>
  <c r="E198" i="26"/>
  <c r="D198" i="26"/>
  <c r="C198" i="26" s="1"/>
  <c r="D197" i="26"/>
  <c r="C197" i="26" s="1"/>
  <c r="K196" i="26"/>
  <c r="G196" i="26"/>
  <c r="G195" i="26" s="1"/>
  <c r="E196" i="26"/>
  <c r="H193" i="26"/>
  <c r="C193" i="26"/>
  <c r="L192" i="26"/>
  <c r="K192" i="26"/>
  <c r="K191" i="26" s="1"/>
  <c r="J192" i="26"/>
  <c r="J191" i="26" s="1"/>
  <c r="G192" i="26"/>
  <c r="G191" i="26" s="1"/>
  <c r="F192" i="26"/>
  <c r="E192" i="26"/>
  <c r="D192" i="26"/>
  <c r="C192" i="26" s="1"/>
  <c r="L191" i="26"/>
  <c r="L187" i="26" s="1"/>
  <c r="F191" i="26"/>
  <c r="E191" i="26"/>
  <c r="H190" i="26"/>
  <c r="C190" i="26"/>
  <c r="H189" i="26"/>
  <c r="C189" i="26"/>
  <c r="L188" i="26"/>
  <c r="K188" i="26"/>
  <c r="J188" i="26"/>
  <c r="I188" i="26"/>
  <c r="G188" i="26"/>
  <c r="F188" i="26"/>
  <c r="F187" i="26" s="1"/>
  <c r="E188" i="26"/>
  <c r="D188" i="26"/>
  <c r="H186" i="26"/>
  <c r="C186" i="26"/>
  <c r="H185" i="26"/>
  <c r="C185" i="26"/>
  <c r="L184" i="26"/>
  <c r="K184" i="26"/>
  <c r="J184" i="26"/>
  <c r="G184" i="26"/>
  <c r="F184" i="26"/>
  <c r="E184" i="26"/>
  <c r="D184" i="26"/>
  <c r="C184" i="26"/>
  <c r="H183" i="26"/>
  <c r="C183" i="26"/>
  <c r="H182" i="26"/>
  <c r="C182" i="26"/>
  <c r="H181" i="26"/>
  <c r="C181" i="26"/>
  <c r="H180" i="26"/>
  <c r="C180" i="26"/>
  <c r="L179" i="26"/>
  <c r="K179" i="26"/>
  <c r="J179" i="26"/>
  <c r="I179" i="26"/>
  <c r="H179" i="26" s="1"/>
  <c r="G179" i="26"/>
  <c r="F179" i="26"/>
  <c r="F174" i="26" s="1"/>
  <c r="F173" i="26" s="1"/>
  <c r="E179" i="26"/>
  <c r="D179" i="26"/>
  <c r="H178" i="26"/>
  <c r="C178" i="26"/>
  <c r="H177" i="26"/>
  <c r="C177" i="26"/>
  <c r="H176" i="26"/>
  <c r="C176" i="26"/>
  <c r="L175" i="26"/>
  <c r="L174" i="26" s="1"/>
  <c r="L173" i="26" s="1"/>
  <c r="K175" i="26"/>
  <c r="J175" i="26"/>
  <c r="G175" i="26"/>
  <c r="F175" i="26"/>
  <c r="E175" i="26"/>
  <c r="D175" i="26"/>
  <c r="J174" i="26"/>
  <c r="J173" i="26" s="1"/>
  <c r="H172" i="26"/>
  <c r="C172" i="26"/>
  <c r="H171" i="26"/>
  <c r="C171" i="26"/>
  <c r="H170" i="26"/>
  <c r="C170" i="26"/>
  <c r="H169" i="26"/>
  <c r="C169" i="26"/>
  <c r="H168" i="26"/>
  <c r="C168" i="26"/>
  <c r="I166" i="26"/>
  <c r="H167" i="26"/>
  <c r="C167" i="26"/>
  <c r="L166" i="26"/>
  <c r="L165" i="26" s="1"/>
  <c r="K166" i="26"/>
  <c r="K165" i="26" s="1"/>
  <c r="J166" i="26"/>
  <c r="G166" i="26"/>
  <c r="G165" i="26" s="1"/>
  <c r="F166" i="26"/>
  <c r="E166" i="26"/>
  <c r="D166" i="26"/>
  <c r="J165" i="26"/>
  <c r="F165" i="26"/>
  <c r="E165" i="26"/>
  <c r="H164" i="26"/>
  <c r="C164" i="26"/>
  <c r="H163" i="26"/>
  <c r="C163" i="26"/>
  <c r="H162" i="26"/>
  <c r="C162" i="26"/>
  <c r="I160" i="26"/>
  <c r="H161" i="26"/>
  <c r="C161" i="26"/>
  <c r="L160" i="26"/>
  <c r="K160" i="26"/>
  <c r="J160" i="26"/>
  <c r="G160" i="26"/>
  <c r="F160" i="26"/>
  <c r="E160" i="26"/>
  <c r="D160" i="26"/>
  <c r="H159" i="26"/>
  <c r="C159" i="26"/>
  <c r="H158" i="26"/>
  <c r="C158" i="26"/>
  <c r="H157" i="26"/>
  <c r="C157" i="26"/>
  <c r="H156" i="26"/>
  <c r="C156" i="26"/>
  <c r="H155" i="26"/>
  <c r="C155" i="26"/>
  <c r="H154" i="26"/>
  <c r="C154" i="26"/>
  <c r="H153" i="26"/>
  <c r="C153" i="26"/>
  <c r="H152" i="26"/>
  <c r="C152" i="26"/>
  <c r="L151" i="26"/>
  <c r="K151" i="26"/>
  <c r="J151" i="26"/>
  <c r="G151" i="26"/>
  <c r="F151" i="26"/>
  <c r="E151" i="26"/>
  <c r="D151" i="26"/>
  <c r="H150" i="26"/>
  <c r="C150" i="26"/>
  <c r="H149" i="26"/>
  <c r="C149" i="26"/>
  <c r="H148" i="26"/>
  <c r="C148" i="26"/>
  <c r="H147" i="26"/>
  <c r="C147" i="26"/>
  <c r="H146" i="26"/>
  <c r="C146" i="26"/>
  <c r="H145" i="26"/>
  <c r="C145" i="26"/>
  <c r="L144" i="26"/>
  <c r="K144" i="26"/>
  <c r="J144" i="26"/>
  <c r="G144" i="26"/>
  <c r="F144" i="26"/>
  <c r="E144" i="26"/>
  <c r="D144" i="26"/>
  <c r="C144" i="26" s="1"/>
  <c r="H143" i="26"/>
  <c r="C143" i="26"/>
  <c r="I141" i="26"/>
  <c r="H142" i="26"/>
  <c r="C142" i="26"/>
  <c r="L141" i="26"/>
  <c r="K141" i="26"/>
  <c r="J141" i="26"/>
  <c r="G141" i="26"/>
  <c r="F141" i="26"/>
  <c r="E141" i="26"/>
  <c r="D141" i="26"/>
  <c r="C141" i="26" s="1"/>
  <c r="H140" i="26"/>
  <c r="C140" i="26"/>
  <c r="H139" i="26"/>
  <c r="C139" i="26"/>
  <c r="H138" i="26"/>
  <c r="C138" i="26"/>
  <c r="H137" i="26"/>
  <c r="C137" i="26"/>
  <c r="L136" i="26"/>
  <c r="K136" i="26"/>
  <c r="K130" i="26" s="1"/>
  <c r="J136" i="26"/>
  <c r="G136" i="26"/>
  <c r="F136" i="26"/>
  <c r="E136" i="26"/>
  <c r="D136" i="26"/>
  <c r="H135" i="26"/>
  <c r="D135" i="26"/>
  <c r="C135" i="26" s="1"/>
  <c r="H134" i="26"/>
  <c r="C134" i="26"/>
  <c r="H133" i="26"/>
  <c r="C133" i="26"/>
  <c r="H132" i="26"/>
  <c r="C132" i="26"/>
  <c r="L131" i="26"/>
  <c r="K131" i="26"/>
  <c r="J131" i="26"/>
  <c r="I131" i="26"/>
  <c r="G131" i="26"/>
  <c r="F131" i="26"/>
  <c r="E131" i="26"/>
  <c r="G130" i="26"/>
  <c r="I128" i="26"/>
  <c r="H129" i="26"/>
  <c r="H128" i="26" s="1"/>
  <c r="C129" i="26"/>
  <c r="L128" i="26"/>
  <c r="K128" i="26"/>
  <c r="J128" i="26"/>
  <c r="G128" i="26"/>
  <c r="F128" i="26"/>
  <c r="E128" i="26"/>
  <c r="D128" i="26"/>
  <c r="C128" i="26"/>
  <c r="H127" i="26"/>
  <c r="D127" i="26"/>
  <c r="C127" i="26" s="1"/>
  <c r="H126" i="26"/>
  <c r="C126" i="26"/>
  <c r="H125" i="26"/>
  <c r="C125" i="26"/>
  <c r="H124" i="26"/>
  <c r="C124" i="26"/>
  <c r="H123" i="26"/>
  <c r="C123" i="26"/>
  <c r="L122" i="26"/>
  <c r="K122" i="26"/>
  <c r="J122" i="26"/>
  <c r="G122" i="26"/>
  <c r="F122" i="26"/>
  <c r="E122" i="26"/>
  <c r="H121" i="26"/>
  <c r="C121" i="26"/>
  <c r="H120" i="26"/>
  <c r="C120" i="26"/>
  <c r="H119" i="26"/>
  <c r="C119" i="26"/>
  <c r="H118" i="26"/>
  <c r="C118" i="26"/>
  <c r="H117" i="26"/>
  <c r="C117" i="26"/>
  <c r="L116" i="26"/>
  <c r="K116" i="26"/>
  <c r="K83" i="26" s="1"/>
  <c r="J116" i="26"/>
  <c r="G116" i="26"/>
  <c r="F116" i="26"/>
  <c r="E116" i="26"/>
  <c r="C116" i="26" s="1"/>
  <c r="D116" i="26"/>
  <c r="H115" i="26"/>
  <c r="C115" i="26"/>
  <c r="H114" i="26"/>
  <c r="C114" i="26"/>
  <c r="H113" i="26"/>
  <c r="C113" i="26"/>
  <c r="L112" i="26"/>
  <c r="K112" i="26"/>
  <c r="J112" i="26"/>
  <c r="G112" i="26"/>
  <c r="F112" i="26"/>
  <c r="E112" i="26"/>
  <c r="D112" i="26"/>
  <c r="H111" i="26"/>
  <c r="C111" i="26"/>
  <c r="H110" i="26"/>
  <c r="C110" i="26"/>
  <c r="H109" i="26"/>
  <c r="C109" i="26"/>
  <c r="H108" i="26"/>
  <c r="C108" i="26"/>
  <c r="H107" i="26"/>
  <c r="C107" i="26"/>
  <c r="H106" i="26"/>
  <c r="C106" i="26"/>
  <c r="H105" i="26"/>
  <c r="C105" i="26"/>
  <c r="I103" i="26"/>
  <c r="H104" i="26"/>
  <c r="C104" i="26"/>
  <c r="L103" i="26"/>
  <c r="K103" i="26"/>
  <c r="J103" i="26"/>
  <c r="G103" i="26"/>
  <c r="F103" i="26"/>
  <c r="E103" i="26"/>
  <c r="D103" i="26"/>
  <c r="H102" i="26"/>
  <c r="D102" i="26"/>
  <c r="C102" i="26" s="1"/>
  <c r="H101" i="26"/>
  <c r="C101" i="26"/>
  <c r="H100" i="26"/>
  <c r="C100" i="26"/>
  <c r="H99" i="26"/>
  <c r="C99" i="26"/>
  <c r="H98" i="26"/>
  <c r="C98" i="26"/>
  <c r="H97" i="26"/>
  <c r="D97" i="26"/>
  <c r="C97" i="26" s="1"/>
  <c r="H96" i="26"/>
  <c r="D96" i="26"/>
  <c r="C96" i="26" s="1"/>
  <c r="L95" i="26"/>
  <c r="K95" i="26"/>
  <c r="J95" i="26"/>
  <c r="G95" i="26"/>
  <c r="F95" i="26"/>
  <c r="E95" i="26"/>
  <c r="H94" i="26"/>
  <c r="C94" i="26"/>
  <c r="H93" i="26"/>
  <c r="C93" i="26"/>
  <c r="H92" i="26"/>
  <c r="C92" i="26"/>
  <c r="H91" i="26"/>
  <c r="C91" i="26"/>
  <c r="H90" i="26"/>
  <c r="C90" i="26"/>
  <c r="L89" i="26"/>
  <c r="K89" i="26"/>
  <c r="J89" i="26"/>
  <c r="G89" i="26"/>
  <c r="F89" i="26"/>
  <c r="E89" i="26"/>
  <c r="D89" i="26"/>
  <c r="C89" i="26" s="1"/>
  <c r="H88" i="26"/>
  <c r="C88" i="26"/>
  <c r="H87" i="26"/>
  <c r="C87" i="26"/>
  <c r="H86" i="26"/>
  <c r="C86" i="26"/>
  <c r="H85" i="26"/>
  <c r="C85" i="26"/>
  <c r="L84" i="26"/>
  <c r="K84" i="26"/>
  <c r="J84" i="26"/>
  <c r="I84" i="26"/>
  <c r="G84" i="26"/>
  <c r="G83" i="26" s="1"/>
  <c r="F84" i="26"/>
  <c r="E84" i="26"/>
  <c r="D84" i="26"/>
  <c r="H82" i="26"/>
  <c r="C82" i="26"/>
  <c r="C81" i="26"/>
  <c r="L80" i="26"/>
  <c r="K80" i="26"/>
  <c r="J80" i="26"/>
  <c r="G80" i="26"/>
  <c r="F80" i="26"/>
  <c r="E80" i="26"/>
  <c r="C80" i="26" s="1"/>
  <c r="D80" i="26"/>
  <c r="H79" i="26"/>
  <c r="C79" i="26"/>
  <c r="C78" i="26"/>
  <c r="L77" i="26"/>
  <c r="K77" i="26"/>
  <c r="J77" i="26"/>
  <c r="J76" i="26" s="1"/>
  <c r="G77" i="26"/>
  <c r="F77" i="26"/>
  <c r="F76" i="26" s="1"/>
  <c r="E77" i="26"/>
  <c r="D77" i="26"/>
  <c r="C77" i="26" s="1"/>
  <c r="L76" i="26"/>
  <c r="D76" i="26"/>
  <c r="H74" i="26"/>
  <c r="C74" i="26"/>
  <c r="H73" i="26"/>
  <c r="C73" i="26"/>
  <c r="H72" i="26"/>
  <c r="C72" i="26"/>
  <c r="H71" i="26"/>
  <c r="C71" i="26"/>
  <c r="H70" i="26"/>
  <c r="C70" i="26"/>
  <c r="L69" i="26"/>
  <c r="L67" i="26" s="1"/>
  <c r="K69" i="26"/>
  <c r="J69" i="26"/>
  <c r="J67" i="26" s="1"/>
  <c r="G69" i="26"/>
  <c r="G67" i="26" s="1"/>
  <c r="F69" i="26"/>
  <c r="F67" i="26" s="1"/>
  <c r="E69" i="26"/>
  <c r="E67" i="26" s="1"/>
  <c r="D69" i="26"/>
  <c r="H68" i="26"/>
  <c r="C68" i="26"/>
  <c r="K67" i="26"/>
  <c r="H66" i="26"/>
  <c r="D66" i="26"/>
  <c r="C66" i="26" s="1"/>
  <c r="H65" i="26"/>
  <c r="C65" i="26"/>
  <c r="H64" i="26"/>
  <c r="C64" i="26"/>
  <c r="H63" i="26"/>
  <c r="C63" i="26"/>
  <c r="H62" i="26"/>
  <c r="C62" i="26"/>
  <c r="H61" i="26"/>
  <c r="C61" i="26"/>
  <c r="H60" i="26"/>
  <c r="C60" i="26"/>
  <c r="H59" i="26"/>
  <c r="C59" i="26"/>
  <c r="L58" i="26"/>
  <c r="K58" i="26"/>
  <c r="J58" i="26"/>
  <c r="G58" i="26"/>
  <c r="F58" i="26"/>
  <c r="E58" i="26"/>
  <c r="D58" i="26"/>
  <c r="H57" i="26"/>
  <c r="C57" i="26"/>
  <c r="I55" i="26"/>
  <c r="H56" i="26"/>
  <c r="C56" i="26"/>
  <c r="L55" i="26"/>
  <c r="L54" i="26" s="1"/>
  <c r="L53" i="26" s="1"/>
  <c r="K55" i="26"/>
  <c r="K54" i="26" s="1"/>
  <c r="J55" i="26"/>
  <c r="J54" i="26" s="1"/>
  <c r="G55" i="26"/>
  <c r="G54" i="26" s="1"/>
  <c r="F55" i="26"/>
  <c r="E55" i="26"/>
  <c r="D55" i="26"/>
  <c r="F54" i="26"/>
  <c r="F53" i="26" s="1"/>
  <c r="E54" i="26"/>
  <c r="H47" i="26"/>
  <c r="C47" i="26"/>
  <c r="H46" i="26"/>
  <c r="C46" i="26"/>
  <c r="L45" i="26"/>
  <c r="G45" i="26"/>
  <c r="H44" i="26"/>
  <c r="C44" i="26"/>
  <c r="K43" i="26"/>
  <c r="J43" i="26"/>
  <c r="I43" i="26"/>
  <c r="H43" i="26" s="1"/>
  <c r="F43" i="26"/>
  <c r="E43" i="26"/>
  <c r="D43" i="26"/>
  <c r="H42" i="26"/>
  <c r="C42" i="26"/>
  <c r="I41" i="26"/>
  <c r="H41" i="26" s="1"/>
  <c r="D41" i="26"/>
  <c r="C41" i="26" s="1"/>
  <c r="H40" i="26"/>
  <c r="C40" i="26"/>
  <c r="H39" i="26"/>
  <c r="C39" i="26"/>
  <c r="H38" i="26"/>
  <c r="C38" i="26"/>
  <c r="H37" i="26"/>
  <c r="C37" i="26"/>
  <c r="K36" i="26"/>
  <c r="H36" i="26" s="1"/>
  <c r="F36" i="26"/>
  <c r="C36" i="26" s="1"/>
  <c r="H35" i="26"/>
  <c r="C35" i="26"/>
  <c r="H34" i="26"/>
  <c r="C34" i="26"/>
  <c r="K33" i="26"/>
  <c r="H33" i="26" s="1"/>
  <c r="F33" i="26"/>
  <c r="C33" i="26" s="1"/>
  <c r="H32" i="26"/>
  <c r="C32" i="26"/>
  <c r="K31" i="26"/>
  <c r="H31" i="26" s="1"/>
  <c r="F31" i="26"/>
  <c r="H30" i="26"/>
  <c r="C30" i="26"/>
  <c r="H29" i="26"/>
  <c r="C29" i="26"/>
  <c r="H28" i="26"/>
  <c r="C28" i="26"/>
  <c r="K27" i="26"/>
  <c r="H27" i="26" s="1"/>
  <c r="F27" i="26"/>
  <c r="C27" i="26" s="1"/>
  <c r="H25" i="26"/>
  <c r="C25" i="26"/>
  <c r="D24" i="26"/>
  <c r="C24" i="26" s="1"/>
  <c r="H23" i="26"/>
  <c r="C23" i="26"/>
  <c r="H22" i="26"/>
  <c r="C22" i="26"/>
  <c r="L21" i="26"/>
  <c r="L289" i="26" s="1"/>
  <c r="L288" i="26" s="1"/>
  <c r="K21" i="26"/>
  <c r="K289" i="26" s="1"/>
  <c r="K288" i="26" s="1"/>
  <c r="J21" i="26"/>
  <c r="I21" i="26"/>
  <c r="I289" i="26" s="1"/>
  <c r="I288" i="26" s="1"/>
  <c r="G21" i="26"/>
  <c r="G289" i="26" s="1"/>
  <c r="F21" i="26"/>
  <c r="E21" i="26"/>
  <c r="E289" i="26" s="1"/>
  <c r="E288" i="26" s="1"/>
  <c r="D21" i="26"/>
  <c r="D20" i="26" s="1"/>
  <c r="H298" i="25"/>
  <c r="C298" i="25"/>
  <c r="H297" i="25"/>
  <c r="C297" i="25"/>
  <c r="H296" i="25"/>
  <c r="C296" i="25"/>
  <c r="H295" i="25"/>
  <c r="C295" i="25"/>
  <c r="H294" i="25"/>
  <c r="C294" i="25"/>
  <c r="H293" i="25"/>
  <c r="C293" i="25"/>
  <c r="H292" i="25"/>
  <c r="C292" i="25"/>
  <c r="H291" i="25"/>
  <c r="C291" i="25"/>
  <c r="C290" i="25" s="1"/>
  <c r="L290" i="25"/>
  <c r="K290" i="25"/>
  <c r="J290" i="25"/>
  <c r="I290" i="25"/>
  <c r="G290" i="25"/>
  <c r="F290" i="25"/>
  <c r="E290" i="25"/>
  <c r="D290" i="25"/>
  <c r="C285" i="25"/>
  <c r="H284" i="25"/>
  <c r="C284" i="25"/>
  <c r="L283" i="25"/>
  <c r="K283" i="25"/>
  <c r="J283" i="25"/>
  <c r="G283" i="25"/>
  <c r="F283" i="25"/>
  <c r="E283" i="25"/>
  <c r="D283" i="25"/>
  <c r="I281" i="25"/>
  <c r="C282" i="25"/>
  <c r="L281" i="25"/>
  <c r="J281" i="25"/>
  <c r="G281" i="25"/>
  <c r="F281" i="25"/>
  <c r="E281" i="25"/>
  <c r="D281" i="25"/>
  <c r="H280" i="25"/>
  <c r="C280" i="25"/>
  <c r="H279" i="25"/>
  <c r="C279" i="25"/>
  <c r="H278" i="25"/>
  <c r="C278" i="25"/>
  <c r="K276" i="25"/>
  <c r="I276" i="25"/>
  <c r="H277" i="25"/>
  <c r="C277" i="25"/>
  <c r="L276" i="25"/>
  <c r="J276" i="25"/>
  <c r="G276" i="25"/>
  <c r="F276" i="25"/>
  <c r="E276" i="25"/>
  <c r="D276" i="25"/>
  <c r="H275" i="25"/>
  <c r="C275" i="25"/>
  <c r="H274" i="25"/>
  <c r="C274" i="25"/>
  <c r="I272" i="25"/>
  <c r="I270" i="25" s="1"/>
  <c r="C273" i="25"/>
  <c r="L272" i="25"/>
  <c r="L270" i="25" s="1"/>
  <c r="L269" i="25" s="1"/>
  <c r="J272" i="25"/>
  <c r="G272" i="25"/>
  <c r="G270" i="25" s="1"/>
  <c r="G269" i="25" s="1"/>
  <c r="F272" i="25"/>
  <c r="E272" i="25"/>
  <c r="E270" i="25" s="1"/>
  <c r="E269" i="25" s="1"/>
  <c r="D272" i="25"/>
  <c r="H271" i="25"/>
  <c r="C271" i="25"/>
  <c r="J270" i="25"/>
  <c r="J269" i="25" s="1"/>
  <c r="F270" i="25"/>
  <c r="F269" i="25" s="1"/>
  <c r="H268" i="25"/>
  <c r="C268" i="25"/>
  <c r="H267" i="25"/>
  <c r="C267" i="25"/>
  <c r="H266" i="25"/>
  <c r="C266" i="25"/>
  <c r="K264" i="25"/>
  <c r="I264" i="25"/>
  <c r="H264" i="25" s="1"/>
  <c r="H265" i="25"/>
  <c r="C265" i="25"/>
  <c r="L264" i="25"/>
  <c r="J264" i="25"/>
  <c r="G264" i="25"/>
  <c r="G259" i="25" s="1"/>
  <c r="F264" i="25"/>
  <c r="E264" i="25"/>
  <c r="E259" i="25" s="1"/>
  <c r="D264" i="25"/>
  <c r="H263" i="25"/>
  <c r="C263" i="25"/>
  <c r="H262" i="25"/>
  <c r="C262" i="25"/>
  <c r="K260" i="25"/>
  <c r="K259" i="25" s="1"/>
  <c r="C261" i="25"/>
  <c r="L260" i="25"/>
  <c r="L259" i="25" s="1"/>
  <c r="J260" i="25"/>
  <c r="I260" i="25"/>
  <c r="G260" i="25"/>
  <c r="F260" i="25"/>
  <c r="E260" i="25"/>
  <c r="D260" i="25"/>
  <c r="C260" i="25" s="1"/>
  <c r="J259" i="25"/>
  <c r="F259" i="25"/>
  <c r="H258" i="25"/>
  <c r="C258" i="25"/>
  <c r="H257" i="25"/>
  <c r="C257" i="25"/>
  <c r="H256" i="25"/>
  <c r="C256" i="25"/>
  <c r="H255" i="25"/>
  <c r="C255" i="25"/>
  <c r="H254" i="25"/>
  <c r="C254" i="25"/>
  <c r="K252" i="25"/>
  <c r="K251" i="25" s="1"/>
  <c r="I252" i="25"/>
  <c r="I251" i="25" s="1"/>
  <c r="C253" i="25"/>
  <c r="L252" i="25"/>
  <c r="L251" i="25" s="1"/>
  <c r="J252" i="25"/>
  <c r="J251" i="25" s="1"/>
  <c r="H251" i="25" s="1"/>
  <c r="G252" i="25"/>
  <c r="G251" i="25" s="1"/>
  <c r="F252" i="25"/>
  <c r="F251" i="25" s="1"/>
  <c r="E252" i="25"/>
  <c r="D252" i="25"/>
  <c r="D251" i="25" s="1"/>
  <c r="E251" i="25"/>
  <c r="H250" i="25"/>
  <c r="C250" i="25"/>
  <c r="H249" i="25"/>
  <c r="C249" i="25"/>
  <c r="H248" i="25"/>
  <c r="C248" i="25"/>
  <c r="K246" i="25"/>
  <c r="I246" i="25"/>
  <c r="C247" i="25"/>
  <c r="L246" i="25"/>
  <c r="J246" i="25"/>
  <c r="G246" i="25"/>
  <c r="F246" i="25"/>
  <c r="E246" i="25"/>
  <c r="D246" i="25"/>
  <c r="H245" i="25"/>
  <c r="C245" i="25"/>
  <c r="H244" i="25"/>
  <c r="C244" i="25"/>
  <c r="H243" i="25"/>
  <c r="C243" i="25"/>
  <c r="H242" i="25"/>
  <c r="C242" i="25"/>
  <c r="H241" i="25"/>
  <c r="C241" i="25"/>
  <c r="H240" i="25"/>
  <c r="C240" i="25"/>
  <c r="K238" i="25"/>
  <c r="C239" i="25"/>
  <c r="L238" i="25"/>
  <c r="J238" i="25"/>
  <c r="I238" i="25"/>
  <c r="G238" i="25"/>
  <c r="F238" i="25"/>
  <c r="E238" i="25"/>
  <c r="D238" i="25"/>
  <c r="H237" i="25"/>
  <c r="C237" i="25"/>
  <c r="K235" i="25"/>
  <c r="I235" i="25"/>
  <c r="C236" i="25"/>
  <c r="L235" i="25"/>
  <c r="L231" i="25" s="1"/>
  <c r="J235" i="25"/>
  <c r="G235" i="25"/>
  <c r="F235" i="25"/>
  <c r="E235" i="25"/>
  <c r="D235" i="25"/>
  <c r="D231" i="25" s="1"/>
  <c r="K233" i="25"/>
  <c r="H234" i="25"/>
  <c r="C234" i="25"/>
  <c r="L233" i="25"/>
  <c r="J233" i="25"/>
  <c r="H233" i="25" s="1"/>
  <c r="I233" i="25"/>
  <c r="G233" i="25"/>
  <c r="G231" i="25" s="1"/>
  <c r="G230" i="25" s="1"/>
  <c r="F233" i="25"/>
  <c r="E233" i="25"/>
  <c r="D233" i="25"/>
  <c r="H232" i="25"/>
  <c r="C232" i="25"/>
  <c r="H229" i="25"/>
  <c r="C229" i="25"/>
  <c r="K227" i="25"/>
  <c r="I227" i="25"/>
  <c r="H228" i="25"/>
  <c r="C228" i="25"/>
  <c r="L227" i="25"/>
  <c r="J227" i="25"/>
  <c r="H227" i="25"/>
  <c r="G227" i="25"/>
  <c r="F227" i="25"/>
  <c r="E227" i="25"/>
  <c r="D227" i="25"/>
  <c r="C227" i="25" s="1"/>
  <c r="H226" i="25"/>
  <c r="C226" i="25"/>
  <c r="H225" i="25"/>
  <c r="C225" i="25"/>
  <c r="H224" i="25"/>
  <c r="C224" i="25"/>
  <c r="H223" i="25"/>
  <c r="C223" i="25"/>
  <c r="H222" i="25"/>
  <c r="C222" i="25"/>
  <c r="H221" i="25"/>
  <c r="C221" i="25"/>
  <c r="H220" i="25"/>
  <c r="D220" i="25"/>
  <c r="D216" i="25" s="1"/>
  <c r="H219" i="25"/>
  <c r="C219" i="25"/>
  <c r="H218" i="25"/>
  <c r="C218" i="25"/>
  <c r="K216" i="25"/>
  <c r="H217" i="25"/>
  <c r="C217" i="25"/>
  <c r="L216" i="25"/>
  <c r="J216" i="25"/>
  <c r="J204" i="25" s="1"/>
  <c r="I216" i="25"/>
  <c r="G216" i="25"/>
  <c r="F216" i="25"/>
  <c r="E216" i="25"/>
  <c r="H215" i="25"/>
  <c r="C215" i="25"/>
  <c r="H214" i="25"/>
  <c r="C214" i="25"/>
  <c r="H213" i="25"/>
  <c r="C213" i="25"/>
  <c r="H212" i="25"/>
  <c r="C212" i="25"/>
  <c r="H211" i="25"/>
  <c r="C211" i="25"/>
  <c r="H210" i="25"/>
  <c r="C210" i="25"/>
  <c r="H209" i="25"/>
  <c r="C209" i="25"/>
  <c r="H208" i="25"/>
  <c r="C208" i="25"/>
  <c r="H207" i="25"/>
  <c r="C207" i="25"/>
  <c r="H206" i="25"/>
  <c r="C206" i="25"/>
  <c r="L205" i="25"/>
  <c r="K205" i="25"/>
  <c r="J205" i="25"/>
  <c r="G205" i="25"/>
  <c r="G204" i="25" s="1"/>
  <c r="F205" i="25"/>
  <c r="E205" i="25"/>
  <c r="E204" i="25" s="1"/>
  <c r="D205" i="25"/>
  <c r="C205" i="25"/>
  <c r="F204" i="25"/>
  <c r="H203" i="25"/>
  <c r="C203" i="25"/>
  <c r="H202" i="25"/>
  <c r="D202" i="25"/>
  <c r="C202" i="25"/>
  <c r="H201" i="25"/>
  <c r="C201" i="25"/>
  <c r="H200" i="25"/>
  <c r="C200" i="25"/>
  <c r="K198" i="25"/>
  <c r="H199" i="25"/>
  <c r="C199" i="25"/>
  <c r="L198" i="25"/>
  <c r="L196" i="25" s="1"/>
  <c r="J198" i="25"/>
  <c r="I198" i="25"/>
  <c r="I196" i="25" s="1"/>
  <c r="G198" i="25"/>
  <c r="F198" i="25"/>
  <c r="E198" i="25"/>
  <c r="E196" i="25" s="1"/>
  <c r="D198" i="25"/>
  <c r="H197" i="25"/>
  <c r="C197" i="25"/>
  <c r="J196" i="25"/>
  <c r="G196" i="25"/>
  <c r="F196" i="25"/>
  <c r="F195" i="25" s="1"/>
  <c r="K192" i="25"/>
  <c r="H193" i="25"/>
  <c r="C193" i="25"/>
  <c r="L192" i="25"/>
  <c r="L191" i="25" s="1"/>
  <c r="J192" i="25"/>
  <c r="J191" i="25" s="1"/>
  <c r="I192" i="25"/>
  <c r="I191" i="25" s="1"/>
  <c r="G192" i="25"/>
  <c r="F192" i="25"/>
  <c r="F191" i="25" s="1"/>
  <c r="F187" i="25" s="1"/>
  <c r="E192" i="25"/>
  <c r="E191" i="25" s="1"/>
  <c r="D192" i="25"/>
  <c r="G191" i="25"/>
  <c r="H190" i="25"/>
  <c r="C190" i="25"/>
  <c r="K188" i="25"/>
  <c r="H189" i="25"/>
  <c r="C189" i="25"/>
  <c r="L188" i="25"/>
  <c r="J188" i="25"/>
  <c r="I188" i="25"/>
  <c r="G188" i="25"/>
  <c r="G187" i="25" s="1"/>
  <c r="F188" i="25"/>
  <c r="E188" i="25"/>
  <c r="E187" i="25" s="1"/>
  <c r="D188" i="25"/>
  <c r="H186" i="25"/>
  <c r="C186" i="25"/>
  <c r="K184" i="25"/>
  <c r="H185" i="25"/>
  <c r="C185" i="25"/>
  <c r="L184" i="25"/>
  <c r="J184" i="25"/>
  <c r="I184" i="25"/>
  <c r="G184" i="25"/>
  <c r="F184" i="25"/>
  <c r="E184" i="25"/>
  <c r="D184" i="25"/>
  <c r="C184" i="25" s="1"/>
  <c r="H183" i="25"/>
  <c r="C183" i="25"/>
  <c r="H182" i="25"/>
  <c r="C182" i="25"/>
  <c r="H181" i="25"/>
  <c r="C181" i="25"/>
  <c r="I179" i="25"/>
  <c r="H180" i="25"/>
  <c r="C180" i="25"/>
  <c r="L179" i="25"/>
  <c r="K179" i="25"/>
  <c r="J179" i="25"/>
  <c r="J174" i="25" s="1"/>
  <c r="J173" i="25" s="1"/>
  <c r="G179" i="25"/>
  <c r="F179" i="25"/>
  <c r="E179" i="25"/>
  <c r="D179" i="25"/>
  <c r="H178" i="25"/>
  <c r="C178" i="25"/>
  <c r="H177" i="25"/>
  <c r="C177" i="25"/>
  <c r="K175" i="25"/>
  <c r="H176" i="25"/>
  <c r="C176" i="25"/>
  <c r="L175" i="25"/>
  <c r="L174" i="25" s="1"/>
  <c r="L173" i="25" s="1"/>
  <c r="J175" i="25"/>
  <c r="I175" i="25"/>
  <c r="I174" i="25" s="1"/>
  <c r="G175" i="25"/>
  <c r="F175" i="25"/>
  <c r="F174" i="25" s="1"/>
  <c r="F173" i="25" s="1"/>
  <c r="E175" i="25"/>
  <c r="E174" i="25" s="1"/>
  <c r="E173" i="25" s="1"/>
  <c r="D175" i="25"/>
  <c r="G174" i="25"/>
  <c r="G173" i="25" s="1"/>
  <c r="H172" i="25"/>
  <c r="C172" i="25"/>
  <c r="H171" i="25"/>
  <c r="C171" i="25"/>
  <c r="H170" i="25"/>
  <c r="C170" i="25"/>
  <c r="H169" i="25"/>
  <c r="C169" i="25"/>
  <c r="H168" i="25"/>
  <c r="C168" i="25"/>
  <c r="I166" i="25"/>
  <c r="H167" i="25"/>
  <c r="C167" i="25"/>
  <c r="L166" i="25"/>
  <c r="K166" i="25"/>
  <c r="K165" i="25" s="1"/>
  <c r="J166" i="25"/>
  <c r="J165" i="25" s="1"/>
  <c r="G166" i="25"/>
  <c r="G165" i="25" s="1"/>
  <c r="F166" i="25"/>
  <c r="F165" i="25" s="1"/>
  <c r="E166" i="25"/>
  <c r="E165" i="25" s="1"/>
  <c r="D166" i="25"/>
  <c r="L165" i="25"/>
  <c r="D165" i="25"/>
  <c r="H164" i="25"/>
  <c r="C164" i="25"/>
  <c r="H163" i="25"/>
  <c r="D163" i="25"/>
  <c r="C163" i="25" s="1"/>
  <c r="H162" i="25"/>
  <c r="C162" i="25"/>
  <c r="H161" i="25"/>
  <c r="C161" i="25"/>
  <c r="L160" i="25"/>
  <c r="K160" i="25"/>
  <c r="J160" i="25"/>
  <c r="G160" i="25"/>
  <c r="F160" i="25"/>
  <c r="E160" i="25"/>
  <c r="D160" i="25"/>
  <c r="C160" i="25" s="1"/>
  <c r="H159" i="25"/>
  <c r="C159" i="25"/>
  <c r="H158" i="25"/>
  <c r="C158" i="25"/>
  <c r="H157" i="25"/>
  <c r="C157" i="25"/>
  <c r="H156" i="25"/>
  <c r="C156" i="25"/>
  <c r="H155" i="25"/>
  <c r="C155" i="25"/>
  <c r="H154" i="25"/>
  <c r="C154" i="25"/>
  <c r="H153" i="25"/>
  <c r="C153" i="25"/>
  <c r="H152" i="25"/>
  <c r="C152" i="25"/>
  <c r="L151" i="25"/>
  <c r="K151" i="25"/>
  <c r="J151" i="25"/>
  <c r="I151" i="25"/>
  <c r="G151" i="25"/>
  <c r="F151" i="25"/>
  <c r="E151" i="25"/>
  <c r="C151" i="25" s="1"/>
  <c r="D151" i="25"/>
  <c r="H150" i="25"/>
  <c r="C150" i="25"/>
  <c r="H149" i="25"/>
  <c r="C149" i="25"/>
  <c r="H148" i="25"/>
  <c r="C148" i="25"/>
  <c r="H147" i="25"/>
  <c r="C147" i="25"/>
  <c r="H146" i="25"/>
  <c r="C146" i="25"/>
  <c r="H145" i="25"/>
  <c r="C145" i="25"/>
  <c r="L144" i="25"/>
  <c r="K144" i="25"/>
  <c r="J144" i="25"/>
  <c r="G144" i="25"/>
  <c r="F144" i="25"/>
  <c r="E144" i="25"/>
  <c r="D144" i="25"/>
  <c r="C144" i="25" s="1"/>
  <c r="H143" i="25"/>
  <c r="C143" i="25"/>
  <c r="H142" i="25"/>
  <c r="C142" i="25"/>
  <c r="L141" i="25"/>
  <c r="K141" i="25"/>
  <c r="J141" i="25"/>
  <c r="I141" i="25"/>
  <c r="G141" i="25"/>
  <c r="F141" i="25"/>
  <c r="E141" i="25"/>
  <c r="C141" i="25" s="1"/>
  <c r="D141" i="25"/>
  <c r="H140" i="25"/>
  <c r="C140" i="25"/>
  <c r="H139" i="25"/>
  <c r="C139" i="25"/>
  <c r="H138" i="25"/>
  <c r="C138" i="25"/>
  <c r="H137" i="25"/>
  <c r="C137" i="25"/>
  <c r="L136" i="25"/>
  <c r="K136" i="25"/>
  <c r="J136" i="25"/>
  <c r="J130" i="25" s="1"/>
  <c r="G136" i="25"/>
  <c r="F136" i="25"/>
  <c r="E136" i="25"/>
  <c r="D136" i="25"/>
  <c r="C136" i="25" s="1"/>
  <c r="H135" i="25"/>
  <c r="D135" i="25"/>
  <c r="C135" i="25" s="1"/>
  <c r="H134" i="25"/>
  <c r="C134" i="25"/>
  <c r="H133" i="25"/>
  <c r="D133" i="25"/>
  <c r="C133" i="25"/>
  <c r="H132" i="25"/>
  <c r="C132" i="25"/>
  <c r="L131" i="25"/>
  <c r="K131" i="25"/>
  <c r="K130" i="25" s="1"/>
  <c r="J131" i="25"/>
  <c r="G131" i="25"/>
  <c r="G130" i="25" s="1"/>
  <c r="F131" i="25"/>
  <c r="E131" i="25"/>
  <c r="E130" i="25" s="1"/>
  <c r="F130" i="25"/>
  <c r="H129" i="25"/>
  <c r="H128" i="25" s="1"/>
  <c r="C129" i="25"/>
  <c r="L128" i="25"/>
  <c r="K128" i="25"/>
  <c r="J128" i="25"/>
  <c r="G128" i="25"/>
  <c r="F128" i="25"/>
  <c r="E128" i="25"/>
  <c r="D128" i="25"/>
  <c r="C128" i="25"/>
  <c r="H127" i="25"/>
  <c r="D127" i="25"/>
  <c r="C127" i="25" s="1"/>
  <c r="H126" i="25"/>
  <c r="C126" i="25"/>
  <c r="H125" i="25"/>
  <c r="C125" i="25"/>
  <c r="H124" i="25"/>
  <c r="C124" i="25"/>
  <c r="K122" i="25"/>
  <c r="I122" i="25"/>
  <c r="H123" i="25"/>
  <c r="C123" i="25"/>
  <c r="L122" i="25"/>
  <c r="J122" i="25"/>
  <c r="G122" i="25"/>
  <c r="F122" i="25"/>
  <c r="E122" i="25"/>
  <c r="H121" i="25"/>
  <c r="C121" i="25"/>
  <c r="H120" i="25"/>
  <c r="C120" i="25"/>
  <c r="H119" i="25"/>
  <c r="C119" i="25"/>
  <c r="H118" i="25"/>
  <c r="C118" i="25"/>
  <c r="K116" i="25"/>
  <c r="C117" i="25"/>
  <c r="L116" i="25"/>
  <c r="J116" i="25"/>
  <c r="I116" i="25"/>
  <c r="G116" i="25"/>
  <c r="F116" i="25"/>
  <c r="E116" i="25"/>
  <c r="D116" i="25"/>
  <c r="H115" i="25"/>
  <c r="D115" i="25"/>
  <c r="C115" i="25"/>
  <c r="H114" i="25"/>
  <c r="C114" i="25"/>
  <c r="H113" i="25"/>
  <c r="C113" i="25"/>
  <c r="L112" i="25"/>
  <c r="K112" i="25"/>
  <c r="J112" i="25"/>
  <c r="G112" i="25"/>
  <c r="F112" i="25"/>
  <c r="E112" i="25"/>
  <c r="C112" i="25" s="1"/>
  <c r="D112" i="25"/>
  <c r="H111" i="25"/>
  <c r="C111" i="25"/>
  <c r="H110" i="25"/>
  <c r="C110" i="25"/>
  <c r="H109" i="25"/>
  <c r="C109" i="25"/>
  <c r="H108" i="25"/>
  <c r="C108" i="25"/>
  <c r="H107" i="25"/>
  <c r="D107" i="25"/>
  <c r="C107" i="25" s="1"/>
  <c r="H106" i="25"/>
  <c r="C106" i="25"/>
  <c r="H105" i="25"/>
  <c r="C105" i="25"/>
  <c r="K103" i="25"/>
  <c r="I103" i="25"/>
  <c r="H104" i="25"/>
  <c r="C104" i="25"/>
  <c r="L103" i="25"/>
  <c r="J103" i="25"/>
  <c r="G103" i="25"/>
  <c r="F103" i="25"/>
  <c r="E103" i="25"/>
  <c r="H102" i="25"/>
  <c r="D102" i="25"/>
  <c r="C102" i="25"/>
  <c r="H101" i="25"/>
  <c r="C101" i="25"/>
  <c r="H100" i="25"/>
  <c r="C100" i="25"/>
  <c r="H99" i="25"/>
  <c r="C99" i="25"/>
  <c r="H98" i="25"/>
  <c r="C98" i="25"/>
  <c r="H97" i="25"/>
  <c r="D97" i="25"/>
  <c r="C97" i="25" s="1"/>
  <c r="H96" i="25"/>
  <c r="D96" i="25"/>
  <c r="C96" i="25" s="1"/>
  <c r="L95" i="25"/>
  <c r="K95" i="25"/>
  <c r="J95" i="25"/>
  <c r="I95" i="25"/>
  <c r="G95" i="25"/>
  <c r="F95" i="25"/>
  <c r="E95" i="25"/>
  <c r="H94" i="25"/>
  <c r="C94" i="25"/>
  <c r="H93" i="25"/>
  <c r="C93" i="25"/>
  <c r="H92" i="25"/>
  <c r="C92" i="25"/>
  <c r="H91" i="25"/>
  <c r="C91" i="25"/>
  <c r="H90" i="25"/>
  <c r="C90" i="25"/>
  <c r="L89" i="25"/>
  <c r="K89" i="25"/>
  <c r="J89" i="25"/>
  <c r="I89" i="25"/>
  <c r="G89" i="25"/>
  <c r="F89" i="25"/>
  <c r="E89" i="25"/>
  <c r="D89" i="25"/>
  <c r="H88" i="25"/>
  <c r="C88" i="25"/>
  <c r="H87" i="25"/>
  <c r="C87" i="25"/>
  <c r="H86" i="25"/>
  <c r="C86" i="25"/>
  <c r="H85" i="25"/>
  <c r="C85" i="25"/>
  <c r="L84" i="25"/>
  <c r="K84" i="25"/>
  <c r="K83" i="25" s="1"/>
  <c r="J84" i="25"/>
  <c r="G84" i="25"/>
  <c r="F84" i="25"/>
  <c r="E84" i="25"/>
  <c r="C84" i="25" s="1"/>
  <c r="D84" i="25"/>
  <c r="H82" i="25"/>
  <c r="D82" i="25"/>
  <c r="C82" i="25" s="1"/>
  <c r="H81" i="25"/>
  <c r="D81" i="25"/>
  <c r="D80" i="25" s="1"/>
  <c r="C81" i="25"/>
  <c r="L80" i="25"/>
  <c r="J80" i="25"/>
  <c r="J76" i="25" s="1"/>
  <c r="I80" i="25"/>
  <c r="G80" i="25"/>
  <c r="F80" i="25"/>
  <c r="E80" i="25"/>
  <c r="H79" i="25"/>
  <c r="C79" i="25"/>
  <c r="H78" i="25"/>
  <c r="C78" i="25"/>
  <c r="L77" i="25"/>
  <c r="L76" i="25" s="1"/>
  <c r="K77" i="25"/>
  <c r="J77" i="25"/>
  <c r="G77" i="25"/>
  <c r="F77" i="25"/>
  <c r="E77" i="25"/>
  <c r="E76" i="25" s="1"/>
  <c r="D77" i="25"/>
  <c r="F76" i="25"/>
  <c r="H74" i="25"/>
  <c r="C74" i="25"/>
  <c r="H73" i="25"/>
  <c r="C73" i="25"/>
  <c r="H72" i="25"/>
  <c r="C72" i="25"/>
  <c r="H71" i="25"/>
  <c r="C71" i="25"/>
  <c r="H70" i="25"/>
  <c r="C70" i="25"/>
  <c r="L69" i="25"/>
  <c r="L67" i="25" s="1"/>
  <c r="K69" i="25"/>
  <c r="J69" i="25"/>
  <c r="J67" i="25" s="1"/>
  <c r="I69" i="25"/>
  <c r="G69" i="25"/>
  <c r="F69" i="25"/>
  <c r="F67" i="25" s="1"/>
  <c r="E69" i="25"/>
  <c r="D69" i="25"/>
  <c r="D67" i="25" s="1"/>
  <c r="H68" i="25"/>
  <c r="C68" i="25"/>
  <c r="K67" i="25"/>
  <c r="G67" i="25"/>
  <c r="H66" i="25"/>
  <c r="C66" i="25"/>
  <c r="H65" i="25"/>
  <c r="C65" i="25"/>
  <c r="H64" i="25"/>
  <c r="C64" i="25"/>
  <c r="H63" i="25"/>
  <c r="C63" i="25"/>
  <c r="H62" i="25"/>
  <c r="C62" i="25"/>
  <c r="H61" i="25"/>
  <c r="C61" i="25"/>
  <c r="H60" i="25"/>
  <c r="C60" i="25"/>
  <c r="H59" i="25"/>
  <c r="C59" i="25"/>
  <c r="L58" i="25"/>
  <c r="K58" i="25"/>
  <c r="J58" i="25"/>
  <c r="I58" i="25"/>
  <c r="G58" i="25"/>
  <c r="F58" i="25"/>
  <c r="E58" i="25"/>
  <c r="C58" i="25" s="1"/>
  <c r="D58" i="25"/>
  <c r="H57" i="25"/>
  <c r="C57" i="25"/>
  <c r="C56" i="25"/>
  <c r="L55" i="25"/>
  <c r="K55" i="25"/>
  <c r="K54" i="25" s="1"/>
  <c r="J55" i="25"/>
  <c r="J54" i="25" s="1"/>
  <c r="J53" i="25" s="1"/>
  <c r="G55" i="25"/>
  <c r="G54" i="25" s="1"/>
  <c r="G53" i="25" s="1"/>
  <c r="F55" i="25"/>
  <c r="E55" i="25"/>
  <c r="E54" i="25" s="1"/>
  <c r="D55" i="25"/>
  <c r="D54" i="25" s="1"/>
  <c r="C55" i="25"/>
  <c r="F54" i="25"/>
  <c r="F53" i="25" s="1"/>
  <c r="K53" i="25"/>
  <c r="H47" i="25"/>
  <c r="C47" i="25"/>
  <c r="H46" i="25"/>
  <c r="C46" i="25"/>
  <c r="L45" i="25"/>
  <c r="H45" i="25"/>
  <c r="G45" i="25"/>
  <c r="C45" i="25"/>
  <c r="H44" i="25"/>
  <c r="C44" i="25"/>
  <c r="K43" i="25"/>
  <c r="J43" i="25"/>
  <c r="J20" i="25" s="1"/>
  <c r="I43" i="25"/>
  <c r="H43" i="25"/>
  <c r="F43" i="25"/>
  <c r="E43" i="25"/>
  <c r="E20" i="25" s="1"/>
  <c r="D43" i="25"/>
  <c r="C43" i="25"/>
  <c r="H42" i="25"/>
  <c r="C42" i="25"/>
  <c r="I41" i="25"/>
  <c r="H41" i="25"/>
  <c r="D41" i="25"/>
  <c r="C41" i="25"/>
  <c r="K40" i="25"/>
  <c r="K36" i="25" s="1"/>
  <c r="H36" i="25" s="1"/>
  <c r="H40" i="25"/>
  <c r="F40" i="25"/>
  <c r="C40" i="25"/>
  <c r="H39" i="25"/>
  <c r="C39" i="25"/>
  <c r="H38" i="25"/>
  <c r="C38" i="25"/>
  <c r="H37" i="25"/>
  <c r="C37" i="25"/>
  <c r="F36" i="25"/>
  <c r="C36" i="25"/>
  <c r="H35" i="25"/>
  <c r="C35" i="25"/>
  <c r="H34" i="25"/>
  <c r="C34" i="25"/>
  <c r="K33" i="25"/>
  <c r="H33" i="25"/>
  <c r="F33" i="25"/>
  <c r="C33" i="25"/>
  <c r="H32" i="25"/>
  <c r="C32" i="25"/>
  <c r="K31" i="25"/>
  <c r="H31" i="25"/>
  <c r="F31" i="25"/>
  <c r="C31" i="25"/>
  <c r="H30" i="25"/>
  <c r="C30" i="25"/>
  <c r="H29" i="25"/>
  <c r="C29" i="25"/>
  <c r="H28" i="25"/>
  <c r="C28" i="25"/>
  <c r="K27" i="25"/>
  <c r="H27" i="25"/>
  <c r="F27" i="25"/>
  <c r="C27" i="25"/>
  <c r="F26" i="25"/>
  <c r="C26" i="25"/>
  <c r="H25" i="25"/>
  <c r="C25" i="25"/>
  <c r="D24" i="25"/>
  <c r="C24" i="25"/>
  <c r="H23" i="25"/>
  <c r="C23" i="25"/>
  <c r="H22" i="25"/>
  <c r="C22" i="25"/>
  <c r="L21" i="25"/>
  <c r="L289" i="25" s="1"/>
  <c r="K21" i="25"/>
  <c r="J21" i="25"/>
  <c r="J289" i="25" s="1"/>
  <c r="J288" i="25" s="1"/>
  <c r="I21" i="25"/>
  <c r="G21" i="25"/>
  <c r="F21" i="25"/>
  <c r="F289" i="25" s="1"/>
  <c r="F288" i="25" s="1"/>
  <c r="E21" i="25"/>
  <c r="D21" i="25"/>
  <c r="D20" i="25" s="1"/>
  <c r="F20" i="25"/>
  <c r="H298" i="24"/>
  <c r="C298" i="24"/>
  <c r="H297" i="24"/>
  <c r="C297" i="24"/>
  <c r="H296" i="24"/>
  <c r="C296" i="24"/>
  <c r="H295" i="24"/>
  <c r="C295" i="24"/>
  <c r="H294" i="24"/>
  <c r="C294" i="24"/>
  <c r="H293" i="24"/>
  <c r="C293" i="24"/>
  <c r="H292" i="24"/>
  <c r="C292" i="24"/>
  <c r="H291" i="24"/>
  <c r="C291" i="24"/>
  <c r="L290" i="24"/>
  <c r="K290" i="24"/>
  <c r="J290" i="24"/>
  <c r="I290" i="24"/>
  <c r="H290" i="24"/>
  <c r="G290" i="24"/>
  <c r="F290" i="24"/>
  <c r="E290" i="24"/>
  <c r="D290" i="24"/>
  <c r="C290" i="24"/>
  <c r="H285" i="24"/>
  <c r="C285" i="24"/>
  <c r="C284" i="24"/>
  <c r="L283" i="24"/>
  <c r="K283" i="24"/>
  <c r="J283" i="24"/>
  <c r="G283" i="24"/>
  <c r="F283" i="24"/>
  <c r="E283" i="24"/>
  <c r="D283" i="24"/>
  <c r="C283" i="24" s="1"/>
  <c r="H282" i="24"/>
  <c r="C282" i="24"/>
  <c r="L281" i="24"/>
  <c r="K281" i="24"/>
  <c r="J281" i="24"/>
  <c r="I281" i="24"/>
  <c r="H281" i="24"/>
  <c r="G281" i="24"/>
  <c r="F281" i="24"/>
  <c r="E281" i="24"/>
  <c r="D281" i="24"/>
  <c r="C281" i="24" s="1"/>
  <c r="H280" i="24"/>
  <c r="C280" i="24"/>
  <c r="H279" i="24"/>
  <c r="C279" i="24"/>
  <c r="H278" i="24"/>
  <c r="C278" i="24"/>
  <c r="I276" i="24"/>
  <c r="H277" i="24"/>
  <c r="C277" i="24"/>
  <c r="L276" i="24"/>
  <c r="K276" i="24"/>
  <c r="J276" i="24"/>
  <c r="J270" i="24" s="1"/>
  <c r="J269" i="24" s="1"/>
  <c r="G276" i="24"/>
  <c r="F276" i="24"/>
  <c r="E276" i="24"/>
  <c r="D276" i="24"/>
  <c r="C276" i="24" s="1"/>
  <c r="H275" i="24"/>
  <c r="C275" i="24"/>
  <c r="H274" i="24"/>
  <c r="C274" i="24"/>
  <c r="H273" i="24"/>
  <c r="C273" i="24"/>
  <c r="L272" i="24"/>
  <c r="K272" i="24"/>
  <c r="K270" i="24" s="1"/>
  <c r="K269" i="24" s="1"/>
  <c r="J272" i="24"/>
  <c r="I272" i="24"/>
  <c r="I270" i="24" s="1"/>
  <c r="G272" i="24"/>
  <c r="G270" i="24" s="1"/>
  <c r="G269" i="24" s="1"/>
  <c r="F272" i="24"/>
  <c r="E272" i="24"/>
  <c r="D272" i="24"/>
  <c r="H271" i="24"/>
  <c r="C271" i="24"/>
  <c r="L270" i="24"/>
  <c r="L269" i="24" s="1"/>
  <c r="D270" i="24"/>
  <c r="H268" i="24"/>
  <c r="C268" i="24"/>
  <c r="H267" i="24"/>
  <c r="C267" i="24"/>
  <c r="H266" i="24"/>
  <c r="C266" i="24"/>
  <c r="H265" i="24"/>
  <c r="C265" i="24"/>
  <c r="L264" i="24"/>
  <c r="L259" i="24" s="1"/>
  <c r="K264" i="24"/>
  <c r="J264" i="24"/>
  <c r="G264" i="24"/>
  <c r="F264" i="24"/>
  <c r="E264" i="24"/>
  <c r="D264" i="24"/>
  <c r="H263" i="24"/>
  <c r="C263" i="24"/>
  <c r="H262" i="24"/>
  <c r="C262" i="24"/>
  <c r="H261" i="24"/>
  <c r="C261" i="24"/>
  <c r="L260" i="24"/>
  <c r="K260" i="24"/>
  <c r="K259" i="24" s="1"/>
  <c r="J260" i="24"/>
  <c r="G260" i="24"/>
  <c r="G259" i="24" s="1"/>
  <c r="F260" i="24"/>
  <c r="E260" i="24"/>
  <c r="D260" i="24"/>
  <c r="H258" i="24"/>
  <c r="C258" i="24"/>
  <c r="H257" i="24"/>
  <c r="C257" i="24"/>
  <c r="H256" i="24"/>
  <c r="C256" i="24"/>
  <c r="H255" i="24"/>
  <c r="C255" i="24"/>
  <c r="H254" i="24"/>
  <c r="C254" i="24"/>
  <c r="C253" i="24"/>
  <c r="L252" i="24"/>
  <c r="L251" i="24" s="1"/>
  <c r="K252" i="24"/>
  <c r="K251" i="24" s="1"/>
  <c r="J252" i="24"/>
  <c r="G252" i="24"/>
  <c r="G251" i="24" s="1"/>
  <c r="F252" i="24"/>
  <c r="E252" i="24"/>
  <c r="E251" i="24" s="1"/>
  <c r="D252" i="24"/>
  <c r="D251" i="24" s="1"/>
  <c r="J251" i="24"/>
  <c r="F251" i="24"/>
  <c r="H250" i="24"/>
  <c r="C250" i="24"/>
  <c r="H249" i="24"/>
  <c r="C249" i="24"/>
  <c r="H248" i="24"/>
  <c r="C248" i="24"/>
  <c r="C247" i="24"/>
  <c r="L246" i="24"/>
  <c r="K246" i="24"/>
  <c r="J246" i="24"/>
  <c r="G246" i="24"/>
  <c r="F246" i="24"/>
  <c r="E246" i="24"/>
  <c r="D246" i="24"/>
  <c r="C246" i="24"/>
  <c r="H245" i="24"/>
  <c r="C245" i="24"/>
  <c r="H244" i="24"/>
  <c r="C244" i="24"/>
  <c r="H243" i="24"/>
  <c r="C243" i="24"/>
  <c r="H242" i="24"/>
  <c r="C242" i="24"/>
  <c r="H241" i="24"/>
  <c r="C241" i="24"/>
  <c r="H240" i="24"/>
  <c r="C240" i="24"/>
  <c r="H239" i="24"/>
  <c r="C239" i="24"/>
  <c r="L238" i="24"/>
  <c r="K238" i="24"/>
  <c r="J238" i="24"/>
  <c r="G238" i="24"/>
  <c r="F238" i="24"/>
  <c r="E238" i="24"/>
  <c r="D238" i="24"/>
  <c r="H237" i="24"/>
  <c r="C237" i="24"/>
  <c r="H236" i="24"/>
  <c r="C236" i="24"/>
  <c r="L235" i="24"/>
  <c r="K235" i="24"/>
  <c r="J235" i="24"/>
  <c r="G235" i="24"/>
  <c r="F235" i="24"/>
  <c r="E235" i="24"/>
  <c r="D235" i="24"/>
  <c r="C234" i="24"/>
  <c r="L233" i="24"/>
  <c r="K233" i="24"/>
  <c r="J233" i="24"/>
  <c r="G233" i="24"/>
  <c r="F233" i="24"/>
  <c r="E233" i="24"/>
  <c r="D233" i="24"/>
  <c r="C233" i="24" s="1"/>
  <c r="H232" i="24"/>
  <c r="C232" i="24"/>
  <c r="L231" i="24"/>
  <c r="L230" i="24" s="1"/>
  <c r="H229" i="24"/>
  <c r="C229" i="24"/>
  <c r="I227" i="24"/>
  <c r="H228" i="24"/>
  <c r="C228" i="24"/>
  <c r="L227" i="24"/>
  <c r="K227" i="24"/>
  <c r="J227" i="24"/>
  <c r="G227" i="24"/>
  <c r="F227" i="24"/>
  <c r="E227" i="24"/>
  <c r="D227" i="24"/>
  <c r="H226" i="24"/>
  <c r="C226" i="24"/>
  <c r="H225" i="24"/>
  <c r="C225" i="24"/>
  <c r="H224" i="24"/>
  <c r="C224" i="24"/>
  <c r="H223" i="24"/>
  <c r="C223" i="24"/>
  <c r="H222" i="24"/>
  <c r="C222" i="24"/>
  <c r="H221" i="24"/>
  <c r="C221" i="24"/>
  <c r="H220" i="24"/>
  <c r="C220" i="24"/>
  <c r="H219" i="24"/>
  <c r="C219" i="24"/>
  <c r="H218" i="24"/>
  <c r="C218" i="24"/>
  <c r="I216" i="24"/>
  <c r="H217" i="24"/>
  <c r="C217" i="24"/>
  <c r="L216" i="24"/>
  <c r="K216" i="24"/>
  <c r="J216" i="24"/>
  <c r="G216" i="24"/>
  <c r="F216" i="24"/>
  <c r="E216" i="24"/>
  <c r="D216" i="24"/>
  <c r="H215" i="24"/>
  <c r="C215" i="24"/>
  <c r="H214" i="24"/>
  <c r="C214" i="24"/>
  <c r="H213" i="24"/>
  <c r="C213" i="24"/>
  <c r="H212" i="24"/>
  <c r="C212" i="24"/>
  <c r="H211" i="24"/>
  <c r="C211" i="24"/>
  <c r="H210" i="24"/>
  <c r="C210" i="24"/>
  <c r="H209" i="24"/>
  <c r="C209" i="24"/>
  <c r="H208" i="24"/>
  <c r="C208" i="24"/>
  <c r="H207" i="24"/>
  <c r="C207" i="24"/>
  <c r="I205" i="24"/>
  <c r="H206" i="24"/>
  <c r="C206" i="24"/>
  <c r="L205" i="24"/>
  <c r="K205" i="24"/>
  <c r="K204" i="24" s="1"/>
  <c r="J205" i="24"/>
  <c r="J204" i="24" s="1"/>
  <c r="G205" i="24"/>
  <c r="G204" i="24" s="1"/>
  <c r="F205" i="24"/>
  <c r="F204" i="24" s="1"/>
  <c r="E205" i="24"/>
  <c r="E204" i="24" s="1"/>
  <c r="D205" i="24"/>
  <c r="L204" i="24"/>
  <c r="L195" i="24" s="1"/>
  <c r="L194" i="24" s="1"/>
  <c r="D204" i="24"/>
  <c r="H203" i="24"/>
  <c r="C203" i="24"/>
  <c r="H202" i="24"/>
  <c r="C202" i="24"/>
  <c r="H201" i="24"/>
  <c r="C201" i="24"/>
  <c r="H200" i="24"/>
  <c r="C200" i="24"/>
  <c r="H199" i="24"/>
  <c r="C199" i="24"/>
  <c r="L198" i="24"/>
  <c r="K198" i="24"/>
  <c r="K196" i="24" s="1"/>
  <c r="J198" i="24"/>
  <c r="I198" i="24"/>
  <c r="G198" i="24"/>
  <c r="G196" i="24" s="1"/>
  <c r="F198" i="24"/>
  <c r="F196" i="24" s="1"/>
  <c r="F195" i="24" s="1"/>
  <c r="E198" i="24"/>
  <c r="D198" i="24"/>
  <c r="H197" i="24"/>
  <c r="C197" i="24"/>
  <c r="L196" i="24"/>
  <c r="J196" i="24"/>
  <c r="D196" i="24"/>
  <c r="D195" i="24" s="1"/>
  <c r="H193" i="24"/>
  <c r="C193" i="24"/>
  <c r="L192" i="24"/>
  <c r="L191" i="24" s="1"/>
  <c r="L187" i="24" s="1"/>
  <c r="K192" i="24"/>
  <c r="J192" i="24"/>
  <c r="I192" i="24"/>
  <c r="G192" i="24"/>
  <c r="F192" i="24"/>
  <c r="E192" i="24"/>
  <c r="C192" i="24" s="1"/>
  <c r="D192" i="24"/>
  <c r="D191" i="24" s="1"/>
  <c r="K191" i="24"/>
  <c r="J191" i="24"/>
  <c r="I191" i="24"/>
  <c r="G191" i="24"/>
  <c r="F191" i="24"/>
  <c r="E191" i="24"/>
  <c r="H190" i="24"/>
  <c r="C190" i="24"/>
  <c r="H189" i="24"/>
  <c r="C189" i="24"/>
  <c r="L188" i="24"/>
  <c r="K188" i="24"/>
  <c r="K187" i="24" s="1"/>
  <c r="J188" i="24"/>
  <c r="I188" i="24"/>
  <c r="H188" i="24" s="1"/>
  <c r="G188" i="24"/>
  <c r="F188" i="24"/>
  <c r="F187" i="24" s="1"/>
  <c r="E188" i="24"/>
  <c r="D188" i="24"/>
  <c r="G187" i="24"/>
  <c r="H186" i="24"/>
  <c r="C186" i="24"/>
  <c r="H185" i="24"/>
  <c r="C185" i="24"/>
  <c r="L184" i="24"/>
  <c r="K184" i="24"/>
  <c r="J184" i="24"/>
  <c r="I184" i="24"/>
  <c r="G184" i="24"/>
  <c r="F184" i="24"/>
  <c r="E184" i="24"/>
  <c r="D184" i="24"/>
  <c r="C184" i="24" s="1"/>
  <c r="H183" i="24"/>
  <c r="C183" i="24"/>
  <c r="H182" i="24"/>
  <c r="C182" i="24"/>
  <c r="H181" i="24"/>
  <c r="C181" i="24"/>
  <c r="H180" i="24"/>
  <c r="C180" i="24"/>
  <c r="L179" i="24"/>
  <c r="K179" i="24"/>
  <c r="J179" i="24"/>
  <c r="G179" i="24"/>
  <c r="F179" i="24"/>
  <c r="F174" i="24" s="1"/>
  <c r="F173" i="24" s="1"/>
  <c r="E179" i="24"/>
  <c r="D179" i="24"/>
  <c r="C179" i="24" s="1"/>
  <c r="H178" i="24"/>
  <c r="C178" i="24"/>
  <c r="C177" i="24"/>
  <c r="H176" i="24"/>
  <c r="C176" i="24"/>
  <c r="L175" i="24"/>
  <c r="K175" i="24"/>
  <c r="J175" i="24"/>
  <c r="G175" i="24"/>
  <c r="F175" i="24"/>
  <c r="E175" i="24"/>
  <c r="E174" i="24" s="1"/>
  <c r="E173" i="24" s="1"/>
  <c r="D175" i="24"/>
  <c r="L174" i="24"/>
  <c r="L173" i="24" s="1"/>
  <c r="D174" i="24"/>
  <c r="H172" i="24"/>
  <c r="C172" i="24"/>
  <c r="H171" i="24"/>
  <c r="C171" i="24"/>
  <c r="H170" i="24"/>
  <c r="C170" i="24"/>
  <c r="H169" i="24"/>
  <c r="C169" i="24"/>
  <c r="C168" i="24"/>
  <c r="H167" i="24"/>
  <c r="C167" i="24"/>
  <c r="L166" i="24"/>
  <c r="K166" i="24"/>
  <c r="K165" i="24" s="1"/>
  <c r="J166" i="24"/>
  <c r="G166" i="24"/>
  <c r="G165" i="24" s="1"/>
  <c r="F166" i="24"/>
  <c r="E166" i="24"/>
  <c r="E165" i="24" s="1"/>
  <c r="D166" i="24"/>
  <c r="L165" i="24"/>
  <c r="J165" i="24"/>
  <c r="F165" i="24"/>
  <c r="H164" i="24"/>
  <c r="C164" i="24"/>
  <c r="H163" i="24"/>
  <c r="C163" i="24"/>
  <c r="C162" i="24"/>
  <c r="H161" i="24"/>
  <c r="C161" i="24"/>
  <c r="L160" i="24"/>
  <c r="K160" i="24"/>
  <c r="J160" i="24"/>
  <c r="G160" i="24"/>
  <c r="F160" i="24"/>
  <c r="E160" i="24"/>
  <c r="D160" i="24"/>
  <c r="H159" i="24"/>
  <c r="C159" i="24"/>
  <c r="H158" i="24"/>
  <c r="C158" i="24"/>
  <c r="H157" i="24"/>
  <c r="C157" i="24"/>
  <c r="H156" i="24"/>
  <c r="C156" i="24"/>
  <c r="H155" i="24"/>
  <c r="C155" i="24"/>
  <c r="H154" i="24"/>
  <c r="C154" i="24"/>
  <c r="H153" i="24"/>
  <c r="C153" i="24"/>
  <c r="H152" i="24"/>
  <c r="C152" i="24"/>
  <c r="L151" i="24"/>
  <c r="K151" i="24"/>
  <c r="J151" i="24"/>
  <c r="G151" i="24"/>
  <c r="F151" i="24"/>
  <c r="E151" i="24"/>
  <c r="E130" i="24" s="1"/>
  <c r="D151" i="24"/>
  <c r="H150" i="24"/>
  <c r="C150" i="24"/>
  <c r="H149" i="24"/>
  <c r="C149" i="24"/>
  <c r="H148" i="24"/>
  <c r="C148" i="24"/>
  <c r="H147" i="24"/>
  <c r="C147" i="24"/>
  <c r="H146" i="24"/>
  <c r="C146" i="24"/>
  <c r="H145" i="24"/>
  <c r="C145" i="24"/>
  <c r="L144" i="24"/>
  <c r="K144" i="24"/>
  <c r="J144" i="24"/>
  <c r="G144" i="24"/>
  <c r="F144" i="24"/>
  <c r="E144" i="24"/>
  <c r="D144" i="24"/>
  <c r="H143" i="24"/>
  <c r="C143" i="24"/>
  <c r="I141" i="24"/>
  <c r="H142" i="24"/>
  <c r="C142" i="24"/>
  <c r="L141" i="24"/>
  <c r="K141" i="24"/>
  <c r="J141" i="24"/>
  <c r="G141" i="24"/>
  <c r="F141" i="24"/>
  <c r="E141" i="24"/>
  <c r="D141" i="24"/>
  <c r="H140" i="24"/>
  <c r="C140" i="24"/>
  <c r="H139" i="24"/>
  <c r="C139" i="24"/>
  <c r="C138" i="24"/>
  <c r="H137" i="24"/>
  <c r="C137" i="24"/>
  <c r="L136" i="24"/>
  <c r="K136" i="24"/>
  <c r="J136" i="24"/>
  <c r="G136" i="24"/>
  <c r="F136" i="24"/>
  <c r="E136" i="24"/>
  <c r="D136" i="24"/>
  <c r="C136" i="24" s="1"/>
  <c r="H135" i="24"/>
  <c r="D135" i="24"/>
  <c r="H134" i="24"/>
  <c r="C134" i="24"/>
  <c r="H133" i="24"/>
  <c r="C133" i="24"/>
  <c r="H132" i="24"/>
  <c r="C132" i="24"/>
  <c r="L131" i="24"/>
  <c r="K131" i="24"/>
  <c r="K130" i="24" s="1"/>
  <c r="J131" i="24"/>
  <c r="I131" i="24"/>
  <c r="H131" i="24" s="1"/>
  <c r="G131" i="24"/>
  <c r="F131" i="24"/>
  <c r="E131" i="24"/>
  <c r="G130" i="24"/>
  <c r="I128" i="24"/>
  <c r="H129" i="24"/>
  <c r="C129" i="24"/>
  <c r="C128" i="24" s="1"/>
  <c r="L128" i="24"/>
  <c r="K128" i="24"/>
  <c r="J128" i="24"/>
  <c r="H128" i="24"/>
  <c r="G128" i="24"/>
  <c r="F128" i="24"/>
  <c r="E128" i="24"/>
  <c r="D128" i="24"/>
  <c r="H127" i="24"/>
  <c r="D127" i="24"/>
  <c r="C127" i="24" s="1"/>
  <c r="H126" i="24"/>
  <c r="C126" i="24"/>
  <c r="H125" i="24"/>
  <c r="C125" i="24"/>
  <c r="C124" i="24"/>
  <c r="H123" i="24"/>
  <c r="C123" i="24"/>
  <c r="L122" i="24"/>
  <c r="K122" i="24"/>
  <c r="J122" i="24"/>
  <c r="G122" i="24"/>
  <c r="F122" i="24"/>
  <c r="E122" i="24"/>
  <c r="H121" i="24"/>
  <c r="C121" i="24"/>
  <c r="H120" i="24"/>
  <c r="C120" i="24"/>
  <c r="H119" i="24"/>
  <c r="C119" i="24"/>
  <c r="H118" i="24"/>
  <c r="D118" i="24"/>
  <c r="C118" i="24" s="1"/>
  <c r="H117" i="24"/>
  <c r="C117" i="24"/>
  <c r="L116" i="24"/>
  <c r="K116" i="24"/>
  <c r="J116" i="24"/>
  <c r="G116" i="24"/>
  <c r="F116" i="24"/>
  <c r="E116" i="24"/>
  <c r="H115" i="24"/>
  <c r="C115" i="24"/>
  <c r="H114" i="24"/>
  <c r="C114" i="24"/>
  <c r="H113" i="24"/>
  <c r="C113" i="24"/>
  <c r="L112" i="24"/>
  <c r="K112" i="24"/>
  <c r="J112" i="24"/>
  <c r="G112" i="24"/>
  <c r="F112" i="24"/>
  <c r="E112" i="24"/>
  <c r="D112" i="24"/>
  <c r="C112" i="24"/>
  <c r="H111" i="24"/>
  <c r="C111" i="24"/>
  <c r="H110" i="24"/>
  <c r="C110" i="24"/>
  <c r="H109" i="24"/>
  <c r="C109" i="24"/>
  <c r="H108" i="24"/>
  <c r="C108" i="24"/>
  <c r="H107" i="24"/>
  <c r="C107" i="24"/>
  <c r="H106" i="24"/>
  <c r="C106" i="24"/>
  <c r="H105" i="24"/>
  <c r="C105" i="24"/>
  <c r="H104" i="24"/>
  <c r="C104" i="24"/>
  <c r="L103" i="24"/>
  <c r="K103" i="24"/>
  <c r="J103" i="24"/>
  <c r="G103" i="24"/>
  <c r="G83" i="24" s="1"/>
  <c r="F103" i="24"/>
  <c r="E103" i="24"/>
  <c r="D103" i="24"/>
  <c r="C103" i="24"/>
  <c r="H102" i="24"/>
  <c r="C102" i="24"/>
  <c r="H101" i="24"/>
  <c r="C101" i="24"/>
  <c r="H100" i="24"/>
  <c r="C100" i="24"/>
  <c r="H99" i="24"/>
  <c r="C99" i="24"/>
  <c r="H98" i="24"/>
  <c r="C98" i="24"/>
  <c r="H97" i="24"/>
  <c r="D97" i="24"/>
  <c r="C97" i="24" s="1"/>
  <c r="D96" i="24"/>
  <c r="C96" i="24" s="1"/>
  <c r="L95" i="24"/>
  <c r="K95" i="24"/>
  <c r="J95" i="24"/>
  <c r="G95" i="24"/>
  <c r="F95" i="24"/>
  <c r="E95" i="24"/>
  <c r="H94" i="24"/>
  <c r="C94" i="24"/>
  <c r="H93" i="24"/>
  <c r="C93" i="24"/>
  <c r="H92" i="24"/>
  <c r="C92" i="24"/>
  <c r="H91" i="24"/>
  <c r="C91" i="24"/>
  <c r="H90" i="24"/>
  <c r="C90" i="24"/>
  <c r="L89" i="24"/>
  <c r="K89" i="24"/>
  <c r="J89" i="24"/>
  <c r="G89" i="24"/>
  <c r="F89" i="24"/>
  <c r="E89" i="24"/>
  <c r="D89" i="24"/>
  <c r="H88" i="24"/>
  <c r="C88" i="24"/>
  <c r="H87" i="24"/>
  <c r="C87" i="24"/>
  <c r="H86" i="24"/>
  <c r="C86" i="24"/>
  <c r="H85" i="24"/>
  <c r="C85" i="24"/>
  <c r="L84" i="24"/>
  <c r="K84" i="24"/>
  <c r="J84" i="24"/>
  <c r="I84" i="24"/>
  <c r="H84" i="24" s="1"/>
  <c r="G84" i="24"/>
  <c r="F84" i="24"/>
  <c r="E84" i="24"/>
  <c r="D84" i="24"/>
  <c r="H82" i="24"/>
  <c r="D82" i="24"/>
  <c r="C82" i="24"/>
  <c r="H81" i="24"/>
  <c r="D81" i="24"/>
  <c r="C81" i="24" s="1"/>
  <c r="L80" i="24"/>
  <c r="K80" i="24"/>
  <c r="J80" i="24"/>
  <c r="J76" i="24" s="1"/>
  <c r="I80" i="24"/>
  <c r="G80" i="24"/>
  <c r="G76" i="24" s="1"/>
  <c r="F80" i="24"/>
  <c r="E80" i="24"/>
  <c r="H79" i="24"/>
  <c r="C79" i="24"/>
  <c r="H78" i="24"/>
  <c r="C78" i="24"/>
  <c r="L77" i="24"/>
  <c r="K77" i="24"/>
  <c r="J77" i="24"/>
  <c r="I77" i="24"/>
  <c r="H77" i="24" s="1"/>
  <c r="G77" i="24"/>
  <c r="F77" i="24"/>
  <c r="F76" i="24" s="1"/>
  <c r="E77" i="24"/>
  <c r="D77" i="24"/>
  <c r="E76" i="24"/>
  <c r="H74" i="24"/>
  <c r="C74" i="24"/>
  <c r="H73" i="24"/>
  <c r="C73" i="24"/>
  <c r="H72" i="24"/>
  <c r="C72" i="24"/>
  <c r="H71" i="24"/>
  <c r="C71" i="24"/>
  <c r="H70" i="24"/>
  <c r="C70" i="24"/>
  <c r="L69" i="24"/>
  <c r="L67" i="24" s="1"/>
  <c r="K69" i="24"/>
  <c r="K67" i="24" s="1"/>
  <c r="J69" i="24"/>
  <c r="I69" i="24"/>
  <c r="H69" i="24" s="1"/>
  <c r="G69" i="24"/>
  <c r="F69" i="24"/>
  <c r="E69" i="24"/>
  <c r="D69" i="24"/>
  <c r="H68" i="24"/>
  <c r="C68" i="24"/>
  <c r="J67" i="24"/>
  <c r="G67" i="24"/>
  <c r="F67" i="24"/>
  <c r="E67" i="24"/>
  <c r="H66" i="24"/>
  <c r="D66" i="24"/>
  <c r="C66" i="24" s="1"/>
  <c r="H65" i="24"/>
  <c r="C65" i="24"/>
  <c r="H64" i="24"/>
  <c r="C64" i="24"/>
  <c r="H63" i="24"/>
  <c r="C63" i="24"/>
  <c r="H62" i="24"/>
  <c r="C62" i="24"/>
  <c r="H61" i="24"/>
  <c r="C61" i="24"/>
  <c r="H60" i="24"/>
  <c r="C60" i="24"/>
  <c r="H59" i="24"/>
  <c r="C59" i="24"/>
  <c r="L58" i="24"/>
  <c r="L54" i="24" s="1"/>
  <c r="L53" i="24" s="1"/>
  <c r="K58" i="24"/>
  <c r="J58" i="24"/>
  <c r="J54" i="24" s="1"/>
  <c r="J53" i="24" s="1"/>
  <c r="G58" i="24"/>
  <c r="F58" i="24"/>
  <c r="E58" i="24"/>
  <c r="D58" i="24"/>
  <c r="H57" i="24"/>
  <c r="C57" i="24"/>
  <c r="H56" i="24"/>
  <c r="C56" i="24"/>
  <c r="L55" i="24"/>
  <c r="K55" i="24"/>
  <c r="J55" i="24"/>
  <c r="I55" i="24"/>
  <c r="G55" i="24"/>
  <c r="F55" i="24"/>
  <c r="E55" i="24"/>
  <c r="E54" i="24" s="1"/>
  <c r="D55" i="24"/>
  <c r="D54" i="24" s="1"/>
  <c r="K54" i="24"/>
  <c r="G54" i="24"/>
  <c r="H47" i="24"/>
  <c r="C47" i="24"/>
  <c r="H46" i="24"/>
  <c r="C46" i="24"/>
  <c r="L45" i="24"/>
  <c r="G45" i="24"/>
  <c r="C45" i="24" s="1"/>
  <c r="H44" i="24"/>
  <c r="C44" i="24"/>
  <c r="K43" i="24"/>
  <c r="J43" i="24"/>
  <c r="I43" i="24"/>
  <c r="H43" i="24" s="1"/>
  <c r="F43" i="24"/>
  <c r="E43" i="24"/>
  <c r="D43" i="24"/>
  <c r="H42" i="24"/>
  <c r="C42" i="24"/>
  <c r="I41" i="24"/>
  <c r="H41" i="24" s="1"/>
  <c r="D41" i="24"/>
  <c r="C41" i="24"/>
  <c r="H40" i="24"/>
  <c r="C40" i="24"/>
  <c r="H39" i="24"/>
  <c r="C39" i="24"/>
  <c r="H38" i="24"/>
  <c r="C38" i="24"/>
  <c r="H37" i="24"/>
  <c r="C37" i="24"/>
  <c r="K36" i="24"/>
  <c r="H36" i="24" s="1"/>
  <c r="F36" i="24"/>
  <c r="C36" i="24" s="1"/>
  <c r="H35" i="24"/>
  <c r="C35" i="24"/>
  <c r="H34" i="24"/>
  <c r="C34" i="24"/>
  <c r="K33" i="24"/>
  <c r="H33" i="24" s="1"/>
  <c r="F33" i="24"/>
  <c r="C33" i="24" s="1"/>
  <c r="H32" i="24"/>
  <c r="C32" i="24"/>
  <c r="K31" i="24"/>
  <c r="H31" i="24" s="1"/>
  <c r="F31" i="24"/>
  <c r="C31" i="24" s="1"/>
  <c r="H30" i="24"/>
  <c r="C30" i="24"/>
  <c r="H29" i="24"/>
  <c r="C29" i="24"/>
  <c r="H28" i="24"/>
  <c r="C28" i="24"/>
  <c r="K27" i="24"/>
  <c r="H27" i="24" s="1"/>
  <c r="F27" i="24"/>
  <c r="C27" i="24"/>
  <c r="H25" i="24"/>
  <c r="C25" i="24"/>
  <c r="D24" i="24"/>
  <c r="C24" i="24" s="1"/>
  <c r="H23" i="24"/>
  <c r="C23" i="24"/>
  <c r="H22" i="24"/>
  <c r="C22" i="24"/>
  <c r="L21" i="24"/>
  <c r="L289" i="24" s="1"/>
  <c r="K21" i="24"/>
  <c r="J21" i="24"/>
  <c r="I21" i="24"/>
  <c r="H21" i="24" s="1"/>
  <c r="G21" i="24"/>
  <c r="F21" i="24"/>
  <c r="F289" i="24" s="1"/>
  <c r="F288" i="24" s="1"/>
  <c r="E21" i="24"/>
  <c r="E20" i="24" s="1"/>
  <c r="D21" i="24"/>
  <c r="J20" i="24"/>
  <c r="D20" i="24"/>
  <c r="H298" i="23"/>
  <c r="C298" i="23"/>
  <c r="H297" i="23"/>
  <c r="C297" i="23"/>
  <c r="H296" i="23"/>
  <c r="C296" i="23"/>
  <c r="H295" i="23"/>
  <c r="C295" i="23"/>
  <c r="H294" i="23"/>
  <c r="C294" i="23"/>
  <c r="H293" i="23"/>
  <c r="C293" i="23"/>
  <c r="H292" i="23"/>
  <c r="C292" i="23"/>
  <c r="H291" i="23"/>
  <c r="H290" i="23" s="1"/>
  <c r="C291" i="23"/>
  <c r="C290" i="23" s="1"/>
  <c r="L290" i="23"/>
  <c r="K290" i="23"/>
  <c r="J290" i="23"/>
  <c r="I290" i="23"/>
  <c r="G290" i="23"/>
  <c r="F290" i="23"/>
  <c r="E290" i="23"/>
  <c r="D290" i="23"/>
  <c r="H285" i="23"/>
  <c r="C285" i="23"/>
  <c r="I283" i="23"/>
  <c r="H284" i="23"/>
  <c r="C284" i="23"/>
  <c r="L283" i="23"/>
  <c r="K283" i="23"/>
  <c r="J283" i="23"/>
  <c r="G283" i="23"/>
  <c r="F283" i="23"/>
  <c r="E283" i="23"/>
  <c r="D283" i="23"/>
  <c r="H282" i="23"/>
  <c r="C282" i="23"/>
  <c r="L281" i="23"/>
  <c r="K281" i="23"/>
  <c r="J281" i="23"/>
  <c r="I281" i="23"/>
  <c r="G281" i="23"/>
  <c r="F281" i="23"/>
  <c r="E281" i="23"/>
  <c r="C281" i="23" s="1"/>
  <c r="D281" i="23"/>
  <c r="H280" i="23"/>
  <c r="C280" i="23"/>
  <c r="H279" i="23"/>
  <c r="C279" i="23"/>
  <c r="H278" i="23"/>
  <c r="C278" i="23"/>
  <c r="I276" i="23"/>
  <c r="H277" i="23"/>
  <c r="C277" i="23"/>
  <c r="L276" i="23"/>
  <c r="K276" i="23"/>
  <c r="K270" i="23" s="1"/>
  <c r="K269" i="23" s="1"/>
  <c r="J276" i="23"/>
  <c r="G276" i="23"/>
  <c r="F276" i="23"/>
  <c r="E276" i="23"/>
  <c r="C276" i="23" s="1"/>
  <c r="D276" i="23"/>
  <c r="H275" i="23"/>
  <c r="C275" i="23"/>
  <c r="H274" i="23"/>
  <c r="C274" i="23"/>
  <c r="H273" i="23"/>
  <c r="C273" i="23"/>
  <c r="L272" i="23"/>
  <c r="L270" i="23" s="1"/>
  <c r="L269" i="23" s="1"/>
  <c r="K272" i="23"/>
  <c r="J272" i="23"/>
  <c r="J270" i="23" s="1"/>
  <c r="I272" i="23"/>
  <c r="H272" i="23"/>
  <c r="G272" i="23"/>
  <c r="F272" i="23"/>
  <c r="F270" i="23" s="1"/>
  <c r="F269" i="23" s="1"/>
  <c r="E272" i="23"/>
  <c r="D272" i="23"/>
  <c r="C272" i="23" s="1"/>
  <c r="H271" i="23"/>
  <c r="C271" i="23"/>
  <c r="G270" i="23"/>
  <c r="G269" i="23" s="1"/>
  <c r="H268" i="23"/>
  <c r="C268" i="23"/>
  <c r="H267" i="23"/>
  <c r="C267" i="23"/>
  <c r="H266" i="23"/>
  <c r="C266" i="23"/>
  <c r="H265" i="23"/>
  <c r="C265" i="23"/>
  <c r="L264" i="23"/>
  <c r="K264" i="23"/>
  <c r="J264" i="23"/>
  <c r="G264" i="23"/>
  <c r="F264" i="23"/>
  <c r="E264" i="23"/>
  <c r="D264" i="23"/>
  <c r="C264" i="23"/>
  <c r="H263" i="23"/>
  <c r="C263" i="23"/>
  <c r="H262" i="23"/>
  <c r="C262" i="23"/>
  <c r="I260" i="23"/>
  <c r="H261" i="23"/>
  <c r="C261" i="23"/>
  <c r="L260" i="23"/>
  <c r="L259" i="23" s="1"/>
  <c r="K260" i="23"/>
  <c r="J260" i="23"/>
  <c r="J259" i="23" s="1"/>
  <c r="G260" i="23"/>
  <c r="F260" i="23"/>
  <c r="F259" i="23" s="1"/>
  <c r="E260" i="23"/>
  <c r="D260" i="23"/>
  <c r="D259" i="23" s="1"/>
  <c r="E259" i="23"/>
  <c r="H258" i="23"/>
  <c r="C258" i="23"/>
  <c r="H257" i="23"/>
  <c r="C257" i="23"/>
  <c r="H256" i="23"/>
  <c r="C256" i="23"/>
  <c r="H255" i="23"/>
  <c r="C255" i="23"/>
  <c r="H254" i="23"/>
  <c r="C254" i="23"/>
  <c r="H253" i="23"/>
  <c r="C253" i="23"/>
  <c r="L252" i="23"/>
  <c r="L251" i="23" s="1"/>
  <c r="K252" i="23"/>
  <c r="K251" i="23" s="1"/>
  <c r="J252" i="23"/>
  <c r="J251" i="23" s="1"/>
  <c r="G252" i="23"/>
  <c r="F252" i="23"/>
  <c r="E252" i="23"/>
  <c r="E251" i="23" s="1"/>
  <c r="D252" i="23"/>
  <c r="C252" i="23" s="1"/>
  <c r="G251" i="23"/>
  <c r="F251" i="23"/>
  <c r="H250" i="23"/>
  <c r="C250" i="23"/>
  <c r="H249" i="23"/>
  <c r="C249" i="23"/>
  <c r="H248" i="23"/>
  <c r="C248" i="23"/>
  <c r="H247" i="23"/>
  <c r="C247" i="23"/>
  <c r="L246" i="23"/>
  <c r="K246" i="23"/>
  <c r="J246" i="23"/>
  <c r="G246" i="23"/>
  <c r="F246" i="23"/>
  <c r="E246" i="23"/>
  <c r="E231" i="23" s="1"/>
  <c r="D246" i="23"/>
  <c r="H245" i="23"/>
  <c r="C245" i="23"/>
  <c r="H244" i="23"/>
  <c r="C244" i="23"/>
  <c r="H243" i="23"/>
  <c r="C243" i="23"/>
  <c r="H242" i="23"/>
  <c r="C242" i="23"/>
  <c r="H241" i="23"/>
  <c r="C241" i="23"/>
  <c r="H240" i="23"/>
  <c r="C240" i="23"/>
  <c r="H239" i="23"/>
  <c r="C239" i="23"/>
  <c r="L238" i="23"/>
  <c r="K238" i="23"/>
  <c r="J238" i="23"/>
  <c r="G238" i="23"/>
  <c r="F238" i="23"/>
  <c r="E238" i="23"/>
  <c r="D238" i="23"/>
  <c r="C238" i="23" s="1"/>
  <c r="H237" i="23"/>
  <c r="C237" i="23"/>
  <c r="H236" i="23"/>
  <c r="C236" i="23"/>
  <c r="L235" i="23"/>
  <c r="K235" i="23"/>
  <c r="J235" i="23"/>
  <c r="G235" i="23"/>
  <c r="F235" i="23"/>
  <c r="E235" i="23"/>
  <c r="D235" i="23"/>
  <c r="C235" i="23" s="1"/>
  <c r="H234" i="23"/>
  <c r="C234" i="23"/>
  <c r="L233" i="23"/>
  <c r="L231" i="23" s="1"/>
  <c r="K233" i="23"/>
  <c r="J233" i="23"/>
  <c r="J231" i="23" s="1"/>
  <c r="I233" i="23"/>
  <c r="H233" i="23"/>
  <c r="G233" i="23"/>
  <c r="F233" i="23"/>
  <c r="E233" i="23"/>
  <c r="D233" i="23"/>
  <c r="C233" i="23" s="1"/>
  <c r="H232" i="23"/>
  <c r="C232" i="23"/>
  <c r="F231" i="23"/>
  <c r="F230" i="23" s="1"/>
  <c r="H229" i="23"/>
  <c r="C229" i="23"/>
  <c r="H228" i="23"/>
  <c r="C228" i="23"/>
  <c r="L227" i="23"/>
  <c r="K227" i="23"/>
  <c r="J227" i="23"/>
  <c r="G227" i="23"/>
  <c r="F227" i="23"/>
  <c r="E227" i="23"/>
  <c r="D227" i="23"/>
  <c r="C227" i="23" s="1"/>
  <c r="H226" i="23"/>
  <c r="C226" i="23"/>
  <c r="H225" i="23"/>
  <c r="D225" i="23"/>
  <c r="C225" i="23" s="1"/>
  <c r="H224" i="23"/>
  <c r="C224" i="23"/>
  <c r="H223" i="23"/>
  <c r="C223" i="23"/>
  <c r="H222" i="23"/>
  <c r="C222" i="23"/>
  <c r="H221" i="23"/>
  <c r="C221" i="23"/>
  <c r="H220" i="23"/>
  <c r="C220" i="23"/>
  <c r="I216" i="23"/>
  <c r="C219" i="23"/>
  <c r="H218" i="23"/>
  <c r="C218" i="23"/>
  <c r="H217" i="23"/>
  <c r="C217" i="23"/>
  <c r="L216" i="23"/>
  <c r="K216" i="23"/>
  <c r="J216" i="23"/>
  <c r="J204" i="23" s="1"/>
  <c r="G216" i="23"/>
  <c r="F216" i="23"/>
  <c r="E216" i="23"/>
  <c r="D216" i="23"/>
  <c r="C216" i="23" s="1"/>
  <c r="H215" i="23"/>
  <c r="C215" i="23"/>
  <c r="H214" i="23"/>
  <c r="C214" i="23"/>
  <c r="H213" i="23"/>
  <c r="C213" i="23"/>
  <c r="H212" i="23"/>
  <c r="C212" i="23"/>
  <c r="H211" i="23"/>
  <c r="C211" i="23"/>
  <c r="H210" i="23"/>
  <c r="C210" i="23"/>
  <c r="H209" i="23"/>
  <c r="C209" i="23"/>
  <c r="I205" i="23"/>
  <c r="C208" i="23"/>
  <c r="H207" i="23"/>
  <c r="C207" i="23"/>
  <c r="H206" i="23"/>
  <c r="C206" i="23"/>
  <c r="L205" i="23"/>
  <c r="L204" i="23" s="1"/>
  <c r="K205" i="23"/>
  <c r="J205" i="23"/>
  <c r="G205" i="23"/>
  <c r="G204" i="23" s="1"/>
  <c r="F205" i="23"/>
  <c r="E205" i="23"/>
  <c r="E204" i="23" s="1"/>
  <c r="D205" i="23"/>
  <c r="K204" i="23"/>
  <c r="F204" i="23"/>
  <c r="H203" i="23"/>
  <c r="C203" i="23"/>
  <c r="H202" i="23"/>
  <c r="C202" i="23"/>
  <c r="H201" i="23"/>
  <c r="C201" i="23"/>
  <c r="H200" i="23"/>
  <c r="C200" i="23"/>
  <c r="H199" i="23"/>
  <c r="C199" i="23"/>
  <c r="L198" i="23"/>
  <c r="L196" i="23" s="1"/>
  <c r="L195" i="23" s="1"/>
  <c r="K198" i="23"/>
  <c r="K196" i="23" s="1"/>
  <c r="J198" i="23"/>
  <c r="J196" i="23" s="1"/>
  <c r="J195" i="23" s="1"/>
  <c r="G198" i="23"/>
  <c r="G196" i="23" s="1"/>
  <c r="F198" i="23"/>
  <c r="E198" i="23"/>
  <c r="E196" i="23" s="1"/>
  <c r="E195" i="23" s="1"/>
  <c r="D198" i="23"/>
  <c r="C198" i="23" s="1"/>
  <c r="H197" i="23"/>
  <c r="C197" i="23"/>
  <c r="F196" i="23"/>
  <c r="F195" i="23" s="1"/>
  <c r="F194" i="23" s="1"/>
  <c r="H193" i="23"/>
  <c r="C193" i="23"/>
  <c r="L192" i="23"/>
  <c r="K192" i="23"/>
  <c r="J192" i="23"/>
  <c r="J191" i="23" s="1"/>
  <c r="I192" i="23"/>
  <c r="G192" i="23"/>
  <c r="F192" i="23"/>
  <c r="F191" i="23" s="1"/>
  <c r="E192" i="23"/>
  <c r="C192" i="23" s="1"/>
  <c r="D192" i="23"/>
  <c r="L191" i="23"/>
  <c r="K191" i="23"/>
  <c r="G191" i="23"/>
  <c r="D191" i="23"/>
  <c r="H190" i="23"/>
  <c r="C190" i="23"/>
  <c r="H189" i="23"/>
  <c r="C189" i="23"/>
  <c r="L188" i="23"/>
  <c r="L187" i="23" s="1"/>
  <c r="K188" i="23"/>
  <c r="K187" i="23" s="1"/>
  <c r="J188" i="23"/>
  <c r="G188" i="23"/>
  <c r="F188" i="23"/>
  <c r="E188" i="23"/>
  <c r="D188" i="23"/>
  <c r="D187" i="23" s="1"/>
  <c r="H186" i="23"/>
  <c r="C186" i="23"/>
  <c r="I184" i="23"/>
  <c r="C185" i="23"/>
  <c r="L184" i="23"/>
  <c r="K184" i="23"/>
  <c r="J184" i="23"/>
  <c r="G184" i="23"/>
  <c r="F184" i="23"/>
  <c r="E184" i="23"/>
  <c r="D184" i="23"/>
  <c r="C184" i="23"/>
  <c r="H183" i="23"/>
  <c r="C183" i="23"/>
  <c r="I179" i="23"/>
  <c r="C182" i="23"/>
  <c r="H181" i="23"/>
  <c r="C181" i="23"/>
  <c r="H180" i="23"/>
  <c r="C180" i="23"/>
  <c r="L179" i="23"/>
  <c r="K179" i="23"/>
  <c r="J179" i="23"/>
  <c r="G179" i="23"/>
  <c r="F179" i="23"/>
  <c r="E179" i="23"/>
  <c r="D179" i="23"/>
  <c r="H178" i="23"/>
  <c r="C178" i="23"/>
  <c r="H177" i="23"/>
  <c r="C177" i="23"/>
  <c r="H176" i="23"/>
  <c r="C176" i="23"/>
  <c r="L175" i="23"/>
  <c r="L174" i="23" s="1"/>
  <c r="L173" i="23" s="1"/>
  <c r="K175" i="23"/>
  <c r="K174" i="23" s="1"/>
  <c r="K173" i="23" s="1"/>
  <c r="J175" i="23"/>
  <c r="J174" i="23" s="1"/>
  <c r="J173" i="23" s="1"/>
  <c r="G175" i="23"/>
  <c r="F175" i="23"/>
  <c r="E175" i="23"/>
  <c r="D175" i="23"/>
  <c r="D174" i="23" s="1"/>
  <c r="F174" i="23"/>
  <c r="F173" i="23" s="1"/>
  <c r="H172" i="23"/>
  <c r="C172" i="23"/>
  <c r="H171" i="23"/>
  <c r="C171" i="23"/>
  <c r="H170" i="23"/>
  <c r="C170" i="23"/>
  <c r="H169" i="23"/>
  <c r="C169" i="23"/>
  <c r="H168" i="23"/>
  <c r="C168" i="23"/>
  <c r="H167" i="23"/>
  <c r="C167" i="23"/>
  <c r="L166" i="23"/>
  <c r="L165" i="23" s="1"/>
  <c r="K166" i="23"/>
  <c r="K165" i="23" s="1"/>
  <c r="J166" i="23"/>
  <c r="G166" i="23"/>
  <c r="G165" i="23" s="1"/>
  <c r="F166" i="23"/>
  <c r="E166" i="23"/>
  <c r="E165" i="23" s="1"/>
  <c r="D166" i="23"/>
  <c r="D165" i="23" s="1"/>
  <c r="J165" i="23"/>
  <c r="F165" i="23"/>
  <c r="H164" i="23"/>
  <c r="C164" i="23"/>
  <c r="H163" i="23"/>
  <c r="D163" i="23"/>
  <c r="C163" i="23" s="1"/>
  <c r="H162" i="23"/>
  <c r="C162" i="23"/>
  <c r="H161" i="23"/>
  <c r="C161" i="23"/>
  <c r="L160" i="23"/>
  <c r="K160" i="23"/>
  <c r="J160" i="23"/>
  <c r="I160" i="23"/>
  <c r="H160" i="23" s="1"/>
  <c r="G160" i="23"/>
  <c r="F160" i="23"/>
  <c r="E160" i="23"/>
  <c r="D160" i="23"/>
  <c r="C160" i="23" s="1"/>
  <c r="H159" i="23"/>
  <c r="C159" i="23"/>
  <c r="H158" i="23"/>
  <c r="C158" i="23"/>
  <c r="H157" i="23"/>
  <c r="C157" i="23"/>
  <c r="H156" i="23"/>
  <c r="C156" i="23"/>
  <c r="H155" i="23"/>
  <c r="C155" i="23"/>
  <c r="H154" i="23"/>
  <c r="C154" i="23"/>
  <c r="H153" i="23"/>
  <c r="C153" i="23"/>
  <c r="I151" i="23"/>
  <c r="C152" i="23"/>
  <c r="L151" i="23"/>
  <c r="K151" i="23"/>
  <c r="J151" i="23"/>
  <c r="G151" i="23"/>
  <c r="F151" i="23"/>
  <c r="E151" i="23"/>
  <c r="D151" i="23"/>
  <c r="C151" i="23"/>
  <c r="H150" i="23"/>
  <c r="C150" i="23"/>
  <c r="H149" i="23"/>
  <c r="C149" i="23"/>
  <c r="H148" i="23"/>
  <c r="C148" i="23"/>
  <c r="H147" i="23"/>
  <c r="C147" i="23"/>
  <c r="H146" i="23"/>
  <c r="C146" i="23"/>
  <c r="I144" i="23"/>
  <c r="C145" i="23"/>
  <c r="L144" i="23"/>
  <c r="K144" i="23"/>
  <c r="J144" i="23"/>
  <c r="G144" i="23"/>
  <c r="C144" i="23" s="1"/>
  <c r="F144" i="23"/>
  <c r="E144" i="23"/>
  <c r="D144" i="23"/>
  <c r="H143" i="23"/>
  <c r="C143" i="23"/>
  <c r="I141" i="23"/>
  <c r="C142" i="23"/>
  <c r="L141" i="23"/>
  <c r="K141" i="23"/>
  <c r="J141" i="23"/>
  <c r="G141" i="23"/>
  <c r="C141" i="23" s="1"/>
  <c r="F141" i="23"/>
  <c r="E141" i="23"/>
  <c r="D141" i="23"/>
  <c r="H140" i="23"/>
  <c r="C140" i="23"/>
  <c r="I136" i="23"/>
  <c r="C139" i="23"/>
  <c r="H138" i="23"/>
  <c r="C138" i="23"/>
  <c r="H137" i="23"/>
  <c r="C137" i="23"/>
  <c r="L136" i="23"/>
  <c r="K136" i="23"/>
  <c r="J136" i="23"/>
  <c r="G136" i="23"/>
  <c r="F136" i="23"/>
  <c r="F130" i="23" s="1"/>
  <c r="E136" i="23"/>
  <c r="D136" i="23"/>
  <c r="H135" i="23"/>
  <c r="D135" i="23"/>
  <c r="C135" i="23" s="1"/>
  <c r="H134" i="23"/>
  <c r="C134" i="23"/>
  <c r="H133" i="23"/>
  <c r="C133" i="23"/>
  <c r="H132" i="23"/>
  <c r="C132" i="23"/>
  <c r="L131" i="23"/>
  <c r="K131" i="23"/>
  <c r="K130" i="23" s="1"/>
  <c r="J131" i="23"/>
  <c r="G131" i="23"/>
  <c r="F131" i="23"/>
  <c r="E131" i="23"/>
  <c r="J130" i="23"/>
  <c r="I128" i="23"/>
  <c r="C129" i="23"/>
  <c r="L128" i="23"/>
  <c r="K128" i="23"/>
  <c r="J128" i="23"/>
  <c r="G128" i="23"/>
  <c r="F128" i="23"/>
  <c r="E128" i="23"/>
  <c r="D128" i="23"/>
  <c r="C128" i="23"/>
  <c r="H127" i="23"/>
  <c r="D127" i="23"/>
  <c r="C127" i="23"/>
  <c r="H126" i="23"/>
  <c r="C126" i="23"/>
  <c r="I122" i="23"/>
  <c r="C125" i="23"/>
  <c r="H124" i="23"/>
  <c r="C124" i="23"/>
  <c r="H123" i="23"/>
  <c r="C123" i="23"/>
  <c r="L122" i="23"/>
  <c r="K122" i="23"/>
  <c r="J122" i="23"/>
  <c r="G122" i="23"/>
  <c r="F122" i="23"/>
  <c r="E122" i="23"/>
  <c r="D122" i="23"/>
  <c r="H121" i="23"/>
  <c r="C121" i="23"/>
  <c r="H120" i="23"/>
  <c r="C120" i="23"/>
  <c r="H119" i="23"/>
  <c r="C119" i="23"/>
  <c r="H118" i="23"/>
  <c r="C118" i="23"/>
  <c r="H117" i="23"/>
  <c r="C117" i="23"/>
  <c r="L116" i="23"/>
  <c r="K116" i="23"/>
  <c r="J116" i="23"/>
  <c r="G116" i="23"/>
  <c r="F116" i="23"/>
  <c r="E116" i="23"/>
  <c r="D116" i="23"/>
  <c r="H115" i="23"/>
  <c r="D115" i="23"/>
  <c r="C115" i="23"/>
  <c r="H114" i="23"/>
  <c r="C114" i="23"/>
  <c r="H113" i="23"/>
  <c r="C113" i="23"/>
  <c r="L112" i="23"/>
  <c r="K112" i="23"/>
  <c r="J112" i="23"/>
  <c r="G112" i="23"/>
  <c r="F112" i="23"/>
  <c r="E112" i="23"/>
  <c r="D112" i="23"/>
  <c r="H111" i="23"/>
  <c r="C111" i="23"/>
  <c r="H110" i="23"/>
  <c r="C110" i="23"/>
  <c r="H109" i="23"/>
  <c r="C109" i="23"/>
  <c r="H108" i="23"/>
  <c r="C108" i="23"/>
  <c r="H107" i="23"/>
  <c r="C107" i="23"/>
  <c r="H106" i="23"/>
  <c r="C106" i="23"/>
  <c r="H105" i="23"/>
  <c r="C105" i="23"/>
  <c r="H104" i="23"/>
  <c r="C104" i="23"/>
  <c r="L103" i="23"/>
  <c r="K103" i="23"/>
  <c r="J103" i="23"/>
  <c r="G103" i="23"/>
  <c r="F103" i="23"/>
  <c r="E103" i="23"/>
  <c r="E83" i="23" s="1"/>
  <c r="D103" i="23"/>
  <c r="H102" i="23"/>
  <c r="C102" i="23"/>
  <c r="H101" i="23"/>
  <c r="C101" i="23"/>
  <c r="H100" i="23"/>
  <c r="C100" i="23"/>
  <c r="H99" i="23"/>
  <c r="C99" i="23"/>
  <c r="H98" i="23"/>
  <c r="C98" i="23"/>
  <c r="H97" i="23"/>
  <c r="D97" i="23"/>
  <c r="C97" i="23"/>
  <c r="H96" i="23"/>
  <c r="C96" i="23"/>
  <c r="L95" i="23"/>
  <c r="K95" i="23"/>
  <c r="J95" i="23"/>
  <c r="G95" i="23"/>
  <c r="F95" i="23"/>
  <c r="E95" i="23"/>
  <c r="D95" i="23"/>
  <c r="H94" i="23"/>
  <c r="C94" i="23"/>
  <c r="H93" i="23"/>
  <c r="C93" i="23"/>
  <c r="I89" i="23"/>
  <c r="H89" i="23" s="1"/>
  <c r="C92" i="23"/>
  <c r="H91" i="23"/>
  <c r="C91" i="23"/>
  <c r="H90" i="23"/>
  <c r="C90" i="23"/>
  <c r="L89" i="23"/>
  <c r="K89" i="23"/>
  <c r="J89" i="23"/>
  <c r="G89" i="23"/>
  <c r="F89" i="23"/>
  <c r="E89" i="23"/>
  <c r="D89" i="23"/>
  <c r="C89" i="23" s="1"/>
  <c r="H88" i="23"/>
  <c r="C88" i="23"/>
  <c r="H87" i="23"/>
  <c r="C87" i="23"/>
  <c r="H86" i="23"/>
  <c r="C86" i="23"/>
  <c r="I84" i="23"/>
  <c r="C85" i="23"/>
  <c r="L84" i="23"/>
  <c r="K84" i="23"/>
  <c r="J84" i="23"/>
  <c r="G84" i="23"/>
  <c r="G83" i="23" s="1"/>
  <c r="F84" i="23"/>
  <c r="E84" i="23"/>
  <c r="D84" i="23"/>
  <c r="C84" i="23"/>
  <c r="H82" i="23"/>
  <c r="C82" i="23"/>
  <c r="H81" i="23"/>
  <c r="C81" i="23"/>
  <c r="L80" i="23"/>
  <c r="K80" i="23"/>
  <c r="J80" i="23"/>
  <c r="I80" i="23"/>
  <c r="G80" i="23"/>
  <c r="F80" i="23"/>
  <c r="E80" i="23"/>
  <c r="D80" i="23"/>
  <c r="H79" i="23"/>
  <c r="C79" i="23"/>
  <c r="H78" i="23"/>
  <c r="C78" i="23"/>
  <c r="L77" i="23"/>
  <c r="L76" i="23" s="1"/>
  <c r="K77" i="23"/>
  <c r="J77" i="23"/>
  <c r="J76" i="23" s="1"/>
  <c r="I77" i="23"/>
  <c r="I76" i="23" s="1"/>
  <c r="G77" i="23"/>
  <c r="F77" i="23"/>
  <c r="E77" i="23"/>
  <c r="E76" i="23" s="1"/>
  <c r="D77" i="23"/>
  <c r="K76" i="23"/>
  <c r="G76" i="23"/>
  <c r="F76" i="23"/>
  <c r="H74" i="23"/>
  <c r="C74" i="23"/>
  <c r="H73" i="23"/>
  <c r="C73" i="23"/>
  <c r="H72" i="23"/>
  <c r="C72" i="23"/>
  <c r="H71" i="23"/>
  <c r="C71" i="23"/>
  <c r="H70" i="23"/>
  <c r="C70" i="23"/>
  <c r="L69" i="23"/>
  <c r="K69" i="23"/>
  <c r="J69" i="23"/>
  <c r="J67" i="23" s="1"/>
  <c r="G69" i="23"/>
  <c r="F69" i="23"/>
  <c r="F67" i="23" s="1"/>
  <c r="E69" i="23"/>
  <c r="E67" i="23" s="1"/>
  <c r="D69" i="23"/>
  <c r="D67" i="23" s="1"/>
  <c r="C68" i="23"/>
  <c r="L67" i="23"/>
  <c r="K67" i="23"/>
  <c r="G67" i="23"/>
  <c r="H66" i="23"/>
  <c r="C66" i="23"/>
  <c r="H65" i="23"/>
  <c r="C65" i="23"/>
  <c r="H64" i="23"/>
  <c r="C64" i="23"/>
  <c r="H63" i="23"/>
  <c r="C63" i="23"/>
  <c r="H62" i="23"/>
  <c r="C62" i="23"/>
  <c r="I58" i="23"/>
  <c r="C61" i="23"/>
  <c r="H60" i="23"/>
  <c r="C60" i="23"/>
  <c r="H59" i="23"/>
  <c r="C59" i="23"/>
  <c r="L58" i="23"/>
  <c r="K58" i="23"/>
  <c r="J58" i="23"/>
  <c r="G58" i="23"/>
  <c r="F58" i="23"/>
  <c r="E58" i="23"/>
  <c r="D58" i="23"/>
  <c r="H57" i="23"/>
  <c r="C57" i="23"/>
  <c r="H56" i="23"/>
  <c r="C56" i="23"/>
  <c r="L55" i="23"/>
  <c r="K55" i="23"/>
  <c r="K54" i="23" s="1"/>
  <c r="K53" i="23" s="1"/>
  <c r="J55" i="23"/>
  <c r="I55" i="23"/>
  <c r="I54" i="23" s="1"/>
  <c r="G55" i="23"/>
  <c r="F55" i="23"/>
  <c r="F54" i="23" s="1"/>
  <c r="F53" i="23" s="1"/>
  <c r="E55" i="23"/>
  <c r="E54" i="23" s="1"/>
  <c r="D55" i="23"/>
  <c r="J54" i="23"/>
  <c r="J53" i="23" s="1"/>
  <c r="G54" i="23"/>
  <c r="G53" i="23" s="1"/>
  <c r="H47" i="23"/>
  <c r="C47" i="23"/>
  <c r="H46" i="23"/>
  <c r="C46" i="23"/>
  <c r="L45" i="23"/>
  <c r="H45" i="23" s="1"/>
  <c r="G45" i="23"/>
  <c r="C45" i="23" s="1"/>
  <c r="H44" i="23"/>
  <c r="C44" i="23"/>
  <c r="K43" i="23"/>
  <c r="J43" i="23"/>
  <c r="I43" i="23"/>
  <c r="F43" i="23"/>
  <c r="E43" i="23"/>
  <c r="D43" i="23"/>
  <c r="H42" i="23"/>
  <c r="C42" i="23"/>
  <c r="I41" i="23"/>
  <c r="H41" i="23" s="1"/>
  <c r="D41" i="23"/>
  <c r="C41" i="23"/>
  <c r="H40" i="23"/>
  <c r="C40" i="23"/>
  <c r="H39" i="23"/>
  <c r="C39" i="23"/>
  <c r="H38" i="23"/>
  <c r="C38" i="23"/>
  <c r="H37" i="23"/>
  <c r="C37" i="23"/>
  <c r="K36" i="23"/>
  <c r="H36" i="23" s="1"/>
  <c r="F36" i="23"/>
  <c r="C36" i="23" s="1"/>
  <c r="H35" i="23"/>
  <c r="C35" i="23"/>
  <c r="H34" i="23"/>
  <c r="C34" i="23"/>
  <c r="K33" i="23"/>
  <c r="H33" i="23" s="1"/>
  <c r="F33" i="23"/>
  <c r="C33" i="23"/>
  <c r="H32" i="23"/>
  <c r="C32" i="23"/>
  <c r="K31" i="23"/>
  <c r="H31" i="23"/>
  <c r="F31" i="23"/>
  <c r="C31" i="23" s="1"/>
  <c r="H30" i="23"/>
  <c r="C30" i="23"/>
  <c r="H29" i="23"/>
  <c r="C29" i="23"/>
  <c r="H28" i="23"/>
  <c r="C28" i="23"/>
  <c r="K27" i="23"/>
  <c r="H27" i="23" s="1"/>
  <c r="F27" i="23"/>
  <c r="C27" i="23"/>
  <c r="H25" i="23"/>
  <c r="C25" i="23"/>
  <c r="E24" i="23"/>
  <c r="D24" i="23"/>
  <c r="C24" i="23"/>
  <c r="H23" i="23"/>
  <c r="C23" i="23"/>
  <c r="H22" i="23"/>
  <c r="C22" i="23"/>
  <c r="L21" i="23"/>
  <c r="L20" i="23" s="1"/>
  <c r="K21" i="23"/>
  <c r="K289" i="23" s="1"/>
  <c r="K288" i="23" s="1"/>
  <c r="J21" i="23"/>
  <c r="J289" i="23" s="1"/>
  <c r="J288" i="23" s="1"/>
  <c r="I21" i="23"/>
  <c r="I289" i="23" s="1"/>
  <c r="I288" i="23" s="1"/>
  <c r="G21" i="23"/>
  <c r="G289" i="23" s="1"/>
  <c r="G288" i="23" s="1"/>
  <c r="F21" i="23"/>
  <c r="F289" i="23" s="1"/>
  <c r="F288" i="23" s="1"/>
  <c r="E21" i="23"/>
  <c r="D21" i="23"/>
  <c r="D289" i="23" s="1"/>
  <c r="D288" i="23" s="1"/>
  <c r="J187" i="25" l="1"/>
  <c r="J187" i="23"/>
  <c r="H216" i="23"/>
  <c r="L230" i="23"/>
  <c r="H276" i="23"/>
  <c r="K53" i="24"/>
  <c r="F54" i="24"/>
  <c r="F53" i="24" s="1"/>
  <c r="J83" i="24"/>
  <c r="C204" i="24"/>
  <c r="J231" i="24"/>
  <c r="F83" i="25"/>
  <c r="F75" i="25" s="1"/>
  <c r="C165" i="25"/>
  <c r="L230" i="25"/>
  <c r="J83" i="26"/>
  <c r="J75" i="26" s="1"/>
  <c r="J286" i="26" s="1"/>
  <c r="H246" i="26"/>
  <c r="E230" i="26"/>
  <c r="K289" i="28"/>
  <c r="K288" i="28" s="1"/>
  <c r="H21" i="28"/>
  <c r="C224" i="28"/>
  <c r="D216" i="28"/>
  <c r="C216" i="28" s="1"/>
  <c r="H227" i="28"/>
  <c r="C58" i="29"/>
  <c r="F54" i="29"/>
  <c r="F53" i="29" s="1"/>
  <c r="H67" i="29"/>
  <c r="E20" i="23"/>
  <c r="K26" i="23"/>
  <c r="K20" i="23" s="1"/>
  <c r="L54" i="23"/>
  <c r="L53" i="23" s="1"/>
  <c r="J83" i="23"/>
  <c r="C95" i="23"/>
  <c r="C116" i="23"/>
  <c r="C122" i="23"/>
  <c r="H122" i="23"/>
  <c r="L130" i="23"/>
  <c r="H141" i="23"/>
  <c r="H144" i="23"/>
  <c r="H151" i="23"/>
  <c r="C179" i="23"/>
  <c r="H179" i="23"/>
  <c r="H184" i="23"/>
  <c r="F187" i="23"/>
  <c r="K195" i="23"/>
  <c r="C205" i="23"/>
  <c r="K231" i="23"/>
  <c r="C246" i="23"/>
  <c r="G259" i="23"/>
  <c r="E270" i="23"/>
  <c r="E269" i="23" s="1"/>
  <c r="I270" i="23"/>
  <c r="D289" i="24"/>
  <c r="D288" i="24" s="1"/>
  <c r="L288" i="24"/>
  <c r="K26" i="24"/>
  <c r="C77" i="24"/>
  <c r="D80" i="24"/>
  <c r="C80" i="24" s="1"/>
  <c r="C84" i="24"/>
  <c r="C89" i="24"/>
  <c r="C175" i="24"/>
  <c r="J174" i="24"/>
  <c r="J173" i="24" s="1"/>
  <c r="G174" i="24"/>
  <c r="C188" i="24"/>
  <c r="J187" i="24"/>
  <c r="G195" i="24"/>
  <c r="E231" i="24"/>
  <c r="K231" i="24"/>
  <c r="K230" i="24" s="1"/>
  <c r="E289" i="25"/>
  <c r="E288" i="25" s="1"/>
  <c r="H69" i="25"/>
  <c r="C80" i="25"/>
  <c r="E83" i="25"/>
  <c r="E75" i="25" s="1"/>
  <c r="L83" i="25"/>
  <c r="L75" i="25" s="1"/>
  <c r="C116" i="25"/>
  <c r="H116" i="25"/>
  <c r="L130" i="25"/>
  <c r="H179" i="25"/>
  <c r="H184" i="25"/>
  <c r="L187" i="25"/>
  <c r="G195" i="25"/>
  <c r="G194" i="25" s="1"/>
  <c r="D204" i="25"/>
  <c r="C204" i="25" s="1"/>
  <c r="C220" i="25"/>
  <c r="C264" i="25"/>
  <c r="G288" i="26"/>
  <c r="C43" i="26"/>
  <c r="G53" i="26"/>
  <c r="E76" i="26"/>
  <c r="K76" i="26"/>
  <c r="K75" i="26" s="1"/>
  <c r="C103" i="26"/>
  <c r="C112" i="26"/>
  <c r="H131" i="26"/>
  <c r="C136" i="26"/>
  <c r="J130" i="26"/>
  <c r="H141" i="26"/>
  <c r="C166" i="26"/>
  <c r="E174" i="26"/>
  <c r="E173" i="26" s="1"/>
  <c r="K187" i="26"/>
  <c r="C205" i="26"/>
  <c r="C216" i="26"/>
  <c r="L231" i="26"/>
  <c r="L230" i="26" s="1"/>
  <c r="C235" i="26"/>
  <c r="D259" i="26"/>
  <c r="F259" i="26"/>
  <c r="K259" i="26"/>
  <c r="F270" i="26"/>
  <c r="F269" i="26" s="1"/>
  <c r="L270" i="26"/>
  <c r="L269" i="26" s="1"/>
  <c r="F53" i="27"/>
  <c r="K83" i="27"/>
  <c r="C184" i="27"/>
  <c r="H184" i="27"/>
  <c r="C276" i="27"/>
  <c r="E270" i="27"/>
  <c r="E269" i="27" s="1"/>
  <c r="C251" i="28"/>
  <c r="C264" i="28"/>
  <c r="D259" i="28"/>
  <c r="J76" i="29"/>
  <c r="F75" i="29"/>
  <c r="E289" i="30"/>
  <c r="E288" i="30" s="1"/>
  <c r="C21" i="30"/>
  <c r="C122" i="30"/>
  <c r="D83" i="30"/>
  <c r="H122" i="30"/>
  <c r="I83" i="30"/>
  <c r="H43" i="23"/>
  <c r="C55" i="23"/>
  <c r="C58" i="23"/>
  <c r="H58" i="23"/>
  <c r="K83" i="23"/>
  <c r="K75" i="23" s="1"/>
  <c r="K52" i="23" s="1"/>
  <c r="G130" i="23"/>
  <c r="G75" i="23" s="1"/>
  <c r="C136" i="23"/>
  <c r="H136" i="23"/>
  <c r="E174" i="23"/>
  <c r="E173" i="23" s="1"/>
  <c r="L194" i="23"/>
  <c r="J269" i="23"/>
  <c r="G53" i="24"/>
  <c r="I76" i="24"/>
  <c r="F83" i="24"/>
  <c r="K83" i="24"/>
  <c r="D116" i="24"/>
  <c r="C116" i="24" s="1"/>
  <c r="C144" i="24"/>
  <c r="C174" i="24"/>
  <c r="H184" i="24"/>
  <c r="C191" i="24"/>
  <c r="H198" i="24"/>
  <c r="F231" i="24"/>
  <c r="C252" i="24"/>
  <c r="H272" i="24"/>
  <c r="F270" i="24"/>
  <c r="F269" i="24" s="1"/>
  <c r="E289" i="24"/>
  <c r="E288" i="24" s="1"/>
  <c r="C69" i="25"/>
  <c r="C77" i="25"/>
  <c r="G76" i="25"/>
  <c r="G75" i="25" s="1"/>
  <c r="G52" i="25" s="1"/>
  <c r="G51" i="25" s="1"/>
  <c r="G83" i="25"/>
  <c r="H89" i="25"/>
  <c r="J83" i="25"/>
  <c r="J75" i="25" s="1"/>
  <c r="C175" i="25"/>
  <c r="C179" i="25"/>
  <c r="C192" i="25"/>
  <c r="J195" i="25"/>
  <c r="C198" i="25"/>
  <c r="K204" i="25"/>
  <c r="C216" i="25"/>
  <c r="E231" i="25"/>
  <c r="E230" i="25" s="1"/>
  <c r="H235" i="25"/>
  <c r="H246" i="25"/>
  <c r="I259" i="25"/>
  <c r="H259" i="25" s="1"/>
  <c r="H290" i="25"/>
  <c r="D289" i="26"/>
  <c r="D288" i="26" s="1"/>
  <c r="C58" i="26"/>
  <c r="L83" i="26"/>
  <c r="F83" i="26"/>
  <c r="H103" i="26"/>
  <c r="E130" i="26"/>
  <c r="C160" i="26"/>
  <c r="K174" i="26"/>
  <c r="K173" i="26" s="1"/>
  <c r="H188" i="26"/>
  <c r="D191" i="26"/>
  <c r="D187" i="26" s="1"/>
  <c r="E204" i="26"/>
  <c r="E195" i="26" s="1"/>
  <c r="K204" i="26"/>
  <c r="K195" i="26" s="1"/>
  <c r="D231" i="26"/>
  <c r="C233" i="26"/>
  <c r="H251" i="26"/>
  <c r="H281" i="26"/>
  <c r="J54" i="27"/>
  <c r="J53" i="27" s="1"/>
  <c r="C67" i="27"/>
  <c r="C69" i="27"/>
  <c r="C198" i="27"/>
  <c r="D196" i="27"/>
  <c r="C235" i="28"/>
  <c r="F231" i="28"/>
  <c r="F230" i="28" s="1"/>
  <c r="F194" i="28" s="1"/>
  <c r="G20" i="23"/>
  <c r="C43" i="23"/>
  <c r="C67" i="23"/>
  <c r="C77" i="23"/>
  <c r="C80" i="23"/>
  <c r="H80" i="23"/>
  <c r="F83" i="23"/>
  <c r="F75" i="23" s="1"/>
  <c r="L83" i="23"/>
  <c r="L75" i="23" s="1"/>
  <c r="L286" i="23" s="1"/>
  <c r="C103" i="23"/>
  <c r="C112" i="23"/>
  <c r="D131" i="23"/>
  <c r="D130" i="23" s="1"/>
  <c r="E130" i="23"/>
  <c r="E75" i="23" s="1"/>
  <c r="C165" i="23"/>
  <c r="G174" i="23"/>
  <c r="G173" i="23" s="1"/>
  <c r="G187" i="23"/>
  <c r="H192" i="23"/>
  <c r="G195" i="23"/>
  <c r="G194" i="23" s="1"/>
  <c r="G231" i="23"/>
  <c r="G230" i="23" s="1"/>
  <c r="K259" i="23"/>
  <c r="H281" i="23"/>
  <c r="J289" i="24"/>
  <c r="J288" i="24" s="1"/>
  <c r="F26" i="24"/>
  <c r="E53" i="24"/>
  <c r="L76" i="24"/>
  <c r="K76" i="24"/>
  <c r="H141" i="24"/>
  <c r="C166" i="24"/>
  <c r="K174" i="24"/>
  <c r="K173" i="24" s="1"/>
  <c r="D187" i="24"/>
  <c r="H192" i="24"/>
  <c r="C205" i="24"/>
  <c r="J195" i="24"/>
  <c r="C216" i="24"/>
  <c r="C227" i="24"/>
  <c r="D231" i="24"/>
  <c r="G231" i="24"/>
  <c r="G230" i="24" s="1"/>
  <c r="J259" i="24"/>
  <c r="J230" i="24" s="1"/>
  <c r="C21" i="25"/>
  <c r="L288" i="25"/>
  <c r="L54" i="25"/>
  <c r="L53" i="25" s="1"/>
  <c r="H58" i="25"/>
  <c r="D76" i="25"/>
  <c r="C89" i="25"/>
  <c r="H95" i="25"/>
  <c r="H141" i="25"/>
  <c r="H151" i="25"/>
  <c r="C188" i="25"/>
  <c r="I187" i="25"/>
  <c r="E195" i="25"/>
  <c r="E194" i="25" s="1"/>
  <c r="L204" i="25"/>
  <c r="H216" i="25"/>
  <c r="F231" i="25"/>
  <c r="F230" i="25" s="1"/>
  <c r="J231" i="25"/>
  <c r="J230" i="25" s="1"/>
  <c r="H238" i="25"/>
  <c r="C281" i="25"/>
  <c r="K53" i="26"/>
  <c r="F130" i="26"/>
  <c r="L130" i="26"/>
  <c r="C151" i="26"/>
  <c r="H160" i="26"/>
  <c r="C175" i="26"/>
  <c r="G174" i="26"/>
  <c r="G173" i="26" s="1"/>
  <c r="C188" i="26"/>
  <c r="J187" i="26"/>
  <c r="C191" i="26"/>
  <c r="G187" i="26"/>
  <c r="C260" i="26"/>
  <c r="J259" i="26"/>
  <c r="G259" i="26"/>
  <c r="G230" i="26" s="1"/>
  <c r="C272" i="26"/>
  <c r="J270" i="26"/>
  <c r="J269" i="26" s="1"/>
  <c r="C281" i="26"/>
  <c r="J20" i="27"/>
  <c r="J76" i="27"/>
  <c r="G83" i="27"/>
  <c r="G75" i="27" s="1"/>
  <c r="G52" i="27" s="1"/>
  <c r="J83" i="27"/>
  <c r="C95" i="27"/>
  <c r="D130" i="27"/>
  <c r="C216" i="27"/>
  <c r="L204" i="28"/>
  <c r="L195" i="28" s="1"/>
  <c r="K289" i="29"/>
  <c r="K288" i="29" s="1"/>
  <c r="K26" i="29"/>
  <c r="H26" i="29" s="1"/>
  <c r="C251" i="27"/>
  <c r="H264" i="27"/>
  <c r="E54" i="28"/>
  <c r="E53" i="28" s="1"/>
  <c r="F53" i="28"/>
  <c r="H80" i="28"/>
  <c r="C103" i="28"/>
  <c r="C112" i="28"/>
  <c r="K83" i="28"/>
  <c r="C122" i="28"/>
  <c r="J130" i="28"/>
  <c r="L130" i="28"/>
  <c r="C175" i="28"/>
  <c r="C227" i="28"/>
  <c r="C233" i="28"/>
  <c r="H43" i="29"/>
  <c r="C55" i="29"/>
  <c r="H55" i="29"/>
  <c r="L53" i="29"/>
  <c r="C69" i="29"/>
  <c r="H69" i="29"/>
  <c r="L187" i="29"/>
  <c r="C276" i="29"/>
  <c r="E270" i="29"/>
  <c r="C270" i="29" s="1"/>
  <c r="F75" i="30"/>
  <c r="H281" i="30"/>
  <c r="I269" i="30"/>
  <c r="K52" i="31"/>
  <c r="K51" i="31" s="1"/>
  <c r="K50" i="31" s="1"/>
  <c r="H122" i="32"/>
  <c r="E130" i="27"/>
  <c r="C151" i="27"/>
  <c r="H160" i="27"/>
  <c r="C175" i="27"/>
  <c r="C205" i="27"/>
  <c r="F204" i="27"/>
  <c r="F195" i="27" s="1"/>
  <c r="L204" i="27"/>
  <c r="D227" i="27"/>
  <c r="D204" i="27" s="1"/>
  <c r="C204" i="27" s="1"/>
  <c r="F231" i="27"/>
  <c r="F230" i="27" s="1"/>
  <c r="E259" i="27"/>
  <c r="E230" i="27" s="1"/>
  <c r="H272" i="27"/>
  <c r="G270" i="27"/>
  <c r="G269" i="27" s="1"/>
  <c r="H290" i="27"/>
  <c r="E289" i="28"/>
  <c r="E288" i="28" s="1"/>
  <c r="I288" i="28"/>
  <c r="G53" i="28"/>
  <c r="L54" i="28"/>
  <c r="L53" i="28" s="1"/>
  <c r="K76" i="28"/>
  <c r="C84" i="28"/>
  <c r="C89" i="28"/>
  <c r="K130" i="28"/>
  <c r="C151" i="28"/>
  <c r="H151" i="28"/>
  <c r="C160" i="28"/>
  <c r="F173" i="28"/>
  <c r="E174" i="28"/>
  <c r="E173" i="28" s="1"/>
  <c r="H188" i="28"/>
  <c r="J187" i="28"/>
  <c r="G187" i="28"/>
  <c r="D204" i="28"/>
  <c r="G204" i="28"/>
  <c r="C238" i="28"/>
  <c r="H260" i="28"/>
  <c r="C281" i="28"/>
  <c r="C43" i="29"/>
  <c r="E53" i="29"/>
  <c r="C67" i="29"/>
  <c r="G75" i="29"/>
  <c r="G52" i="29" s="1"/>
  <c r="C77" i="29"/>
  <c r="L75" i="29"/>
  <c r="C84" i="29"/>
  <c r="L83" i="29"/>
  <c r="E83" i="29"/>
  <c r="K75" i="29"/>
  <c r="K52" i="29" s="1"/>
  <c r="C191" i="29"/>
  <c r="C198" i="29"/>
  <c r="E231" i="29"/>
  <c r="C233" i="29"/>
  <c r="C251" i="29"/>
  <c r="C283" i="29"/>
  <c r="H31" i="30"/>
  <c r="K26" i="30"/>
  <c r="J52" i="30"/>
  <c r="G83" i="30"/>
  <c r="L83" i="30"/>
  <c r="L75" i="30" s="1"/>
  <c r="C233" i="30"/>
  <c r="F231" i="30"/>
  <c r="H235" i="31"/>
  <c r="I231" i="31"/>
  <c r="I230" i="31" s="1"/>
  <c r="F130" i="27"/>
  <c r="F75" i="27" s="1"/>
  <c r="C136" i="27"/>
  <c r="H136" i="27"/>
  <c r="K174" i="27"/>
  <c r="K173" i="27" s="1"/>
  <c r="C179" i="27"/>
  <c r="H179" i="27"/>
  <c r="K187" i="27"/>
  <c r="L195" i="27"/>
  <c r="E204" i="27"/>
  <c r="E195" i="27" s="1"/>
  <c r="E194" i="27" s="1"/>
  <c r="L231" i="27"/>
  <c r="L230" i="27" s="1"/>
  <c r="C235" i="27"/>
  <c r="C252" i="27"/>
  <c r="C260" i="27"/>
  <c r="J259" i="27"/>
  <c r="F270" i="27"/>
  <c r="F269" i="27" s="1"/>
  <c r="L270" i="27"/>
  <c r="L269" i="27" s="1"/>
  <c r="C281" i="27"/>
  <c r="C283" i="27"/>
  <c r="J289" i="28"/>
  <c r="J288" i="28" s="1"/>
  <c r="L76" i="28"/>
  <c r="L75" i="28" s="1"/>
  <c r="E83" i="28"/>
  <c r="E75" i="28" s="1"/>
  <c r="H84" i="28"/>
  <c r="H95" i="28"/>
  <c r="G83" i="28"/>
  <c r="F130" i="28"/>
  <c r="F75" i="28" s="1"/>
  <c r="F286" i="28" s="1"/>
  <c r="C141" i="28"/>
  <c r="H141" i="28"/>
  <c r="C144" i="28"/>
  <c r="C166" i="28"/>
  <c r="L174" i="28"/>
  <c r="L173" i="28" s="1"/>
  <c r="C184" i="28"/>
  <c r="C188" i="28"/>
  <c r="J204" i="28"/>
  <c r="J195" i="28" s="1"/>
  <c r="L231" i="28"/>
  <c r="L230" i="28" s="1"/>
  <c r="H235" i="28"/>
  <c r="H246" i="28"/>
  <c r="C260" i="28"/>
  <c r="J259" i="28"/>
  <c r="F270" i="28"/>
  <c r="F269" i="28" s="1"/>
  <c r="C276" i="28"/>
  <c r="C283" i="28"/>
  <c r="J53" i="29"/>
  <c r="H58" i="29"/>
  <c r="C80" i="29"/>
  <c r="D83" i="29"/>
  <c r="C83" i="29" s="1"/>
  <c r="L173" i="29"/>
  <c r="C187" i="29"/>
  <c r="C235" i="29"/>
  <c r="C55" i="30"/>
  <c r="F54" i="30"/>
  <c r="F53" i="30" s="1"/>
  <c r="F52" i="30" s="1"/>
  <c r="C69" i="30"/>
  <c r="D67" i="30"/>
  <c r="C166" i="30"/>
  <c r="D165" i="30"/>
  <c r="C188" i="30"/>
  <c r="D187" i="30"/>
  <c r="C192" i="30"/>
  <c r="E75" i="31"/>
  <c r="H84" i="29"/>
  <c r="C116" i="29"/>
  <c r="C131" i="29"/>
  <c r="E130" i="29"/>
  <c r="E75" i="29" s="1"/>
  <c r="C151" i="29"/>
  <c r="C160" i="29"/>
  <c r="C179" i="29"/>
  <c r="H184" i="29"/>
  <c r="H187" i="29"/>
  <c r="H188" i="29"/>
  <c r="H191" i="29"/>
  <c r="H192" i="29"/>
  <c r="D196" i="29"/>
  <c r="C205" i="29"/>
  <c r="J195" i="29"/>
  <c r="C216" i="29"/>
  <c r="D231" i="29"/>
  <c r="D230" i="29" s="1"/>
  <c r="F231" i="29"/>
  <c r="H252" i="29"/>
  <c r="H260" i="29"/>
  <c r="C272" i="29"/>
  <c r="L20" i="30"/>
  <c r="F289" i="30"/>
  <c r="F288" i="30" s="1"/>
  <c r="H43" i="30"/>
  <c r="L53" i="30"/>
  <c r="L52" i="30" s="1"/>
  <c r="C67" i="30"/>
  <c r="H89" i="30"/>
  <c r="H103" i="30"/>
  <c r="K130" i="30"/>
  <c r="C151" i="30"/>
  <c r="H160" i="30"/>
  <c r="C179" i="30"/>
  <c r="H184" i="30"/>
  <c r="I76" i="31"/>
  <c r="H112" i="31"/>
  <c r="G187" i="31"/>
  <c r="G52" i="31" s="1"/>
  <c r="J187" i="32"/>
  <c r="C259" i="32"/>
  <c r="C103" i="29"/>
  <c r="H116" i="29"/>
  <c r="C136" i="29"/>
  <c r="H166" i="29"/>
  <c r="H175" i="29"/>
  <c r="L195" i="29"/>
  <c r="L194" i="29" s="1"/>
  <c r="H198" i="29"/>
  <c r="F195" i="29"/>
  <c r="C227" i="29"/>
  <c r="H235" i="29"/>
  <c r="H246" i="29"/>
  <c r="J259" i="29"/>
  <c r="J230" i="29" s="1"/>
  <c r="J194" i="29" s="1"/>
  <c r="G259" i="29"/>
  <c r="G230" i="29" s="1"/>
  <c r="F26" i="30"/>
  <c r="C26" i="30" s="1"/>
  <c r="H54" i="30"/>
  <c r="D53" i="30"/>
  <c r="H55" i="30"/>
  <c r="G54" i="30"/>
  <c r="G53" i="30" s="1"/>
  <c r="E83" i="30"/>
  <c r="C89" i="30"/>
  <c r="C103" i="30"/>
  <c r="D130" i="30"/>
  <c r="D75" i="30" s="1"/>
  <c r="C196" i="30"/>
  <c r="J204" i="30"/>
  <c r="J195" i="30" s="1"/>
  <c r="C227" i="30"/>
  <c r="H283" i="30"/>
  <c r="H58" i="31"/>
  <c r="H84" i="31"/>
  <c r="H188" i="31"/>
  <c r="C179" i="32"/>
  <c r="D174" i="32"/>
  <c r="C95" i="29"/>
  <c r="C112" i="29"/>
  <c r="C122" i="29"/>
  <c r="H136" i="29"/>
  <c r="H141" i="29"/>
  <c r="I165" i="29"/>
  <c r="C166" i="29"/>
  <c r="I174" i="29"/>
  <c r="J174" i="29"/>
  <c r="J173" i="29" s="1"/>
  <c r="G174" i="29"/>
  <c r="G173" i="29" s="1"/>
  <c r="G204" i="29"/>
  <c r="H264" i="29"/>
  <c r="G20" i="30"/>
  <c r="H80" i="30"/>
  <c r="H95" i="30"/>
  <c r="H141" i="30"/>
  <c r="G130" i="30"/>
  <c r="G75" i="30" s="1"/>
  <c r="K194" i="30"/>
  <c r="H260" i="30"/>
  <c r="I259" i="30"/>
  <c r="E52" i="31"/>
  <c r="E51" i="31" s="1"/>
  <c r="H144" i="31"/>
  <c r="E286" i="31"/>
  <c r="C69" i="32"/>
  <c r="F67" i="32"/>
  <c r="C67" i="32" s="1"/>
  <c r="C233" i="32"/>
  <c r="D251" i="32"/>
  <c r="G231" i="30"/>
  <c r="G230" i="30" s="1"/>
  <c r="G194" i="30" s="1"/>
  <c r="H235" i="30"/>
  <c r="F259" i="30"/>
  <c r="F230" i="30" s="1"/>
  <c r="H259" i="30"/>
  <c r="E289" i="31"/>
  <c r="E288" i="31" s="1"/>
  <c r="I289" i="31"/>
  <c r="I288" i="31" s="1"/>
  <c r="L83" i="31"/>
  <c r="C116" i="31"/>
  <c r="C136" i="31"/>
  <c r="C175" i="31"/>
  <c r="C227" i="31"/>
  <c r="H264" i="31"/>
  <c r="H276" i="31"/>
  <c r="E289" i="32"/>
  <c r="E288" i="32" s="1"/>
  <c r="G53" i="32"/>
  <c r="H89" i="32"/>
  <c r="F83" i="32"/>
  <c r="C112" i="32"/>
  <c r="G83" i="32"/>
  <c r="G75" i="32" s="1"/>
  <c r="C160" i="32"/>
  <c r="K174" i="32"/>
  <c r="K173" i="32" s="1"/>
  <c r="K187" i="32"/>
  <c r="L187" i="32"/>
  <c r="D196" i="32"/>
  <c r="C272" i="32"/>
  <c r="C281" i="32"/>
  <c r="H281" i="32"/>
  <c r="H233" i="30"/>
  <c r="J270" i="30"/>
  <c r="C283" i="30"/>
  <c r="C58" i="31"/>
  <c r="C112" i="31"/>
  <c r="I130" i="31"/>
  <c r="C144" i="31"/>
  <c r="G195" i="31"/>
  <c r="G194" i="31" s="1"/>
  <c r="C198" i="31"/>
  <c r="F204" i="31"/>
  <c r="F195" i="31" s="1"/>
  <c r="F231" i="31"/>
  <c r="C246" i="31"/>
  <c r="F230" i="31"/>
  <c r="C272" i="31"/>
  <c r="G286" i="31"/>
  <c r="K286" i="31"/>
  <c r="H43" i="32"/>
  <c r="H80" i="32"/>
  <c r="C89" i="32"/>
  <c r="C116" i="32"/>
  <c r="H116" i="32"/>
  <c r="G130" i="32"/>
  <c r="C136" i="32"/>
  <c r="J130" i="32"/>
  <c r="C151" i="32"/>
  <c r="H184" i="32"/>
  <c r="F187" i="32"/>
  <c r="D187" i="32"/>
  <c r="K204" i="32"/>
  <c r="G231" i="32"/>
  <c r="G230" i="32" s="1"/>
  <c r="J259" i="32"/>
  <c r="E270" i="32"/>
  <c r="E269" i="32" s="1"/>
  <c r="L204" i="30"/>
  <c r="L195" i="30" s="1"/>
  <c r="H227" i="30"/>
  <c r="H246" i="30"/>
  <c r="C251" i="30"/>
  <c r="H264" i="30"/>
  <c r="C281" i="30"/>
  <c r="G288" i="31"/>
  <c r="K288" i="31"/>
  <c r="C43" i="31"/>
  <c r="C67" i="31"/>
  <c r="C80" i="31"/>
  <c r="H89" i="31"/>
  <c r="H103" i="31"/>
  <c r="H141" i="31"/>
  <c r="C151" i="31"/>
  <c r="C160" i="31"/>
  <c r="C184" i="31"/>
  <c r="L195" i="31"/>
  <c r="C235" i="31"/>
  <c r="L231" i="31"/>
  <c r="L230" i="31" s="1"/>
  <c r="H246" i="31"/>
  <c r="H272" i="31"/>
  <c r="K289" i="32"/>
  <c r="K288" i="32" s="1"/>
  <c r="C43" i="32"/>
  <c r="C58" i="32"/>
  <c r="C80" i="32"/>
  <c r="E83" i="32"/>
  <c r="E75" i="32" s="1"/>
  <c r="C103" i="32"/>
  <c r="K83" i="32"/>
  <c r="K75" i="32" s="1"/>
  <c r="C165" i="32"/>
  <c r="C166" i="32"/>
  <c r="J174" i="32"/>
  <c r="J173" i="32" s="1"/>
  <c r="G174" i="32"/>
  <c r="G173" i="32" s="1"/>
  <c r="K195" i="32"/>
  <c r="K194" i="32" s="1"/>
  <c r="C216" i="32"/>
  <c r="H227" i="32"/>
  <c r="J230" i="32"/>
  <c r="J194" i="32" s="1"/>
  <c r="L259" i="32"/>
  <c r="L230" i="32" s="1"/>
  <c r="C264" i="32"/>
  <c r="C276" i="32"/>
  <c r="C26" i="24"/>
  <c r="F20" i="24"/>
  <c r="G75" i="24"/>
  <c r="J194" i="24"/>
  <c r="H54" i="23"/>
  <c r="E53" i="23"/>
  <c r="J75" i="23"/>
  <c r="J52" i="23" s="1"/>
  <c r="J230" i="23"/>
  <c r="J286" i="23" s="1"/>
  <c r="C174" i="23"/>
  <c r="D173" i="23"/>
  <c r="C173" i="23" s="1"/>
  <c r="H270" i="23"/>
  <c r="I269" i="23"/>
  <c r="H269" i="23" s="1"/>
  <c r="H76" i="23"/>
  <c r="H84" i="23"/>
  <c r="H205" i="23"/>
  <c r="E230" i="23"/>
  <c r="E194" i="23" s="1"/>
  <c r="C259" i="23"/>
  <c r="H260" i="23"/>
  <c r="K75" i="24"/>
  <c r="K52" i="24" s="1"/>
  <c r="H21" i="23"/>
  <c r="H55" i="23"/>
  <c r="H61" i="23"/>
  <c r="H68" i="23"/>
  <c r="I69" i="23"/>
  <c r="H69" i="23" s="1"/>
  <c r="H77" i="23"/>
  <c r="D83" i="23"/>
  <c r="C83" i="23" s="1"/>
  <c r="H85" i="23"/>
  <c r="H92" i="23"/>
  <c r="I112" i="23"/>
  <c r="H112" i="23" s="1"/>
  <c r="I116" i="23"/>
  <c r="H116" i="23" s="1"/>
  <c r="H125" i="23"/>
  <c r="H129" i="23"/>
  <c r="H128" i="23" s="1"/>
  <c r="C131" i="23"/>
  <c r="H139" i="23"/>
  <c r="H142" i="23"/>
  <c r="H145" i="23"/>
  <c r="H152" i="23"/>
  <c r="C166" i="23"/>
  <c r="C175" i="23"/>
  <c r="H182" i="23"/>
  <c r="H185" i="23"/>
  <c r="C188" i="23"/>
  <c r="D196" i="23"/>
  <c r="H208" i="23"/>
  <c r="H219" i="23"/>
  <c r="E289" i="23"/>
  <c r="E288" i="23" s="1"/>
  <c r="H26" i="24"/>
  <c r="H45" i="24"/>
  <c r="H76" i="24"/>
  <c r="H96" i="24"/>
  <c r="I95" i="24"/>
  <c r="H95" i="24" s="1"/>
  <c r="H168" i="24"/>
  <c r="I166" i="24"/>
  <c r="H247" i="24"/>
  <c r="I246" i="24"/>
  <c r="H246" i="24" s="1"/>
  <c r="C260" i="24"/>
  <c r="E259" i="24"/>
  <c r="E230" i="24" s="1"/>
  <c r="H270" i="24"/>
  <c r="I269" i="24"/>
  <c r="H269" i="24" s="1"/>
  <c r="K289" i="25"/>
  <c r="K288" i="25" s="1"/>
  <c r="C54" i="25"/>
  <c r="D53" i="25"/>
  <c r="H56" i="25"/>
  <c r="I55" i="25"/>
  <c r="H166" i="25"/>
  <c r="I165" i="25"/>
  <c r="H165" i="25" s="1"/>
  <c r="I246" i="23"/>
  <c r="H246" i="23" s="1"/>
  <c r="I252" i="23"/>
  <c r="C260" i="23"/>
  <c r="D270" i="23"/>
  <c r="L289" i="23"/>
  <c r="L288" i="23" s="1"/>
  <c r="C69" i="24"/>
  <c r="D67" i="24"/>
  <c r="I103" i="24"/>
  <c r="H103" i="24" s="1"/>
  <c r="H138" i="24"/>
  <c r="I136" i="24"/>
  <c r="H136" i="24" s="1"/>
  <c r="I151" i="24"/>
  <c r="H151" i="24" s="1"/>
  <c r="D165" i="24"/>
  <c r="C165" i="24" s="1"/>
  <c r="H177" i="24"/>
  <c r="I175" i="24"/>
  <c r="G173" i="24"/>
  <c r="G286" i="24" s="1"/>
  <c r="I187" i="24"/>
  <c r="H187" i="24" s="1"/>
  <c r="H191" i="24"/>
  <c r="E196" i="24"/>
  <c r="E195" i="24" s="1"/>
  <c r="C198" i="24"/>
  <c r="H205" i="24"/>
  <c r="I204" i="24"/>
  <c r="H204" i="24" s="1"/>
  <c r="H216" i="24"/>
  <c r="H227" i="24"/>
  <c r="H234" i="24"/>
  <c r="I233" i="24"/>
  <c r="F259" i="24"/>
  <c r="F230" i="24" s="1"/>
  <c r="F194" i="24" s="1"/>
  <c r="H276" i="24"/>
  <c r="G289" i="25"/>
  <c r="G288" i="25" s="1"/>
  <c r="G20" i="25"/>
  <c r="C20" i="25" s="1"/>
  <c r="H122" i="25"/>
  <c r="I173" i="25"/>
  <c r="K187" i="25"/>
  <c r="H187" i="25" s="1"/>
  <c r="H188" i="25"/>
  <c r="K191" i="25"/>
  <c r="H191" i="25" s="1"/>
  <c r="H192" i="25"/>
  <c r="D20" i="23"/>
  <c r="F26" i="23"/>
  <c r="D54" i="23"/>
  <c r="C69" i="23"/>
  <c r="D76" i="23"/>
  <c r="I95" i="23"/>
  <c r="H95" i="23" s="1"/>
  <c r="I103" i="23"/>
  <c r="H103" i="23" s="1"/>
  <c r="I131" i="23"/>
  <c r="I166" i="23"/>
  <c r="I175" i="23"/>
  <c r="I188" i="23"/>
  <c r="E191" i="23"/>
  <c r="E187" i="23" s="1"/>
  <c r="E286" i="23" s="1"/>
  <c r="I191" i="23"/>
  <c r="H191" i="23" s="1"/>
  <c r="I198" i="23"/>
  <c r="D204" i="23"/>
  <c r="C204" i="23" s="1"/>
  <c r="I227" i="23"/>
  <c r="H227" i="23" s="1"/>
  <c r="I235" i="23"/>
  <c r="I238" i="23"/>
  <c r="H238" i="23" s="1"/>
  <c r="D251" i="23"/>
  <c r="C251" i="23" s="1"/>
  <c r="I264" i="23"/>
  <c r="H264" i="23" s="1"/>
  <c r="C283" i="23"/>
  <c r="L20" i="24"/>
  <c r="C43" i="24"/>
  <c r="C58" i="24"/>
  <c r="H80" i="24"/>
  <c r="I112" i="24"/>
  <c r="H112" i="24" s="1"/>
  <c r="J130" i="24"/>
  <c r="J75" i="24" s="1"/>
  <c r="I144" i="24"/>
  <c r="H144" i="24" s="1"/>
  <c r="I179" i="24"/>
  <c r="H179" i="24" s="1"/>
  <c r="K195" i="24"/>
  <c r="C231" i="24"/>
  <c r="C235" i="24"/>
  <c r="C238" i="24"/>
  <c r="C251" i="24"/>
  <c r="H253" i="24"/>
  <c r="I252" i="24"/>
  <c r="C264" i="24"/>
  <c r="E270" i="24"/>
  <c r="E269" i="24" s="1"/>
  <c r="C272" i="24"/>
  <c r="H284" i="24"/>
  <c r="I283" i="24"/>
  <c r="H21" i="25"/>
  <c r="K26" i="25"/>
  <c r="K174" i="25"/>
  <c r="K173" i="25" s="1"/>
  <c r="H175" i="25"/>
  <c r="F194" i="25"/>
  <c r="K196" i="25"/>
  <c r="K195" i="25" s="1"/>
  <c r="H198" i="25"/>
  <c r="C21" i="23"/>
  <c r="C289" i="23" s="1"/>
  <c r="C288" i="23" s="1"/>
  <c r="H26" i="23"/>
  <c r="D231" i="23"/>
  <c r="H283" i="23"/>
  <c r="C21" i="24"/>
  <c r="C289" i="24" s="1"/>
  <c r="C288" i="24" s="1"/>
  <c r="G20" i="24"/>
  <c r="C20" i="24" s="1"/>
  <c r="G289" i="24"/>
  <c r="G288" i="24" s="1"/>
  <c r="K20" i="24"/>
  <c r="K289" i="24"/>
  <c r="K288" i="24" s="1"/>
  <c r="C55" i="24"/>
  <c r="H55" i="24"/>
  <c r="I58" i="24"/>
  <c r="H58" i="24" s="1"/>
  <c r="I67" i="24"/>
  <c r="H67" i="24" s="1"/>
  <c r="E83" i="24"/>
  <c r="E75" i="24" s="1"/>
  <c r="E52" i="24" s="1"/>
  <c r="L83" i="24"/>
  <c r="I89" i="24"/>
  <c r="H89" i="24" s="1"/>
  <c r="D95" i="24"/>
  <c r="C95" i="24" s="1"/>
  <c r="I116" i="24"/>
  <c r="H116" i="24" s="1"/>
  <c r="D122" i="24"/>
  <c r="C122" i="24" s="1"/>
  <c r="H124" i="24"/>
  <c r="I122" i="24"/>
  <c r="H122" i="24" s="1"/>
  <c r="L130" i="24"/>
  <c r="L75" i="24" s="1"/>
  <c r="L52" i="24" s="1"/>
  <c r="L51" i="24" s="1"/>
  <c r="C135" i="24"/>
  <c r="D131" i="24"/>
  <c r="F130" i="24"/>
  <c r="F75" i="24" s="1"/>
  <c r="F52" i="24" s="1"/>
  <c r="F51" i="24" s="1"/>
  <c r="C141" i="24"/>
  <c r="C151" i="24"/>
  <c r="C160" i="24"/>
  <c r="H162" i="24"/>
  <c r="I160" i="24"/>
  <c r="H160" i="24" s="1"/>
  <c r="D173" i="24"/>
  <c r="E187" i="24"/>
  <c r="C187" i="24" s="1"/>
  <c r="I196" i="24"/>
  <c r="G194" i="24"/>
  <c r="I235" i="24"/>
  <c r="H235" i="24" s="1"/>
  <c r="I238" i="24"/>
  <c r="H238" i="24" s="1"/>
  <c r="I260" i="24"/>
  <c r="I264" i="24"/>
  <c r="H264" i="24" s="1"/>
  <c r="D269" i="24"/>
  <c r="C269" i="24" s="1"/>
  <c r="C76" i="25"/>
  <c r="H103" i="25"/>
  <c r="H196" i="25"/>
  <c r="L195" i="25"/>
  <c r="L194" i="25" s="1"/>
  <c r="J289" i="26"/>
  <c r="J288" i="26" s="1"/>
  <c r="H21" i="26"/>
  <c r="J20" i="26"/>
  <c r="H45" i="26"/>
  <c r="K52" i="26"/>
  <c r="H78" i="26"/>
  <c r="I77" i="26"/>
  <c r="H84" i="26"/>
  <c r="D259" i="24"/>
  <c r="C259" i="24" s="1"/>
  <c r="D95" i="25"/>
  <c r="C95" i="25" s="1"/>
  <c r="D131" i="25"/>
  <c r="C166" i="25"/>
  <c r="C231" i="25"/>
  <c r="I231" i="25"/>
  <c r="C251" i="25"/>
  <c r="H260" i="25"/>
  <c r="K281" i="25"/>
  <c r="H281" i="25" s="1"/>
  <c r="H282" i="25"/>
  <c r="G286" i="25"/>
  <c r="H285" i="25"/>
  <c r="I283" i="25"/>
  <c r="I289" i="25" s="1"/>
  <c r="I288" i="25" s="1"/>
  <c r="D289" i="25"/>
  <c r="D288" i="25" s="1"/>
  <c r="F289" i="26"/>
  <c r="F288" i="26" s="1"/>
  <c r="J53" i="26"/>
  <c r="I58" i="26"/>
  <c r="H58" i="26" s="1"/>
  <c r="I69" i="26"/>
  <c r="H81" i="26"/>
  <c r="I80" i="26"/>
  <c r="H80" i="26" s="1"/>
  <c r="C84" i="26"/>
  <c r="E83" i="26"/>
  <c r="E75" i="26" s="1"/>
  <c r="I165" i="26"/>
  <c r="H165" i="26" s="1"/>
  <c r="H166" i="26"/>
  <c r="H205" i="26"/>
  <c r="E67" i="25"/>
  <c r="C67" i="25" s="1"/>
  <c r="I67" i="25"/>
  <c r="H67" i="25" s="1"/>
  <c r="I77" i="25"/>
  <c r="K80" i="25"/>
  <c r="K76" i="25" s="1"/>
  <c r="K75" i="25" s="1"/>
  <c r="K52" i="25" s="1"/>
  <c r="I84" i="25"/>
  <c r="D103" i="25"/>
  <c r="C103" i="25" s="1"/>
  <c r="I112" i="25"/>
  <c r="H112" i="25" s="1"/>
  <c r="H117" i="25"/>
  <c r="D122" i="25"/>
  <c r="C122" i="25" s="1"/>
  <c r="I128" i="25"/>
  <c r="I131" i="25"/>
  <c r="I136" i="25"/>
  <c r="H136" i="25" s="1"/>
  <c r="I144" i="25"/>
  <c r="H144" i="25" s="1"/>
  <c r="I160" i="25"/>
  <c r="H160" i="25" s="1"/>
  <c r="D174" i="25"/>
  <c r="D191" i="25"/>
  <c r="C191" i="25" s="1"/>
  <c r="D196" i="25"/>
  <c r="I205" i="25"/>
  <c r="K231" i="25"/>
  <c r="K230" i="25" s="1"/>
  <c r="C238" i="25"/>
  <c r="C246" i="25"/>
  <c r="H247" i="25"/>
  <c r="D259" i="25"/>
  <c r="H261" i="25"/>
  <c r="C272" i="25"/>
  <c r="D270" i="25"/>
  <c r="I269" i="25"/>
  <c r="C276" i="25"/>
  <c r="H276" i="25"/>
  <c r="C283" i="25"/>
  <c r="L20" i="26"/>
  <c r="K26" i="26"/>
  <c r="C55" i="26"/>
  <c r="D54" i="26"/>
  <c r="H55" i="26"/>
  <c r="L75" i="26"/>
  <c r="L52" i="26" s="1"/>
  <c r="L51" i="26" s="1"/>
  <c r="F75" i="26"/>
  <c r="F52" i="26" s="1"/>
  <c r="L194" i="26"/>
  <c r="L20" i="25"/>
  <c r="C233" i="25"/>
  <c r="C235" i="25"/>
  <c r="H236" i="25"/>
  <c r="H239" i="25"/>
  <c r="C252" i="25"/>
  <c r="H252" i="25"/>
  <c r="H253" i="25"/>
  <c r="K272" i="25"/>
  <c r="H272" i="25" s="1"/>
  <c r="H273" i="25"/>
  <c r="C31" i="26"/>
  <c r="F26" i="26"/>
  <c r="E53" i="26"/>
  <c r="C69" i="26"/>
  <c r="D67" i="26"/>
  <c r="C67" i="26" s="1"/>
  <c r="G76" i="26"/>
  <c r="G75" i="26" s="1"/>
  <c r="G52" i="26" s="1"/>
  <c r="I89" i="26"/>
  <c r="H89" i="26" s="1"/>
  <c r="D95" i="26"/>
  <c r="C95" i="26" s="1"/>
  <c r="I116" i="26"/>
  <c r="H116" i="26" s="1"/>
  <c r="D122" i="26"/>
  <c r="C122" i="26" s="1"/>
  <c r="C45" i="27"/>
  <c r="D53" i="27"/>
  <c r="H57" i="27"/>
  <c r="I55" i="27"/>
  <c r="H60" i="27"/>
  <c r="I58" i="27"/>
  <c r="H58" i="27" s="1"/>
  <c r="H79" i="27"/>
  <c r="I77" i="27"/>
  <c r="H82" i="27"/>
  <c r="I80" i="27"/>
  <c r="H80" i="27" s="1"/>
  <c r="H91" i="27"/>
  <c r="I89" i="27"/>
  <c r="H89" i="27" s="1"/>
  <c r="H105" i="27"/>
  <c r="I103" i="27"/>
  <c r="H103" i="27" s="1"/>
  <c r="H113" i="27"/>
  <c r="I112" i="27"/>
  <c r="H112" i="27" s="1"/>
  <c r="H123" i="27"/>
  <c r="I122" i="27"/>
  <c r="H122" i="27" s="1"/>
  <c r="G187" i="27"/>
  <c r="C191" i="27"/>
  <c r="G20" i="26"/>
  <c r="I95" i="26"/>
  <c r="H95" i="26" s="1"/>
  <c r="I112" i="26"/>
  <c r="H112" i="26" s="1"/>
  <c r="I122" i="26"/>
  <c r="H122" i="26" s="1"/>
  <c r="D131" i="26"/>
  <c r="I136" i="26"/>
  <c r="H136" i="26" s="1"/>
  <c r="I175" i="26"/>
  <c r="H197" i="26"/>
  <c r="I198" i="26"/>
  <c r="H198" i="26" s="1"/>
  <c r="I216" i="26"/>
  <c r="H216" i="26" s="1"/>
  <c r="H235" i="26"/>
  <c r="H239" i="26"/>
  <c r="I238" i="26"/>
  <c r="H238" i="26" s="1"/>
  <c r="H31" i="27"/>
  <c r="K26" i="27"/>
  <c r="I95" i="27"/>
  <c r="H95" i="27" s="1"/>
  <c r="C130" i="27"/>
  <c r="L130" i="27"/>
  <c r="H133" i="27"/>
  <c r="I131" i="27"/>
  <c r="H175" i="27"/>
  <c r="I174" i="27"/>
  <c r="H192" i="27"/>
  <c r="I191" i="27"/>
  <c r="H191" i="27" s="1"/>
  <c r="D165" i="26"/>
  <c r="C165" i="26" s="1"/>
  <c r="D174" i="26"/>
  <c r="C179" i="26"/>
  <c r="I184" i="26"/>
  <c r="H184" i="26" s="1"/>
  <c r="E187" i="26"/>
  <c r="C187" i="26" s="1"/>
  <c r="I192" i="26"/>
  <c r="D196" i="26"/>
  <c r="D204" i="26"/>
  <c r="C204" i="26" s="1"/>
  <c r="I227" i="26"/>
  <c r="H227" i="26" s="1"/>
  <c r="J231" i="26"/>
  <c r="J230" i="26" s="1"/>
  <c r="J194" i="26" s="1"/>
  <c r="I233" i="26"/>
  <c r="H234" i="26"/>
  <c r="H262" i="26"/>
  <c r="I260" i="26"/>
  <c r="H265" i="26"/>
  <c r="I264" i="26"/>
  <c r="H264" i="26" s="1"/>
  <c r="H271" i="26"/>
  <c r="H274" i="26"/>
  <c r="I272" i="26"/>
  <c r="H272" i="26" s="1"/>
  <c r="H283" i="26"/>
  <c r="D289" i="27"/>
  <c r="D288" i="27" s="1"/>
  <c r="C21" i="27"/>
  <c r="C289" i="27" s="1"/>
  <c r="D20" i="27"/>
  <c r="L289" i="27"/>
  <c r="L288" i="27" s="1"/>
  <c r="L20" i="27"/>
  <c r="C55" i="27"/>
  <c r="C58" i="27"/>
  <c r="C77" i="27"/>
  <c r="C80" i="27"/>
  <c r="L83" i="27"/>
  <c r="L75" i="27" s="1"/>
  <c r="L52" i="27" s="1"/>
  <c r="C89" i="27"/>
  <c r="E83" i="27"/>
  <c r="I116" i="27"/>
  <c r="H116" i="27" s="1"/>
  <c r="C131" i="27"/>
  <c r="J130" i="27"/>
  <c r="J75" i="27" s="1"/>
  <c r="J52" i="27" s="1"/>
  <c r="H143" i="27"/>
  <c r="I141" i="27"/>
  <c r="H141" i="27" s="1"/>
  <c r="H146" i="27"/>
  <c r="I144" i="27"/>
  <c r="H144" i="27" s="1"/>
  <c r="C165" i="27"/>
  <c r="C187" i="27"/>
  <c r="E20" i="26"/>
  <c r="C21" i="26"/>
  <c r="C289" i="26" s="1"/>
  <c r="C288" i="26" s="1"/>
  <c r="C45" i="26"/>
  <c r="I144" i="26"/>
  <c r="H144" i="26" s="1"/>
  <c r="I151" i="26"/>
  <c r="H151" i="26" s="1"/>
  <c r="F231" i="26"/>
  <c r="F230" i="26" s="1"/>
  <c r="F286" i="26" s="1"/>
  <c r="K231" i="26"/>
  <c r="K230" i="26" s="1"/>
  <c r="K194" i="26" s="1"/>
  <c r="C252" i="26"/>
  <c r="D251" i="26"/>
  <c r="C251" i="26" s="1"/>
  <c r="H252" i="26"/>
  <c r="H277" i="26"/>
  <c r="I276" i="26"/>
  <c r="H276" i="26" s="1"/>
  <c r="F26" i="27"/>
  <c r="H43" i="27"/>
  <c r="K53" i="27"/>
  <c r="H70" i="27"/>
  <c r="I69" i="27"/>
  <c r="H69" i="27" s="1"/>
  <c r="K75" i="27"/>
  <c r="C84" i="27"/>
  <c r="D83" i="27"/>
  <c r="C83" i="27" s="1"/>
  <c r="H84" i="27"/>
  <c r="C141" i="27"/>
  <c r="C144" i="27"/>
  <c r="H153" i="27"/>
  <c r="I151" i="27"/>
  <c r="H151" i="27" s="1"/>
  <c r="C166" i="27"/>
  <c r="I166" i="27"/>
  <c r="H167" i="27"/>
  <c r="L52" i="28"/>
  <c r="H247" i="26"/>
  <c r="H253" i="26"/>
  <c r="H68" i="27"/>
  <c r="H85" i="27"/>
  <c r="H117" i="27"/>
  <c r="C127" i="27"/>
  <c r="H137" i="27"/>
  <c r="H161" i="27"/>
  <c r="D174" i="27"/>
  <c r="L187" i="27"/>
  <c r="H193" i="27"/>
  <c r="H228" i="27"/>
  <c r="I227" i="27"/>
  <c r="H227" i="27" s="1"/>
  <c r="C233" i="27"/>
  <c r="D231" i="27"/>
  <c r="H233" i="27"/>
  <c r="C246" i="27"/>
  <c r="H248" i="27"/>
  <c r="I246" i="27"/>
  <c r="H246" i="27" s="1"/>
  <c r="D259" i="27"/>
  <c r="C259" i="27" s="1"/>
  <c r="G259" i="27"/>
  <c r="G230" i="27" s="1"/>
  <c r="C272" i="27"/>
  <c r="D270" i="27"/>
  <c r="I281" i="27"/>
  <c r="H281" i="27" s="1"/>
  <c r="C288" i="27"/>
  <c r="L20" i="28"/>
  <c r="K26" i="28"/>
  <c r="H43" i="28"/>
  <c r="J55" i="28"/>
  <c r="J58" i="28"/>
  <c r="H58" i="28" s="1"/>
  <c r="H78" i="28"/>
  <c r="J77" i="28"/>
  <c r="H122" i="28"/>
  <c r="H176" i="27"/>
  <c r="I188" i="27"/>
  <c r="C196" i="27"/>
  <c r="I198" i="27"/>
  <c r="H207" i="27"/>
  <c r="I205" i="27"/>
  <c r="I235" i="27"/>
  <c r="H254" i="27"/>
  <c r="I252" i="27"/>
  <c r="I276" i="27"/>
  <c r="H276" i="27" s="1"/>
  <c r="D289" i="28"/>
  <c r="D288" i="28" s="1"/>
  <c r="C21" i="28"/>
  <c r="C289" i="28" s="1"/>
  <c r="C288" i="28" s="1"/>
  <c r="C45" i="28"/>
  <c r="G20" i="28"/>
  <c r="H68" i="28"/>
  <c r="J67" i="28"/>
  <c r="H175" i="28"/>
  <c r="J174" i="28"/>
  <c r="H218" i="27"/>
  <c r="I216" i="27"/>
  <c r="H216" i="27" s="1"/>
  <c r="J230" i="27"/>
  <c r="H285" i="27"/>
  <c r="I283" i="27"/>
  <c r="H45" i="28"/>
  <c r="C69" i="28"/>
  <c r="G75" i="28"/>
  <c r="G52" i="28" s="1"/>
  <c r="D270" i="26"/>
  <c r="G20" i="27"/>
  <c r="E54" i="27"/>
  <c r="E53" i="27" s="1"/>
  <c r="E76" i="27"/>
  <c r="C76" i="27" s="1"/>
  <c r="G174" i="27"/>
  <c r="G173" i="27" s="1"/>
  <c r="C188" i="27"/>
  <c r="C227" i="27"/>
  <c r="I238" i="27"/>
  <c r="H238" i="27" s="1"/>
  <c r="K259" i="27"/>
  <c r="K230" i="27" s="1"/>
  <c r="I260" i="27"/>
  <c r="F26" i="28"/>
  <c r="D54" i="28"/>
  <c r="I54" i="28"/>
  <c r="C58" i="28"/>
  <c r="C67" i="28"/>
  <c r="H69" i="28"/>
  <c r="I67" i="28"/>
  <c r="H67" i="28" s="1"/>
  <c r="C77" i="28"/>
  <c r="D76" i="28"/>
  <c r="I76" i="28"/>
  <c r="C83" i="28"/>
  <c r="C191" i="28"/>
  <c r="E187" i="28"/>
  <c r="D174" i="28"/>
  <c r="J184" i="28"/>
  <c r="I187" i="28"/>
  <c r="H187" i="28" s="1"/>
  <c r="D187" i="28"/>
  <c r="C187" i="28" s="1"/>
  <c r="C192" i="28"/>
  <c r="K195" i="28"/>
  <c r="D195" i="28"/>
  <c r="H198" i="28"/>
  <c r="K230" i="28"/>
  <c r="J269" i="28"/>
  <c r="H283" i="28"/>
  <c r="H289" i="28" s="1"/>
  <c r="H288" i="28" s="1"/>
  <c r="K75" i="30"/>
  <c r="I89" i="28"/>
  <c r="H89" i="28" s="1"/>
  <c r="I103" i="28"/>
  <c r="H103" i="28" s="1"/>
  <c r="D131" i="28"/>
  <c r="I136" i="28"/>
  <c r="H136" i="28" s="1"/>
  <c r="I144" i="28"/>
  <c r="H144" i="28" s="1"/>
  <c r="I160" i="28"/>
  <c r="H160" i="28" s="1"/>
  <c r="I166" i="28"/>
  <c r="I179" i="28"/>
  <c r="H179" i="28" s="1"/>
  <c r="H189" i="28"/>
  <c r="H192" i="28"/>
  <c r="C198" i="28"/>
  <c r="E196" i="28"/>
  <c r="C270" i="28"/>
  <c r="H281" i="28"/>
  <c r="H76" i="29"/>
  <c r="C83" i="30"/>
  <c r="J83" i="28"/>
  <c r="I116" i="28"/>
  <c r="H116" i="28" s="1"/>
  <c r="I128" i="28"/>
  <c r="I131" i="28"/>
  <c r="D165" i="28"/>
  <c r="C165" i="28" s="1"/>
  <c r="H191" i="28"/>
  <c r="H197" i="28"/>
  <c r="I196" i="28"/>
  <c r="H205" i="28"/>
  <c r="H217" i="28"/>
  <c r="I216" i="28"/>
  <c r="H216" i="28" s="1"/>
  <c r="H272" i="28"/>
  <c r="G195" i="29"/>
  <c r="K194" i="29"/>
  <c r="H76" i="30"/>
  <c r="I184" i="28"/>
  <c r="H184" i="28" s="1"/>
  <c r="G195" i="28"/>
  <c r="G194" i="28" s="1"/>
  <c r="C205" i="28"/>
  <c r="E204" i="28"/>
  <c r="C204" i="28" s="1"/>
  <c r="H252" i="28"/>
  <c r="I251" i="28"/>
  <c r="H251" i="28" s="1"/>
  <c r="H54" i="29"/>
  <c r="I53" i="29"/>
  <c r="C204" i="29"/>
  <c r="C231" i="29"/>
  <c r="K286" i="29"/>
  <c r="K52" i="30"/>
  <c r="K51" i="30" s="1"/>
  <c r="K50" i="30" s="1"/>
  <c r="C54" i="30"/>
  <c r="E53" i="30"/>
  <c r="H247" i="28"/>
  <c r="H282" i="28"/>
  <c r="H174" i="29"/>
  <c r="H251" i="29"/>
  <c r="H259" i="29"/>
  <c r="L286" i="29"/>
  <c r="H83" i="30"/>
  <c r="H175" i="30"/>
  <c r="I174" i="30"/>
  <c r="C238" i="30"/>
  <c r="E231" i="30"/>
  <c r="J269" i="30"/>
  <c r="H270" i="30"/>
  <c r="H55" i="32"/>
  <c r="I76" i="32"/>
  <c r="H77" i="32"/>
  <c r="H131" i="32"/>
  <c r="C252" i="28"/>
  <c r="E259" i="28"/>
  <c r="C259" i="28" s="1"/>
  <c r="I264" i="28"/>
  <c r="H264" i="28" s="1"/>
  <c r="C272" i="28"/>
  <c r="I276" i="28"/>
  <c r="H276" i="28" s="1"/>
  <c r="C21" i="29"/>
  <c r="C289" i="29" s="1"/>
  <c r="C288" i="29" s="1"/>
  <c r="H144" i="29"/>
  <c r="I196" i="29"/>
  <c r="H233" i="29"/>
  <c r="H238" i="29"/>
  <c r="E269" i="29"/>
  <c r="C269" i="29" s="1"/>
  <c r="H276" i="29"/>
  <c r="H283" i="29"/>
  <c r="I289" i="30"/>
  <c r="I288" i="30" s="1"/>
  <c r="H21" i="30"/>
  <c r="H289" i="30" s="1"/>
  <c r="H288" i="30" s="1"/>
  <c r="H58" i="30"/>
  <c r="H69" i="30"/>
  <c r="H84" i="30"/>
  <c r="H116" i="30"/>
  <c r="H131" i="30"/>
  <c r="I130" i="30"/>
  <c r="H130" i="30" s="1"/>
  <c r="C165" i="30"/>
  <c r="C175" i="30"/>
  <c r="E174" i="30"/>
  <c r="G187" i="30"/>
  <c r="C187" i="30" s="1"/>
  <c r="H191" i="30"/>
  <c r="H192" i="30"/>
  <c r="D204" i="30"/>
  <c r="H205" i="30"/>
  <c r="I204" i="30"/>
  <c r="L230" i="30"/>
  <c r="L194" i="30" s="1"/>
  <c r="L51" i="30" s="1"/>
  <c r="F194" i="31"/>
  <c r="D231" i="31"/>
  <c r="D231" i="28"/>
  <c r="J233" i="28"/>
  <c r="J238" i="28"/>
  <c r="H238" i="28" s="1"/>
  <c r="D269" i="28"/>
  <c r="C269" i="28" s="1"/>
  <c r="J20" i="29"/>
  <c r="H21" i="29"/>
  <c r="F26" i="29"/>
  <c r="F20" i="29" s="1"/>
  <c r="D54" i="29"/>
  <c r="D76" i="29"/>
  <c r="J83" i="29"/>
  <c r="H83" i="29" s="1"/>
  <c r="D130" i="29"/>
  <c r="C130" i="29" s="1"/>
  <c r="H151" i="29"/>
  <c r="I173" i="29"/>
  <c r="H173" i="29" s="1"/>
  <c r="E174" i="29"/>
  <c r="H204" i="29"/>
  <c r="H205" i="29"/>
  <c r="H227" i="29"/>
  <c r="E259" i="29"/>
  <c r="C259" i="29" s="1"/>
  <c r="H272" i="29"/>
  <c r="H281" i="29"/>
  <c r="G289" i="29"/>
  <c r="G288" i="29" s="1"/>
  <c r="J20" i="30"/>
  <c r="I53" i="30"/>
  <c r="H67" i="30"/>
  <c r="E76" i="30"/>
  <c r="H77" i="30"/>
  <c r="H112" i="30"/>
  <c r="C131" i="30"/>
  <c r="E130" i="30"/>
  <c r="C130" i="30" s="1"/>
  <c r="H136" i="30"/>
  <c r="H187" i="30"/>
  <c r="H188" i="30"/>
  <c r="H198" i="30"/>
  <c r="C205" i="30"/>
  <c r="E204" i="30"/>
  <c r="E195" i="30" s="1"/>
  <c r="H216" i="30"/>
  <c r="C260" i="30"/>
  <c r="D259" i="30"/>
  <c r="C259" i="30" s="1"/>
  <c r="C272" i="30"/>
  <c r="D270" i="30"/>
  <c r="C54" i="31"/>
  <c r="C84" i="31"/>
  <c r="D83" i="31"/>
  <c r="C83" i="31" s="1"/>
  <c r="H95" i="31"/>
  <c r="J83" i="31"/>
  <c r="H83" i="31" s="1"/>
  <c r="C196" i="31"/>
  <c r="L194" i="31"/>
  <c r="C36" i="32"/>
  <c r="F26" i="32"/>
  <c r="G20" i="32"/>
  <c r="C45" i="32"/>
  <c r="H45" i="29"/>
  <c r="I130" i="29"/>
  <c r="H165" i="29"/>
  <c r="I231" i="29"/>
  <c r="F230" i="29"/>
  <c r="F194" i="29" s="1"/>
  <c r="I270" i="29"/>
  <c r="E20" i="30"/>
  <c r="C53" i="30"/>
  <c r="C191" i="30"/>
  <c r="H196" i="30"/>
  <c r="H238" i="30"/>
  <c r="I231" i="30"/>
  <c r="J251" i="30"/>
  <c r="J230" i="30" s="1"/>
  <c r="H252" i="30"/>
  <c r="D289" i="31"/>
  <c r="D288" i="31" s="1"/>
  <c r="C21" i="31"/>
  <c r="L289" i="31"/>
  <c r="L288" i="31" s="1"/>
  <c r="L20" i="31"/>
  <c r="H27" i="31"/>
  <c r="K26" i="31"/>
  <c r="H45" i="31"/>
  <c r="D53" i="31"/>
  <c r="J54" i="31"/>
  <c r="H55" i="31"/>
  <c r="L75" i="31"/>
  <c r="C192" i="31"/>
  <c r="D191" i="31"/>
  <c r="C191" i="31" s="1"/>
  <c r="C216" i="31"/>
  <c r="D204" i="31"/>
  <c r="C204" i="31" s="1"/>
  <c r="F26" i="31"/>
  <c r="J67" i="31"/>
  <c r="H67" i="31" s="1"/>
  <c r="C77" i="31"/>
  <c r="C89" i="31"/>
  <c r="C103" i="31"/>
  <c r="C131" i="31"/>
  <c r="D173" i="31"/>
  <c r="H175" i="31"/>
  <c r="J174" i="31"/>
  <c r="C188" i="31"/>
  <c r="L187" i="31"/>
  <c r="H205" i="31"/>
  <c r="J204" i="31"/>
  <c r="J195" i="31" s="1"/>
  <c r="C238" i="31"/>
  <c r="C260" i="31"/>
  <c r="C283" i="31"/>
  <c r="H151" i="32"/>
  <c r="C252" i="30"/>
  <c r="K286" i="30"/>
  <c r="H43" i="31"/>
  <c r="C55" i="31"/>
  <c r="C69" i="31"/>
  <c r="C76" i="31"/>
  <c r="H77" i="31"/>
  <c r="J76" i="31"/>
  <c r="H131" i="31"/>
  <c r="J130" i="31"/>
  <c r="H130" i="31" s="1"/>
  <c r="C141" i="31"/>
  <c r="C166" i="31"/>
  <c r="D165" i="31"/>
  <c r="C165" i="31" s="1"/>
  <c r="F174" i="31"/>
  <c r="F173" i="31" s="1"/>
  <c r="C179" i="31"/>
  <c r="H191" i="31"/>
  <c r="H238" i="31"/>
  <c r="J231" i="31"/>
  <c r="C252" i="31"/>
  <c r="H260" i="31"/>
  <c r="J259" i="31"/>
  <c r="H259" i="31" s="1"/>
  <c r="C270" i="31"/>
  <c r="C276" i="31"/>
  <c r="L83" i="32"/>
  <c r="H112" i="32"/>
  <c r="K287" i="30"/>
  <c r="C264" i="30"/>
  <c r="C276" i="30"/>
  <c r="C45" i="31"/>
  <c r="G20" i="31"/>
  <c r="F130" i="31"/>
  <c r="C130" i="31" s="1"/>
  <c r="L173" i="31"/>
  <c r="L52" i="31" s="1"/>
  <c r="L51" i="31" s="1"/>
  <c r="J187" i="31"/>
  <c r="C251" i="31"/>
  <c r="H252" i="31"/>
  <c r="J251" i="31"/>
  <c r="H251" i="31" s="1"/>
  <c r="D269" i="31"/>
  <c r="C269" i="31" s="1"/>
  <c r="H270" i="31"/>
  <c r="J269" i="31"/>
  <c r="J52" i="32"/>
  <c r="J75" i="32"/>
  <c r="I204" i="31"/>
  <c r="D289" i="32"/>
  <c r="D288" i="32" s="1"/>
  <c r="C21" i="32"/>
  <c r="C289" i="32" s="1"/>
  <c r="C288" i="32" s="1"/>
  <c r="D20" i="32"/>
  <c r="L289" i="32"/>
  <c r="L288" i="32" s="1"/>
  <c r="L20" i="32"/>
  <c r="C55" i="32"/>
  <c r="F54" i="32"/>
  <c r="F53" i="32" s="1"/>
  <c r="F52" i="32" s="1"/>
  <c r="C77" i="32"/>
  <c r="F76" i="32"/>
  <c r="F75" i="32" s="1"/>
  <c r="C84" i="32"/>
  <c r="D83" i="32"/>
  <c r="C83" i="32" s="1"/>
  <c r="I144" i="32"/>
  <c r="H144" i="32" s="1"/>
  <c r="H31" i="32"/>
  <c r="K26" i="32"/>
  <c r="C54" i="32"/>
  <c r="D53" i="32"/>
  <c r="H60" i="32"/>
  <c r="I58" i="32"/>
  <c r="H58" i="32" s="1"/>
  <c r="H70" i="32"/>
  <c r="I69" i="32"/>
  <c r="I84" i="32"/>
  <c r="H88" i="32"/>
  <c r="L130" i="32"/>
  <c r="L75" i="32" s="1"/>
  <c r="L52" i="32" s="1"/>
  <c r="H162" i="32"/>
  <c r="I160" i="32"/>
  <c r="H160" i="32" s="1"/>
  <c r="H177" i="32"/>
  <c r="I175" i="32"/>
  <c r="H180" i="32"/>
  <c r="I179" i="32"/>
  <c r="H179" i="32" s="1"/>
  <c r="C76" i="32"/>
  <c r="C95" i="32"/>
  <c r="I95" i="32"/>
  <c r="H95" i="32" s="1"/>
  <c r="H105" i="32"/>
  <c r="I103" i="32"/>
  <c r="H103" i="32" s="1"/>
  <c r="H129" i="32"/>
  <c r="H128" i="32" s="1"/>
  <c r="I128" i="32"/>
  <c r="C131" i="32"/>
  <c r="D130" i="32"/>
  <c r="C130" i="32" s="1"/>
  <c r="H138" i="32"/>
  <c r="I136" i="32"/>
  <c r="H136" i="32" s="1"/>
  <c r="C205" i="32"/>
  <c r="D204" i="32"/>
  <c r="C204" i="32" s="1"/>
  <c r="H113" i="32"/>
  <c r="H123" i="32"/>
  <c r="H132" i="32"/>
  <c r="H142" i="32"/>
  <c r="H145" i="32"/>
  <c r="H152" i="32"/>
  <c r="H168" i="32"/>
  <c r="I166" i="32"/>
  <c r="D173" i="32"/>
  <c r="C175" i="32"/>
  <c r="H189" i="32"/>
  <c r="I188" i="32"/>
  <c r="H192" i="32"/>
  <c r="I191" i="32"/>
  <c r="H191" i="32" s="1"/>
  <c r="H199" i="32"/>
  <c r="I198" i="32"/>
  <c r="H198" i="32" s="1"/>
  <c r="I216" i="32"/>
  <c r="H216" i="32" s="1"/>
  <c r="D230" i="32"/>
  <c r="F231" i="32"/>
  <c r="F230" i="32" s="1"/>
  <c r="F194" i="32" s="1"/>
  <c r="C235" i="32"/>
  <c r="C238" i="32"/>
  <c r="C251" i="32"/>
  <c r="H266" i="32"/>
  <c r="I264" i="32"/>
  <c r="H264" i="32" s="1"/>
  <c r="C196" i="32"/>
  <c r="L204" i="32"/>
  <c r="L195" i="32" s="1"/>
  <c r="H253" i="32"/>
  <c r="I252" i="32"/>
  <c r="H260" i="32"/>
  <c r="I259" i="32"/>
  <c r="H259" i="32" s="1"/>
  <c r="H272" i="32"/>
  <c r="H234" i="32"/>
  <c r="I233" i="32"/>
  <c r="H233" i="32" s="1"/>
  <c r="H237" i="32"/>
  <c r="I235" i="32"/>
  <c r="H235" i="32" s="1"/>
  <c r="H240" i="32"/>
  <c r="I238" i="32"/>
  <c r="H238" i="32" s="1"/>
  <c r="C184" i="32"/>
  <c r="G187" i="32"/>
  <c r="C187" i="32" s="1"/>
  <c r="C191" i="32"/>
  <c r="G195" i="32"/>
  <c r="G194" i="32" s="1"/>
  <c r="I205" i="32"/>
  <c r="H247" i="32"/>
  <c r="I246" i="32"/>
  <c r="H246" i="32" s="1"/>
  <c r="H278" i="32"/>
  <c r="I276" i="32"/>
  <c r="H276" i="32" s="1"/>
  <c r="J286" i="32"/>
  <c r="C192" i="32"/>
  <c r="H197" i="32"/>
  <c r="H206" i="32"/>
  <c r="H217" i="32"/>
  <c r="H232" i="32"/>
  <c r="C260" i="32"/>
  <c r="D270" i="32"/>
  <c r="H282" i="32"/>
  <c r="I283" i="32"/>
  <c r="E174" i="32"/>
  <c r="E173" i="32" s="1"/>
  <c r="E52" i="32" s="1"/>
  <c r="E231" i="32"/>
  <c r="E230" i="32" s="1"/>
  <c r="E286" i="32" s="1"/>
  <c r="H298" i="22"/>
  <c r="C298" i="22"/>
  <c r="H297" i="22"/>
  <c r="C297" i="22"/>
  <c r="H296" i="22"/>
  <c r="C296" i="22"/>
  <c r="H295" i="22"/>
  <c r="C295" i="22"/>
  <c r="H294" i="22"/>
  <c r="C294" i="22"/>
  <c r="H293" i="22"/>
  <c r="C293" i="22"/>
  <c r="H292" i="22"/>
  <c r="C292" i="22"/>
  <c r="H291" i="22"/>
  <c r="C291" i="22"/>
  <c r="C290" i="22" s="1"/>
  <c r="L290" i="22"/>
  <c r="K290" i="22"/>
  <c r="J290" i="22"/>
  <c r="I290" i="22"/>
  <c r="H290" i="22"/>
  <c r="G290" i="22"/>
  <c r="F290" i="22"/>
  <c r="E290" i="22"/>
  <c r="D290" i="22"/>
  <c r="H285" i="22"/>
  <c r="C285" i="22"/>
  <c r="H284" i="22"/>
  <c r="C284" i="22"/>
  <c r="L283" i="22"/>
  <c r="K283" i="22"/>
  <c r="J283" i="22"/>
  <c r="I283" i="22"/>
  <c r="G283" i="22"/>
  <c r="F283" i="22"/>
  <c r="E283" i="22"/>
  <c r="D283" i="22"/>
  <c r="H282" i="22"/>
  <c r="C282" i="22"/>
  <c r="L281" i="22"/>
  <c r="K281" i="22"/>
  <c r="J281" i="22"/>
  <c r="I281" i="22"/>
  <c r="G281" i="22"/>
  <c r="F281" i="22"/>
  <c r="E281" i="22"/>
  <c r="D281" i="22"/>
  <c r="H280" i="22"/>
  <c r="C280" i="22"/>
  <c r="H279" i="22"/>
  <c r="C279" i="22"/>
  <c r="H278" i="22"/>
  <c r="C278" i="22"/>
  <c r="H277" i="22"/>
  <c r="C277" i="22"/>
  <c r="L276" i="22"/>
  <c r="K276" i="22"/>
  <c r="J276" i="22"/>
  <c r="I276" i="22"/>
  <c r="I270" i="22" s="1"/>
  <c r="H276" i="22"/>
  <c r="G276" i="22"/>
  <c r="F276" i="22"/>
  <c r="E276" i="22"/>
  <c r="E270" i="22" s="1"/>
  <c r="E269" i="22" s="1"/>
  <c r="D276" i="22"/>
  <c r="C276" i="22" s="1"/>
  <c r="H275" i="22"/>
  <c r="C275" i="22"/>
  <c r="H274" i="22"/>
  <c r="C274" i="22"/>
  <c r="H273" i="22"/>
  <c r="C273" i="22"/>
  <c r="L272" i="22"/>
  <c r="L270" i="22" s="1"/>
  <c r="L269" i="22" s="1"/>
  <c r="K272" i="22"/>
  <c r="H272" i="22" s="1"/>
  <c r="J272" i="22"/>
  <c r="I272" i="22"/>
  <c r="G272" i="22"/>
  <c r="F272" i="22"/>
  <c r="E272" i="22"/>
  <c r="D272" i="22"/>
  <c r="C272" i="22" s="1"/>
  <c r="H271" i="22"/>
  <c r="C271" i="22"/>
  <c r="K270" i="22"/>
  <c r="J270" i="22"/>
  <c r="G270" i="22"/>
  <c r="G269" i="22" s="1"/>
  <c r="F270" i="22"/>
  <c r="K269" i="22"/>
  <c r="J269" i="22"/>
  <c r="F269" i="22"/>
  <c r="H268" i="22"/>
  <c r="C268" i="22"/>
  <c r="H267" i="22"/>
  <c r="C267" i="22"/>
  <c r="H266" i="22"/>
  <c r="C266" i="22"/>
  <c r="H265" i="22"/>
  <c r="C265" i="22"/>
  <c r="L264" i="22"/>
  <c r="K264" i="22"/>
  <c r="J264" i="22"/>
  <c r="J259" i="22" s="1"/>
  <c r="J230" i="22" s="1"/>
  <c r="I264" i="22"/>
  <c r="H264" i="22" s="1"/>
  <c r="G264" i="22"/>
  <c r="F264" i="22"/>
  <c r="F259" i="22" s="1"/>
  <c r="E264" i="22"/>
  <c r="D264" i="22"/>
  <c r="H263" i="22"/>
  <c r="C263" i="22"/>
  <c r="H262" i="22"/>
  <c r="C262" i="22"/>
  <c r="H261" i="22"/>
  <c r="C261" i="22"/>
  <c r="L260" i="22"/>
  <c r="L259" i="22" s="1"/>
  <c r="K260" i="22"/>
  <c r="J260" i="22"/>
  <c r="I260" i="22"/>
  <c r="H260" i="22"/>
  <c r="G260" i="22"/>
  <c r="F260" i="22"/>
  <c r="E260" i="22"/>
  <c r="E259" i="22" s="1"/>
  <c r="D260" i="22"/>
  <c r="C260" i="22" s="1"/>
  <c r="K259" i="22"/>
  <c r="I259" i="22"/>
  <c r="G259" i="22"/>
  <c r="H258" i="22"/>
  <c r="C258" i="22"/>
  <c r="H257" i="22"/>
  <c r="C257" i="22"/>
  <c r="H256" i="22"/>
  <c r="C256" i="22"/>
  <c r="H255" i="22"/>
  <c r="C255" i="22"/>
  <c r="H254" i="22"/>
  <c r="C254" i="22"/>
  <c r="H253" i="22"/>
  <c r="C253" i="22"/>
  <c r="L252" i="22"/>
  <c r="L251" i="22" s="1"/>
  <c r="K252" i="22"/>
  <c r="J252" i="22"/>
  <c r="I252" i="22"/>
  <c r="H252" i="22"/>
  <c r="G252" i="22"/>
  <c r="F252" i="22"/>
  <c r="E252" i="22"/>
  <c r="D252" i="22"/>
  <c r="C252" i="22" s="1"/>
  <c r="K251" i="22"/>
  <c r="J251" i="22"/>
  <c r="I251" i="22"/>
  <c r="G251" i="22"/>
  <c r="F251" i="22"/>
  <c r="E251" i="22"/>
  <c r="H250" i="22"/>
  <c r="C250" i="22"/>
  <c r="H249" i="22"/>
  <c r="C249" i="22"/>
  <c r="H248" i="22"/>
  <c r="C248" i="22"/>
  <c r="H247" i="22"/>
  <c r="C247" i="22"/>
  <c r="L246" i="22"/>
  <c r="K246" i="22"/>
  <c r="J246" i="22"/>
  <c r="I246" i="22"/>
  <c r="H246" i="22" s="1"/>
  <c r="G246" i="22"/>
  <c r="F246" i="22"/>
  <c r="E246" i="22"/>
  <c r="D246" i="22"/>
  <c r="H245" i="22"/>
  <c r="C245" i="22"/>
  <c r="H244" i="22"/>
  <c r="C244" i="22"/>
  <c r="H243" i="22"/>
  <c r="C243" i="22"/>
  <c r="H242" i="22"/>
  <c r="C242" i="22"/>
  <c r="H241" i="22"/>
  <c r="C241" i="22"/>
  <c r="H240" i="22"/>
  <c r="C240" i="22"/>
  <c r="H239" i="22"/>
  <c r="C239" i="22"/>
  <c r="L238" i="22"/>
  <c r="K238" i="22"/>
  <c r="J238" i="22"/>
  <c r="I238" i="22"/>
  <c r="H238" i="22" s="1"/>
  <c r="G238" i="22"/>
  <c r="F238" i="22"/>
  <c r="E238" i="22"/>
  <c r="D238" i="22"/>
  <c r="H237" i="22"/>
  <c r="C237" i="22"/>
  <c r="H236" i="22"/>
  <c r="C236" i="22"/>
  <c r="L235" i="22"/>
  <c r="K235" i="22"/>
  <c r="J235" i="22"/>
  <c r="H235" i="22" s="1"/>
  <c r="I235" i="22"/>
  <c r="G235" i="22"/>
  <c r="F235" i="22"/>
  <c r="E235" i="22"/>
  <c r="D235" i="22"/>
  <c r="H234" i="22"/>
  <c r="C234" i="22"/>
  <c r="L233" i="22"/>
  <c r="L231" i="22" s="1"/>
  <c r="K233" i="22"/>
  <c r="J233" i="22"/>
  <c r="I233" i="22"/>
  <c r="I231" i="22" s="1"/>
  <c r="I230" i="22" s="1"/>
  <c r="G233" i="22"/>
  <c r="G231" i="22" s="1"/>
  <c r="G230" i="22" s="1"/>
  <c r="F233" i="22"/>
  <c r="E233" i="22"/>
  <c r="D233" i="22"/>
  <c r="C233" i="22" s="1"/>
  <c r="H232" i="22"/>
  <c r="C232" i="22"/>
  <c r="K231" i="22"/>
  <c r="K230" i="22" s="1"/>
  <c r="J231" i="22"/>
  <c r="F231" i="22"/>
  <c r="E231" i="22"/>
  <c r="E230" i="22" s="1"/>
  <c r="H229" i="22"/>
  <c r="C229" i="22"/>
  <c r="H228" i="22"/>
  <c r="C228" i="22"/>
  <c r="L227" i="22"/>
  <c r="K227" i="22"/>
  <c r="J227" i="22"/>
  <c r="I227" i="22"/>
  <c r="G227" i="22"/>
  <c r="F227" i="22"/>
  <c r="F204" i="22" s="1"/>
  <c r="F195" i="22" s="1"/>
  <c r="E227" i="22"/>
  <c r="D227" i="22"/>
  <c r="H226" i="22"/>
  <c r="C226" i="22"/>
  <c r="H225" i="22"/>
  <c r="C225" i="22"/>
  <c r="H224" i="22"/>
  <c r="C224" i="22"/>
  <c r="H223" i="22"/>
  <c r="C223" i="22"/>
  <c r="H222" i="22"/>
  <c r="C222" i="22"/>
  <c r="H221" i="22"/>
  <c r="C221" i="22"/>
  <c r="H220" i="22"/>
  <c r="C220" i="22"/>
  <c r="H219" i="22"/>
  <c r="C219" i="22"/>
  <c r="H218" i="22"/>
  <c r="C218" i="22"/>
  <c r="H217" i="22"/>
  <c r="C217" i="22"/>
  <c r="L216" i="22"/>
  <c r="K216" i="22"/>
  <c r="K204" i="22" s="1"/>
  <c r="K195" i="22" s="1"/>
  <c r="K194" i="22" s="1"/>
  <c r="J216" i="22"/>
  <c r="I216" i="22"/>
  <c r="H216" i="22"/>
  <c r="G216" i="22"/>
  <c r="F216" i="22"/>
  <c r="E216" i="22"/>
  <c r="D216" i="22"/>
  <c r="C216" i="22" s="1"/>
  <c r="H215" i="22"/>
  <c r="C215" i="22"/>
  <c r="H214" i="22"/>
  <c r="C214" i="22"/>
  <c r="H213" i="22"/>
  <c r="C213" i="22"/>
  <c r="H212" i="22"/>
  <c r="C212" i="22"/>
  <c r="H211" i="22"/>
  <c r="C211" i="22"/>
  <c r="H210" i="22"/>
  <c r="C210" i="22"/>
  <c r="H209" i="22"/>
  <c r="C209" i="22"/>
  <c r="H208" i="22"/>
  <c r="C208" i="22"/>
  <c r="H207" i="22"/>
  <c r="C207" i="22"/>
  <c r="H206" i="22"/>
  <c r="C206" i="22"/>
  <c r="L205" i="22"/>
  <c r="K205" i="22"/>
  <c r="J205" i="22"/>
  <c r="I205" i="22"/>
  <c r="G205" i="22"/>
  <c r="G204" i="22" s="1"/>
  <c r="G195" i="22" s="1"/>
  <c r="G194" i="22" s="1"/>
  <c r="F205" i="22"/>
  <c r="E205" i="22"/>
  <c r="D205" i="22"/>
  <c r="C205" i="22" s="1"/>
  <c r="L204" i="22"/>
  <c r="J204" i="22"/>
  <c r="I204" i="22"/>
  <c r="I195" i="22" s="1"/>
  <c r="E204" i="22"/>
  <c r="E195" i="22" s="1"/>
  <c r="E194" i="22" s="1"/>
  <c r="D204" i="22"/>
  <c r="H203" i="22"/>
  <c r="C203" i="22"/>
  <c r="H202" i="22"/>
  <c r="C202" i="22"/>
  <c r="H201" i="22"/>
  <c r="C201" i="22"/>
  <c r="H200" i="22"/>
  <c r="C200" i="22"/>
  <c r="H199" i="22"/>
  <c r="C199" i="22"/>
  <c r="L198" i="22"/>
  <c r="L196" i="22" s="1"/>
  <c r="L195" i="22" s="1"/>
  <c r="K198" i="22"/>
  <c r="J198" i="22"/>
  <c r="I198" i="22"/>
  <c r="H198" i="22"/>
  <c r="G198" i="22"/>
  <c r="F198" i="22"/>
  <c r="E198" i="22"/>
  <c r="D198" i="22"/>
  <c r="C198" i="22" s="1"/>
  <c r="H197" i="22"/>
  <c r="C197" i="22"/>
  <c r="K196" i="22"/>
  <c r="J196" i="22"/>
  <c r="H196" i="22" s="1"/>
  <c r="I196" i="22"/>
  <c r="G196" i="22"/>
  <c r="F196" i="22"/>
  <c r="E196" i="22"/>
  <c r="H193" i="22"/>
  <c r="C193" i="22"/>
  <c r="L192" i="22"/>
  <c r="K192" i="22"/>
  <c r="J192" i="22"/>
  <c r="H192" i="22" s="1"/>
  <c r="I192" i="22"/>
  <c r="G192" i="22"/>
  <c r="F192" i="22"/>
  <c r="E192" i="22"/>
  <c r="D192" i="22"/>
  <c r="L191" i="22"/>
  <c r="K191" i="22"/>
  <c r="I191" i="22"/>
  <c r="G191" i="22"/>
  <c r="F191" i="22"/>
  <c r="E191" i="22"/>
  <c r="H190" i="22"/>
  <c r="C190" i="22"/>
  <c r="H189" i="22"/>
  <c r="C189" i="22"/>
  <c r="L188" i="22"/>
  <c r="K188" i="22"/>
  <c r="J188" i="22"/>
  <c r="H188" i="22" s="1"/>
  <c r="I188" i="22"/>
  <c r="G188" i="22"/>
  <c r="F188" i="22"/>
  <c r="E188" i="22"/>
  <c r="D188" i="22"/>
  <c r="L187" i="22"/>
  <c r="K187" i="22"/>
  <c r="I187" i="22"/>
  <c r="G187" i="22"/>
  <c r="F187" i="22"/>
  <c r="E187" i="22"/>
  <c r="H186" i="22"/>
  <c r="C186" i="22"/>
  <c r="H185" i="22"/>
  <c r="C185" i="22"/>
  <c r="L184" i="22"/>
  <c r="K184" i="22"/>
  <c r="J184" i="22"/>
  <c r="H184" i="22" s="1"/>
  <c r="I184" i="22"/>
  <c r="G184" i="22"/>
  <c r="F184" i="22"/>
  <c r="E184" i="22"/>
  <c r="D184" i="22"/>
  <c r="H183" i="22"/>
  <c r="C183" i="22"/>
  <c r="H182" i="22"/>
  <c r="C182" i="22"/>
  <c r="H181" i="22"/>
  <c r="C181" i="22"/>
  <c r="H180" i="22"/>
  <c r="C180" i="22"/>
  <c r="L179" i="22"/>
  <c r="K179" i="22"/>
  <c r="K174" i="22" s="1"/>
  <c r="K173" i="22" s="1"/>
  <c r="J179" i="22"/>
  <c r="I179" i="22"/>
  <c r="G179" i="22"/>
  <c r="F179" i="22"/>
  <c r="E179" i="22"/>
  <c r="D179" i="22"/>
  <c r="H178" i="22"/>
  <c r="C178" i="22"/>
  <c r="H177" i="22"/>
  <c r="C177" i="22"/>
  <c r="H176" i="22"/>
  <c r="C176" i="22"/>
  <c r="L175" i="22"/>
  <c r="K175" i="22"/>
  <c r="J175" i="22"/>
  <c r="J174" i="22" s="1"/>
  <c r="J173" i="22" s="1"/>
  <c r="G175" i="22"/>
  <c r="F175" i="22"/>
  <c r="E175" i="22"/>
  <c r="D175" i="22"/>
  <c r="C175" i="22" s="1"/>
  <c r="L174" i="22"/>
  <c r="G174" i="22"/>
  <c r="G173" i="22" s="1"/>
  <c r="F174" i="22"/>
  <c r="E174" i="22"/>
  <c r="L173" i="22"/>
  <c r="F173" i="22"/>
  <c r="E173" i="22"/>
  <c r="H172" i="22"/>
  <c r="C172" i="22"/>
  <c r="H171" i="22"/>
  <c r="C171" i="22"/>
  <c r="H170" i="22"/>
  <c r="C170" i="22"/>
  <c r="H169" i="22"/>
  <c r="C169" i="22"/>
  <c r="H168" i="22"/>
  <c r="C168" i="22"/>
  <c r="H167" i="22"/>
  <c r="C167" i="22"/>
  <c r="L166" i="22"/>
  <c r="K166" i="22"/>
  <c r="J166" i="22"/>
  <c r="H166" i="22" s="1"/>
  <c r="I166" i="22"/>
  <c r="G166" i="22"/>
  <c r="F166" i="22"/>
  <c r="E166" i="22"/>
  <c r="E165" i="22" s="1"/>
  <c r="D166" i="22"/>
  <c r="L165" i="22"/>
  <c r="K165" i="22"/>
  <c r="J165" i="22"/>
  <c r="I165" i="22"/>
  <c r="H165" i="22" s="1"/>
  <c r="G165" i="22"/>
  <c r="F165" i="22"/>
  <c r="D165" i="22"/>
  <c r="H164" i="22"/>
  <c r="C164" i="22"/>
  <c r="H163" i="22"/>
  <c r="C163" i="22"/>
  <c r="H162" i="22"/>
  <c r="C162" i="22"/>
  <c r="H161" i="22"/>
  <c r="C161" i="22"/>
  <c r="L160" i="22"/>
  <c r="K160" i="22"/>
  <c r="J160" i="22"/>
  <c r="I160" i="22"/>
  <c r="G160" i="22"/>
  <c r="F160" i="22"/>
  <c r="E160" i="22"/>
  <c r="D160" i="22"/>
  <c r="H159" i="22"/>
  <c r="C159" i="22"/>
  <c r="H158" i="22"/>
  <c r="C158" i="22"/>
  <c r="H157" i="22"/>
  <c r="C157" i="22"/>
  <c r="H156" i="22"/>
  <c r="C156" i="22"/>
  <c r="H155" i="22"/>
  <c r="C155" i="22"/>
  <c r="H154" i="22"/>
  <c r="C154" i="22"/>
  <c r="H153" i="22"/>
  <c r="C153" i="22"/>
  <c r="H152" i="22"/>
  <c r="C152" i="22"/>
  <c r="L151" i="22"/>
  <c r="K151" i="22"/>
  <c r="J151" i="22"/>
  <c r="I151" i="22"/>
  <c r="G151" i="22"/>
  <c r="F151" i="22"/>
  <c r="E151" i="22"/>
  <c r="D151" i="22"/>
  <c r="H150" i="22"/>
  <c r="C150" i="22"/>
  <c r="H149" i="22"/>
  <c r="C149" i="22"/>
  <c r="H148" i="22"/>
  <c r="C148" i="22"/>
  <c r="H147" i="22"/>
  <c r="C147" i="22"/>
  <c r="H146" i="22"/>
  <c r="C146" i="22"/>
  <c r="H145" i="22"/>
  <c r="C145" i="22"/>
  <c r="L144" i="22"/>
  <c r="K144" i="22"/>
  <c r="K130" i="22" s="1"/>
  <c r="J144" i="22"/>
  <c r="I144" i="22"/>
  <c r="H144" i="22"/>
  <c r="G144" i="22"/>
  <c r="F144" i="22"/>
  <c r="E144" i="22"/>
  <c r="D144" i="22"/>
  <c r="C144" i="22" s="1"/>
  <c r="H143" i="22"/>
  <c r="C143" i="22"/>
  <c r="H142" i="22"/>
  <c r="C142" i="22"/>
  <c r="L141" i="22"/>
  <c r="K141" i="22"/>
  <c r="J141" i="22"/>
  <c r="I141" i="22"/>
  <c r="G141" i="22"/>
  <c r="G130" i="22" s="1"/>
  <c r="F141" i="22"/>
  <c r="E141" i="22"/>
  <c r="D141" i="22"/>
  <c r="C141" i="22" s="1"/>
  <c r="H140" i="22"/>
  <c r="C140" i="22"/>
  <c r="H139" i="22"/>
  <c r="C139" i="22"/>
  <c r="H138" i="22"/>
  <c r="C138" i="22"/>
  <c r="H137" i="22"/>
  <c r="C137" i="22"/>
  <c r="L136" i="22"/>
  <c r="L130" i="22" s="1"/>
  <c r="K136" i="22"/>
  <c r="J136" i="22"/>
  <c r="I136" i="22"/>
  <c r="H136" i="22" s="1"/>
  <c r="G136" i="22"/>
  <c r="F136" i="22"/>
  <c r="E136" i="22"/>
  <c r="D136" i="22"/>
  <c r="H135" i="22"/>
  <c r="C135" i="22"/>
  <c r="H134" i="22"/>
  <c r="C134" i="22"/>
  <c r="H133" i="22"/>
  <c r="C133" i="22"/>
  <c r="H132" i="22"/>
  <c r="C132" i="22"/>
  <c r="L131" i="22"/>
  <c r="K131" i="22"/>
  <c r="J131" i="22"/>
  <c r="H131" i="22" s="1"/>
  <c r="I131" i="22"/>
  <c r="G131" i="22"/>
  <c r="F131" i="22"/>
  <c r="E131" i="22"/>
  <c r="D131" i="22"/>
  <c r="D130" i="22" s="1"/>
  <c r="J130" i="22"/>
  <c r="I130" i="22"/>
  <c r="H130" i="22" s="1"/>
  <c r="F130" i="22"/>
  <c r="E130" i="22"/>
  <c r="H129" i="22"/>
  <c r="C129" i="22"/>
  <c r="C128" i="22" s="1"/>
  <c r="L128" i="22"/>
  <c r="K128" i="22"/>
  <c r="J128" i="22"/>
  <c r="I128" i="22"/>
  <c r="H128" i="22"/>
  <c r="G128" i="22"/>
  <c r="F128" i="22"/>
  <c r="E128" i="22"/>
  <c r="D128" i="22"/>
  <c r="H127" i="22"/>
  <c r="C127" i="22"/>
  <c r="H126" i="22"/>
  <c r="C126" i="22"/>
  <c r="H125" i="22"/>
  <c r="C125" i="22"/>
  <c r="H124" i="22"/>
  <c r="C124" i="22"/>
  <c r="H123" i="22"/>
  <c r="C123" i="22"/>
  <c r="L122" i="22"/>
  <c r="K122" i="22"/>
  <c r="J122" i="22"/>
  <c r="I122" i="22"/>
  <c r="H122" i="22" s="1"/>
  <c r="G122" i="22"/>
  <c r="F122" i="22"/>
  <c r="E122" i="22"/>
  <c r="D122" i="22"/>
  <c r="H121" i="22"/>
  <c r="C121" i="22"/>
  <c r="H120" i="22"/>
  <c r="C120" i="22"/>
  <c r="H119" i="22"/>
  <c r="C119" i="22"/>
  <c r="H118" i="22"/>
  <c r="C118" i="22"/>
  <c r="H117" i="22"/>
  <c r="C117" i="22"/>
  <c r="L116" i="22"/>
  <c r="K116" i="22"/>
  <c r="J116" i="22"/>
  <c r="I116" i="22"/>
  <c r="H116" i="22"/>
  <c r="G116" i="22"/>
  <c r="F116" i="22"/>
  <c r="E116" i="22"/>
  <c r="D116" i="22"/>
  <c r="C116" i="22" s="1"/>
  <c r="H115" i="22"/>
  <c r="C115" i="22"/>
  <c r="H114" i="22"/>
  <c r="C114" i="22"/>
  <c r="H113" i="22"/>
  <c r="C113" i="22"/>
  <c r="L112" i="22"/>
  <c r="K112" i="22"/>
  <c r="J112" i="22"/>
  <c r="H112" i="22" s="1"/>
  <c r="I112" i="22"/>
  <c r="G112" i="22"/>
  <c r="F112" i="22"/>
  <c r="E112" i="22"/>
  <c r="D112" i="22"/>
  <c r="H111" i="22"/>
  <c r="C111" i="22"/>
  <c r="H110" i="22"/>
  <c r="C110" i="22"/>
  <c r="H109" i="22"/>
  <c r="C109" i="22"/>
  <c r="H108" i="22"/>
  <c r="C108" i="22"/>
  <c r="H107" i="22"/>
  <c r="C107" i="22"/>
  <c r="H106" i="22"/>
  <c r="C106" i="22"/>
  <c r="H105" i="22"/>
  <c r="C105" i="22"/>
  <c r="H104" i="22"/>
  <c r="C104" i="22"/>
  <c r="L103" i="22"/>
  <c r="K103" i="22"/>
  <c r="K83" i="22" s="1"/>
  <c r="J103" i="22"/>
  <c r="I103" i="22"/>
  <c r="G103" i="22"/>
  <c r="F103" i="22"/>
  <c r="E103" i="22"/>
  <c r="D103" i="22"/>
  <c r="H102" i="22"/>
  <c r="C102" i="22"/>
  <c r="H101" i="22"/>
  <c r="C101" i="22"/>
  <c r="H100" i="22"/>
  <c r="C100" i="22"/>
  <c r="H99" i="22"/>
  <c r="C99" i="22"/>
  <c r="H98" i="22"/>
  <c r="C98" i="22"/>
  <c r="H97" i="22"/>
  <c r="C97" i="22"/>
  <c r="H96" i="22"/>
  <c r="C96" i="22"/>
  <c r="L95" i="22"/>
  <c r="K95" i="22"/>
  <c r="J95" i="22"/>
  <c r="J83" i="22" s="1"/>
  <c r="H83" i="22" s="1"/>
  <c r="I95" i="22"/>
  <c r="G95" i="22"/>
  <c r="F95" i="22"/>
  <c r="F83" i="22" s="1"/>
  <c r="E95" i="22"/>
  <c r="D95" i="22"/>
  <c r="H94" i="22"/>
  <c r="C94" i="22"/>
  <c r="H93" i="22"/>
  <c r="C93" i="22"/>
  <c r="H92" i="22"/>
  <c r="C92" i="22"/>
  <c r="H91" i="22"/>
  <c r="C91" i="22"/>
  <c r="H90" i="22"/>
  <c r="C90" i="22"/>
  <c r="L89" i="22"/>
  <c r="K89" i="22"/>
  <c r="J89" i="22"/>
  <c r="I89" i="22"/>
  <c r="G89" i="22"/>
  <c r="G83" i="22" s="1"/>
  <c r="F89" i="22"/>
  <c r="E89" i="22"/>
  <c r="D89" i="22"/>
  <c r="H88" i="22"/>
  <c r="C88" i="22"/>
  <c r="H87" i="22"/>
  <c r="C87" i="22"/>
  <c r="H86" i="22"/>
  <c r="C86" i="22"/>
  <c r="H85" i="22"/>
  <c r="C85" i="22"/>
  <c r="L84" i="22"/>
  <c r="L83" i="22" s="1"/>
  <c r="L75" i="22" s="1"/>
  <c r="K84" i="22"/>
  <c r="J84" i="22"/>
  <c r="I84" i="22"/>
  <c r="I83" i="22" s="1"/>
  <c r="H84" i="22"/>
  <c r="G84" i="22"/>
  <c r="F84" i="22"/>
  <c r="E84" i="22"/>
  <c r="D84" i="22"/>
  <c r="C84" i="22" s="1"/>
  <c r="E83" i="22"/>
  <c r="D83" i="22"/>
  <c r="C83" i="22" s="1"/>
  <c r="H82" i="22"/>
  <c r="C82" i="22"/>
  <c r="H81" i="22"/>
  <c r="C81" i="22"/>
  <c r="L80" i="22"/>
  <c r="K80" i="22"/>
  <c r="J80" i="22"/>
  <c r="I80" i="22"/>
  <c r="G80" i="22"/>
  <c r="F80" i="22"/>
  <c r="E80" i="22"/>
  <c r="D80" i="22"/>
  <c r="H79" i="22"/>
  <c r="C79" i="22"/>
  <c r="H78" i="22"/>
  <c r="C78" i="22"/>
  <c r="L77" i="22"/>
  <c r="K77" i="22"/>
  <c r="J77" i="22"/>
  <c r="J76" i="22" s="1"/>
  <c r="I77" i="22"/>
  <c r="G77" i="22"/>
  <c r="F77" i="22"/>
  <c r="F76" i="22" s="1"/>
  <c r="E77" i="22"/>
  <c r="E76" i="22" s="1"/>
  <c r="E75" i="22" s="1"/>
  <c r="D77" i="22"/>
  <c r="C77" i="22" s="1"/>
  <c r="L76" i="22"/>
  <c r="K76" i="22"/>
  <c r="K75" i="22" s="1"/>
  <c r="G76" i="22"/>
  <c r="D76" i="22"/>
  <c r="G75" i="22"/>
  <c r="H74" i="22"/>
  <c r="C74" i="22"/>
  <c r="H73" i="22"/>
  <c r="C73" i="22"/>
  <c r="H72" i="22"/>
  <c r="C72" i="22"/>
  <c r="H71" i="22"/>
  <c r="C71" i="22"/>
  <c r="H70" i="22"/>
  <c r="C70" i="22"/>
  <c r="L69" i="22"/>
  <c r="L67" i="22" s="1"/>
  <c r="L53" i="22" s="1"/>
  <c r="K69" i="22"/>
  <c r="J69" i="22"/>
  <c r="I69" i="22"/>
  <c r="H69" i="22" s="1"/>
  <c r="G69" i="22"/>
  <c r="G67" i="22" s="1"/>
  <c r="F69" i="22"/>
  <c r="E69" i="22"/>
  <c r="D69" i="22"/>
  <c r="D67" i="22" s="1"/>
  <c r="D53" i="22" s="1"/>
  <c r="H68" i="22"/>
  <c r="C68" i="22"/>
  <c r="K67" i="22"/>
  <c r="J67" i="22"/>
  <c r="F67" i="22"/>
  <c r="E67" i="22"/>
  <c r="H66" i="22"/>
  <c r="C66" i="22"/>
  <c r="H65" i="22"/>
  <c r="C65" i="22"/>
  <c r="H64" i="22"/>
  <c r="C64" i="22"/>
  <c r="H63" i="22"/>
  <c r="C63" i="22"/>
  <c r="H62" i="22"/>
  <c r="C62" i="22"/>
  <c r="H61" i="22"/>
  <c r="C61" i="22"/>
  <c r="H60" i="22"/>
  <c r="C60" i="22"/>
  <c r="H59" i="22"/>
  <c r="C59" i="22"/>
  <c r="L58" i="22"/>
  <c r="K58" i="22"/>
  <c r="J58" i="22"/>
  <c r="I58" i="22"/>
  <c r="G58" i="22"/>
  <c r="F58" i="22"/>
  <c r="E58" i="22"/>
  <c r="C58" i="22" s="1"/>
  <c r="D58" i="22"/>
  <c r="H57" i="22"/>
  <c r="C57" i="22"/>
  <c r="H56" i="22"/>
  <c r="C56" i="22"/>
  <c r="L55" i="22"/>
  <c r="K55" i="22"/>
  <c r="J55" i="22"/>
  <c r="H55" i="22" s="1"/>
  <c r="I55" i="22"/>
  <c r="G55" i="22"/>
  <c r="F55" i="22"/>
  <c r="E55" i="22"/>
  <c r="D55" i="22"/>
  <c r="L54" i="22"/>
  <c r="K54" i="22"/>
  <c r="K53" i="22" s="1"/>
  <c r="K52" i="22" s="1"/>
  <c r="K51" i="22" s="1"/>
  <c r="K50" i="22" s="1"/>
  <c r="I54" i="22"/>
  <c r="G54" i="22"/>
  <c r="F54" i="22"/>
  <c r="D54" i="22"/>
  <c r="F53" i="22"/>
  <c r="H47" i="22"/>
  <c r="C47" i="22"/>
  <c r="H46" i="22"/>
  <c r="C46" i="22"/>
  <c r="L45" i="22"/>
  <c r="H45" i="22" s="1"/>
  <c r="G45" i="22"/>
  <c r="C45" i="22" s="1"/>
  <c r="H44" i="22"/>
  <c r="C44" i="22"/>
  <c r="K43" i="22"/>
  <c r="J43" i="22"/>
  <c r="I43" i="22"/>
  <c r="F43" i="22"/>
  <c r="E43" i="22"/>
  <c r="D43" i="22"/>
  <c r="H42" i="22"/>
  <c r="C42" i="22"/>
  <c r="I41" i="22"/>
  <c r="H41" i="22" s="1"/>
  <c r="D41" i="22"/>
  <c r="C41" i="22" s="1"/>
  <c r="H40" i="22"/>
  <c r="C40" i="22"/>
  <c r="H39" i="22"/>
  <c r="C39" i="22"/>
  <c r="H38" i="22"/>
  <c r="C38" i="22"/>
  <c r="H37" i="22"/>
  <c r="C37" i="22"/>
  <c r="K36" i="22"/>
  <c r="H36" i="22"/>
  <c r="F36" i="22"/>
  <c r="C36" i="22" s="1"/>
  <c r="H35" i="22"/>
  <c r="C35" i="22"/>
  <c r="H34" i="22"/>
  <c r="C34" i="22"/>
  <c r="K33" i="22"/>
  <c r="H33" i="22"/>
  <c r="F33" i="22"/>
  <c r="C33" i="22" s="1"/>
  <c r="H32" i="22"/>
  <c r="C32" i="22"/>
  <c r="K31" i="22"/>
  <c r="H31" i="22" s="1"/>
  <c r="F31" i="22"/>
  <c r="C31" i="22"/>
  <c r="H30" i="22"/>
  <c r="C30" i="22"/>
  <c r="H29" i="22"/>
  <c r="C29" i="22"/>
  <c r="H28" i="22"/>
  <c r="C28" i="22"/>
  <c r="K27" i="22"/>
  <c r="H27" i="22" s="1"/>
  <c r="F27" i="22"/>
  <c r="C27" i="22" s="1"/>
  <c r="K26" i="22"/>
  <c r="H26" i="22" s="1"/>
  <c r="F26" i="22"/>
  <c r="F20" i="22" s="1"/>
  <c r="H25" i="22"/>
  <c r="C25" i="22"/>
  <c r="H23" i="22"/>
  <c r="C23" i="22"/>
  <c r="H22" i="22"/>
  <c r="C22" i="22"/>
  <c r="L21" i="22"/>
  <c r="L289" i="22" s="1"/>
  <c r="L288" i="22" s="1"/>
  <c r="K21" i="22"/>
  <c r="J21" i="22"/>
  <c r="J289" i="22" s="1"/>
  <c r="J288" i="22" s="1"/>
  <c r="I21" i="22"/>
  <c r="I289" i="22" s="1"/>
  <c r="I288" i="22" s="1"/>
  <c r="G21" i="22"/>
  <c r="F21" i="22"/>
  <c r="F289" i="22" s="1"/>
  <c r="F288" i="22" s="1"/>
  <c r="E21" i="22"/>
  <c r="E289" i="22" s="1"/>
  <c r="E288" i="22" s="1"/>
  <c r="D21" i="22"/>
  <c r="D289" i="22" s="1"/>
  <c r="D288" i="22" s="1"/>
  <c r="E20" i="22"/>
  <c r="H298" i="21"/>
  <c r="C298" i="21"/>
  <c r="H297" i="21"/>
  <c r="C297" i="21"/>
  <c r="H296" i="21"/>
  <c r="C296" i="21"/>
  <c r="H295" i="21"/>
  <c r="C295" i="21"/>
  <c r="H294" i="21"/>
  <c r="C294" i="21"/>
  <c r="H293" i="21"/>
  <c r="C293" i="21"/>
  <c r="H292" i="21"/>
  <c r="C292" i="21"/>
  <c r="H291" i="21"/>
  <c r="C291" i="21"/>
  <c r="C290" i="21" s="1"/>
  <c r="L290" i="21"/>
  <c r="K290" i="21"/>
  <c r="J290" i="21"/>
  <c r="I290" i="21"/>
  <c r="H290" i="21"/>
  <c r="G290" i="21"/>
  <c r="F290" i="21"/>
  <c r="E290" i="21"/>
  <c r="D290" i="21"/>
  <c r="H285" i="21"/>
  <c r="C285" i="21"/>
  <c r="H284" i="21"/>
  <c r="C284" i="21"/>
  <c r="L283" i="21"/>
  <c r="K283" i="21"/>
  <c r="J283" i="21"/>
  <c r="I283" i="21"/>
  <c r="G283" i="21"/>
  <c r="F283" i="21"/>
  <c r="E283" i="21"/>
  <c r="D283" i="21"/>
  <c r="H282" i="21"/>
  <c r="C282" i="21"/>
  <c r="L281" i="21"/>
  <c r="K281" i="21"/>
  <c r="J281" i="21"/>
  <c r="I281" i="21"/>
  <c r="H281" i="21" s="1"/>
  <c r="G281" i="21"/>
  <c r="F281" i="21"/>
  <c r="E281" i="21"/>
  <c r="D281" i="21"/>
  <c r="H280" i="21"/>
  <c r="C280" i="21"/>
  <c r="H279" i="21"/>
  <c r="C279" i="21"/>
  <c r="H278" i="21"/>
  <c r="C278" i="21"/>
  <c r="H277" i="21"/>
  <c r="C277" i="21"/>
  <c r="L276" i="21"/>
  <c r="K276" i="21"/>
  <c r="J276" i="21"/>
  <c r="I276" i="21"/>
  <c r="G276" i="21"/>
  <c r="F276" i="21"/>
  <c r="E276" i="21"/>
  <c r="D276" i="21"/>
  <c r="C276" i="21" s="1"/>
  <c r="H275" i="21"/>
  <c r="C275" i="21"/>
  <c r="H274" i="21"/>
  <c r="C274" i="21"/>
  <c r="H273" i="21"/>
  <c r="C273" i="21"/>
  <c r="L272" i="21"/>
  <c r="K272" i="21"/>
  <c r="J272" i="21"/>
  <c r="I272" i="21"/>
  <c r="I270" i="21" s="1"/>
  <c r="I269" i="21" s="1"/>
  <c r="G272" i="21"/>
  <c r="G270" i="21" s="1"/>
  <c r="G269" i="21" s="1"/>
  <c r="F272" i="21"/>
  <c r="E272" i="21"/>
  <c r="D272" i="21"/>
  <c r="C272" i="21" s="1"/>
  <c r="H271" i="21"/>
  <c r="C271" i="21"/>
  <c r="L270" i="21"/>
  <c r="J270" i="21"/>
  <c r="F270" i="21"/>
  <c r="F269" i="21" s="1"/>
  <c r="E270" i="21"/>
  <c r="L269" i="21"/>
  <c r="J269" i="21"/>
  <c r="H268" i="21"/>
  <c r="C268" i="21"/>
  <c r="H267" i="21"/>
  <c r="C267" i="21"/>
  <c r="H266" i="21"/>
  <c r="C266" i="21"/>
  <c r="H265" i="21"/>
  <c r="C265" i="21"/>
  <c r="L264" i="21"/>
  <c r="K264" i="21"/>
  <c r="J264" i="21"/>
  <c r="I264" i="21"/>
  <c r="I259" i="21" s="1"/>
  <c r="G264" i="21"/>
  <c r="F264" i="21"/>
  <c r="E264" i="21"/>
  <c r="D264" i="21"/>
  <c r="C264" i="21" s="1"/>
  <c r="H263" i="21"/>
  <c r="C263" i="21"/>
  <c r="H262" i="21"/>
  <c r="C262" i="21"/>
  <c r="H261" i="21"/>
  <c r="C261" i="21"/>
  <c r="L260" i="21"/>
  <c r="K260" i="21"/>
  <c r="J260" i="21"/>
  <c r="I260" i="21"/>
  <c r="G260" i="21"/>
  <c r="F260" i="21"/>
  <c r="E260" i="21"/>
  <c r="D260" i="21"/>
  <c r="C260" i="21"/>
  <c r="L259" i="21"/>
  <c r="J259" i="21"/>
  <c r="F259" i="21"/>
  <c r="E259" i="21"/>
  <c r="H258" i="21"/>
  <c r="C258" i="21"/>
  <c r="H257" i="21"/>
  <c r="C257" i="21"/>
  <c r="H256" i="21"/>
  <c r="C256" i="21"/>
  <c r="H255" i="21"/>
  <c r="C255" i="21"/>
  <c r="H254" i="21"/>
  <c r="C254" i="21"/>
  <c r="H253" i="21"/>
  <c r="C253" i="21"/>
  <c r="L252" i="21"/>
  <c r="K252" i="21"/>
  <c r="J252" i="21"/>
  <c r="I252" i="21"/>
  <c r="G252" i="21"/>
  <c r="G251" i="21" s="1"/>
  <c r="F252" i="21"/>
  <c r="F251" i="21" s="1"/>
  <c r="F230" i="21" s="1"/>
  <c r="E252" i="21"/>
  <c r="C252" i="21" s="1"/>
  <c r="D252" i="21"/>
  <c r="L251" i="21"/>
  <c r="J251" i="21"/>
  <c r="I251" i="21"/>
  <c r="E251" i="21"/>
  <c r="D251" i="21"/>
  <c r="H250" i="21"/>
  <c r="C250" i="21"/>
  <c r="H249" i="21"/>
  <c r="C249" i="21"/>
  <c r="H248" i="21"/>
  <c r="C248" i="21"/>
  <c r="H247" i="21"/>
  <c r="C247" i="21"/>
  <c r="L246" i="21"/>
  <c r="K246" i="21"/>
  <c r="J246" i="21"/>
  <c r="I246" i="21"/>
  <c r="G246" i="21"/>
  <c r="F246" i="21"/>
  <c r="E246" i="21"/>
  <c r="D246" i="21"/>
  <c r="C246" i="21" s="1"/>
  <c r="H245" i="21"/>
  <c r="C245" i="21"/>
  <c r="H244" i="21"/>
  <c r="C244" i="21"/>
  <c r="H243" i="21"/>
  <c r="C243" i="21"/>
  <c r="H242" i="21"/>
  <c r="C242" i="21"/>
  <c r="H241" i="21"/>
  <c r="C241" i="21"/>
  <c r="H240" i="21"/>
  <c r="C240" i="21"/>
  <c r="H239" i="21"/>
  <c r="C239" i="21"/>
  <c r="L238" i="21"/>
  <c r="K238" i="21"/>
  <c r="J238" i="21"/>
  <c r="I238" i="21"/>
  <c r="G238" i="21"/>
  <c r="F238" i="21"/>
  <c r="E238" i="21"/>
  <c r="D238" i="21"/>
  <c r="C238" i="21"/>
  <c r="H237" i="21"/>
  <c r="C237" i="21"/>
  <c r="H236" i="21"/>
  <c r="C236" i="21"/>
  <c r="L235" i="21"/>
  <c r="K235" i="21"/>
  <c r="J235" i="21"/>
  <c r="J231" i="21" s="1"/>
  <c r="J230" i="21" s="1"/>
  <c r="I235" i="21"/>
  <c r="H235" i="21" s="1"/>
  <c r="G235" i="21"/>
  <c r="F235" i="21"/>
  <c r="E235" i="21"/>
  <c r="D235" i="21"/>
  <c r="H234" i="21"/>
  <c r="C234" i="21"/>
  <c r="L233" i="21"/>
  <c r="L231" i="21" s="1"/>
  <c r="L230" i="21" s="1"/>
  <c r="K233" i="21"/>
  <c r="J233" i="21"/>
  <c r="I233" i="21"/>
  <c r="G233" i="21"/>
  <c r="F233" i="21"/>
  <c r="E233" i="21"/>
  <c r="D233" i="21"/>
  <c r="H232" i="21"/>
  <c r="C232" i="21"/>
  <c r="F231" i="21"/>
  <c r="D231" i="21"/>
  <c r="H229" i="21"/>
  <c r="C229" i="21"/>
  <c r="H228" i="21"/>
  <c r="C228" i="21"/>
  <c r="L227" i="21"/>
  <c r="K227" i="21"/>
  <c r="J227" i="21"/>
  <c r="I227" i="21"/>
  <c r="G227" i="21"/>
  <c r="F227" i="21"/>
  <c r="E227" i="21"/>
  <c r="D227" i="21"/>
  <c r="C227" i="21" s="1"/>
  <c r="H226" i="21"/>
  <c r="C226" i="21"/>
  <c r="H225" i="21"/>
  <c r="C225" i="21"/>
  <c r="H224" i="21"/>
  <c r="C224" i="21"/>
  <c r="H223" i="21"/>
  <c r="C223" i="21"/>
  <c r="H222" i="21"/>
  <c r="C222" i="21"/>
  <c r="H221" i="21"/>
  <c r="C221" i="21"/>
  <c r="H220" i="21"/>
  <c r="C220" i="21"/>
  <c r="H219" i="21"/>
  <c r="C219" i="21"/>
  <c r="H218" i="21"/>
  <c r="C218" i="21"/>
  <c r="H217" i="21"/>
  <c r="C217" i="21"/>
  <c r="L216" i="21"/>
  <c r="K216" i="21"/>
  <c r="J216" i="21"/>
  <c r="I216" i="21"/>
  <c r="G216" i="21"/>
  <c r="F216" i="21"/>
  <c r="E216" i="21"/>
  <c r="D216" i="21"/>
  <c r="H215" i="21"/>
  <c r="C215" i="21"/>
  <c r="H214" i="21"/>
  <c r="C214" i="21"/>
  <c r="H213" i="21"/>
  <c r="C213" i="21"/>
  <c r="H212" i="21"/>
  <c r="C212" i="21"/>
  <c r="H211" i="21"/>
  <c r="C211" i="21"/>
  <c r="H210" i="21"/>
  <c r="C210" i="21"/>
  <c r="H209" i="21"/>
  <c r="C209" i="21"/>
  <c r="H208" i="21"/>
  <c r="C208" i="21"/>
  <c r="H207" i="21"/>
  <c r="C207" i="21"/>
  <c r="H206" i="21"/>
  <c r="C206" i="21"/>
  <c r="L205" i="21"/>
  <c r="K205" i="21"/>
  <c r="J205" i="21"/>
  <c r="J204" i="21" s="1"/>
  <c r="I205" i="21"/>
  <c r="G205" i="21"/>
  <c r="F205" i="21"/>
  <c r="F204" i="21" s="1"/>
  <c r="E205" i="21"/>
  <c r="D205" i="21"/>
  <c r="C205" i="21" s="1"/>
  <c r="L204" i="21"/>
  <c r="E204" i="21"/>
  <c r="H203" i="21"/>
  <c r="C203" i="21"/>
  <c r="H202" i="21"/>
  <c r="C202" i="21"/>
  <c r="H201" i="21"/>
  <c r="C201" i="21"/>
  <c r="H200" i="21"/>
  <c r="C200" i="21"/>
  <c r="H199" i="21"/>
  <c r="C199" i="21"/>
  <c r="L198" i="21"/>
  <c r="L196" i="21" s="1"/>
  <c r="L195" i="21" s="1"/>
  <c r="L194" i="21" s="1"/>
  <c r="K198" i="21"/>
  <c r="J198" i="21"/>
  <c r="I198" i="21"/>
  <c r="H198" i="21" s="1"/>
  <c r="G198" i="21"/>
  <c r="G196" i="21" s="1"/>
  <c r="F198" i="21"/>
  <c r="E198" i="21"/>
  <c r="D198" i="21"/>
  <c r="C198" i="21" s="1"/>
  <c r="H197" i="21"/>
  <c r="C197" i="21"/>
  <c r="K196" i="21"/>
  <c r="J196" i="21"/>
  <c r="F196" i="21"/>
  <c r="E196" i="21"/>
  <c r="E195" i="21" s="1"/>
  <c r="H193" i="21"/>
  <c r="C193" i="21"/>
  <c r="L192" i="21"/>
  <c r="L191" i="21" s="1"/>
  <c r="K192" i="21"/>
  <c r="J192" i="21"/>
  <c r="I192" i="21"/>
  <c r="G192" i="21"/>
  <c r="G191" i="21" s="1"/>
  <c r="F192" i="21"/>
  <c r="E192" i="21"/>
  <c r="E191" i="21" s="1"/>
  <c r="D192" i="21"/>
  <c r="C192" i="21" s="1"/>
  <c r="K191" i="21"/>
  <c r="K187" i="21" s="1"/>
  <c r="J191" i="21"/>
  <c r="F191" i="21"/>
  <c r="F187" i="21" s="1"/>
  <c r="H190" i="21"/>
  <c r="C190" i="21"/>
  <c r="H189" i="21"/>
  <c r="C189" i="21"/>
  <c r="L188" i="21"/>
  <c r="K188" i="21"/>
  <c r="J188" i="21"/>
  <c r="I188" i="21"/>
  <c r="G188" i="21"/>
  <c r="F188" i="21"/>
  <c r="E188" i="21"/>
  <c r="E187" i="21" s="1"/>
  <c r="D188" i="21"/>
  <c r="J187" i="21"/>
  <c r="H186" i="21"/>
  <c r="C186" i="21"/>
  <c r="H185" i="21"/>
  <c r="C185" i="21"/>
  <c r="L184" i="21"/>
  <c r="K184" i="21"/>
  <c r="J184" i="21"/>
  <c r="I184" i="21"/>
  <c r="G184" i="21"/>
  <c r="F184" i="21"/>
  <c r="E184" i="21"/>
  <c r="D184" i="21"/>
  <c r="H183" i="21"/>
  <c r="C183" i="21"/>
  <c r="H182" i="21"/>
  <c r="C182" i="21"/>
  <c r="H181" i="21"/>
  <c r="C181" i="21"/>
  <c r="H180" i="21"/>
  <c r="C180" i="21"/>
  <c r="L179" i="21"/>
  <c r="K179" i="21"/>
  <c r="J179" i="21"/>
  <c r="I179" i="21"/>
  <c r="G179" i="21"/>
  <c r="F179" i="21"/>
  <c r="E179" i="21"/>
  <c r="D179" i="21"/>
  <c r="C179" i="21"/>
  <c r="H178" i="21"/>
  <c r="C178" i="21"/>
  <c r="H177" i="21"/>
  <c r="C177" i="21"/>
  <c r="H176" i="21"/>
  <c r="C176" i="21"/>
  <c r="L175" i="21"/>
  <c r="K175" i="21"/>
  <c r="J175" i="21"/>
  <c r="J174" i="21" s="1"/>
  <c r="J173" i="21" s="1"/>
  <c r="I175" i="21"/>
  <c r="G175" i="21"/>
  <c r="F175" i="21"/>
  <c r="F174" i="21" s="1"/>
  <c r="F173" i="21" s="1"/>
  <c r="E175" i="21"/>
  <c r="C175" i="21" s="1"/>
  <c r="D175" i="21"/>
  <c r="L174" i="21"/>
  <c r="L173" i="21" s="1"/>
  <c r="I174" i="21"/>
  <c r="D174" i="21"/>
  <c r="H172" i="21"/>
  <c r="C172" i="21"/>
  <c r="H171" i="21"/>
  <c r="C171" i="21"/>
  <c r="H170" i="21"/>
  <c r="C170" i="21"/>
  <c r="H169" i="21"/>
  <c r="C169" i="21"/>
  <c r="H168" i="21"/>
  <c r="C168" i="21"/>
  <c r="H167" i="21"/>
  <c r="C167" i="21"/>
  <c r="L166" i="21"/>
  <c r="L165" i="21" s="1"/>
  <c r="K166" i="21"/>
  <c r="J166" i="21"/>
  <c r="I166" i="21"/>
  <c r="G166" i="21"/>
  <c r="G165" i="21" s="1"/>
  <c r="F166" i="21"/>
  <c r="E166" i="21"/>
  <c r="E165" i="21" s="1"/>
  <c r="D166" i="21"/>
  <c r="K165" i="21"/>
  <c r="J165" i="21"/>
  <c r="F165" i="21"/>
  <c r="H164" i="21"/>
  <c r="C164" i="21"/>
  <c r="H163" i="21"/>
  <c r="C163" i="21"/>
  <c r="H162" i="21"/>
  <c r="C162" i="21"/>
  <c r="H161" i="21"/>
  <c r="C161" i="21"/>
  <c r="L160" i="21"/>
  <c r="K160" i="21"/>
  <c r="J160" i="21"/>
  <c r="I160" i="21"/>
  <c r="H160" i="21" s="1"/>
  <c r="G160" i="21"/>
  <c r="F160" i="21"/>
  <c r="E160" i="21"/>
  <c r="D160" i="21"/>
  <c r="H159" i="21"/>
  <c r="C159" i="21"/>
  <c r="H158" i="21"/>
  <c r="C158" i="21"/>
  <c r="H157" i="21"/>
  <c r="C157" i="21"/>
  <c r="H156" i="21"/>
  <c r="C156" i="21"/>
  <c r="H155" i="21"/>
  <c r="C155" i="21"/>
  <c r="H154" i="21"/>
  <c r="C154" i="21"/>
  <c r="H153" i="21"/>
  <c r="C153" i="21"/>
  <c r="H152" i="21"/>
  <c r="C152" i="21"/>
  <c r="L151" i="21"/>
  <c r="K151" i="21"/>
  <c r="J151" i="21"/>
  <c r="I151" i="21"/>
  <c r="G151" i="21"/>
  <c r="F151" i="21"/>
  <c r="E151" i="21"/>
  <c r="D151" i="21"/>
  <c r="C151" i="21" s="1"/>
  <c r="H150" i="21"/>
  <c r="C150" i="21"/>
  <c r="H149" i="21"/>
  <c r="C149" i="21"/>
  <c r="H148" i="21"/>
  <c r="C148" i="21"/>
  <c r="H147" i="21"/>
  <c r="C147" i="21"/>
  <c r="H146" i="21"/>
  <c r="C146" i="21"/>
  <c r="H145" i="21"/>
  <c r="C145" i="21"/>
  <c r="L144" i="21"/>
  <c r="K144" i="21"/>
  <c r="J144" i="21"/>
  <c r="I144" i="21"/>
  <c r="H144" i="21" s="1"/>
  <c r="G144" i="21"/>
  <c r="F144" i="21"/>
  <c r="E144" i="21"/>
  <c r="D144" i="21"/>
  <c r="H143" i="21"/>
  <c r="C143" i="21"/>
  <c r="H142" i="21"/>
  <c r="C142" i="21"/>
  <c r="L141" i="21"/>
  <c r="K141" i="21"/>
  <c r="J141" i="21"/>
  <c r="I141" i="21"/>
  <c r="G141" i="21"/>
  <c r="F141" i="21"/>
  <c r="E141" i="21"/>
  <c r="D141" i="21"/>
  <c r="C141" i="21" s="1"/>
  <c r="H140" i="21"/>
  <c r="C140" i="21"/>
  <c r="H139" i="21"/>
  <c r="C139" i="21"/>
  <c r="H138" i="21"/>
  <c r="C138" i="21"/>
  <c r="H137" i="21"/>
  <c r="C137" i="21"/>
  <c r="L136" i="21"/>
  <c r="K136" i="21"/>
  <c r="J136" i="21"/>
  <c r="I136" i="21"/>
  <c r="G136" i="21"/>
  <c r="F136" i="21"/>
  <c r="E136" i="21"/>
  <c r="D136" i="21"/>
  <c r="H135" i="21"/>
  <c r="C135" i="21"/>
  <c r="H134" i="21"/>
  <c r="C134" i="21"/>
  <c r="H133" i="21"/>
  <c r="C133" i="21"/>
  <c r="H132" i="21"/>
  <c r="C132" i="21"/>
  <c r="L131" i="21"/>
  <c r="K131" i="21"/>
  <c r="J131" i="21"/>
  <c r="J130" i="21" s="1"/>
  <c r="I131" i="21"/>
  <c r="G131" i="21"/>
  <c r="F131" i="21"/>
  <c r="F130" i="21" s="1"/>
  <c r="E131" i="21"/>
  <c r="D131" i="21"/>
  <c r="C131" i="21" s="1"/>
  <c r="L130" i="21"/>
  <c r="E130" i="21"/>
  <c r="H129" i="21"/>
  <c r="C129" i="21"/>
  <c r="C128" i="21" s="1"/>
  <c r="L128" i="21"/>
  <c r="K128" i="21"/>
  <c r="J128" i="21"/>
  <c r="I128" i="21"/>
  <c r="H128" i="21"/>
  <c r="G128" i="21"/>
  <c r="F128" i="21"/>
  <c r="E128" i="21"/>
  <c r="D128" i="21"/>
  <c r="H127" i="21"/>
  <c r="C127" i="21"/>
  <c r="H126" i="21"/>
  <c r="C126" i="21"/>
  <c r="H125" i="21"/>
  <c r="C125" i="21"/>
  <c r="H124" i="21"/>
  <c r="C124" i="21"/>
  <c r="H123" i="21"/>
  <c r="C123" i="21"/>
  <c r="L122" i="21"/>
  <c r="K122" i="21"/>
  <c r="J122" i="21"/>
  <c r="I122" i="21"/>
  <c r="G122" i="21"/>
  <c r="F122" i="21"/>
  <c r="E122" i="21"/>
  <c r="D122" i="21"/>
  <c r="H121" i="21"/>
  <c r="C121" i="21"/>
  <c r="H120" i="21"/>
  <c r="C120" i="21"/>
  <c r="H119" i="21"/>
  <c r="C119" i="21"/>
  <c r="H118" i="21"/>
  <c r="C118" i="21"/>
  <c r="H117" i="21"/>
  <c r="C117" i="21"/>
  <c r="L116" i="21"/>
  <c r="K116" i="21"/>
  <c r="J116" i="21"/>
  <c r="I116" i="21"/>
  <c r="H116" i="21" s="1"/>
  <c r="G116" i="21"/>
  <c r="F116" i="21"/>
  <c r="E116" i="21"/>
  <c r="D116" i="21"/>
  <c r="C116" i="21" s="1"/>
  <c r="H115" i="21"/>
  <c r="C115" i="21"/>
  <c r="H114" i="21"/>
  <c r="C114" i="21"/>
  <c r="H113" i="21"/>
  <c r="C113" i="21"/>
  <c r="L112" i="21"/>
  <c r="K112" i="21"/>
  <c r="J112" i="21"/>
  <c r="I112" i="21"/>
  <c r="G112" i="21"/>
  <c r="F112" i="21"/>
  <c r="E112" i="21"/>
  <c r="D112" i="21"/>
  <c r="H111" i="21"/>
  <c r="C111" i="21"/>
  <c r="H110" i="21"/>
  <c r="C110" i="21"/>
  <c r="H109" i="21"/>
  <c r="C109" i="21"/>
  <c r="H108" i="21"/>
  <c r="C108" i="21"/>
  <c r="H107" i="21"/>
  <c r="C107" i="21"/>
  <c r="H106" i="21"/>
  <c r="C106" i="21"/>
  <c r="H105" i="21"/>
  <c r="C105" i="21"/>
  <c r="H104" i="21"/>
  <c r="C104" i="21"/>
  <c r="L103" i="21"/>
  <c r="K103" i="21"/>
  <c r="J103" i="21"/>
  <c r="I103" i="21"/>
  <c r="G103" i="21"/>
  <c r="F103" i="21"/>
  <c r="C103" i="21" s="1"/>
  <c r="E103" i="21"/>
  <c r="D103" i="21"/>
  <c r="H102" i="21"/>
  <c r="C102" i="21"/>
  <c r="H101" i="21"/>
  <c r="C101" i="21"/>
  <c r="H100" i="21"/>
  <c r="C100" i="21"/>
  <c r="H99" i="21"/>
  <c r="C99" i="21"/>
  <c r="H98" i="21"/>
  <c r="C98" i="21"/>
  <c r="H97" i="21"/>
  <c r="C97" i="21"/>
  <c r="H96" i="21"/>
  <c r="C96" i="21"/>
  <c r="L95" i="21"/>
  <c r="K95" i="21"/>
  <c r="J95" i="21"/>
  <c r="H95" i="21" s="1"/>
  <c r="I95" i="21"/>
  <c r="G95" i="21"/>
  <c r="F95" i="21"/>
  <c r="E95" i="21"/>
  <c r="C95" i="21" s="1"/>
  <c r="D95" i="21"/>
  <c r="H94" i="21"/>
  <c r="C94" i="21"/>
  <c r="H93" i="21"/>
  <c r="C93" i="21"/>
  <c r="H92" i="21"/>
  <c r="C92" i="21"/>
  <c r="H91" i="21"/>
  <c r="C91" i="21"/>
  <c r="H90" i="21"/>
  <c r="C90" i="21"/>
  <c r="L89" i="21"/>
  <c r="K89" i="21"/>
  <c r="J89" i="21"/>
  <c r="I89" i="21"/>
  <c r="G89" i="21"/>
  <c r="F89" i="21"/>
  <c r="E89" i="21"/>
  <c r="D89" i="21"/>
  <c r="C89" i="21" s="1"/>
  <c r="H88" i="21"/>
  <c r="C88" i="21"/>
  <c r="H87" i="21"/>
  <c r="C87" i="21"/>
  <c r="H86" i="21"/>
  <c r="C86" i="21"/>
  <c r="H85" i="21"/>
  <c r="C85" i="21"/>
  <c r="L84" i="21"/>
  <c r="K84" i="21"/>
  <c r="J84" i="21"/>
  <c r="J83" i="21" s="1"/>
  <c r="I84" i="21"/>
  <c r="G84" i="21"/>
  <c r="F84" i="21"/>
  <c r="E84" i="21"/>
  <c r="E83" i="21" s="1"/>
  <c r="D84" i="21"/>
  <c r="G83" i="21"/>
  <c r="F83" i="21"/>
  <c r="H82" i="21"/>
  <c r="C82" i="21"/>
  <c r="H81" i="21"/>
  <c r="C81" i="21"/>
  <c r="L80" i="21"/>
  <c r="K80" i="21"/>
  <c r="J80" i="21"/>
  <c r="I80" i="21"/>
  <c r="H80" i="21" s="1"/>
  <c r="G80" i="21"/>
  <c r="F80" i="21"/>
  <c r="E80" i="21"/>
  <c r="D80" i="21"/>
  <c r="C80" i="21" s="1"/>
  <c r="H79" i="21"/>
  <c r="C79" i="21"/>
  <c r="H78" i="21"/>
  <c r="C78" i="21"/>
  <c r="L77" i="21"/>
  <c r="K77" i="21"/>
  <c r="K76" i="21" s="1"/>
  <c r="J77" i="21"/>
  <c r="J76" i="21" s="1"/>
  <c r="I77" i="21"/>
  <c r="I76" i="21" s="1"/>
  <c r="G77" i="21"/>
  <c r="G76" i="21" s="1"/>
  <c r="F77" i="21"/>
  <c r="F76" i="21" s="1"/>
  <c r="E77" i="21"/>
  <c r="D77" i="21"/>
  <c r="C77" i="21" s="1"/>
  <c r="L76" i="21"/>
  <c r="E76" i="21"/>
  <c r="H74" i="21"/>
  <c r="C74" i="21"/>
  <c r="H73" i="21"/>
  <c r="C73" i="21"/>
  <c r="H72" i="21"/>
  <c r="C72" i="21"/>
  <c r="H71" i="21"/>
  <c r="C71" i="21"/>
  <c r="H70" i="21"/>
  <c r="C70" i="21"/>
  <c r="L69" i="21"/>
  <c r="K69" i="21"/>
  <c r="K67" i="21" s="1"/>
  <c r="J69" i="21"/>
  <c r="I69" i="21"/>
  <c r="I67" i="21" s="1"/>
  <c r="G69" i="21"/>
  <c r="G67" i="21" s="1"/>
  <c r="G53" i="21" s="1"/>
  <c r="F69" i="21"/>
  <c r="E69" i="21"/>
  <c r="D69" i="21"/>
  <c r="D67" i="21" s="1"/>
  <c r="C69" i="21"/>
  <c r="H68" i="21"/>
  <c r="C68" i="21"/>
  <c r="L67" i="21"/>
  <c r="J67" i="21"/>
  <c r="F67" i="21"/>
  <c r="E67" i="21"/>
  <c r="H66" i="21"/>
  <c r="C66" i="21"/>
  <c r="H65" i="21"/>
  <c r="C65" i="21"/>
  <c r="H64" i="21"/>
  <c r="C64" i="21"/>
  <c r="H63" i="21"/>
  <c r="C63" i="21"/>
  <c r="H62" i="21"/>
  <c r="C62" i="21"/>
  <c r="H61" i="21"/>
  <c r="C61" i="21"/>
  <c r="H60" i="21"/>
  <c r="C60" i="21"/>
  <c r="H59" i="21"/>
  <c r="C59" i="21"/>
  <c r="L58" i="21"/>
  <c r="K58" i="21"/>
  <c r="J58" i="21"/>
  <c r="I58" i="21"/>
  <c r="G58" i="21"/>
  <c r="F58" i="21"/>
  <c r="E58" i="21"/>
  <c r="D58" i="21"/>
  <c r="H57" i="21"/>
  <c r="C57" i="21"/>
  <c r="H56" i="21"/>
  <c r="C56" i="21"/>
  <c r="L55" i="21"/>
  <c r="K55" i="21"/>
  <c r="K54" i="21" s="1"/>
  <c r="J55" i="21"/>
  <c r="J54" i="21" s="1"/>
  <c r="I55" i="21"/>
  <c r="G55" i="21"/>
  <c r="G54" i="21" s="1"/>
  <c r="F55" i="21"/>
  <c r="C55" i="21" s="1"/>
  <c r="E55" i="21"/>
  <c r="E54" i="21" s="1"/>
  <c r="E53" i="21" s="1"/>
  <c r="D55" i="21"/>
  <c r="L54" i="21"/>
  <c r="D54" i="21"/>
  <c r="L53" i="21"/>
  <c r="H47" i="21"/>
  <c r="C47" i="21"/>
  <c r="H46" i="21"/>
  <c r="C46" i="21"/>
  <c r="L45" i="21"/>
  <c r="H45" i="21"/>
  <c r="G45" i="21"/>
  <c r="C45" i="21" s="1"/>
  <c r="H44" i="21"/>
  <c r="C44" i="21"/>
  <c r="K43" i="21"/>
  <c r="J43" i="21"/>
  <c r="I43" i="21"/>
  <c r="H43" i="21"/>
  <c r="F43" i="21"/>
  <c r="E43" i="21"/>
  <c r="D43" i="21"/>
  <c r="C43" i="21"/>
  <c r="H42" i="21"/>
  <c r="C42" i="21"/>
  <c r="I41" i="21"/>
  <c r="H41" i="21"/>
  <c r="D41" i="21"/>
  <c r="C41" i="21" s="1"/>
  <c r="H40" i="21"/>
  <c r="C40" i="21"/>
  <c r="H39" i="21"/>
  <c r="C39" i="21"/>
  <c r="H38" i="21"/>
  <c r="C38" i="21"/>
  <c r="H37" i="21"/>
  <c r="C37" i="21"/>
  <c r="K36" i="21"/>
  <c r="H36" i="21" s="1"/>
  <c r="F36" i="21"/>
  <c r="C36" i="21" s="1"/>
  <c r="H35" i="21"/>
  <c r="C35" i="21"/>
  <c r="H34" i="21"/>
  <c r="C34" i="21"/>
  <c r="K33" i="21"/>
  <c r="H33" i="21" s="1"/>
  <c r="F33" i="21"/>
  <c r="C33" i="21" s="1"/>
  <c r="H32" i="21"/>
  <c r="C32" i="21"/>
  <c r="K31" i="21"/>
  <c r="H31" i="21" s="1"/>
  <c r="F31" i="21"/>
  <c r="C31" i="21"/>
  <c r="H30" i="21"/>
  <c r="C30" i="21"/>
  <c r="H29" i="21"/>
  <c r="C29" i="21"/>
  <c r="H28" i="21"/>
  <c r="C28" i="21"/>
  <c r="K27" i="21"/>
  <c r="H27" i="21"/>
  <c r="F27" i="21"/>
  <c r="C27" i="21" s="1"/>
  <c r="F26" i="21"/>
  <c r="C26" i="21" s="1"/>
  <c r="H25" i="21"/>
  <c r="C25" i="21"/>
  <c r="H24" i="21"/>
  <c r="C24" i="21"/>
  <c r="H23" i="21"/>
  <c r="C23" i="21"/>
  <c r="H22" i="21"/>
  <c r="C22" i="21"/>
  <c r="L21" i="21"/>
  <c r="L289" i="21" s="1"/>
  <c r="L288" i="21" s="1"/>
  <c r="K21" i="21"/>
  <c r="J21" i="21"/>
  <c r="J289" i="21" s="1"/>
  <c r="J288" i="21" s="1"/>
  <c r="I21" i="21"/>
  <c r="I289" i="21" s="1"/>
  <c r="I288" i="21" s="1"/>
  <c r="G21" i="21"/>
  <c r="F21" i="21"/>
  <c r="F289" i="21" s="1"/>
  <c r="F288" i="21" s="1"/>
  <c r="E21" i="21"/>
  <c r="E289" i="21" s="1"/>
  <c r="E288" i="21" s="1"/>
  <c r="D21" i="21"/>
  <c r="D289" i="21" s="1"/>
  <c r="D288" i="21" s="1"/>
  <c r="J20" i="21"/>
  <c r="I20" i="21"/>
  <c r="F20" i="21"/>
  <c r="E20" i="21"/>
  <c r="H298" i="20"/>
  <c r="C298" i="20"/>
  <c r="H297" i="20"/>
  <c r="C297" i="20"/>
  <c r="H296" i="20"/>
  <c r="C296" i="20"/>
  <c r="H295" i="20"/>
  <c r="C295" i="20"/>
  <c r="H294" i="20"/>
  <c r="C294" i="20"/>
  <c r="H293" i="20"/>
  <c r="C293" i="20"/>
  <c r="H292" i="20"/>
  <c r="C292" i="20"/>
  <c r="H291" i="20"/>
  <c r="C291" i="20"/>
  <c r="L290" i="20"/>
  <c r="K290" i="20"/>
  <c r="J290" i="20"/>
  <c r="I290" i="20"/>
  <c r="H290" i="20"/>
  <c r="G290" i="20"/>
  <c r="F290" i="20"/>
  <c r="E290" i="20"/>
  <c r="D290" i="20"/>
  <c r="C290" i="20"/>
  <c r="H285" i="20"/>
  <c r="C285" i="20"/>
  <c r="H284" i="20"/>
  <c r="C284" i="20"/>
  <c r="L283" i="20"/>
  <c r="K283" i="20"/>
  <c r="J283" i="20"/>
  <c r="I283" i="20"/>
  <c r="G283" i="20"/>
  <c r="F283" i="20"/>
  <c r="E283" i="20"/>
  <c r="D283" i="20"/>
  <c r="H282" i="20"/>
  <c r="C282" i="20"/>
  <c r="L281" i="20"/>
  <c r="K281" i="20"/>
  <c r="J281" i="20"/>
  <c r="I281" i="20"/>
  <c r="G281" i="20"/>
  <c r="F281" i="20"/>
  <c r="E281" i="20"/>
  <c r="D281" i="20"/>
  <c r="H280" i="20"/>
  <c r="C280" i="20"/>
  <c r="H279" i="20"/>
  <c r="C279" i="20"/>
  <c r="H278" i="20"/>
  <c r="C278" i="20"/>
  <c r="H277" i="20"/>
  <c r="C277" i="20"/>
  <c r="L276" i="20"/>
  <c r="K276" i="20"/>
  <c r="K270" i="20" s="1"/>
  <c r="K269" i="20" s="1"/>
  <c r="J276" i="20"/>
  <c r="I276" i="20"/>
  <c r="G276" i="20"/>
  <c r="G270" i="20" s="1"/>
  <c r="G269" i="20" s="1"/>
  <c r="F276" i="20"/>
  <c r="E276" i="20"/>
  <c r="D276" i="20"/>
  <c r="H275" i="20"/>
  <c r="C275" i="20"/>
  <c r="H274" i="20"/>
  <c r="C274" i="20"/>
  <c r="H273" i="20"/>
  <c r="C273" i="20"/>
  <c r="L272" i="20"/>
  <c r="K272" i="20"/>
  <c r="J272" i="20"/>
  <c r="I272" i="20"/>
  <c r="H272" i="20" s="1"/>
  <c r="G272" i="20"/>
  <c r="F272" i="20"/>
  <c r="E272" i="20"/>
  <c r="D272" i="20"/>
  <c r="C272" i="20" s="1"/>
  <c r="H271" i="20"/>
  <c r="C271" i="20"/>
  <c r="L270" i="20"/>
  <c r="L269" i="20" s="1"/>
  <c r="J270" i="20"/>
  <c r="J269" i="20" s="1"/>
  <c r="F270" i="20"/>
  <c r="E270" i="20"/>
  <c r="E269" i="20" s="1"/>
  <c r="F269" i="20"/>
  <c r="H268" i="20"/>
  <c r="C268" i="20"/>
  <c r="H267" i="20"/>
  <c r="C267" i="20"/>
  <c r="H266" i="20"/>
  <c r="C266" i="20"/>
  <c r="H265" i="20"/>
  <c r="C265" i="20"/>
  <c r="L264" i="20"/>
  <c r="K264" i="20"/>
  <c r="J264" i="20"/>
  <c r="I264" i="20"/>
  <c r="H264" i="20" s="1"/>
  <c r="G264" i="20"/>
  <c r="F264" i="20"/>
  <c r="E264" i="20"/>
  <c r="D264" i="20"/>
  <c r="C264" i="20" s="1"/>
  <c r="H263" i="20"/>
  <c r="C263" i="20"/>
  <c r="H262" i="20"/>
  <c r="C262" i="20"/>
  <c r="H261" i="20"/>
  <c r="C261" i="20"/>
  <c r="L260" i="20"/>
  <c r="L259" i="20" s="1"/>
  <c r="K260" i="20"/>
  <c r="K259" i="20" s="1"/>
  <c r="J260" i="20"/>
  <c r="I260" i="20"/>
  <c r="G260" i="20"/>
  <c r="G259" i="20" s="1"/>
  <c r="F260" i="20"/>
  <c r="F259" i="20" s="1"/>
  <c r="E260" i="20"/>
  <c r="D260" i="20"/>
  <c r="J259" i="20"/>
  <c r="H258" i="20"/>
  <c r="C258" i="20"/>
  <c r="H257" i="20"/>
  <c r="C257" i="20"/>
  <c r="H256" i="20"/>
  <c r="C256" i="20"/>
  <c r="H255" i="20"/>
  <c r="C255" i="20"/>
  <c r="H254" i="20"/>
  <c r="C254" i="20"/>
  <c r="H253" i="20"/>
  <c r="C253" i="20"/>
  <c r="L252" i="20"/>
  <c r="L251" i="20" s="1"/>
  <c r="K252" i="20"/>
  <c r="J252" i="20"/>
  <c r="I252" i="20"/>
  <c r="G252" i="20"/>
  <c r="G251" i="20" s="1"/>
  <c r="F252" i="20"/>
  <c r="F251" i="20" s="1"/>
  <c r="E252" i="20"/>
  <c r="E251" i="20" s="1"/>
  <c r="D252" i="20"/>
  <c r="K251" i="20"/>
  <c r="J251" i="20"/>
  <c r="H250" i="20"/>
  <c r="C250" i="20"/>
  <c r="H249" i="20"/>
  <c r="C249" i="20"/>
  <c r="H248" i="20"/>
  <c r="C248" i="20"/>
  <c r="H247" i="20"/>
  <c r="C247" i="20"/>
  <c r="L246" i="20"/>
  <c r="K246" i="20"/>
  <c r="J246" i="20"/>
  <c r="I246" i="20"/>
  <c r="G246" i="20"/>
  <c r="F246" i="20"/>
  <c r="E246" i="20"/>
  <c r="D246" i="20"/>
  <c r="H245" i="20"/>
  <c r="C245" i="20"/>
  <c r="H244" i="20"/>
  <c r="C244" i="20"/>
  <c r="H243" i="20"/>
  <c r="C243" i="20"/>
  <c r="H242" i="20"/>
  <c r="C242" i="20"/>
  <c r="H241" i="20"/>
  <c r="C241" i="20"/>
  <c r="H240" i="20"/>
  <c r="C240" i="20"/>
  <c r="H239" i="20"/>
  <c r="C239" i="20"/>
  <c r="L238" i="20"/>
  <c r="K238" i="20"/>
  <c r="J238" i="20"/>
  <c r="I238" i="20"/>
  <c r="G238" i="20"/>
  <c r="F238" i="20"/>
  <c r="E238" i="20"/>
  <c r="D238" i="20"/>
  <c r="C238" i="20" s="1"/>
  <c r="H237" i="20"/>
  <c r="C237" i="20"/>
  <c r="H236" i="20"/>
  <c r="C236" i="20"/>
  <c r="L235" i="20"/>
  <c r="K235" i="20"/>
  <c r="J235" i="20"/>
  <c r="I235" i="20"/>
  <c r="H235" i="20" s="1"/>
  <c r="G235" i="20"/>
  <c r="F235" i="20"/>
  <c r="E235" i="20"/>
  <c r="D235" i="20"/>
  <c r="C235" i="20" s="1"/>
  <c r="H234" i="20"/>
  <c r="C234" i="20"/>
  <c r="L233" i="20"/>
  <c r="K233" i="20"/>
  <c r="J233" i="20"/>
  <c r="I233" i="20"/>
  <c r="G233" i="20"/>
  <c r="G231" i="20" s="1"/>
  <c r="F233" i="20"/>
  <c r="E233" i="20"/>
  <c r="D233" i="20"/>
  <c r="C233" i="20"/>
  <c r="H232" i="20"/>
  <c r="C232" i="20"/>
  <c r="J231" i="20"/>
  <c r="J230" i="20" s="1"/>
  <c r="F231" i="20"/>
  <c r="H229" i="20"/>
  <c r="C229" i="20"/>
  <c r="H228" i="20"/>
  <c r="C228" i="20"/>
  <c r="L227" i="20"/>
  <c r="K227" i="20"/>
  <c r="J227" i="20"/>
  <c r="I227" i="20"/>
  <c r="H227" i="20" s="1"/>
  <c r="G227" i="20"/>
  <c r="F227" i="20"/>
  <c r="E227" i="20"/>
  <c r="D227" i="20"/>
  <c r="C227" i="20" s="1"/>
  <c r="H226" i="20"/>
  <c r="C226" i="20"/>
  <c r="H225" i="20"/>
  <c r="C225" i="20"/>
  <c r="H224" i="20"/>
  <c r="C224" i="20"/>
  <c r="H223" i="20"/>
  <c r="C223" i="20"/>
  <c r="H222" i="20"/>
  <c r="C222" i="20"/>
  <c r="H221" i="20"/>
  <c r="C221" i="20"/>
  <c r="H220" i="20"/>
  <c r="C220" i="20"/>
  <c r="H219" i="20"/>
  <c r="C219" i="20"/>
  <c r="H218" i="20"/>
  <c r="C218" i="20"/>
  <c r="H217" i="20"/>
  <c r="C217" i="20"/>
  <c r="L216" i="20"/>
  <c r="K216" i="20"/>
  <c r="J216" i="20"/>
  <c r="I216" i="20"/>
  <c r="G216" i="20"/>
  <c r="F216" i="20"/>
  <c r="E216" i="20"/>
  <c r="D216" i="20"/>
  <c r="H215" i="20"/>
  <c r="C215" i="20"/>
  <c r="H214" i="20"/>
  <c r="C214" i="20"/>
  <c r="H213" i="20"/>
  <c r="C213" i="20"/>
  <c r="H212" i="20"/>
  <c r="C212" i="20"/>
  <c r="H211" i="20"/>
  <c r="C211" i="20"/>
  <c r="H210" i="20"/>
  <c r="C210" i="20"/>
  <c r="H209" i="20"/>
  <c r="C209" i="20"/>
  <c r="H208" i="20"/>
  <c r="C208" i="20"/>
  <c r="H207" i="20"/>
  <c r="C207" i="20"/>
  <c r="H206" i="20"/>
  <c r="C206" i="20"/>
  <c r="L205" i="20"/>
  <c r="K205" i="20"/>
  <c r="K204" i="20" s="1"/>
  <c r="J205" i="20"/>
  <c r="J204" i="20" s="1"/>
  <c r="I205" i="20"/>
  <c r="G205" i="20"/>
  <c r="F205" i="20"/>
  <c r="F204" i="20" s="1"/>
  <c r="E205" i="20"/>
  <c r="D205" i="20"/>
  <c r="C205" i="20" s="1"/>
  <c r="L204" i="20"/>
  <c r="E204" i="20"/>
  <c r="H203" i="20"/>
  <c r="C203" i="20"/>
  <c r="H202" i="20"/>
  <c r="C202" i="20"/>
  <c r="H201" i="20"/>
  <c r="C201" i="20"/>
  <c r="H200" i="20"/>
  <c r="C200" i="20"/>
  <c r="H199" i="20"/>
  <c r="C199" i="20"/>
  <c r="L198" i="20"/>
  <c r="L196" i="20" s="1"/>
  <c r="L195" i="20" s="1"/>
  <c r="K198" i="20"/>
  <c r="J198" i="20"/>
  <c r="I198" i="20"/>
  <c r="G198" i="20"/>
  <c r="G196" i="20" s="1"/>
  <c r="F198" i="20"/>
  <c r="F196" i="20" s="1"/>
  <c r="E198" i="20"/>
  <c r="E196" i="20" s="1"/>
  <c r="D198" i="20"/>
  <c r="H197" i="20"/>
  <c r="C197" i="20"/>
  <c r="K196" i="20"/>
  <c r="J196" i="20"/>
  <c r="D196" i="20"/>
  <c r="K195" i="20"/>
  <c r="H193" i="20"/>
  <c r="C193" i="20"/>
  <c r="L192" i="20"/>
  <c r="L191" i="20" s="1"/>
  <c r="K192" i="20"/>
  <c r="J192" i="20"/>
  <c r="I192" i="20"/>
  <c r="G192" i="20"/>
  <c r="G191" i="20" s="1"/>
  <c r="F192" i="20"/>
  <c r="F191" i="20" s="1"/>
  <c r="E192" i="20"/>
  <c r="E191" i="20" s="1"/>
  <c r="D192" i="20"/>
  <c r="K191" i="20"/>
  <c r="J191" i="20"/>
  <c r="H190" i="20"/>
  <c r="C190" i="20"/>
  <c r="H189" i="20"/>
  <c r="C189" i="20"/>
  <c r="L188" i="20"/>
  <c r="L187" i="20" s="1"/>
  <c r="K188" i="20"/>
  <c r="J188" i="20"/>
  <c r="I188" i="20"/>
  <c r="G188" i="20"/>
  <c r="G187" i="20" s="1"/>
  <c r="F188" i="20"/>
  <c r="E188" i="20"/>
  <c r="E187" i="20" s="1"/>
  <c r="D188" i="20"/>
  <c r="K187" i="20"/>
  <c r="J187" i="20"/>
  <c r="H186" i="20"/>
  <c r="C186" i="20"/>
  <c r="H185" i="20"/>
  <c r="C185" i="20"/>
  <c r="L184" i="20"/>
  <c r="K184" i="20"/>
  <c r="J184" i="20"/>
  <c r="I184" i="20"/>
  <c r="G184" i="20"/>
  <c r="F184" i="20"/>
  <c r="E184" i="20"/>
  <c r="D184" i="20"/>
  <c r="H183" i="20"/>
  <c r="C183" i="20"/>
  <c r="H182" i="20"/>
  <c r="C182" i="20"/>
  <c r="H181" i="20"/>
  <c r="C181" i="20"/>
  <c r="H180" i="20"/>
  <c r="C180" i="20"/>
  <c r="L179" i="20"/>
  <c r="K179" i="20"/>
  <c r="J179" i="20"/>
  <c r="I179" i="20"/>
  <c r="G179" i="20"/>
  <c r="F179" i="20"/>
  <c r="E179" i="20"/>
  <c r="D179" i="20"/>
  <c r="C179" i="20"/>
  <c r="H178" i="20"/>
  <c r="C178" i="20"/>
  <c r="H177" i="20"/>
  <c r="C177" i="20"/>
  <c r="H176" i="20"/>
  <c r="C176" i="20"/>
  <c r="L175" i="20"/>
  <c r="K175" i="20"/>
  <c r="J175" i="20"/>
  <c r="J174" i="20" s="1"/>
  <c r="J173" i="20" s="1"/>
  <c r="I175" i="20"/>
  <c r="G175" i="20"/>
  <c r="F175" i="20"/>
  <c r="F174" i="20" s="1"/>
  <c r="F173" i="20" s="1"/>
  <c r="E175" i="20"/>
  <c r="C175" i="20" s="1"/>
  <c r="D175" i="20"/>
  <c r="L174" i="20"/>
  <c r="L173" i="20" s="1"/>
  <c r="I174" i="20"/>
  <c r="D174" i="20"/>
  <c r="H172" i="20"/>
  <c r="C172" i="20"/>
  <c r="H171" i="20"/>
  <c r="C171" i="20"/>
  <c r="H170" i="20"/>
  <c r="C170" i="20"/>
  <c r="H169" i="20"/>
  <c r="C169" i="20"/>
  <c r="H168" i="20"/>
  <c r="C168" i="20"/>
  <c r="H167" i="20"/>
  <c r="C167" i="20"/>
  <c r="L166" i="20"/>
  <c r="L165" i="20" s="1"/>
  <c r="K166" i="20"/>
  <c r="J166" i="20"/>
  <c r="I166" i="20"/>
  <c r="G166" i="20"/>
  <c r="G165" i="20" s="1"/>
  <c r="F166" i="20"/>
  <c r="F165" i="20" s="1"/>
  <c r="E166" i="20"/>
  <c r="E165" i="20" s="1"/>
  <c r="D166" i="20"/>
  <c r="K165" i="20"/>
  <c r="J165" i="20"/>
  <c r="H164" i="20"/>
  <c r="C164" i="20"/>
  <c r="H163" i="20"/>
  <c r="C163" i="20"/>
  <c r="H162" i="20"/>
  <c r="C162" i="20"/>
  <c r="H161" i="20"/>
  <c r="C161" i="20"/>
  <c r="L160" i="20"/>
  <c r="K160" i="20"/>
  <c r="J160" i="20"/>
  <c r="I160" i="20"/>
  <c r="G160" i="20"/>
  <c r="F160" i="20"/>
  <c r="E160" i="20"/>
  <c r="D160" i="20"/>
  <c r="H159" i="20"/>
  <c r="C159" i="20"/>
  <c r="H158" i="20"/>
  <c r="C158" i="20"/>
  <c r="H157" i="20"/>
  <c r="C157" i="20"/>
  <c r="H156" i="20"/>
  <c r="C156" i="20"/>
  <c r="H155" i="20"/>
  <c r="C155" i="20"/>
  <c r="H154" i="20"/>
  <c r="C154" i="20"/>
  <c r="H153" i="20"/>
  <c r="C153" i="20"/>
  <c r="H152" i="20"/>
  <c r="C152" i="20"/>
  <c r="L151" i="20"/>
  <c r="K151" i="20"/>
  <c r="J151" i="20"/>
  <c r="I151" i="20"/>
  <c r="G151" i="20"/>
  <c r="F151" i="20"/>
  <c r="E151" i="20"/>
  <c r="D151" i="20"/>
  <c r="C151" i="20"/>
  <c r="H150" i="20"/>
  <c r="C150" i="20"/>
  <c r="H149" i="20"/>
  <c r="C149" i="20"/>
  <c r="H148" i="20"/>
  <c r="C148" i="20"/>
  <c r="H147" i="20"/>
  <c r="C147" i="20"/>
  <c r="H146" i="20"/>
  <c r="C146" i="20"/>
  <c r="H145" i="20"/>
  <c r="C145" i="20"/>
  <c r="L144" i="20"/>
  <c r="K144" i="20"/>
  <c r="J144" i="20"/>
  <c r="I144" i="20"/>
  <c r="H144" i="20" s="1"/>
  <c r="G144" i="20"/>
  <c r="F144" i="20"/>
  <c r="E144" i="20"/>
  <c r="D144" i="20"/>
  <c r="H143" i="20"/>
  <c r="C143" i="20"/>
  <c r="H142" i="20"/>
  <c r="C142" i="20"/>
  <c r="L141" i="20"/>
  <c r="L130" i="20" s="1"/>
  <c r="K141" i="20"/>
  <c r="J141" i="20"/>
  <c r="I141" i="20"/>
  <c r="H141" i="20" s="1"/>
  <c r="G141" i="20"/>
  <c r="F141" i="20"/>
  <c r="E141" i="20"/>
  <c r="D141" i="20"/>
  <c r="C141" i="20" s="1"/>
  <c r="H140" i="20"/>
  <c r="C140" i="20"/>
  <c r="H139" i="20"/>
  <c r="C139" i="20"/>
  <c r="H138" i="20"/>
  <c r="C138" i="20"/>
  <c r="H137" i="20"/>
  <c r="C137" i="20"/>
  <c r="L136" i="20"/>
  <c r="K136" i="20"/>
  <c r="J136" i="20"/>
  <c r="I136" i="20"/>
  <c r="G136" i="20"/>
  <c r="F136" i="20"/>
  <c r="E136" i="20"/>
  <c r="D136" i="20"/>
  <c r="H135" i="20"/>
  <c r="C135" i="20"/>
  <c r="H134" i="20"/>
  <c r="C134" i="20"/>
  <c r="H133" i="20"/>
  <c r="C133" i="20"/>
  <c r="H132" i="20"/>
  <c r="C132" i="20"/>
  <c r="L131" i="20"/>
  <c r="K131" i="20"/>
  <c r="J131" i="20"/>
  <c r="J130" i="20" s="1"/>
  <c r="I131" i="20"/>
  <c r="G131" i="20"/>
  <c r="F131" i="20"/>
  <c r="E131" i="20"/>
  <c r="D131" i="20"/>
  <c r="C131" i="20" s="1"/>
  <c r="D130" i="20"/>
  <c r="H129" i="20"/>
  <c r="H128" i="20" s="1"/>
  <c r="C129" i="20"/>
  <c r="C128" i="20" s="1"/>
  <c r="L128" i="20"/>
  <c r="K128" i="20"/>
  <c r="J128" i="20"/>
  <c r="I128" i="20"/>
  <c r="G128" i="20"/>
  <c r="F128" i="20"/>
  <c r="E128" i="20"/>
  <c r="D128" i="20"/>
  <c r="H127" i="20"/>
  <c r="C127" i="20"/>
  <c r="H126" i="20"/>
  <c r="C126" i="20"/>
  <c r="H125" i="20"/>
  <c r="C125" i="20"/>
  <c r="H124" i="20"/>
  <c r="C124" i="20"/>
  <c r="H123" i="20"/>
  <c r="C123" i="20"/>
  <c r="L122" i="20"/>
  <c r="K122" i="20"/>
  <c r="J122" i="20"/>
  <c r="I122" i="20"/>
  <c r="G122" i="20"/>
  <c r="F122" i="20"/>
  <c r="E122" i="20"/>
  <c r="C122" i="20" s="1"/>
  <c r="D122" i="20"/>
  <c r="H121" i="20"/>
  <c r="C121" i="20"/>
  <c r="H120" i="20"/>
  <c r="C120" i="20"/>
  <c r="H119" i="20"/>
  <c r="C119" i="20"/>
  <c r="H118" i="20"/>
  <c r="C118" i="20"/>
  <c r="H117" i="20"/>
  <c r="C117" i="20"/>
  <c r="L116" i="20"/>
  <c r="K116" i="20"/>
  <c r="J116" i="20"/>
  <c r="I116" i="20"/>
  <c r="G116" i="20"/>
  <c r="F116" i="20"/>
  <c r="E116" i="20"/>
  <c r="D116" i="20"/>
  <c r="H115" i="20"/>
  <c r="C115" i="20"/>
  <c r="H114" i="20"/>
  <c r="C114" i="20"/>
  <c r="H113" i="20"/>
  <c r="C113" i="20"/>
  <c r="L112" i="20"/>
  <c r="K112" i="20"/>
  <c r="J112" i="20"/>
  <c r="I112" i="20"/>
  <c r="G112" i="20"/>
  <c r="F112" i="20"/>
  <c r="E112" i="20"/>
  <c r="C112" i="20" s="1"/>
  <c r="D112" i="20"/>
  <c r="H111" i="20"/>
  <c r="C111" i="20"/>
  <c r="H110" i="20"/>
  <c r="C110" i="20"/>
  <c r="H109" i="20"/>
  <c r="C109" i="20"/>
  <c r="H108" i="20"/>
  <c r="C108" i="20"/>
  <c r="H107" i="20"/>
  <c r="C107" i="20"/>
  <c r="H106" i="20"/>
  <c r="C106" i="20"/>
  <c r="H105" i="20"/>
  <c r="C105" i="20"/>
  <c r="H104" i="20"/>
  <c r="C104" i="20"/>
  <c r="L103" i="20"/>
  <c r="K103" i="20"/>
  <c r="J103" i="20"/>
  <c r="J83" i="20" s="1"/>
  <c r="I103" i="20"/>
  <c r="G103" i="20"/>
  <c r="F103" i="20"/>
  <c r="E103" i="20"/>
  <c r="D103" i="20"/>
  <c r="C103" i="20" s="1"/>
  <c r="H102" i="20"/>
  <c r="C102" i="20"/>
  <c r="H101" i="20"/>
  <c r="C101" i="20"/>
  <c r="H100" i="20"/>
  <c r="C100" i="20"/>
  <c r="H99" i="20"/>
  <c r="C99" i="20"/>
  <c r="H98" i="20"/>
  <c r="C98" i="20"/>
  <c r="H97" i="20"/>
  <c r="C97" i="20"/>
  <c r="H96" i="20"/>
  <c r="C96" i="20"/>
  <c r="L95" i="20"/>
  <c r="K95" i="20"/>
  <c r="J95" i="20"/>
  <c r="I95" i="20"/>
  <c r="H95" i="20" s="1"/>
  <c r="G95" i="20"/>
  <c r="F95" i="20"/>
  <c r="E95" i="20"/>
  <c r="D95" i="20"/>
  <c r="C95" i="20" s="1"/>
  <c r="H94" i="20"/>
  <c r="C94" i="20"/>
  <c r="H93" i="20"/>
  <c r="C93" i="20"/>
  <c r="H92" i="20"/>
  <c r="C92" i="20"/>
  <c r="H91" i="20"/>
  <c r="C91" i="20"/>
  <c r="H90" i="20"/>
  <c r="C90" i="20"/>
  <c r="L89" i="20"/>
  <c r="K89" i="20"/>
  <c r="J89" i="20"/>
  <c r="I89" i="20"/>
  <c r="G89" i="20"/>
  <c r="F89" i="20"/>
  <c r="E89" i="20"/>
  <c r="D89" i="20"/>
  <c r="C89" i="20"/>
  <c r="H88" i="20"/>
  <c r="C88" i="20"/>
  <c r="H87" i="20"/>
  <c r="C87" i="20"/>
  <c r="H86" i="20"/>
  <c r="C86" i="20"/>
  <c r="H85" i="20"/>
  <c r="C85" i="20"/>
  <c r="L84" i="20"/>
  <c r="L83" i="20" s="1"/>
  <c r="K84" i="20"/>
  <c r="J84" i="20"/>
  <c r="I84" i="20"/>
  <c r="H84" i="20" s="1"/>
  <c r="G84" i="20"/>
  <c r="G83" i="20" s="1"/>
  <c r="F84" i="20"/>
  <c r="E84" i="20"/>
  <c r="D84" i="20"/>
  <c r="D83" i="20" s="1"/>
  <c r="K83" i="20"/>
  <c r="F83" i="20"/>
  <c r="H82" i="20"/>
  <c r="C82" i="20"/>
  <c r="H81" i="20"/>
  <c r="C81" i="20"/>
  <c r="L80" i="20"/>
  <c r="K80" i="20"/>
  <c r="J80" i="20"/>
  <c r="I80" i="20"/>
  <c r="H80" i="20" s="1"/>
  <c r="G80" i="20"/>
  <c r="F80" i="20"/>
  <c r="E80" i="20"/>
  <c r="D80" i="20"/>
  <c r="H79" i="20"/>
  <c r="C79" i="20"/>
  <c r="H78" i="20"/>
  <c r="C78" i="20"/>
  <c r="L77" i="20"/>
  <c r="L76" i="20" s="1"/>
  <c r="L75" i="20" s="1"/>
  <c r="K77" i="20"/>
  <c r="K76" i="20" s="1"/>
  <c r="J77" i="20"/>
  <c r="J76" i="20" s="1"/>
  <c r="I77" i="20"/>
  <c r="H77" i="20" s="1"/>
  <c r="G77" i="20"/>
  <c r="G76" i="20" s="1"/>
  <c r="F77" i="20"/>
  <c r="F76" i="20" s="1"/>
  <c r="E77" i="20"/>
  <c r="D77" i="20"/>
  <c r="C77" i="20" s="1"/>
  <c r="E76" i="20"/>
  <c r="H74" i="20"/>
  <c r="C74" i="20"/>
  <c r="H73" i="20"/>
  <c r="C73" i="20"/>
  <c r="H72" i="20"/>
  <c r="C72" i="20"/>
  <c r="H71" i="20"/>
  <c r="C71" i="20"/>
  <c r="H70" i="20"/>
  <c r="C70" i="20"/>
  <c r="L69" i="20"/>
  <c r="L67" i="20" s="1"/>
  <c r="K69" i="20"/>
  <c r="J69" i="20"/>
  <c r="I69" i="20"/>
  <c r="G69" i="20"/>
  <c r="G67" i="20" s="1"/>
  <c r="F69" i="20"/>
  <c r="F67" i="20" s="1"/>
  <c r="E69" i="20"/>
  <c r="D69" i="20"/>
  <c r="C69" i="20"/>
  <c r="H68" i="20"/>
  <c r="C68" i="20"/>
  <c r="K67" i="20"/>
  <c r="K53" i="20" s="1"/>
  <c r="J67" i="20"/>
  <c r="I67" i="20"/>
  <c r="E67" i="20"/>
  <c r="D67" i="20"/>
  <c r="H66" i="20"/>
  <c r="C66" i="20"/>
  <c r="H65" i="20"/>
  <c r="C65" i="20"/>
  <c r="H64" i="20"/>
  <c r="C64" i="20"/>
  <c r="H63" i="20"/>
  <c r="C63" i="20"/>
  <c r="H62" i="20"/>
  <c r="C62" i="20"/>
  <c r="H61" i="20"/>
  <c r="C61" i="20"/>
  <c r="H60" i="20"/>
  <c r="C60" i="20"/>
  <c r="H59" i="20"/>
  <c r="C59" i="20"/>
  <c r="L58" i="20"/>
  <c r="K58" i="20"/>
  <c r="J58" i="20"/>
  <c r="I58" i="20"/>
  <c r="G58" i="20"/>
  <c r="F58" i="20"/>
  <c r="E58" i="20"/>
  <c r="C58" i="20" s="1"/>
  <c r="D58" i="20"/>
  <c r="H57" i="20"/>
  <c r="C57" i="20"/>
  <c r="H56" i="20"/>
  <c r="C56" i="20"/>
  <c r="L55" i="20"/>
  <c r="K55" i="20"/>
  <c r="K54" i="20" s="1"/>
  <c r="J55" i="20"/>
  <c r="J54" i="20" s="1"/>
  <c r="J53" i="20" s="1"/>
  <c r="I55" i="20"/>
  <c r="G55" i="20"/>
  <c r="G54" i="20" s="1"/>
  <c r="F55" i="20"/>
  <c r="F54" i="20" s="1"/>
  <c r="E55" i="20"/>
  <c r="D55" i="20"/>
  <c r="C55" i="20" s="1"/>
  <c r="L54" i="20"/>
  <c r="I54" i="20"/>
  <c r="D54" i="20"/>
  <c r="D53" i="20" s="1"/>
  <c r="H47" i="20"/>
  <c r="C47" i="20"/>
  <c r="H46" i="20"/>
  <c r="C46" i="20"/>
  <c r="L45" i="20"/>
  <c r="H45" i="20"/>
  <c r="G45" i="20"/>
  <c r="C45" i="20" s="1"/>
  <c r="H44" i="20"/>
  <c r="C44" i="20"/>
  <c r="K43" i="20"/>
  <c r="J43" i="20"/>
  <c r="H43" i="20" s="1"/>
  <c r="I43" i="20"/>
  <c r="F43" i="20"/>
  <c r="E43" i="20"/>
  <c r="D43" i="20"/>
  <c r="H42" i="20"/>
  <c r="C42" i="20"/>
  <c r="I41" i="20"/>
  <c r="H41" i="20"/>
  <c r="D41" i="20"/>
  <c r="C41" i="20" s="1"/>
  <c r="H40" i="20"/>
  <c r="C40" i="20"/>
  <c r="H39" i="20"/>
  <c r="C39" i="20"/>
  <c r="H38" i="20"/>
  <c r="C38" i="20"/>
  <c r="H37" i="20"/>
  <c r="C37" i="20"/>
  <c r="K36" i="20"/>
  <c r="H36" i="20"/>
  <c r="F36" i="20"/>
  <c r="C36" i="20" s="1"/>
  <c r="H35" i="20"/>
  <c r="C35" i="20"/>
  <c r="H34" i="20"/>
  <c r="C34" i="20"/>
  <c r="K33" i="20"/>
  <c r="H33" i="20"/>
  <c r="F33" i="20"/>
  <c r="C33" i="20" s="1"/>
  <c r="H32" i="20"/>
  <c r="C32" i="20"/>
  <c r="K31" i="20"/>
  <c r="K26" i="20" s="1"/>
  <c r="H26" i="20" s="1"/>
  <c r="F31" i="20"/>
  <c r="C31" i="20"/>
  <c r="H30" i="20"/>
  <c r="C30" i="20"/>
  <c r="H29" i="20"/>
  <c r="C29" i="20"/>
  <c r="H28" i="20"/>
  <c r="C28" i="20"/>
  <c r="K27" i="20"/>
  <c r="H27" i="20"/>
  <c r="F27" i="20"/>
  <c r="C27" i="20" s="1"/>
  <c r="H25" i="20"/>
  <c r="C25" i="20"/>
  <c r="I24" i="20"/>
  <c r="H24" i="20" s="1"/>
  <c r="C24" i="20"/>
  <c r="H23" i="20"/>
  <c r="C23" i="20"/>
  <c r="H22" i="20"/>
  <c r="C22" i="20"/>
  <c r="L21" i="20"/>
  <c r="K21" i="20"/>
  <c r="K289" i="20" s="1"/>
  <c r="K288" i="20" s="1"/>
  <c r="J21" i="20"/>
  <c r="J289" i="20" s="1"/>
  <c r="J288" i="20" s="1"/>
  <c r="I21" i="20"/>
  <c r="I289" i="20" s="1"/>
  <c r="I288" i="20" s="1"/>
  <c r="G21" i="20"/>
  <c r="G289" i="20" s="1"/>
  <c r="G288" i="20" s="1"/>
  <c r="F21" i="20"/>
  <c r="F289" i="20" s="1"/>
  <c r="F288" i="20" s="1"/>
  <c r="E21" i="20"/>
  <c r="E289" i="20" s="1"/>
  <c r="E288" i="20" s="1"/>
  <c r="D21" i="20"/>
  <c r="H298" i="19"/>
  <c r="C298" i="19"/>
  <c r="H297" i="19"/>
  <c r="C297" i="19"/>
  <c r="H296" i="19"/>
  <c r="C296" i="19"/>
  <c r="H295" i="19"/>
  <c r="C295" i="19"/>
  <c r="H294" i="19"/>
  <c r="C294" i="19"/>
  <c r="H293" i="19"/>
  <c r="C293" i="19"/>
  <c r="H292" i="19"/>
  <c r="C292" i="19"/>
  <c r="H291" i="19"/>
  <c r="C291" i="19"/>
  <c r="C290" i="19" s="1"/>
  <c r="L290" i="19"/>
  <c r="K290" i="19"/>
  <c r="J290" i="19"/>
  <c r="I290" i="19"/>
  <c r="G290" i="19"/>
  <c r="F290" i="19"/>
  <c r="E290" i="19"/>
  <c r="D290" i="19"/>
  <c r="H285" i="19"/>
  <c r="C285" i="19"/>
  <c r="H284" i="19"/>
  <c r="C284" i="19"/>
  <c r="L283" i="19"/>
  <c r="K283" i="19"/>
  <c r="J283" i="19"/>
  <c r="I283" i="19"/>
  <c r="H283" i="19" s="1"/>
  <c r="G283" i="19"/>
  <c r="F283" i="19"/>
  <c r="E283" i="19"/>
  <c r="D283" i="19"/>
  <c r="H282" i="19"/>
  <c r="C282" i="19"/>
  <c r="L281" i="19"/>
  <c r="K281" i="19"/>
  <c r="J281" i="19"/>
  <c r="I281" i="19"/>
  <c r="H281" i="19" s="1"/>
  <c r="G281" i="19"/>
  <c r="F281" i="19"/>
  <c r="E281" i="19"/>
  <c r="D281" i="19"/>
  <c r="H280" i="19"/>
  <c r="C280" i="19"/>
  <c r="H279" i="19"/>
  <c r="C279" i="19"/>
  <c r="H278" i="19"/>
  <c r="C278" i="19"/>
  <c r="H277" i="19"/>
  <c r="C277" i="19"/>
  <c r="L276" i="19"/>
  <c r="K276" i="19"/>
  <c r="J276" i="19"/>
  <c r="I276" i="19"/>
  <c r="H276" i="19" s="1"/>
  <c r="G276" i="19"/>
  <c r="F276" i="19"/>
  <c r="E276" i="19"/>
  <c r="D276" i="19"/>
  <c r="H275" i="19"/>
  <c r="C275" i="19"/>
  <c r="H274" i="19"/>
  <c r="C274" i="19"/>
  <c r="H273" i="19"/>
  <c r="C273" i="19"/>
  <c r="L272" i="19"/>
  <c r="L270" i="19" s="1"/>
  <c r="L269" i="19" s="1"/>
  <c r="K272" i="19"/>
  <c r="J272" i="19"/>
  <c r="I272" i="19"/>
  <c r="H272" i="19" s="1"/>
  <c r="G272" i="19"/>
  <c r="F272" i="19"/>
  <c r="E272" i="19"/>
  <c r="E270" i="19" s="1"/>
  <c r="E269" i="19" s="1"/>
  <c r="D272" i="19"/>
  <c r="H271" i="19"/>
  <c r="C271" i="19"/>
  <c r="K270" i="19"/>
  <c r="K269" i="19" s="1"/>
  <c r="J270" i="19"/>
  <c r="J269" i="19" s="1"/>
  <c r="G270" i="19"/>
  <c r="G269" i="19" s="1"/>
  <c r="F270" i="19"/>
  <c r="F269" i="19"/>
  <c r="H268" i="19"/>
  <c r="C268" i="19"/>
  <c r="H267" i="19"/>
  <c r="C267" i="19"/>
  <c r="H266" i="19"/>
  <c r="C266" i="19"/>
  <c r="H265" i="19"/>
  <c r="C265" i="19"/>
  <c r="L264" i="19"/>
  <c r="K264" i="19"/>
  <c r="J264" i="19"/>
  <c r="H264" i="19" s="1"/>
  <c r="I264" i="19"/>
  <c r="G264" i="19"/>
  <c r="F264" i="19"/>
  <c r="E264" i="19"/>
  <c r="E259" i="19" s="1"/>
  <c r="D264" i="19"/>
  <c r="D259" i="19" s="1"/>
  <c r="H263" i="19"/>
  <c r="C263" i="19"/>
  <c r="H262" i="19"/>
  <c r="C262" i="19"/>
  <c r="H261" i="19"/>
  <c r="C261" i="19"/>
  <c r="L260" i="19"/>
  <c r="L259" i="19" s="1"/>
  <c r="K260" i="19"/>
  <c r="K259" i="19" s="1"/>
  <c r="J260" i="19"/>
  <c r="I260" i="19"/>
  <c r="G260" i="19"/>
  <c r="G259" i="19" s="1"/>
  <c r="F260" i="19"/>
  <c r="F259" i="19" s="1"/>
  <c r="E260" i="19"/>
  <c r="D260" i="19"/>
  <c r="J259" i="19"/>
  <c r="H259" i="19" s="1"/>
  <c r="I259" i="19"/>
  <c r="H258" i="19"/>
  <c r="C258" i="19"/>
  <c r="H257" i="19"/>
  <c r="C257" i="19"/>
  <c r="H256" i="19"/>
  <c r="C256" i="19"/>
  <c r="H255" i="19"/>
  <c r="C255" i="19"/>
  <c r="H254" i="19"/>
  <c r="C254" i="19"/>
  <c r="H253" i="19"/>
  <c r="C253" i="19"/>
  <c r="L252" i="19"/>
  <c r="L251" i="19" s="1"/>
  <c r="K252" i="19"/>
  <c r="K251" i="19" s="1"/>
  <c r="J252" i="19"/>
  <c r="I252" i="19"/>
  <c r="G252" i="19"/>
  <c r="G251" i="19" s="1"/>
  <c r="F252" i="19"/>
  <c r="F251" i="19" s="1"/>
  <c r="E252" i="19"/>
  <c r="D252" i="19"/>
  <c r="J251" i="19"/>
  <c r="H251" i="19" s="1"/>
  <c r="I251" i="19"/>
  <c r="E251" i="19"/>
  <c r="D251" i="19"/>
  <c r="H250" i="19"/>
  <c r="C250" i="19"/>
  <c r="H249" i="19"/>
  <c r="C249" i="19"/>
  <c r="H248" i="19"/>
  <c r="C248" i="19"/>
  <c r="H247" i="19"/>
  <c r="C247" i="19"/>
  <c r="L246" i="19"/>
  <c r="K246" i="19"/>
  <c r="J246" i="19"/>
  <c r="I246" i="19"/>
  <c r="G246" i="19"/>
  <c r="F246" i="19"/>
  <c r="E246" i="19"/>
  <c r="D246" i="19"/>
  <c r="H245" i="19"/>
  <c r="C245" i="19"/>
  <c r="H244" i="19"/>
  <c r="C244" i="19"/>
  <c r="H243" i="19"/>
  <c r="C243" i="19"/>
  <c r="H242" i="19"/>
  <c r="C242" i="19"/>
  <c r="H241" i="19"/>
  <c r="C241" i="19"/>
  <c r="H240" i="19"/>
  <c r="C240" i="19"/>
  <c r="H239" i="19"/>
  <c r="C239" i="19"/>
  <c r="L238" i="19"/>
  <c r="K238" i="19"/>
  <c r="J238" i="19"/>
  <c r="I238" i="19"/>
  <c r="H238" i="19" s="1"/>
  <c r="G238" i="19"/>
  <c r="F238" i="19"/>
  <c r="E238" i="19"/>
  <c r="D238" i="19"/>
  <c r="H237" i="19"/>
  <c r="C237" i="19"/>
  <c r="H236" i="19"/>
  <c r="C236" i="19"/>
  <c r="L235" i="19"/>
  <c r="K235" i="19"/>
  <c r="J235" i="19"/>
  <c r="I235" i="19"/>
  <c r="G235" i="19"/>
  <c r="F235" i="19"/>
  <c r="F231" i="19" s="1"/>
  <c r="F230" i="19" s="1"/>
  <c r="E235" i="19"/>
  <c r="D235" i="19"/>
  <c r="H234" i="19"/>
  <c r="C234" i="19"/>
  <c r="L233" i="19"/>
  <c r="K233" i="19"/>
  <c r="J233" i="19"/>
  <c r="I233" i="19"/>
  <c r="H233" i="19" s="1"/>
  <c r="G233" i="19"/>
  <c r="F233" i="19"/>
  <c r="E233" i="19"/>
  <c r="E231" i="19" s="1"/>
  <c r="E230" i="19" s="1"/>
  <c r="D233" i="19"/>
  <c r="H232" i="19"/>
  <c r="C232" i="19"/>
  <c r="L231" i="19"/>
  <c r="L230" i="19" s="1"/>
  <c r="H229" i="19"/>
  <c r="C229" i="19"/>
  <c r="H228" i="19"/>
  <c r="C228" i="19"/>
  <c r="L227" i="19"/>
  <c r="K227" i="19"/>
  <c r="K204" i="19" s="1"/>
  <c r="J227" i="19"/>
  <c r="I227" i="19"/>
  <c r="H227" i="19"/>
  <c r="G227" i="19"/>
  <c r="F227" i="19"/>
  <c r="E227" i="19"/>
  <c r="D227" i="19"/>
  <c r="C227" i="19" s="1"/>
  <c r="H226" i="19"/>
  <c r="C226" i="19"/>
  <c r="H225" i="19"/>
  <c r="C225" i="19"/>
  <c r="H224" i="19"/>
  <c r="C224" i="19"/>
  <c r="H223" i="19"/>
  <c r="C223" i="19"/>
  <c r="H222" i="19"/>
  <c r="C222" i="19"/>
  <c r="H221" i="19"/>
  <c r="C221" i="19"/>
  <c r="H220" i="19"/>
  <c r="C220" i="19"/>
  <c r="H219" i="19"/>
  <c r="C219" i="19"/>
  <c r="H218" i="19"/>
  <c r="C218" i="19"/>
  <c r="H217" i="19"/>
  <c r="C217" i="19"/>
  <c r="L216" i="19"/>
  <c r="K216" i="19"/>
  <c r="J216" i="19"/>
  <c r="I216" i="19"/>
  <c r="H216" i="19" s="1"/>
  <c r="G216" i="19"/>
  <c r="F216" i="19"/>
  <c r="E216" i="19"/>
  <c r="D216" i="19"/>
  <c r="H215" i="19"/>
  <c r="C215" i="19"/>
  <c r="H214" i="19"/>
  <c r="C214" i="19"/>
  <c r="H213" i="19"/>
  <c r="C213" i="19"/>
  <c r="H212" i="19"/>
  <c r="C212" i="19"/>
  <c r="H211" i="19"/>
  <c r="C211" i="19"/>
  <c r="H210" i="19"/>
  <c r="C210" i="19"/>
  <c r="H209" i="19"/>
  <c r="C209" i="19"/>
  <c r="H208" i="19"/>
  <c r="C208" i="19"/>
  <c r="H207" i="19"/>
  <c r="C207" i="19"/>
  <c r="H206" i="19"/>
  <c r="C206" i="19"/>
  <c r="L205" i="19"/>
  <c r="K205" i="19"/>
  <c r="J205" i="19"/>
  <c r="J204" i="19" s="1"/>
  <c r="I205" i="19"/>
  <c r="I204" i="19" s="1"/>
  <c r="G205" i="19"/>
  <c r="G204" i="19" s="1"/>
  <c r="F205" i="19"/>
  <c r="E205" i="19"/>
  <c r="E204" i="19" s="1"/>
  <c r="D205" i="19"/>
  <c r="F204" i="19"/>
  <c r="H203" i="19"/>
  <c r="C203" i="19"/>
  <c r="H202" i="19"/>
  <c r="C202" i="19"/>
  <c r="H201" i="19"/>
  <c r="C201" i="19"/>
  <c r="H200" i="19"/>
  <c r="C200" i="19"/>
  <c r="H199" i="19"/>
  <c r="C199" i="19"/>
  <c r="L198" i="19"/>
  <c r="K198" i="19"/>
  <c r="K196" i="19" s="1"/>
  <c r="J198" i="19"/>
  <c r="I198" i="19"/>
  <c r="H198" i="19" s="1"/>
  <c r="G198" i="19"/>
  <c r="G196" i="19" s="1"/>
  <c r="G195" i="19" s="1"/>
  <c r="F198" i="19"/>
  <c r="E198" i="19"/>
  <c r="D198" i="19"/>
  <c r="H197" i="19"/>
  <c r="C197" i="19"/>
  <c r="L196" i="19"/>
  <c r="J196" i="19"/>
  <c r="I196" i="19"/>
  <c r="I195" i="19" s="1"/>
  <c r="F196" i="19"/>
  <c r="E196" i="19"/>
  <c r="D196" i="19"/>
  <c r="F195" i="19"/>
  <c r="E195" i="19"/>
  <c r="H193" i="19"/>
  <c r="C193" i="19"/>
  <c r="L192" i="19"/>
  <c r="L191" i="19" s="1"/>
  <c r="K192" i="19"/>
  <c r="K191" i="19" s="1"/>
  <c r="J192" i="19"/>
  <c r="I192" i="19"/>
  <c r="H192" i="19"/>
  <c r="G192" i="19"/>
  <c r="G191" i="19" s="1"/>
  <c r="F192" i="19"/>
  <c r="F191" i="19" s="1"/>
  <c r="F187" i="19" s="1"/>
  <c r="E192" i="19"/>
  <c r="D192" i="19"/>
  <c r="C192" i="19" s="1"/>
  <c r="J191" i="19"/>
  <c r="J187" i="19" s="1"/>
  <c r="I191" i="19"/>
  <c r="E191" i="19"/>
  <c r="H190" i="19"/>
  <c r="C190" i="19"/>
  <c r="H189" i="19"/>
  <c r="C189" i="19"/>
  <c r="L188" i="19"/>
  <c r="K188" i="19"/>
  <c r="J188" i="19"/>
  <c r="I188" i="19"/>
  <c r="I187" i="19" s="1"/>
  <c r="G188" i="19"/>
  <c r="F188" i="19"/>
  <c r="E188" i="19"/>
  <c r="E187" i="19" s="1"/>
  <c r="D188" i="19"/>
  <c r="H186" i="19"/>
  <c r="C186" i="19"/>
  <c r="H185" i="19"/>
  <c r="C185" i="19"/>
  <c r="L184" i="19"/>
  <c r="K184" i="19"/>
  <c r="J184" i="19"/>
  <c r="I184" i="19"/>
  <c r="H184" i="19" s="1"/>
  <c r="G184" i="19"/>
  <c r="F184" i="19"/>
  <c r="E184" i="19"/>
  <c r="D184" i="19"/>
  <c r="H183" i="19"/>
  <c r="C183" i="19"/>
  <c r="H182" i="19"/>
  <c r="C182" i="19"/>
  <c r="H181" i="19"/>
  <c r="C181" i="19"/>
  <c r="H180" i="19"/>
  <c r="C180" i="19"/>
  <c r="L179" i="19"/>
  <c r="K179" i="19"/>
  <c r="K174" i="19" s="1"/>
  <c r="K173" i="19" s="1"/>
  <c r="J179" i="19"/>
  <c r="I179" i="19"/>
  <c r="G179" i="19"/>
  <c r="F179" i="19"/>
  <c r="E179" i="19"/>
  <c r="D179" i="19"/>
  <c r="H178" i="19"/>
  <c r="C178" i="19"/>
  <c r="H177" i="19"/>
  <c r="C177" i="19"/>
  <c r="H176" i="19"/>
  <c r="C176" i="19"/>
  <c r="L175" i="19"/>
  <c r="K175" i="19"/>
  <c r="J175" i="19"/>
  <c r="I175" i="19"/>
  <c r="H175" i="19" s="1"/>
  <c r="G175" i="19"/>
  <c r="G174" i="19" s="1"/>
  <c r="G173" i="19" s="1"/>
  <c r="F175" i="19"/>
  <c r="E175" i="19"/>
  <c r="D175" i="19"/>
  <c r="C175" i="19" s="1"/>
  <c r="L174" i="19"/>
  <c r="L173" i="19" s="1"/>
  <c r="D174" i="19"/>
  <c r="H172" i="19"/>
  <c r="C172" i="19"/>
  <c r="H171" i="19"/>
  <c r="C171" i="19"/>
  <c r="H170" i="19"/>
  <c r="C170" i="19"/>
  <c r="H169" i="19"/>
  <c r="C169" i="19"/>
  <c r="H168" i="19"/>
  <c r="C168" i="19"/>
  <c r="H167" i="19"/>
  <c r="C167" i="19"/>
  <c r="L166" i="19"/>
  <c r="L165" i="19" s="1"/>
  <c r="K166" i="19"/>
  <c r="K165" i="19" s="1"/>
  <c r="J166" i="19"/>
  <c r="I166" i="19"/>
  <c r="I165" i="19" s="1"/>
  <c r="G166" i="19"/>
  <c r="G165" i="19" s="1"/>
  <c r="F166" i="19"/>
  <c r="E166" i="19"/>
  <c r="E165" i="19" s="1"/>
  <c r="D166" i="19"/>
  <c r="J165" i="19"/>
  <c r="F165" i="19"/>
  <c r="H164" i="19"/>
  <c r="C164" i="19"/>
  <c r="H163" i="19"/>
  <c r="C163" i="19"/>
  <c r="H162" i="19"/>
  <c r="C162" i="19"/>
  <c r="H161" i="19"/>
  <c r="C161" i="19"/>
  <c r="L160" i="19"/>
  <c r="K160" i="19"/>
  <c r="J160" i="19"/>
  <c r="I160" i="19"/>
  <c r="H160" i="19" s="1"/>
  <c r="G160" i="19"/>
  <c r="F160" i="19"/>
  <c r="E160" i="19"/>
  <c r="D160" i="19"/>
  <c r="H159" i="19"/>
  <c r="C159" i="19"/>
  <c r="H158" i="19"/>
  <c r="C158" i="19"/>
  <c r="H157" i="19"/>
  <c r="C157" i="19"/>
  <c r="H156" i="19"/>
  <c r="C156" i="19"/>
  <c r="H155" i="19"/>
  <c r="C155" i="19"/>
  <c r="H154" i="19"/>
  <c r="C154" i="19"/>
  <c r="H153" i="19"/>
  <c r="C153" i="19"/>
  <c r="H152" i="19"/>
  <c r="C152" i="19"/>
  <c r="L151" i="19"/>
  <c r="K151" i="19"/>
  <c r="J151" i="19"/>
  <c r="I151" i="19"/>
  <c r="G151" i="19"/>
  <c r="F151" i="19"/>
  <c r="E151" i="19"/>
  <c r="D151" i="19"/>
  <c r="H150" i="19"/>
  <c r="C150" i="19"/>
  <c r="H149" i="19"/>
  <c r="C149" i="19"/>
  <c r="H148" i="19"/>
  <c r="C148" i="19"/>
  <c r="H147" i="19"/>
  <c r="C147" i="19"/>
  <c r="H146" i="19"/>
  <c r="C146" i="19"/>
  <c r="H145" i="19"/>
  <c r="C145" i="19"/>
  <c r="L144" i="19"/>
  <c r="K144" i="19"/>
  <c r="J144" i="19"/>
  <c r="I144" i="19"/>
  <c r="H144" i="19" s="1"/>
  <c r="G144" i="19"/>
  <c r="F144" i="19"/>
  <c r="E144" i="19"/>
  <c r="D144" i="19"/>
  <c r="H143" i="19"/>
  <c r="C143" i="19"/>
  <c r="H142" i="19"/>
  <c r="C142" i="19"/>
  <c r="L141" i="19"/>
  <c r="K141" i="19"/>
  <c r="J141" i="19"/>
  <c r="I141" i="19"/>
  <c r="G141" i="19"/>
  <c r="F141" i="19"/>
  <c r="E141" i="19"/>
  <c r="D141" i="19"/>
  <c r="H140" i="19"/>
  <c r="C140" i="19"/>
  <c r="H139" i="19"/>
  <c r="C139" i="19"/>
  <c r="H138" i="19"/>
  <c r="C138" i="19"/>
  <c r="H137" i="19"/>
  <c r="C137" i="19"/>
  <c r="L136" i="19"/>
  <c r="K136" i="19"/>
  <c r="K130" i="19" s="1"/>
  <c r="J136" i="19"/>
  <c r="I136" i="19"/>
  <c r="H136" i="19"/>
  <c r="G136" i="19"/>
  <c r="F136" i="19"/>
  <c r="E136" i="19"/>
  <c r="D136" i="19"/>
  <c r="C136" i="19" s="1"/>
  <c r="H135" i="19"/>
  <c r="C135" i="19"/>
  <c r="H134" i="19"/>
  <c r="C134" i="19"/>
  <c r="H133" i="19"/>
  <c r="C133" i="19"/>
  <c r="H132" i="19"/>
  <c r="C132" i="19"/>
  <c r="L131" i="19"/>
  <c r="K131" i="19"/>
  <c r="J131" i="19"/>
  <c r="I131" i="19"/>
  <c r="H131" i="19" s="1"/>
  <c r="G131" i="19"/>
  <c r="G130" i="19" s="1"/>
  <c r="F131" i="19"/>
  <c r="E131" i="19"/>
  <c r="D131" i="19"/>
  <c r="C131" i="19" s="1"/>
  <c r="L130" i="19"/>
  <c r="D130" i="19"/>
  <c r="H129" i="19"/>
  <c r="H128" i="19" s="1"/>
  <c r="C129" i="19"/>
  <c r="L128" i="19"/>
  <c r="K128" i="19"/>
  <c r="J128" i="19"/>
  <c r="I128" i="19"/>
  <c r="G128" i="19"/>
  <c r="F128" i="19"/>
  <c r="E128" i="19"/>
  <c r="D128" i="19"/>
  <c r="C128" i="19"/>
  <c r="H127" i="19"/>
  <c r="C127" i="19"/>
  <c r="H126" i="19"/>
  <c r="C126" i="19"/>
  <c r="H125" i="19"/>
  <c r="C125" i="19"/>
  <c r="H124" i="19"/>
  <c r="C124" i="19"/>
  <c r="H123" i="19"/>
  <c r="C123" i="19"/>
  <c r="L122" i="19"/>
  <c r="K122" i="19"/>
  <c r="J122" i="19"/>
  <c r="I122" i="19"/>
  <c r="H122" i="19" s="1"/>
  <c r="G122" i="19"/>
  <c r="F122" i="19"/>
  <c r="E122" i="19"/>
  <c r="D122" i="19"/>
  <c r="H121" i="19"/>
  <c r="C121" i="19"/>
  <c r="H120" i="19"/>
  <c r="C120" i="19"/>
  <c r="H119" i="19"/>
  <c r="C119" i="19"/>
  <c r="H118" i="19"/>
  <c r="C118" i="19"/>
  <c r="H117" i="19"/>
  <c r="C117" i="19"/>
  <c r="L116" i="19"/>
  <c r="K116" i="19"/>
  <c r="J116" i="19"/>
  <c r="I116" i="19"/>
  <c r="H116" i="19" s="1"/>
  <c r="G116" i="19"/>
  <c r="F116" i="19"/>
  <c r="E116" i="19"/>
  <c r="D116" i="19"/>
  <c r="H115" i="19"/>
  <c r="C115" i="19"/>
  <c r="H114" i="19"/>
  <c r="C114" i="19"/>
  <c r="H113" i="19"/>
  <c r="C113" i="19"/>
  <c r="L112" i="19"/>
  <c r="K112" i="19"/>
  <c r="J112" i="19"/>
  <c r="I112" i="19"/>
  <c r="H112" i="19" s="1"/>
  <c r="G112" i="19"/>
  <c r="F112" i="19"/>
  <c r="E112" i="19"/>
  <c r="D112" i="19"/>
  <c r="H111" i="19"/>
  <c r="C111" i="19"/>
  <c r="H110" i="19"/>
  <c r="C110" i="19"/>
  <c r="H109" i="19"/>
  <c r="C109" i="19"/>
  <c r="H108" i="19"/>
  <c r="C108" i="19"/>
  <c r="H107" i="19"/>
  <c r="C107" i="19"/>
  <c r="H106" i="19"/>
  <c r="C106" i="19"/>
  <c r="H105" i="19"/>
  <c r="C105" i="19"/>
  <c r="H104" i="19"/>
  <c r="C104" i="19"/>
  <c r="L103" i="19"/>
  <c r="K103" i="19"/>
  <c r="J103" i="19"/>
  <c r="I103" i="19"/>
  <c r="G103" i="19"/>
  <c r="F103" i="19"/>
  <c r="E103" i="19"/>
  <c r="D103" i="19"/>
  <c r="H102" i="19"/>
  <c r="C102" i="19"/>
  <c r="H101" i="19"/>
  <c r="C101" i="19"/>
  <c r="H100" i="19"/>
  <c r="C100" i="19"/>
  <c r="H99" i="19"/>
  <c r="C99" i="19"/>
  <c r="H98" i="19"/>
  <c r="C98" i="19"/>
  <c r="H97" i="19"/>
  <c r="C97" i="19"/>
  <c r="H96" i="19"/>
  <c r="C96" i="19"/>
  <c r="L95" i="19"/>
  <c r="K95" i="19"/>
  <c r="J95" i="19"/>
  <c r="I95" i="19"/>
  <c r="G95" i="19"/>
  <c r="F95" i="19"/>
  <c r="E95" i="19"/>
  <c r="D95" i="19"/>
  <c r="H94" i="19"/>
  <c r="C94" i="19"/>
  <c r="H93" i="19"/>
  <c r="C93" i="19"/>
  <c r="H92" i="19"/>
  <c r="C92" i="19"/>
  <c r="H91" i="19"/>
  <c r="C91" i="19"/>
  <c r="H90" i="19"/>
  <c r="C90" i="19"/>
  <c r="L89" i="19"/>
  <c r="K89" i="19"/>
  <c r="J89" i="19"/>
  <c r="I89" i="19"/>
  <c r="G89" i="19"/>
  <c r="F89" i="19"/>
  <c r="E89" i="19"/>
  <c r="D89" i="19"/>
  <c r="H88" i="19"/>
  <c r="C88" i="19"/>
  <c r="H87" i="19"/>
  <c r="C87" i="19"/>
  <c r="H86" i="19"/>
  <c r="C86" i="19"/>
  <c r="H85" i="19"/>
  <c r="C85" i="19"/>
  <c r="L84" i="19"/>
  <c r="K84" i="19"/>
  <c r="J84" i="19"/>
  <c r="I84" i="19"/>
  <c r="I83" i="19" s="1"/>
  <c r="G84" i="19"/>
  <c r="F84" i="19"/>
  <c r="E84" i="19"/>
  <c r="D84" i="19"/>
  <c r="F83" i="19"/>
  <c r="E83" i="19"/>
  <c r="H82" i="19"/>
  <c r="C82" i="19"/>
  <c r="H81" i="19"/>
  <c r="C81" i="19"/>
  <c r="L80" i="19"/>
  <c r="K80" i="19"/>
  <c r="J80" i="19"/>
  <c r="I80" i="19"/>
  <c r="H80" i="19" s="1"/>
  <c r="G80" i="19"/>
  <c r="F80" i="19"/>
  <c r="E80" i="19"/>
  <c r="D80" i="19"/>
  <c r="H79" i="19"/>
  <c r="C79" i="19"/>
  <c r="H78" i="19"/>
  <c r="C78" i="19"/>
  <c r="L77" i="19"/>
  <c r="K77" i="19"/>
  <c r="J77" i="19"/>
  <c r="J76" i="19" s="1"/>
  <c r="I77" i="19"/>
  <c r="G77" i="19"/>
  <c r="F77" i="19"/>
  <c r="F76" i="19" s="1"/>
  <c r="E77" i="19"/>
  <c r="E76" i="19" s="1"/>
  <c r="D77" i="19"/>
  <c r="L76" i="19"/>
  <c r="K76" i="19"/>
  <c r="G76" i="19"/>
  <c r="D76" i="19"/>
  <c r="H74" i="19"/>
  <c r="C74" i="19"/>
  <c r="H73" i="19"/>
  <c r="C73" i="19"/>
  <c r="H72" i="19"/>
  <c r="C72" i="19"/>
  <c r="H71" i="19"/>
  <c r="C71" i="19"/>
  <c r="H70" i="19"/>
  <c r="C70" i="19"/>
  <c r="L69" i="19"/>
  <c r="L67" i="19" s="1"/>
  <c r="K69" i="19"/>
  <c r="J69" i="19"/>
  <c r="I69" i="19"/>
  <c r="H69" i="19" s="1"/>
  <c r="G69" i="19"/>
  <c r="G67" i="19" s="1"/>
  <c r="F69" i="19"/>
  <c r="E69" i="19"/>
  <c r="D69" i="19"/>
  <c r="C69" i="19" s="1"/>
  <c r="H68" i="19"/>
  <c r="C68" i="19"/>
  <c r="K67" i="19"/>
  <c r="J67" i="19"/>
  <c r="F67" i="19"/>
  <c r="E67" i="19"/>
  <c r="H66" i="19"/>
  <c r="C66" i="19"/>
  <c r="H65" i="19"/>
  <c r="C65" i="19"/>
  <c r="H64" i="19"/>
  <c r="C64" i="19"/>
  <c r="H63" i="19"/>
  <c r="C63" i="19"/>
  <c r="H62" i="19"/>
  <c r="C62" i="19"/>
  <c r="H61" i="19"/>
  <c r="C61" i="19"/>
  <c r="H60" i="19"/>
  <c r="C60" i="19"/>
  <c r="H59" i="19"/>
  <c r="C59" i="19"/>
  <c r="L58" i="19"/>
  <c r="K58" i="19"/>
  <c r="J58" i="19"/>
  <c r="H58" i="19" s="1"/>
  <c r="I58" i="19"/>
  <c r="G58" i="19"/>
  <c r="F58" i="19"/>
  <c r="E58" i="19"/>
  <c r="D58" i="19"/>
  <c r="H57" i="19"/>
  <c r="C57" i="19"/>
  <c r="H56" i="19"/>
  <c r="C56" i="19"/>
  <c r="L55" i="19"/>
  <c r="K55" i="19"/>
  <c r="J55" i="19"/>
  <c r="I55" i="19"/>
  <c r="G55" i="19"/>
  <c r="G54" i="19" s="1"/>
  <c r="G53" i="19" s="1"/>
  <c r="F55" i="19"/>
  <c r="F54" i="19" s="1"/>
  <c r="F53" i="19" s="1"/>
  <c r="E55" i="19"/>
  <c r="E54" i="19" s="1"/>
  <c r="D55" i="19"/>
  <c r="L54" i="19"/>
  <c r="K54" i="19"/>
  <c r="K53" i="19" s="1"/>
  <c r="D54" i="19"/>
  <c r="H47" i="19"/>
  <c r="C47" i="19"/>
  <c r="H46" i="19"/>
  <c r="C46" i="19"/>
  <c r="L45" i="19"/>
  <c r="G45" i="19"/>
  <c r="H44" i="19"/>
  <c r="C44" i="19"/>
  <c r="K43" i="19"/>
  <c r="J43" i="19"/>
  <c r="I43" i="19"/>
  <c r="F43" i="19"/>
  <c r="E43" i="19"/>
  <c r="D43" i="19"/>
  <c r="C43" i="19" s="1"/>
  <c r="H42" i="19"/>
  <c r="C42" i="19"/>
  <c r="I41" i="19"/>
  <c r="H41" i="19" s="1"/>
  <c r="D41" i="19"/>
  <c r="C41" i="19" s="1"/>
  <c r="H40" i="19"/>
  <c r="C40" i="19"/>
  <c r="H39" i="19"/>
  <c r="C39" i="19"/>
  <c r="H38" i="19"/>
  <c r="C38" i="19"/>
  <c r="H37" i="19"/>
  <c r="C37" i="19"/>
  <c r="K36" i="19"/>
  <c r="H36" i="19" s="1"/>
  <c r="F36" i="19"/>
  <c r="C36" i="19" s="1"/>
  <c r="H35" i="19"/>
  <c r="C35" i="19"/>
  <c r="H34" i="19"/>
  <c r="C34" i="19"/>
  <c r="K33" i="19"/>
  <c r="H33" i="19" s="1"/>
  <c r="F33" i="19"/>
  <c r="C33" i="19" s="1"/>
  <c r="H32" i="19"/>
  <c r="C32" i="19"/>
  <c r="K31" i="19"/>
  <c r="H31" i="19" s="1"/>
  <c r="F31" i="19"/>
  <c r="C31" i="19" s="1"/>
  <c r="H30" i="19"/>
  <c r="C30" i="19"/>
  <c r="H29" i="19"/>
  <c r="C29" i="19"/>
  <c r="H28" i="19"/>
  <c r="C28" i="19"/>
  <c r="K27" i="19"/>
  <c r="H27" i="19" s="1"/>
  <c r="F27" i="19"/>
  <c r="C27" i="19" s="1"/>
  <c r="H25" i="19"/>
  <c r="C25" i="19"/>
  <c r="I24" i="19"/>
  <c r="H24" i="19" s="1"/>
  <c r="C24" i="19"/>
  <c r="H23" i="19"/>
  <c r="C23" i="19"/>
  <c r="H22" i="19"/>
  <c r="C22" i="19"/>
  <c r="L21" i="19"/>
  <c r="L289" i="19" s="1"/>
  <c r="L288" i="19" s="1"/>
  <c r="K21" i="19"/>
  <c r="K289" i="19" s="1"/>
  <c r="K288" i="19" s="1"/>
  <c r="J21" i="19"/>
  <c r="J289" i="19" s="1"/>
  <c r="J288" i="19" s="1"/>
  <c r="I21" i="19"/>
  <c r="I289" i="19" s="1"/>
  <c r="I288" i="19" s="1"/>
  <c r="G21" i="19"/>
  <c r="G289" i="19" s="1"/>
  <c r="G288" i="19" s="1"/>
  <c r="F21" i="19"/>
  <c r="E21" i="19"/>
  <c r="E289" i="19" s="1"/>
  <c r="E288" i="19" s="1"/>
  <c r="D21" i="19"/>
  <c r="D289" i="19" s="1"/>
  <c r="D288" i="19" s="1"/>
  <c r="L20" i="19"/>
  <c r="I20" i="19"/>
  <c r="C67" i="21" l="1"/>
  <c r="F187" i="20"/>
  <c r="G187" i="21"/>
  <c r="L52" i="22"/>
  <c r="E20" i="19"/>
  <c r="F26" i="19"/>
  <c r="C26" i="19" s="1"/>
  <c r="H43" i="19"/>
  <c r="E53" i="19"/>
  <c r="J54" i="19"/>
  <c r="J53" i="19" s="1"/>
  <c r="D67" i="19"/>
  <c r="C67" i="19" s="1"/>
  <c r="I67" i="19"/>
  <c r="H67" i="19" s="1"/>
  <c r="C77" i="19"/>
  <c r="H77" i="19"/>
  <c r="C80" i="19"/>
  <c r="C84" i="19"/>
  <c r="H84" i="19"/>
  <c r="L83" i="19"/>
  <c r="C116" i="19"/>
  <c r="F130" i="19"/>
  <c r="C151" i="19"/>
  <c r="H151" i="19"/>
  <c r="C160" i="19"/>
  <c r="F174" i="19"/>
  <c r="F173" i="19" s="1"/>
  <c r="C179" i="19"/>
  <c r="H179" i="19"/>
  <c r="C184" i="19"/>
  <c r="G187" i="19"/>
  <c r="K187" i="19"/>
  <c r="C196" i="19"/>
  <c r="H196" i="19"/>
  <c r="L195" i="19"/>
  <c r="L204" i="19"/>
  <c r="C238" i="19"/>
  <c r="H246" i="19"/>
  <c r="H252" i="19"/>
  <c r="H260" i="19"/>
  <c r="I270" i="19"/>
  <c r="I269" i="19" s="1"/>
  <c r="C276" i="19"/>
  <c r="C283" i="19"/>
  <c r="J20" i="20"/>
  <c r="F26" i="20"/>
  <c r="C116" i="20"/>
  <c r="E174" i="20"/>
  <c r="E173" i="20" s="1"/>
  <c r="D204" i="20"/>
  <c r="C216" i="20"/>
  <c r="H216" i="20"/>
  <c r="K231" i="20"/>
  <c r="K230" i="20" s="1"/>
  <c r="L231" i="20"/>
  <c r="D270" i="20"/>
  <c r="I270" i="20"/>
  <c r="C276" i="20"/>
  <c r="C281" i="20"/>
  <c r="L20" i="21"/>
  <c r="K26" i="21"/>
  <c r="H26" i="21" s="1"/>
  <c r="F54" i="21"/>
  <c r="F53" i="21" s="1"/>
  <c r="J53" i="21"/>
  <c r="K53" i="21"/>
  <c r="D76" i="21"/>
  <c r="D130" i="21"/>
  <c r="H131" i="21"/>
  <c r="C136" i="21"/>
  <c r="H136" i="21"/>
  <c r="E174" i="21"/>
  <c r="E173" i="21" s="1"/>
  <c r="H175" i="21"/>
  <c r="D196" i="21"/>
  <c r="I196" i="21"/>
  <c r="D204" i="21"/>
  <c r="H205" i="21"/>
  <c r="C216" i="21"/>
  <c r="H216" i="21"/>
  <c r="C233" i="21"/>
  <c r="K231" i="21"/>
  <c r="D259" i="21"/>
  <c r="D230" i="21" s="1"/>
  <c r="H264" i="21"/>
  <c r="D270" i="21"/>
  <c r="H272" i="21"/>
  <c r="L20" i="22"/>
  <c r="C26" i="22"/>
  <c r="C43" i="22"/>
  <c r="J20" i="22"/>
  <c r="E54" i="22"/>
  <c r="J54" i="22"/>
  <c r="H58" i="22"/>
  <c r="I67" i="22"/>
  <c r="D75" i="22"/>
  <c r="C76" i="22"/>
  <c r="H95" i="22"/>
  <c r="C130" i="22"/>
  <c r="L194" i="28"/>
  <c r="L286" i="28"/>
  <c r="C89" i="19"/>
  <c r="H89" i="19"/>
  <c r="C103" i="19"/>
  <c r="H103" i="19"/>
  <c r="C112" i="19"/>
  <c r="C166" i="19"/>
  <c r="H166" i="19"/>
  <c r="C188" i="19"/>
  <c r="H188" i="19"/>
  <c r="E194" i="19"/>
  <c r="C216" i="19"/>
  <c r="I231" i="19"/>
  <c r="I230" i="19" s="1"/>
  <c r="C233" i="19"/>
  <c r="J231" i="19"/>
  <c r="H270" i="19"/>
  <c r="C272" i="19"/>
  <c r="C281" i="19"/>
  <c r="H21" i="20"/>
  <c r="H31" i="20"/>
  <c r="E20" i="20"/>
  <c r="H58" i="20"/>
  <c r="D76" i="20"/>
  <c r="H103" i="20"/>
  <c r="H112" i="20"/>
  <c r="H122" i="20"/>
  <c r="C136" i="20"/>
  <c r="H136" i="20"/>
  <c r="J195" i="20"/>
  <c r="F230" i="20"/>
  <c r="G230" i="20"/>
  <c r="C21" i="21"/>
  <c r="K83" i="21"/>
  <c r="J195" i="21"/>
  <c r="J194" i="21" s="1"/>
  <c r="G231" i="21"/>
  <c r="C251" i="21"/>
  <c r="C21" i="22"/>
  <c r="C67" i="22"/>
  <c r="I76" i="22"/>
  <c r="H80" i="22"/>
  <c r="K52" i="32"/>
  <c r="K51" i="32" s="1"/>
  <c r="K50" i="32" s="1"/>
  <c r="K286" i="32"/>
  <c r="F52" i="23"/>
  <c r="F51" i="23" s="1"/>
  <c r="F50" i="23" s="1"/>
  <c r="F286" i="23"/>
  <c r="G52" i="23"/>
  <c r="G51" i="23" s="1"/>
  <c r="G286" i="23"/>
  <c r="F286" i="25"/>
  <c r="F52" i="25"/>
  <c r="F51" i="25" s="1"/>
  <c r="F50" i="25" s="1"/>
  <c r="L53" i="19"/>
  <c r="F75" i="19"/>
  <c r="J83" i="19"/>
  <c r="F194" i="19"/>
  <c r="J195" i="19"/>
  <c r="C67" i="20"/>
  <c r="H198" i="20"/>
  <c r="F195" i="20"/>
  <c r="F194" i="20" s="1"/>
  <c r="C54" i="21"/>
  <c r="H69" i="21"/>
  <c r="J75" i="21"/>
  <c r="F195" i="21"/>
  <c r="F194" i="21" s="1"/>
  <c r="C235" i="21"/>
  <c r="E269" i="21"/>
  <c r="G53" i="22"/>
  <c r="G52" i="22" s="1"/>
  <c r="G51" i="22" s="1"/>
  <c r="G50" i="22" s="1"/>
  <c r="J75" i="22"/>
  <c r="C89" i="22"/>
  <c r="H270" i="22"/>
  <c r="I269" i="22"/>
  <c r="F194" i="30"/>
  <c r="F51" i="30" s="1"/>
  <c r="F286" i="30"/>
  <c r="F52" i="27"/>
  <c r="F286" i="27"/>
  <c r="G50" i="25"/>
  <c r="G287" i="25"/>
  <c r="C21" i="19"/>
  <c r="C289" i="19" s="1"/>
  <c r="C288" i="19" s="1"/>
  <c r="C55" i="19"/>
  <c r="H55" i="19"/>
  <c r="C58" i="19"/>
  <c r="G83" i="19"/>
  <c r="G75" i="19" s="1"/>
  <c r="K83" i="19"/>
  <c r="K75" i="19" s="1"/>
  <c r="K52" i="19" s="1"/>
  <c r="C95" i="19"/>
  <c r="H95" i="19"/>
  <c r="C122" i="19"/>
  <c r="E130" i="19"/>
  <c r="C130" i="19" s="1"/>
  <c r="J130" i="19"/>
  <c r="C141" i="19"/>
  <c r="H141" i="19"/>
  <c r="C144" i="19"/>
  <c r="E174" i="19"/>
  <c r="E173" i="19" s="1"/>
  <c r="J174" i="19"/>
  <c r="J173" i="19" s="1"/>
  <c r="C198" i="19"/>
  <c r="G231" i="19"/>
  <c r="G230" i="19" s="1"/>
  <c r="G194" i="19" s="1"/>
  <c r="K231" i="19"/>
  <c r="K230" i="19" s="1"/>
  <c r="H290" i="19"/>
  <c r="I20" i="20"/>
  <c r="C43" i="20"/>
  <c r="L53" i="20"/>
  <c r="F53" i="20"/>
  <c r="I76" i="20"/>
  <c r="J75" i="20"/>
  <c r="C80" i="20"/>
  <c r="C84" i="20"/>
  <c r="H89" i="20"/>
  <c r="H116" i="20"/>
  <c r="F130" i="20"/>
  <c r="F75" i="20" s="1"/>
  <c r="K130" i="20"/>
  <c r="K75" i="20" s="1"/>
  <c r="E130" i="20"/>
  <c r="H151" i="20"/>
  <c r="C160" i="20"/>
  <c r="H160" i="20"/>
  <c r="C174" i="20"/>
  <c r="G174" i="20"/>
  <c r="G173" i="20" s="1"/>
  <c r="H179" i="20"/>
  <c r="C184" i="20"/>
  <c r="H184" i="20"/>
  <c r="C192" i="20"/>
  <c r="E195" i="20"/>
  <c r="C246" i="20"/>
  <c r="H246" i="20"/>
  <c r="C260" i="20"/>
  <c r="H281" i="20"/>
  <c r="D20" i="21"/>
  <c r="D53" i="21"/>
  <c r="H55" i="21"/>
  <c r="C58" i="21"/>
  <c r="H58" i="21"/>
  <c r="F75" i="21"/>
  <c r="F52" i="21" s="1"/>
  <c r="F51" i="21" s="1"/>
  <c r="F50" i="21" s="1"/>
  <c r="L83" i="21"/>
  <c r="L75" i="21" s="1"/>
  <c r="H112" i="21"/>
  <c r="H122" i="21"/>
  <c r="G174" i="21"/>
  <c r="G173" i="21" s="1"/>
  <c r="H184" i="21"/>
  <c r="H233" i="21"/>
  <c r="K270" i="21"/>
  <c r="C283" i="21"/>
  <c r="C55" i="22"/>
  <c r="C69" i="22"/>
  <c r="F75" i="22"/>
  <c r="F52" i="22" s="1"/>
  <c r="I194" i="22"/>
  <c r="G52" i="30"/>
  <c r="G51" i="30" s="1"/>
  <c r="G50" i="30" s="1"/>
  <c r="G286" i="30"/>
  <c r="G194" i="26"/>
  <c r="G51" i="26" s="1"/>
  <c r="G286" i="26"/>
  <c r="J52" i="25"/>
  <c r="J286" i="25"/>
  <c r="H77" i="22"/>
  <c r="C80" i="22"/>
  <c r="C95" i="22"/>
  <c r="H103" i="22"/>
  <c r="H151" i="22"/>
  <c r="H160" i="22"/>
  <c r="C166" i="22"/>
  <c r="H179" i="22"/>
  <c r="J187" i="22"/>
  <c r="H187" i="22" s="1"/>
  <c r="J191" i="22"/>
  <c r="H191" i="22" s="1"/>
  <c r="J195" i="22"/>
  <c r="H227" i="22"/>
  <c r="D231" i="22"/>
  <c r="C231" i="22" s="1"/>
  <c r="C235" i="22"/>
  <c r="C238" i="22"/>
  <c r="C264" i="22"/>
  <c r="G194" i="29"/>
  <c r="G51" i="29" s="1"/>
  <c r="G51" i="28"/>
  <c r="C231" i="26"/>
  <c r="L286" i="26"/>
  <c r="F194" i="26"/>
  <c r="I130" i="24"/>
  <c r="H130" i="24" s="1"/>
  <c r="E286" i="24"/>
  <c r="C187" i="23"/>
  <c r="F20" i="30"/>
  <c r="K75" i="28"/>
  <c r="F194" i="27"/>
  <c r="F52" i="28"/>
  <c r="F51" i="28" s="1"/>
  <c r="F50" i="28" s="1"/>
  <c r="C122" i="22"/>
  <c r="C131" i="22"/>
  <c r="C136" i="22"/>
  <c r="C204" i="22"/>
  <c r="H204" i="22"/>
  <c r="H231" i="22"/>
  <c r="H269" i="22"/>
  <c r="F75" i="31"/>
  <c r="F52" i="31" s="1"/>
  <c r="F51" i="31" s="1"/>
  <c r="F50" i="31" s="1"/>
  <c r="I54" i="32"/>
  <c r="I75" i="30"/>
  <c r="H75" i="30" s="1"/>
  <c r="I270" i="28"/>
  <c r="E52" i="28"/>
  <c r="I54" i="24"/>
  <c r="E287" i="31"/>
  <c r="E50" i="31"/>
  <c r="C259" i="26"/>
  <c r="F230" i="22"/>
  <c r="F194" i="22" s="1"/>
  <c r="L230" i="22"/>
  <c r="C281" i="22"/>
  <c r="K286" i="22"/>
  <c r="J51" i="32"/>
  <c r="J194" i="30"/>
  <c r="J51" i="30" s="1"/>
  <c r="I259" i="28"/>
  <c r="H259" i="28" s="1"/>
  <c r="L51" i="28"/>
  <c r="J52" i="26"/>
  <c r="C76" i="26"/>
  <c r="D52" i="30"/>
  <c r="I75" i="31"/>
  <c r="I52" i="31" s="1"/>
  <c r="D195" i="29"/>
  <c r="D194" i="29" s="1"/>
  <c r="C196" i="29"/>
  <c r="H26" i="30"/>
  <c r="K20" i="30"/>
  <c r="L52" i="29"/>
  <c r="L51" i="29" s="1"/>
  <c r="L52" i="25"/>
  <c r="L51" i="25" s="1"/>
  <c r="D195" i="27"/>
  <c r="C195" i="27" s="1"/>
  <c r="J194" i="25"/>
  <c r="C289" i="30"/>
  <c r="C288" i="30" s="1"/>
  <c r="E194" i="26"/>
  <c r="D76" i="24"/>
  <c r="C76" i="24" s="1"/>
  <c r="H89" i="22"/>
  <c r="C103" i="22"/>
  <c r="C112" i="22"/>
  <c r="H141" i="22"/>
  <c r="C151" i="22"/>
  <c r="C160" i="22"/>
  <c r="C165" i="22"/>
  <c r="D174" i="22"/>
  <c r="C179" i="22"/>
  <c r="C184" i="22"/>
  <c r="C188" i="22"/>
  <c r="C192" i="22"/>
  <c r="D196" i="22"/>
  <c r="H205" i="22"/>
  <c r="C227" i="22"/>
  <c r="H233" i="22"/>
  <c r="C246" i="22"/>
  <c r="D270" i="22"/>
  <c r="C270" i="22" s="1"/>
  <c r="H281" i="22"/>
  <c r="I196" i="32"/>
  <c r="C173" i="31"/>
  <c r="C289" i="31"/>
  <c r="C288" i="31" s="1"/>
  <c r="H289" i="29"/>
  <c r="H288" i="29" s="1"/>
  <c r="K51" i="29"/>
  <c r="D187" i="25"/>
  <c r="C187" i="25" s="1"/>
  <c r="E286" i="26"/>
  <c r="D83" i="26"/>
  <c r="C83" i="26" s="1"/>
  <c r="I259" i="23"/>
  <c r="H259" i="23" s="1"/>
  <c r="G51" i="31"/>
  <c r="L194" i="27"/>
  <c r="L51" i="27" s="1"/>
  <c r="K20" i="29"/>
  <c r="C130" i="23"/>
  <c r="K230" i="23"/>
  <c r="K286" i="23" s="1"/>
  <c r="L52" i="23"/>
  <c r="L51" i="23" s="1"/>
  <c r="F52" i="29"/>
  <c r="F51" i="29" s="1"/>
  <c r="C54" i="24"/>
  <c r="G286" i="27"/>
  <c r="G194" i="27"/>
  <c r="L194" i="32"/>
  <c r="L51" i="32" s="1"/>
  <c r="L286" i="32"/>
  <c r="L50" i="31"/>
  <c r="L287" i="31"/>
  <c r="J50" i="30"/>
  <c r="J287" i="30"/>
  <c r="L50" i="26"/>
  <c r="L287" i="26"/>
  <c r="F50" i="24"/>
  <c r="F287" i="24"/>
  <c r="L50" i="24"/>
  <c r="L287" i="24"/>
  <c r="K50" i="29"/>
  <c r="K287" i="29"/>
  <c r="K286" i="27"/>
  <c r="K194" i="27"/>
  <c r="J286" i="24"/>
  <c r="J52" i="24"/>
  <c r="J51" i="24" s="1"/>
  <c r="L50" i="30"/>
  <c r="L287" i="30"/>
  <c r="G50" i="28"/>
  <c r="G287" i="28"/>
  <c r="L286" i="27"/>
  <c r="H252" i="32"/>
  <c r="I251" i="32"/>
  <c r="H251" i="32" s="1"/>
  <c r="I165" i="32"/>
  <c r="H165" i="32" s="1"/>
  <c r="H166" i="32"/>
  <c r="L286" i="31"/>
  <c r="C26" i="31"/>
  <c r="F287" i="31"/>
  <c r="F20" i="31"/>
  <c r="J53" i="31"/>
  <c r="H54" i="31"/>
  <c r="K287" i="31"/>
  <c r="H26" i="31"/>
  <c r="K20" i="31"/>
  <c r="C54" i="29"/>
  <c r="D53" i="29"/>
  <c r="H233" i="28"/>
  <c r="J231" i="28"/>
  <c r="H204" i="30"/>
  <c r="I195" i="30"/>
  <c r="I130" i="32"/>
  <c r="H130" i="32" s="1"/>
  <c r="H54" i="32"/>
  <c r="H251" i="30"/>
  <c r="I230" i="28"/>
  <c r="I269" i="28"/>
  <c r="H270" i="28"/>
  <c r="C76" i="28"/>
  <c r="C54" i="28"/>
  <c r="D53" i="28"/>
  <c r="I259" i="27"/>
  <c r="H259" i="27" s="1"/>
  <c r="H260" i="27"/>
  <c r="H283" i="27"/>
  <c r="I204" i="27"/>
  <c r="H204" i="27" s="1"/>
  <c r="H205" i="27"/>
  <c r="H188" i="27"/>
  <c r="I187" i="27"/>
  <c r="H187" i="27" s="1"/>
  <c r="H77" i="28"/>
  <c r="J76" i="28"/>
  <c r="J75" i="28" s="1"/>
  <c r="D269" i="27"/>
  <c r="C270" i="27"/>
  <c r="C174" i="27"/>
  <c r="D173" i="27"/>
  <c r="C173" i="27" s="1"/>
  <c r="H233" i="26"/>
  <c r="I231" i="26"/>
  <c r="C196" i="26"/>
  <c r="D195" i="26"/>
  <c r="I173" i="27"/>
  <c r="H173" i="27" s="1"/>
  <c r="H174" i="27"/>
  <c r="G51" i="27"/>
  <c r="D130" i="26"/>
  <c r="C130" i="26" s="1"/>
  <c r="C131" i="26"/>
  <c r="D75" i="27"/>
  <c r="I54" i="27"/>
  <c r="H55" i="27"/>
  <c r="I196" i="26"/>
  <c r="C54" i="26"/>
  <c r="D53" i="26"/>
  <c r="C259" i="25"/>
  <c r="D230" i="25"/>
  <c r="C230" i="25" s="1"/>
  <c r="H80" i="25"/>
  <c r="C231" i="23"/>
  <c r="D230" i="23"/>
  <c r="C230" i="23" s="1"/>
  <c r="H283" i="24"/>
  <c r="I289" i="24"/>
  <c r="I288" i="24" s="1"/>
  <c r="H252" i="24"/>
  <c r="I251" i="24"/>
  <c r="H251" i="24" s="1"/>
  <c r="K194" i="24"/>
  <c r="K286" i="24"/>
  <c r="H198" i="23"/>
  <c r="I196" i="23"/>
  <c r="H175" i="23"/>
  <c r="I174" i="23"/>
  <c r="F51" i="26"/>
  <c r="F50" i="26" s="1"/>
  <c r="E194" i="24"/>
  <c r="E51" i="24" s="1"/>
  <c r="I83" i="24"/>
  <c r="I251" i="23"/>
  <c r="H251" i="23" s="1"/>
  <c r="H252" i="23"/>
  <c r="H55" i="25"/>
  <c r="I54" i="25"/>
  <c r="L286" i="24"/>
  <c r="C195" i="24"/>
  <c r="H54" i="24"/>
  <c r="I53" i="24"/>
  <c r="K51" i="24"/>
  <c r="I204" i="32"/>
  <c r="H204" i="32" s="1"/>
  <c r="H205" i="32"/>
  <c r="I174" i="32"/>
  <c r="H175" i="32"/>
  <c r="C53" i="32"/>
  <c r="H283" i="32"/>
  <c r="I289" i="32"/>
  <c r="I288" i="32" s="1"/>
  <c r="I231" i="32"/>
  <c r="E194" i="32"/>
  <c r="E51" i="32" s="1"/>
  <c r="G52" i="32"/>
  <c r="G51" i="32" s="1"/>
  <c r="H269" i="31"/>
  <c r="H76" i="31"/>
  <c r="J75" i="31"/>
  <c r="H75" i="31" s="1"/>
  <c r="D187" i="31"/>
  <c r="C187" i="31" s="1"/>
  <c r="G287" i="30"/>
  <c r="C53" i="31"/>
  <c r="H231" i="30"/>
  <c r="I230" i="30"/>
  <c r="H231" i="29"/>
  <c r="I230" i="29"/>
  <c r="H230" i="29" s="1"/>
  <c r="H130" i="29"/>
  <c r="I75" i="29"/>
  <c r="C174" i="29"/>
  <c r="E173" i="29"/>
  <c r="C26" i="29"/>
  <c r="C231" i="28"/>
  <c r="D230" i="28"/>
  <c r="F286" i="29"/>
  <c r="H196" i="29"/>
  <c r="I195" i="29"/>
  <c r="C231" i="30"/>
  <c r="E230" i="30"/>
  <c r="H174" i="30"/>
  <c r="I173" i="30"/>
  <c r="H173" i="30" s="1"/>
  <c r="G286" i="28"/>
  <c r="I204" i="28"/>
  <c r="H204" i="28" s="1"/>
  <c r="C195" i="29"/>
  <c r="E195" i="28"/>
  <c r="C195" i="28" s="1"/>
  <c r="C196" i="28"/>
  <c r="D194" i="28"/>
  <c r="F287" i="28"/>
  <c r="C26" i="28"/>
  <c r="F20" i="28"/>
  <c r="I289" i="27"/>
  <c r="I288" i="27" s="1"/>
  <c r="I83" i="28"/>
  <c r="H83" i="28" s="1"/>
  <c r="I251" i="27"/>
  <c r="H251" i="27" s="1"/>
  <c r="H252" i="27"/>
  <c r="D230" i="27"/>
  <c r="C231" i="27"/>
  <c r="H166" i="27"/>
  <c r="I165" i="27"/>
  <c r="H165" i="27" s="1"/>
  <c r="K52" i="27"/>
  <c r="K51" i="27" s="1"/>
  <c r="K50" i="27" s="1"/>
  <c r="I270" i="26"/>
  <c r="I259" i="26"/>
  <c r="H259" i="26" s="1"/>
  <c r="H260" i="26"/>
  <c r="H192" i="26"/>
  <c r="I191" i="26"/>
  <c r="H26" i="27"/>
  <c r="K20" i="27"/>
  <c r="I76" i="27"/>
  <c r="H77" i="27"/>
  <c r="D230" i="26"/>
  <c r="C230" i="26" s="1"/>
  <c r="E52" i="26"/>
  <c r="E51" i="26" s="1"/>
  <c r="C270" i="25"/>
  <c r="D269" i="25"/>
  <c r="H205" i="25"/>
  <c r="I204" i="25"/>
  <c r="C174" i="25"/>
  <c r="D173" i="25"/>
  <c r="C173" i="25" s="1"/>
  <c r="H131" i="25"/>
  <c r="I130" i="25"/>
  <c r="H130" i="25" s="1"/>
  <c r="H77" i="25"/>
  <c r="I76" i="25"/>
  <c r="J51" i="26"/>
  <c r="D130" i="25"/>
  <c r="C130" i="25" s="1"/>
  <c r="C131" i="25"/>
  <c r="H77" i="26"/>
  <c r="I76" i="26"/>
  <c r="I54" i="26"/>
  <c r="D130" i="24"/>
  <c r="C130" i="24" s="1"/>
  <c r="C131" i="24"/>
  <c r="H26" i="25"/>
  <c r="H235" i="23"/>
  <c r="I231" i="23"/>
  <c r="H166" i="23"/>
  <c r="I165" i="23"/>
  <c r="H165" i="23" s="1"/>
  <c r="C76" i="23"/>
  <c r="D75" i="23"/>
  <c r="C75" i="23" s="1"/>
  <c r="F287" i="23"/>
  <c r="C26" i="23"/>
  <c r="F20" i="23"/>
  <c r="H173" i="25"/>
  <c r="H233" i="24"/>
  <c r="I231" i="24"/>
  <c r="C196" i="24"/>
  <c r="I174" i="24"/>
  <c r="H175" i="24"/>
  <c r="F286" i="24"/>
  <c r="I165" i="24"/>
  <c r="H165" i="24" s="1"/>
  <c r="H166" i="24"/>
  <c r="D83" i="24"/>
  <c r="I204" i="23"/>
  <c r="H204" i="23" s="1"/>
  <c r="I83" i="23"/>
  <c r="J287" i="32"/>
  <c r="J50" i="32"/>
  <c r="G286" i="32"/>
  <c r="C230" i="32"/>
  <c r="C173" i="32"/>
  <c r="I83" i="32"/>
  <c r="H83" i="32" s="1"/>
  <c r="H84" i="32"/>
  <c r="K287" i="32"/>
  <c r="H26" i="32"/>
  <c r="K20" i="32"/>
  <c r="F51" i="32"/>
  <c r="F50" i="32" s="1"/>
  <c r="I195" i="31"/>
  <c r="H204" i="31"/>
  <c r="H231" i="31"/>
  <c r="J230" i="31"/>
  <c r="H230" i="31" s="1"/>
  <c r="C174" i="31"/>
  <c r="F287" i="32"/>
  <c r="C26" i="32"/>
  <c r="F20" i="32"/>
  <c r="C20" i="32" s="1"/>
  <c r="D195" i="31"/>
  <c r="H53" i="30"/>
  <c r="I52" i="30"/>
  <c r="C76" i="29"/>
  <c r="D75" i="29"/>
  <c r="C231" i="31"/>
  <c r="D230" i="31"/>
  <c r="C230" i="31" s="1"/>
  <c r="D195" i="30"/>
  <c r="C204" i="30"/>
  <c r="C174" i="30"/>
  <c r="E173" i="30"/>
  <c r="C173" i="30" s="1"/>
  <c r="H76" i="32"/>
  <c r="L286" i="30"/>
  <c r="I52" i="29"/>
  <c r="H53" i="29"/>
  <c r="E230" i="28"/>
  <c r="E286" i="28" s="1"/>
  <c r="I165" i="28"/>
  <c r="H165" i="28" s="1"/>
  <c r="H166" i="28"/>
  <c r="D130" i="28"/>
  <c r="C130" i="28" s="1"/>
  <c r="C131" i="28"/>
  <c r="G286" i="29"/>
  <c r="K194" i="28"/>
  <c r="I53" i="28"/>
  <c r="I196" i="27"/>
  <c r="H198" i="27"/>
  <c r="I174" i="28"/>
  <c r="H26" i="28"/>
  <c r="K20" i="28"/>
  <c r="I270" i="27"/>
  <c r="C174" i="26"/>
  <c r="D173" i="26"/>
  <c r="C173" i="26" s="1"/>
  <c r="I130" i="27"/>
  <c r="H130" i="27" s="1"/>
  <c r="H131" i="27"/>
  <c r="I174" i="26"/>
  <c r="H175" i="26"/>
  <c r="I83" i="27"/>
  <c r="H83" i="27" s="1"/>
  <c r="C53" i="27"/>
  <c r="D52" i="27"/>
  <c r="I130" i="26"/>
  <c r="H130" i="26" s="1"/>
  <c r="D75" i="26"/>
  <c r="C75" i="26" s="1"/>
  <c r="C26" i="26"/>
  <c r="F287" i="26"/>
  <c r="H26" i="26"/>
  <c r="K20" i="26"/>
  <c r="C196" i="25"/>
  <c r="D195" i="25"/>
  <c r="I204" i="26"/>
  <c r="H204" i="26" s="1"/>
  <c r="H69" i="26"/>
  <c r="I67" i="26"/>
  <c r="H67" i="26" s="1"/>
  <c r="F20" i="26"/>
  <c r="C20" i="26" s="1"/>
  <c r="H283" i="25"/>
  <c r="H289" i="25" s="1"/>
  <c r="H288" i="25" s="1"/>
  <c r="I230" i="25"/>
  <c r="H230" i="25" s="1"/>
  <c r="H231" i="25"/>
  <c r="I83" i="26"/>
  <c r="H83" i="26" s="1"/>
  <c r="K51" i="26"/>
  <c r="K50" i="26" s="1"/>
  <c r="H289" i="26"/>
  <c r="H288" i="26" s="1"/>
  <c r="L286" i="25"/>
  <c r="C173" i="24"/>
  <c r="C270" i="24"/>
  <c r="D230" i="24"/>
  <c r="I130" i="23"/>
  <c r="H130" i="23" s="1"/>
  <c r="H131" i="23"/>
  <c r="C20" i="23"/>
  <c r="H174" i="25"/>
  <c r="C289" i="25"/>
  <c r="C288" i="25" s="1"/>
  <c r="C67" i="24"/>
  <c r="D53" i="24"/>
  <c r="D269" i="23"/>
  <c r="C270" i="23"/>
  <c r="K20" i="25"/>
  <c r="G52" i="24"/>
  <c r="G51" i="24" s="1"/>
  <c r="J194" i="23"/>
  <c r="J51" i="23" s="1"/>
  <c r="E52" i="23"/>
  <c r="E51" i="23" s="1"/>
  <c r="I270" i="32"/>
  <c r="I195" i="32"/>
  <c r="H196" i="32"/>
  <c r="H69" i="32"/>
  <c r="I67" i="32"/>
  <c r="H67" i="32" s="1"/>
  <c r="C270" i="32"/>
  <c r="D269" i="32"/>
  <c r="F286" i="32"/>
  <c r="D195" i="32"/>
  <c r="C231" i="32"/>
  <c r="H188" i="32"/>
  <c r="I187" i="32"/>
  <c r="H187" i="32" s="1"/>
  <c r="C174" i="32"/>
  <c r="D75" i="32"/>
  <c r="C75" i="32" s="1"/>
  <c r="H187" i="31"/>
  <c r="D75" i="31"/>
  <c r="C75" i="31" s="1"/>
  <c r="J173" i="31"/>
  <c r="H173" i="31" s="1"/>
  <c r="H174" i="31"/>
  <c r="H270" i="29"/>
  <c r="I269" i="29"/>
  <c r="C270" i="30"/>
  <c r="D269" i="30"/>
  <c r="D230" i="30"/>
  <c r="C230" i="30" s="1"/>
  <c r="E75" i="30"/>
  <c r="C75" i="30" s="1"/>
  <c r="C76" i="30"/>
  <c r="J75" i="29"/>
  <c r="J286" i="30"/>
  <c r="H269" i="30"/>
  <c r="E230" i="29"/>
  <c r="E286" i="29"/>
  <c r="H196" i="28"/>
  <c r="I195" i="28"/>
  <c r="H131" i="28"/>
  <c r="I130" i="28"/>
  <c r="H130" i="28" s="1"/>
  <c r="C174" i="28"/>
  <c r="D173" i="28"/>
  <c r="C173" i="28" s="1"/>
  <c r="H76" i="28"/>
  <c r="E75" i="27"/>
  <c r="E286" i="27" s="1"/>
  <c r="D269" i="26"/>
  <c r="C270" i="26"/>
  <c r="J286" i="27"/>
  <c r="J173" i="28"/>
  <c r="H235" i="27"/>
  <c r="I231" i="27"/>
  <c r="J54" i="28"/>
  <c r="J53" i="28" s="1"/>
  <c r="H55" i="28"/>
  <c r="C26" i="27"/>
  <c r="F20" i="27"/>
  <c r="C20" i="27" s="1"/>
  <c r="I67" i="27"/>
  <c r="H67" i="27" s="1"/>
  <c r="J194" i="27"/>
  <c r="J51" i="27" s="1"/>
  <c r="C54" i="27"/>
  <c r="K286" i="26"/>
  <c r="H84" i="25"/>
  <c r="I83" i="25"/>
  <c r="H83" i="25" s="1"/>
  <c r="K270" i="25"/>
  <c r="F287" i="25"/>
  <c r="D83" i="25"/>
  <c r="E53" i="25"/>
  <c r="H260" i="24"/>
  <c r="I259" i="24"/>
  <c r="H259" i="24" s="1"/>
  <c r="H196" i="24"/>
  <c r="I195" i="24"/>
  <c r="H188" i="23"/>
  <c r="I187" i="23"/>
  <c r="H187" i="23" s="1"/>
  <c r="C54" i="23"/>
  <c r="D53" i="23"/>
  <c r="C196" i="23"/>
  <c r="D195" i="23"/>
  <c r="H289" i="23"/>
  <c r="H288" i="23" s="1"/>
  <c r="C191" i="23"/>
  <c r="I67" i="23"/>
  <c r="C76" i="19"/>
  <c r="H191" i="19"/>
  <c r="L194" i="19"/>
  <c r="G53" i="20"/>
  <c r="F52" i="19"/>
  <c r="F51" i="19" s="1"/>
  <c r="F50" i="19" s="1"/>
  <c r="J75" i="19"/>
  <c r="J52" i="19" s="1"/>
  <c r="L187" i="19"/>
  <c r="H204" i="19"/>
  <c r="H231" i="19"/>
  <c r="J230" i="19"/>
  <c r="H230" i="19" s="1"/>
  <c r="F286" i="19"/>
  <c r="C54" i="19"/>
  <c r="L75" i="19"/>
  <c r="L286" i="19" s="1"/>
  <c r="H83" i="19"/>
  <c r="H165" i="19"/>
  <c r="H187" i="19"/>
  <c r="F289" i="19"/>
  <c r="F288" i="19" s="1"/>
  <c r="J20" i="19"/>
  <c r="H21" i="19"/>
  <c r="H289" i="19" s="1"/>
  <c r="H288" i="19" s="1"/>
  <c r="H45" i="19"/>
  <c r="I54" i="19"/>
  <c r="I76" i="19"/>
  <c r="I130" i="19"/>
  <c r="H130" i="19" s="1"/>
  <c r="I174" i="19"/>
  <c r="I194" i="19"/>
  <c r="C264" i="19"/>
  <c r="H269" i="19"/>
  <c r="D270" i="19"/>
  <c r="D289" i="20"/>
  <c r="D288" i="20" s="1"/>
  <c r="C21" i="20"/>
  <c r="D20" i="20"/>
  <c r="L289" i="20"/>
  <c r="L288" i="20" s="1"/>
  <c r="L20" i="20"/>
  <c r="E54" i="20"/>
  <c r="H55" i="20"/>
  <c r="H69" i="20"/>
  <c r="G20" i="19"/>
  <c r="K20" i="19"/>
  <c r="K26" i="19"/>
  <c r="D53" i="19"/>
  <c r="D83" i="19"/>
  <c r="C83" i="19" s="1"/>
  <c r="D165" i="19"/>
  <c r="C165" i="19" s="1"/>
  <c r="D173" i="19"/>
  <c r="C173" i="19" s="1"/>
  <c r="D191" i="19"/>
  <c r="C191" i="19" s="1"/>
  <c r="K195" i="19"/>
  <c r="K194" i="19" s="1"/>
  <c r="C205" i="19"/>
  <c r="H205" i="19"/>
  <c r="D231" i="19"/>
  <c r="C235" i="19"/>
  <c r="H235" i="19"/>
  <c r="C246" i="19"/>
  <c r="C252" i="19"/>
  <c r="C260" i="19"/>
  <c r="F287" i="19"/>
  <c r="H54" i="20"/>
  <c r="I53" i="20"/>
  <c r="J52" i="20"/>
  <c r="H67" i="20"/>
  <c r="C76" i="20"/>
  <c r="D20" i="19"/>
  <c r="C45" i="19"/>
  <c r="D204" i="19"/>
  <c r="C204" i="19" s="1"/>
  <c r="C251" i="19"/>
  <c r="C259" i="19"/>
  <c r="L52" i="20"/>
  <c r="H76" i="20"/>
  <c r="G20" i="20"/>
  <c r="K20" i="20"/>
  <c r="H20" i="20" s="1"/>
  <c r="C130" i="20"/>
  <c r="G130" i="20"/>
  <c r="G75" i="20" s="1"/>
  <c r="C166" i="20"/>
  <c r="I165" i="20"/>
  <c r="H165" i="20" s="1"/>
  <c r="H166" i="20"/>
  <c r="H175" i="20"/>
  <c r="C188" i="20"/>
  <c r="H188" i="20"/>
  <c r="C196" i="20"/>
  <c r="I196" i="20"/>
  <c r="G204" i="20"/>
  <c r="G195" i="20" s="1"/>
  <c r="G194" i="20" s="1"/>
  <c r="H233" i="20"/>
  <c r="E231" i="20"/>
  <c r="E230" i="20" s="1"/>
  <c r="E259" i="20"/>
  <c r="E75" i="20"/>
  <c r="E83" i="20"/>
  <c r="C83" i="20" s="1"/>
  <c r="I83" i="20"/>
  <c r="H83" i="20" s="1"/>
  <c r="H131" i="20"/>
  <c r="I173" i="20"/>
  <c r="I191" i="20"/>
  <c r="H191" i="20" s="1"/>
  <c r="H192" i="20"/>
  <c r="H205" i="20"/>
  <c r="I130" i="20"/>
  <c r="H130" i="20" s="1"/>
  <c r="C144" i="20"/>
  <c r="K174" i="20"/>
  <c r="K173" i="20" s="1"/>
  <c r="C198" i="20"/>
  <c r="I204" i="20"/>
  <c r="H204" i="20" s="1"/>
  <c r="J194" i="20"/>
  <c r="L230" i="20"/>
  <c r="L286" i="20" s="1"/>
  <c r="C252" i="20"/>
  <c r="I251" i="20"/>
  <c r="H251" i="20" s="1"/>
  <c r="H252" i="20"/>
  <c r="C270" i="20"/>
  <c r="I269" i="20"/>
  <c r="H269" i="20" s="1"/>
  <c r="H270" i="20"/>
  <c r="K194" i="20"/>
  <c r="I231" i="20"/>
  <c r="H238" i="20"/>
  <c r="I259" i="20"/>
  <c r="H259" i="20" s="1"/>
  <c r="H260" i="20"/>
  <c r="G286" i="20"/>
  <c r="C53" i="21"/>
  <c r="G289" i="21"/>
  <c r="G288" i="21" s="1"/>
  <c r="G20" i="21"/>
  <c r="C20" i="21" s="1"/>
  <c r="H76" i="21"/>
  <c r="C84" i="21"/>
  <c r="H84" i="21"/>
  <c r="I83" i="21"/>
  <c r="H83" i="21" s="1"/>
  <c r="H103" i="21"/>
  <c r="G130" i="21"/>
  <c r="G75" i="21" s="1"/>
  <c r="G52" i="21" s="1"/>
  <c r="C166" i="21"/>
  <c r="H166" i="21"/>
  <c r="I165" i="21"/>
  <c r="H165" i="21" s="1"/>
  <c r="C188" i="21"/>
  <c r="H188" i="21"/>
  <c r="C196" i="21"/>
  <c r="H196" i="21"/>
  <c r="C204" i="21"/>
  <c r="G204" i="21"/>
  <c r="G195" i="21" s="1"/>
  <c r="K269" i="21"/>
  <c r="H269" i="21" s="1"/>
  <c r="H270" i="21"/>
  <c r="H283" i="21"/>
  <c r="G20" i="22"/>
  <c r="G289" i="22"/>
  <c r="G288" i="22" s="1"/>
  <c r="H230" i="22"/>
  <c r="L194" i="22"/>
  <c r="F286" i="22"/>
  <c r="I173" i="21"/>
  <c r="H192" i="21"/>
  <c r="I191" i="21"/>
  <c r="H191" i="21" s="1"/>
  <c r="D165" i="20"/>
  <c r="C165" i="20" s="1"/>
  <c r="D173" i="20"/>
  <c r="C173" i="20" s="1"/>
  <c r="D191" i="20"/>
  <c r="C191" i="20" s="1"/>
  <c r="D195" i="20"/>
  <c r="D231" i="20"/>
  <c r="D251" i="20"/>
  <c r="C251" i="20" s="1"/>
  <c r="D259" i="20"/>
  <c r="C259" i="20" s="1"/>
  <c r="D269" i="20"/>
  <c r="C269" i="20" s="1"/>
  <c r="C283" i="20"/>
  <c r="H283" i="20"/>
  <c r="I54" i="21"/>
  <c r="J52" i="21"/>
  <c r="J51" i="21" s="1"/>
  <c r="H67" i="21"/>
  <c r="C76" i="21"/>
  <c r="H89" i="21"/>
  <c r="I130" i="21"/>
  <c r="I75" i="21" s="1"/>
  <c r="H141" i="21"/>
  <c r="C144" i="21"/>
  <c r="K174" i="21"/>
  <c r="K173" i="21" s="1"/>
  <c r="I204" i="21"/>
  <c r="H227" i="21"/>
  <c r="K259" i="21"/>
  <c r="H260" i="21"/>
  <c r="H276" i="20"/>
  <c r="J286" i="20"/>
  <c r="K289" i="21"/>
  <c r="K288" i="21" s="1"/>
  <c r="K20" i="21"/>
  <c r="H20" i="21" s="1"/>
  <c r="H21" i="21"/>
  <c r="H289" i="21" s="1"/>
  <c r="H288" i="21" s="1"/>
  <c r="E75" i="21"/>
  <c r="E52" i="21" s="1"/>
  <c r="H77" i="21"/>
  <c r="L52" i="21"/>
  <c r="L51" i="21" s="1"/>
  <c r="L50" i="21" s="1"/>
  <c r="C112" i="21"/>
  <c r="C122" i="21"/>
  <c r="K130" i="21"/>
  <c r="K75" i="21" s="1"/>
  <c r="K52" i="21" s="1"/>
  <c r="H151" i="21"/>
  <c r="C160" i="21"/>
  <c r="C174" i="21"/>
  <c r="H179" i="21"/>
  <c r="C184" i="21"/>
  <c r="L187" i="21"/>
  <c r="K204" i="21"/>
  <c r="K195" i="21" s="1"/>
  <c r="D83" i="21"/>
  <c r="D165" i="21"/>
  <c r="C165" i="21" s="1"/>
  <c r="D173" i="21"/>
  <c r="C173" i="21" s="1"/>
  <c r="D191" i="21"/>
  <c r="C191" i="21" s="1"/>
  <c r="D195" i="21"/>
  <c r="I231" i="21"/>
  <c r="H238" i="21"/>
  <c r="H246" i="21"/>
  <c r="K251" i="21"/>
  <c r="K230" i="21" s="1"/>
  <c r="H252" i="21"/>
  <c r="G259" i="21"/>
  <c r="C259" i="21" s="1"/>
  <c r="J286" i="21"/>
  <c r="G287" i="22"/>
  <c r="H259" i="22"/>
  <c r="G286" i="22"/>
  <c r="L286" i="22"/>
  <c r="E231" i="21"/>
  <c r="H259" i="21"/>
  <c r="C281" i="21"/>
  <c r="F286" i="21"/>
  <c r="H251" i="22"/>
  <c r="F287" i="21"/>
  <c r="H251" i="21"/>
  <c r="H276" i="21"/>
  <c r="L286" i="21"/>
  <c r="K20" i="22"/>
  <c r="K289" i="22"/>
  <c r="K288" i="22" s="1"/>
  <c r="H43" i="22"/>
  <c r="I175" i="22"/>
  <c r="C283" i="22"/>
  <c r="K287" i="22"/>
  <c r="H21" i="22"/>
  <c r="D191" i="22"/>
  <c r="D251" i="22"/>
  <c r="D259" i="22"/>
  <c r="C259" i="22" s="1"/>
  <c r="D269" i="22"/>
  <c r="C269" i="22" s="1"/>
  <c r="H283" i="22"/>
  <c r="F50" i="29" l="1"/>
  <c r="F287" i="29"/>
  <c r="L50" i="25"/>
  <c r="L287" i="25"/>
  <c r="G286" i="19"/>
  <c r="G52" i="19"/>
  <c r="G51" i="19" s="1"/>
  <c r="L50" i="27"/>
  <c r="L287" i="27"/>
  <c r="G50" i="29"/>
  <c r="G287" i="29"/>
  <c r="G50" i="26"/>
  <c r="G287" i="26"/>
  <c r="F52" i="20"/>
  <c r="F51" i="20" s="1"/>
  <c r="F286" i="20"/>
  <c r="H173" i="21"/>
  <c r="K52" i="20"/>
  <c r="K51" i="20" s="1"/>
  <c r="G50" i="31"/>
  <c r="G287" i="31"/>
  <c r="C196" i="22"/>
  <c r="D195" i="22"/>
  <c r="C195" i="22" s="1"/>
  <c r="L50" i="28"/>
  <c r="L287" i="28"/>
  <c r="K194" i="23"/>
  <c r="K51" i="23" s="1"/>
  <c r="F50" i="30"/>
  <c r="F287" i="30"/>
  <c r="F286" i="31"/>
  <c r="E75" i="19"/>
  <c r="E286" i="19" s="1"/>
  <c r="C54" i="22"/>
  <c r="E53" i="22"/>
  <c r="L52" i="19"/>
  <c r="L51" i="19" s="1"/>
  <c r="L50" i="19" s="1"/>
  <c r="C174" i="22"/>
  <c r="D173" i="22"/>
  <c r="C173" i="22" s="1"/>
  <c r="C75" i="22"/>
  <c r="C289" i="21"/>
  <c r="C288" i="21" s="1"/>
  <c r="H67" i="22"/>
  <c r="I53" i="22"/>
  <c r="H54" i="28"/>
  <c r="J194" i="31"/>
  <c r="K286" i="28"/>
  <c r="K52" i="28"/>
  <c r="K51" i="28" s="1"/>
  <c r="F51" i="27"/>
  <c r="C174" i="19"/>
  <c r="H76" i="22"/>
  <c r="I75" i="22"/>
  <c r="H75" i="22" s="1"/>
  <c r="C270" i="21"/>
  <c r="D269" i="21"/>
  <c r="C269" i="21" s="1"/>
  <c r="C26" i="20"/>
  <c r="F20" i="20"/>
  <c r="C20" i="20" s="1"/>
  <c r="D187" i="21"/>
  <c r="C187" i="21" s="1"/>
  <c r="I187" i="21"/>
  <c r="H187" i="21" s="1"/>
  <c r="I75" i="20"/>
  <c r="H75" i="20" s="1"/>
  <c r="J51" i="20"/>
  <c r="H20" i="19"/>
  <c r="L50" i="23"/>
  <c r="L287" i="23"/>
  <c r="L50" i="29"/>
  <c r="L287" i="29"/>
  <c r="F51" i="22"/>
  <c r="H195" i="22"/>
  <c r="J194" i="22"/>
  <c r="J51" i="25"/>
  <c r="G50" i="23"/>
  <c r="G287" i="23"/>
  <c r="H54" i="22"/>
  <c r="J53" i="22"/>
  <c r="J52" i="22" s="1"/>
  <c r="J51" i="22" s="1"/>
  <c r="E52" i="19"/>
  <c r="E51" i="19" s="1"/>
  <c r="F20" i="19"/>
  <c r="C20" i="19" s="1"/>
  <c r="J24" i="23"/>
  <c r="J20" i="23" s="1"/>
  <c r="J287" i="23"/>
  <c r="J50" i="23"/>
  <c r="E50" i="24"/>
  <c r="E287" i="24"/>
  <c r="J287" i="27"/>
  <c r="J50" i="27"/>
  <c r="E287" i="32"/>
  <c r="E50" i="32"/>
  <c r="L50" i="32"/>
  <c r="L287" i="32"/>
  <c r="H195" i="32"/>
  <c r="C83" i="25"/>
  <c r="D75" i="25"/>
  <c r="C269" i="26"/>
  <c r="D286" i="26"/>
  <c r="H195" i="28"/>
  <c r="I194" i="28"/>
  <c r="E52" i="30"/>
  <c r="C269" i="32"/>
  <c r="D286" i="32"/>
  <c r="H174" i="26"/>
  <c r="I173" i="26"/>
  <c r="H173" i="26" s="1"/>
  <c r="I195" i="27"/>
  <c r="H196" i="27"/>
  <c r="C75" i="29"/>
  <c r="D286" i="29"/>
  <c r="C195" i="31"/>
  <c r="C286" i="31" s="1"/>
  <c r="D194" i="31"/>
  <c r="C194" i="31" s="1"/>
  <c r="C83" i="24"/>
  <c r="D75" i="24"/>
  <c r="I53" i="26"/>
  <c r="H54" i="26"/>
  <c r="H204" i="25"/>
  <c r="I195" i="25"/>
  <c r="E287" i="26"/>
  <c r="E50" i="26"/>
  <c r="E194" i="28"/>
  <c r="E51" i="28" s="1"/>
  <c r="E286" i="30"/>
  <c r="H75" i="29"/>
  <c r="H230" i="30"/>
  <c r="H286" i="30" s="1"/>
  <c r="I286" i="30"/>
  <c r="I230" i="32"/>
  <c r="H230" i="32" s="1"/>
  <c r="H231" i="32"/>
  <c r="D52" i="32"/>
  <c r="H53" i="24"/>
  <c r="H54" i="25"/>
  <c r="I53" i="25"/>
  <c r="H83" i="24"/>
  <c r="I75" i="24"/>
  <c r="H75" i="24" s="1"/>
  <c r="H289" i="24"/>
  <c r="H288" i="24" s="1"/>
  <c r="C195" i="26"/>
  <c r="D194" i="26"/>
  <c r="C194" i="26" s="1"/>
  <c r="E52" i="27"/>
  <c r="E51" i="27" s="1"/>
  <c r="H269" i="28"/>
  <c r="I53" i="32"/>
  <c r="J230" i="28"/>
  <c r="H231" i="28"/>
  <c r="J52" i="31"/>
  <c r="H53" i="31"/>
  <c r="H269" i="29"/>
  <c r="I286" i="29"/>
  <c r="G50" i="24"/>
  <c r="G287" i="24"/>
  <c r="C195" i="30"/>
  <c r="D194" i="30"/>
  <c r="I173" i="24"/>
  <c r="H173" i="24" s="1"/>
  <c r="H174" i="24"/>
  <c r="H231" i="23"/>
  <c r="I230" i="23"/>
  <c r="H76" i="26"/>
  <c r="I75" i="26"/>
  <c r="H75" i="26" s="1"/>
  <c r="J287" i="26"/>
  <c r="J50" i="26"/>
  <c r="D194" i="27"/>
  <c r="C194" i="27" s="1"/>
  <c r="C230" i="27"/>
  <c r="C194" i="28"/>
  <c r="C230" i="28"/>
  <c r="C173" i="29"/>
  <c r="E52" i="29"/>
  <c r="J286" i="31"/>
  <c r="I195" i="23"/>
  <c r="H196" i="23"/>
  <c r="C53" i="26"/>
  <c r="D52" i="26"/>
  <c r="I53" i="27"/>
  <c r="H54" i="27"/>
  <c r="G50" i="27"/>
  <c r="G287" i="27"/>
  <c r="D75" i="28"/>
  <c r="C75" i="28" s="1"/>
  <c r="H230" i="28"/>
  <c r="J52" i="28"/>
  <c r="I75" i="28"/>
  <c r="H75" i="28" s="1"/>
  <c r="C195" i="32"/>
  <c r="D194" i="32"/>
  <c r="C194" i="32" s="1"/>
  <c r="I269" i="32"/>
  <c r="H270" i="32"/>
  <c r="C269" i="23"/>
  <c r="D286" i="23"/>
  <c r="C230" i="24"/>
  <c r="D194" i="24"/>
  <c r="C194" i="24" s="1"/>
  <c r="H270" i="27"/>
  <c r="I269" i="27"/>
  <c r="I173" i="28"/>
  <c r="H173" i="28" s="1"/>
  <c r="H174" i="28"/>
  <c r="H53" i="28"/>
  <c r="H52" i="30"/>
  <c r="D286" i="31"/>
  <c r="H195" i="31"/>
  <c r="H286" i="31" s="1"/>
  <c r="I194" i="31"/>
  <c r="I286" i="31"/>
  <c r="H83" i="23"/>
  <c r="I75" i="23"/>
  <c r="H75" i="23" s="1"/>
  <c r="H76" i="25"/>
  <c r="I75" i="25"/>
  <c r="H75" i="25" s="1"/>
  <c r="C269" i="25"/>
  <c r="K287" i="27"/>
  <c r="H195" i="29"/>
  <c r="I194" i="29"/>
  <c r="H194" i="29" s="1"/>
  <c r="D52" i="31"/>
  <c r="G50" i="32"/>
  <c r="G287" i="32"/>
  <c r="C75" i="27"/>
  <c r="H231" i="26"/>
  <c r="I230" i="26"/>
  <c r="H230" i="26" s="1"/>
  <c r="H289" i="27"/>
  <c r="H288" i="27" s="1"/>
  <c r="H195" i="30"/>
  <c r="I194" i="30"/>
  <c r="H194" i="30" s="1"/>
  <c r="C53" i="29"/>
  <c r="D52" i="29"/>
  <c r="C195" i="23"/>
  <c r="D194" i="23"/>
  <c r="C194" i="23" s="1"/>
  <c r="H67" i="23"/>
  <c r="I53" i="23"/>
  <c r="K269" i="25"/>
  <c r="H270" i="25"/>
  <c r="C53" i="23"/>
  <c r="D52" i="23"/>
  <c r="H195" i="24"/>
  <c r="E52" i="25"/>
  <c r="E51" i="25" s="1"/>
  <c r="E286" i="25"/>
  <c r="H231" i="27"/>
  <c r="I230" i="27"/>
  <c r="H230" i="27" s="1"/>
  <c r="E194" i="29"/>
  <c r="C194" i="29" s="1"/>
  <c r="C230" i="29"/>
  <c r="C286" i="29" s="1"/>
  <c r="J286" i="29"/>
  <c r="J52" i="29"/>
  <c r="J51" i="29" s="1"/>
  <c r="C269" i="30"/>
  <c r="D286" i="30"/>
  <c r="E50" i="23"/>
  <c r="E287" i="23"/>
  <c r="C53" i="25"/>
  <c r="C53" i="24"/>
  <c r="D52" i="24"/>
  <c r="C195" i="25"/>
  <c r="D194" i="25"/>
  <c r="C194" i="25" s="1"/>
  <c r="K287" i="26"/>
  <c r="I75" i="32"/>
  <c r="H75" i="32" s="1"/>
  <c r="I230" i="24"/>
  <c r="I194" i="24" s="1"/>
  <c r="H194" i="24" s="1"/>
  <c r="H231" i="24"/>
  <c r="I75" i="27"/>
  <c r="H75" i="27" s="1"/>
  <c r="H76" i="27"/>
  <c r="H191" i="26"/>
  <c r="I187" i="26"/>
  <c r="H187" i="26" s="1"/>
  <c r="H270" i="26"/>
  <c r="I269" i="26"/>
  <c r="E194" i="30"/>
  <c r="H289" i="32"/>
  <c r="H288" i="32" s="1"/>
  <c r="I173" i="32"/>
  <c r="H173" i="32" s="1"/>
  <c r="H174" i="32"/>
  <c r="K50" i="24"/>
  <c r="K287" i="24"/>
  <c r="H174" i="23"/>
  <c r="I173" i="23"/>
  <c r="H173" i="23" s="1"/>
  <c r="H196" i="26"/>
  <c r="I195" i="26"/>
  <c r="C269" i="27"/>
  <c r="D286" i="27"/>
  <c r="C53" i="28"/>
  <c r="D52" i="28"/>
  <c r="J287" i="24"/>
  <c r="J50" i="24"/>
  <c r="K50" i="20"/>
  <c r="K287" i="20"/>
  <c r="D194" i="21"/>
  <c r="C195" i="21"/>
  <c r="H173" i="20"/>
  <c r="C53" i="19"/>
  <c r="H231" i="20"/>
  <c r="I230" i="20"/>
  <c r="I195" i="20"/>
  <c r="H196" i="20"/>
  <c r="J287" i="20"/>
  <c r="J50" i="20"/>
  <c r="I53" i="19"/>
  <c r="H54" i="19"/>
  <c r="K51" i="19"/>
  <c r="K50" i="19" s="1"/>
  <c r="H289" i="22"/>
  <c r="H288" i="22" s="1"/>
  <c r="H175" i="22"/>
  <c r="I174" i="22"/>
  <c r="E230" i="21"/>
  <c r="C231" i="21"/>
  <c r="D75" i="21"/>
  <c r="D286" i="21" s="1"/>
  <c r="C83" i="21"/>
  <c r="H204" i="21"/>
  <c r="H130" i="21"/>
  <c r="J287" i="21"/>
  <c r="J50" i="21"/>
  <c r="D187" i="20"/>
  <c r="C187" i="20" s="1"/>
  <c r="H174" i="21"/>
  <c r="C289" i="22"/>
  <c r="C288" i="22" s="1"/>
  <c r="K286" i="21"/>
  <c r="I195" i="21"/>
  <c r="L194" i="20"/>
  <c r="L51" i="20" s="1"/>
  <c r="G230" i="21"/>
  <c r="G286" i="21" s="1"/>
  <c r="H53" i="20"/>
  <c r="C231" i="19"/>
  <c r="D230" i="19"/>
  <c r="C230" i="19" s="1"/>
  <c r="D195" i="19"/>
  <c r="K287" i="19"/>
  <c r="H26" i="19"/>
  <c r="K286" i="20"/>
  <c r="C54" i="20"/>
  <c r="E53" i="20"/>
  <c r="E286" i="20" s="1"/>
  <c r="H289" i="20"/>
  <c r="H288" i="20" s="1"/>
  <c r="C270" i="19"/>
  <c r="D269" i="19"/>
  <c r="I173" i="19"/>
  <c r="H174" i="19"/>
  <c r="K286" i="19"/>
  <c r="J286" i="19"/>
  <c r="H75" i="21"/>
  <c r="L287" i="21"/>
  <c r="K194" i="21"/>
  <c r="K51" i="21" s="1"/>
  <c r="H54" i="21"/>
  <c r="I53" i="21"/>
  <c r="D230" i="20"/>
  <c r="C231" i="20"/>
  <c r="E194" i="20"/>
  <c r="D75" i="20"/>
  <c r="L287" i="19"/>
  <c r="D187" i="22"/>
  <c r="C191" i="22"/>
  <c r="D230" i="22"/>
  <c r="C251" i="22"/>
  <c r="H231" i="21"/>
  <c r="I230" i="21"/>
  <c r="C195" i="20"/>
  <c r="H194" i="22"/>
  <c r="L51" i="22"/>
  <c r="G194" i="21"/>
  <c r="G51" i="21" s="1"/>
  <c r="C130" i="21"/>
  <c r="H174" i="20"/>
  <c r="C204" i="20"/>
  <c r="I187" i="20"/>
  <c r="H187" i="20" s="1"/>
  <c r="D187" i="19"/>
  <c r="C187" i="19" s="1"/>
  <c r="D75" i="19"/>
  <c r="C75" i="19" s="1"/>
  <c r="C289" i="20"/>
  <c r="C288" i="20" s="1"/>
  <c r="I75" i="19"/>
  <c r="H75" i="19" s="1"/>
  <c r="H76" i="19"/>
  <c r="H195" i="19"/>
  <c r="J194" i="19"/>
  <c r="J51" i="19" s="1"/>
  <c r="G52" i="20"/>
  <c r="G51" i="20" s="1"/>
  <c r="K50" i="28" l="1"/>
  <c r="K287" i="28"/>
  <c r="F50" i="27"/>
  <c r="F287" i="27"/>
  <c r="C286" i="23"/>
  <c r="E52" i="22"/>
  <c r="E51" i="22" s="1"/>
  <c r="C53" i="22"/>
  <c r="E286" i="22"/>
  <c r="C52" i="27"/>
  <c r="E287" i="19"/>
  <c r="E50" i="19"/>
  <c r="J286" i="22"/>
  <c r="H53" i="22"/>
  <c r="G50" i="19"/>
  <c r="G287" i="19"/>
  <c r="E51" i="29"/>
  <c r="J287" i="22"/>
  <c r="J50" i="22"/>
  <c r="J287" i="25"/>
  <c r="J50" i="25"/>
  <c r="F50" i="22"/>
  <c r="F287" i="22"/>
  <c r="K50" i="23"/>
  <c r="K287" i="23"/>
  <c r="F50" i="20"/>
  <c r="F287" i="20"/>
  <c r="H269" i="32"/>
  <c r="I286" i="32"/>
  <c r="H286" i="28"/>
  <c r="H53" i="25"/>
  <c r="I52" i="25"/>
  <c r="C52" i="32"/>
  <c r="D51" i="32"/>
  <c r="E50" i="28"/>
  <c r="E24" i="28"/>
  <c r="E20" i="28" s="1"/>
  <c r="I194" i="27"/>
  <c r="H194" i="27" s="1"/>
  <c r="H195" i="27"/>
  <c r="C75" i="25"/>
  <c r="D52" i="25"/>
  <c r="C286" i="27"/>
  <c r="H269" i="26"/>
  <c r="I286" i="26"/>
  <c r="D51" i="24"/>
  <c r="C52" i="24"/>
  <c r="K286" i="25"/>
  <c r="H269" i="25"/>
  <c r="K194" i="25"/>
  <c r="K51" i="25" s="1"/>
  <c r="C52" i="31"/>
  <c r="D51" i="31"/>
  <c r="D286" i="25"/>
  <c r="H269" i="27"/>
  <c r="I286" i="27"/>
  <c r="H286" i="29"/>
  <c r="J286" i="28"/>
  <c r="J194" i="28"/>
  <c r="H194" i="28" s="1"/>
  <c r="E287" i="27"/>
  <c r="E50" i="27"/>
  <c r="I51" i="29"/>
  <c r="C52" i="28"/>
  <c r="D51" i="28"/>
  <c r="I52" i="23"/>
  <c r="H53" i="23"/>
  <c r="C286" i="25"/>
  <c r="I52" i="28"/>
  <c r="I52" i="27"/>
  <c r="H53" i="27"/>
  <c r="I52" i="32"/>
  <c r="H53" i="32"/>
  <c r="I52" i="26"/>
  <c r="H53" i="26"/>
  <c r="H52" i="29"/>
  <c r="C286" i="32"/>
  <c r="H230" i="24"/>
  <c r="H286" i="24" s="1"/>
  <c r="I286" i="24"/>
  <c r="J287" i="29"/>
  <c r="J50" i="29"/>
  <c r="I51" i="31"/>
  <c r="H194" i="31"/>
  <c r="J51" i="28"/>
  <c r="E287" i="29"/>
  <c r="E50" i="29"/>
  <c r="I194" i="26"/>
  <c r="H194" i="26" s="1"/>
  <c r="H195" i="26"/>
  <c r="D51" i="23"/>
  <c r="C52" i="23"/>
  <c r="C52" i="29"/>
  <c r="D51" i="29"/>
  <c r="I194" i="23"/>
  <c r="H194" i="23" s="1"/>
  <c r="H195" i="23"/>
  <c r="D286" i="28"/>
  <c r="C286" i="30"/>
  <c r="E287" i="25"/>
  <c r="E50" i="25"/>
  <c r="I51" i="30"/>
  <c r="C52" i="26"/>
  <c r="D51" i="26"/>
  <c r="C286" i="28"/>
  <c r="H230" i="23"/>
  <c r="I286" i="23"/>
  <c r="C194" i="30"/>
  <c r="D51" i="30"/>
  <c r="H52" i="31"/>
  <c r="J51" i="31"/>
  <c r="I286" i="28"/>
  <c r="I52" i="24"/>
  <c r="I194" i="25"/>
  <c r="H194" i="25" s="1"/>
  <c r="H195" i="25"/>
  <c r="I286" i="25"/>
  <c r="C75" i="24"/>
  <c r="C286" i="24" s="1"/>
  <c r="D286" i="24"/>
  <c r="D51" i="27"/>
  <c r="E51" i="30"/>
  <c r="C52" i="30"/>
  <c r="C286" i="26"/>
  <c r="I194" i="32"/>
  <c r="H194" i="32" s="1"/>
  <c r="G50" i="21"/>
  <c r="G287" i="21"/>
  <c r="J50" i="19"/>
  <c r="J287" i="19"/>
  <c r="L50" i="20"/>
  <c r="L287" i="20"/>
  <c r="G50" i="20"/>
  <c r="G287" i="20"/>
  <c r="D194" i="22"/>
  <c r="C194" i="22" s="1"/>
  <c r="C230" i="22"/>
  <c r="D286" i="22"/>
  <c r="L50" i="22"/>
  <c r="L287" i="22"/>
  <c r="H230" i="21"/>
  <c r="I286" i="21"/>
  <c r="H53" i="21"/>
  <c r="I52" i="21"/>
  <c r="C269" i="19"/>
  <c r="D286" i="19"/>
  <c r="C195" i="19"/>
  <c r="D194" i="19"/>
  <c r="C194" i="19" s="1"/>
  <c r="H195" i="21"/>
  <c r="I194" i="21"/>
  <c r="H194" i="21" s="1"/>
  <c r="H194" i="19"/>
  <c r="H195" i="20"/>
  <c r="I194" i="20"/>
  <c r="H194" i="20" s="1"/>
  <c r="D52" i="19"/>
  <c r="C75" i="20"/>
  <c r="D52" i="20"/>
  <c r="D52" i="22"/>
  <c r="C187" i="22"/>
  <c r="C230" i="21"/>
  <c r="E286" i="21"/>
  <c r="E194" i="21"/>
  <c r="E51" i="21" s="1"/>
  <c r="H230" i="20"/>
  <c r="I286" i="20"/>
  <c r="C230" i="20"/>
  <c r="D286" i="20"/>
  <c r="H174" i="22"/>
  <c r="I173" i="22"/>
  <c r="K50" i="21"/>
  <c r="K287" i="21"/>
  <c r="D194" i="20"/>
  <c r="C194" i="20" s="1"/>
  <c r="H173" i="19"/>
  <c r="I286" i="19"/>
  <c r="E52" i="20"/>
  <c r="E51" i="20" s="1"/>
  <c r="C53" i="20"/>
  <c r="I52" i="20"/>
  <c r="D52" i="21"/>
  <c r="C75" i="21"/>
  <c r="H53" i="19"/>
  <c r="I52" i="19"/>
  <c r="H286" i="19" l="1"/>
  <c r="C286" i="22"/>
  <c r="E287" i="28"/>
  <c r="E287" i="22"/>
  <c r="E50" i="22"/>
  <c r="I51" i="32"/>
  <c r="H52" i="32"/>
  <c r="H286" i="23"/>
  <c r="H51" i="30"/>
  <c r="I24" i="30"/>
  <c r="I287" i="30" s="1"/>
  <c r="H287" i="30" s="1"/>
  <c r="I50" i="30"/>
  <c r="H50" i="30" s="1"/>
  <c r="H286" i="27"/>
  <c r="K50" i="25"/>
  <c r="K287" i="25"/>
  <c r="D287" i="24"/>
  <c r="C287" i="24" s="1"/>
  <c r="C51" i="24"/>
  <c r="D50" i="24"/>
  <c r="C50" i="24" s="1"/>
  <c r="C52" i="25"/>
  <c r="D51" i="25"/>
  <c r="D287" i="32"/>
  <c r="C287" i="32" s="1"/>
  <c r="C51" i="32"/>
  <c r="D50" i="32"/>
  <c r="C50" i="32" s="1"/>
  <c r="C51" i="27"/>
  <c r="D287" i="27"/>
  <c r="C287" i="27" s="1"/>
  <c r="D50" i="27"/>
  <c r="C50" i="27" s="1"/>
  <c r="J287" i="31"/>
  <c r="J50" i="31"/>
  <c r="D287" i="29"/>
  <c r="C287" i="29" s="1"/>
  <c r="C51" i="29"/>
  <c r="D50" i="29"/>
  <c r="C50" i="29" s="1"/>
  <c r="D24" i="29"/>
  <c r="J287" i="28"/>
  <c r="J50" i="28"/>
  <c r="J24" i="28"/>
  <c r="J20" i="28" s="1"/>
  <c r="I51" i="24"/>
  <c r="H52" i="24"/>
  <c r="D24" i="30"/>
  <c r="D287" i="30"/>
  <c r="D50" i="30"/>
  <c r="C51" i="30"/>
  <c r="I50" i="31"/>
  <c r="H51" i="31"/>
  <c r="I24" i="31"/>
  <c r="I51" i="26"/>
  <c r="H52" i="26"/>
  <c r="I51" i="27"/>
  <c r="H52" i="27"/>
  <c r="I50" i="29"/>
  <c r="H50" i="29" s="1"/>
  <c r="I24" i="29"/>
  <c r="I287" i="29"/>
  <c r="H287" i="29" s="1"/>
  <c r="H51" i="29"/>
  <c r="H286" i="25"/>
  <c r="H52" i="23"/>
  <c r="I51" i="23"/>
  <c r="E287" i="30"/>
  <c r="E50" i="30"/>
  <c r="D287" i="26"/>
  <c r="C287" i="26" s="1"/>
  <c r="C51" i="26"/>
  <c r="D50" i="26"/>
  <c r="C50" i="26" s="1"/>
  <c r="C51" i="23"/>
  <c r="D50" i="23"/>
  <c r="C50" i="23" s="1"/>
  <c r="D287" i="23"/>
  <c r="C287" i="23" s="1"/>
  <c r="I51" i="28"/>
  <c r="H52" i="28"/>
  <c r="C51" i="28"/>
  <c r="D50" i="28"/>
  <c r="C50" i="28" s="1"/>
  <c r="D24" i="28"/>
  <c r="D287" i="28" s="1"/>
  <c r="C287" i="28" s="1"/>
  <c r="C51" i="31"/>
  <c r="D50" i="31"/>
  <c r="C50" i="31" s="1"/>
  <c r="D24" i="31"/>
  <c r="H286" i="26"/>
  <c r="H52" i="25"/>
  <c r="I51" i="25"/>
  <c r="H286" i="32"/>
  <c r="E287" i="20"/>
  <c r="E50" i="20"/>
  <c r="E287" i="21"/>
  <c r="E50" i="21"/>
  <c r="D51" i="22"/>
  <c r="C52" i="22"/>
  <c r="C52" i="19"/>
  <c r="D51" i="19"/>
  <c r="C52" i="21"/>
  <c r="D51" i="21"/>
  <c r="C286" i="20"/>
  <c r="C52" i="20"/>
  <c r="D51" i="20"/>
  <c r="C286" i="19"/>
  <c r="H286" i="21"/>
  <c r="I51" i="19"/>
  <c r="H52" i="19"/>
  <c r="H173" i="22"/>
  <c r="H286" i="22" s="1"/>
  <c r="I286" i="22"/>
  <c r="I52" i="22"/>
  <c r="H52" i="21"/>
  <c r="I51" i="21"/>
  <c r="H52" i="20"/>
  <c r="I51" i="20"/>
  <c r="C286" i="21"/>
  <c r="H286" i="20"/>
  <c r="C194" i="21"/>
  <c r="C50" i="30" l="1"/>
  <c r="I287" i="28"/>
  <c r="H287" i="28" s="1"/>
  <c r="I50" i="28"/>
  <c r="H50" i="28" s="1"/>
  <c r="I24" i="28"/>
  <c r="H51" i="28"/>
  <c r="D50" i="25"/>
  <c r="C50" i="25" s="1"/>
  <c r="D287" i="25"/>
  <c r="C287" i="25" s="1"/>
  <c r="C51" i="25"/>
  <c r="H51" i="25"/>
  <c r="I24" i="25"/>
  <c r="I287" i="25" s="1"/>
  <c r="H287" i="25" s="1"/>
  <c r="I50" i="25"/>
  <c r="H50" i="25" s="1"/>
  <c r="H24" i="31"/>
  <c r="I20" i="31"/>
  <c r="H20" i="31" s="1"/>
  <c r="C24" i="29"/>
  <c r="D20" i="29"/>
  <c r="C20" i="29" s="1"/>
  <c r="H24" i="29"/>
  <c r="I20" i="29"/>
  <c r="H20" i="29" s="1"/>
  <c r="H50" i="31"/>
  <c r="C287" i="30"/>
  <c r="H24" i="30"/>
  <c r="I20" i="30"/>
  <c r="H20" i="30" s="1"/>
  <c r="C24" i="31"/>
  <c r="D20" i="31"/>
  <c r="C20" i="31" s="1"/>
  <c r="I50" i="23"/>
  <c r="H50" i="23" s="1"/>
  <c r="H51" i="23"/>
  <c r="I24" i="23"/>
  <c r="I287" i="23" s="1"/>
  <c r="H287" i="23" s="1"/>
  <c r="I50" i="27"/>
  <c r="H50" i="27" s="1"/>
  <c r="H51" i="27"/>
  <c r="I24" i="27"/>
  <c r="I287" i="27" s="1"/>
  <c r="H287" i="27" s="1"/>
  <c r="I50" i="24"/>
  <c r="H50" i="24" s="1"/>
  <c r="I24" i="24"/>
  <c r="I287" i="24"/>
  <c r="H287" i="24" s="1"/>
  <c r="H51" i="24"/>
  <c r="D287" i="31"/>
  <c r="C287" i="31" s="1"/>
  <c r="C24" i="28"/>
  <c r="D20" i="28"/>
  <c r="C20" i="28" s="1"/>
  <c r="I50" i="26"/>
  <c r="H50" i="26" s="1"/>
  <c r="I24" i="26"/>
  <c r="I287" i="26" s="1"/>
  <c r="H287" i="26" s="1"/>
  <c r="H51" i="26"/>
  <c r="I287" i="31"/>
  <c r="H287" i="31" s="1"/>
  <c r="D20" i="30"/>
  <c r="C20" i="30" s="1"/>
  <c r="C24" i="30"/>
  <c r="I50" i="32"/>
  <c r="H50" i="32" s="1"/>
  <c r="H51" i="32"/>
  <c r="I24" i="32"/>
  <c r="I287" i="32" s="1"/>
  <c r="H287" i="32" s="1"/>
  <c r="D287" i="20"/>
  <c r="C287" i="20" s="1"/>
  <c r="D50" i="20"/>
  <c r="C50" i="20" s="1"/>
  <c r="C51" i="20"/>
  <c r="I287" i="20"/>
  <c r="H287" i="20" s="1"/>
  <c r="H51" i="20"/>
  <c r="I50" i="20"/>
  <c r="H50" i="20" s="1"/>
  <c r="I287" i="19"/>
  <c r="H287" i="19" s="1"/>
  <c r="H51" i="19"/>
  <c r="I50" i="19"/>
  <c r="H50" i="19" s="1"/>
  <c r="D287" i="19"/>
  <c r="C287" i="19" s="1"/>
  <c r="C51" i="19"/>
  <c r="D50" i="19"/>
  <c r="C50" i="19" s="1"/>
  <c r="H52" i="22"/>
  <c r="I51" i="22"/>
  <c r="H51" i="21"/>
  <c r="I50" i="21"/>
  <c r="H50" i="21" s="1"/>
  <c r="I287" i="21"/>
  <c r="H287" i="21" s="1"/>
  <c r="D287" i="21"/>
  <c r="C287" i="21" s="1"/>
  <c r="D50" i="21"/>
  <c r="C50" i="21" s="1"/>
  <c r="C51" i="21"/>
  <c r="D24" i="22"/>
  <c r="D287" i="22" s="1"/>
  <c r="C287" i="22" s="1"/>
  <c r="C51" i="22"/>
  <c r="D50" i="22"/>
  <c r="C50" i="22" s="1"/>
  <c r="H24" i="27" l="1"/>
  <c r="I20" i="27"/>
  <c r="H20" i="27" s="1"/>
  <c r="H24" i="23"/>
  <c r="I20" i="23"/>
  <c r="H20" i="23" s="1"/>
  <c r="H24" i="28"/>
  <c r="I20" i="28"/>
  <c r="H20" i="28" s="1"/>
  <c r="H24" i="25"/>
  <c r="I20" i="25"/>
  <c r="H20" i="25" s="1"/>
  <c r="H24" i="32"/>
  <c r="I20" i="32"/>
  <c r="H20" i="32" s="1"/>
  <c r="H24" i="26"/>
  <c r="I20" i="26"/>
  <c r="H20" i="26" s="1"/>
  <c r="H24" i="24"/>
  <c r="I20" i="24"/>
  <c r="H20" i="24" s="1"/>
  <c r="D20" i="22"/>
  <c r="C20" i="22" s="1"/>
  <c r="C24" i="22"/>
  <c r="H51" i="22"/>
  <c r="I50" i="22"/>
  <c r="H50" i="22" s="1"/>
  <c r="I24" i="22"/>
  <c r="I20" i="22" l="1"/>
  <c r="H20" i="22" s="1"/>
  <c r="H24" i="22"/>
  <c r="I287" i="22"/>
  <c r="H287" i="22" s="1"/>
  <c r="H298" i="18" l="1"/>
  <c r="C298" i="18"/>
  <c r="H297" i="18"/>
  <c r="C297" i="18"/>
  <c r="H296" i="18"/>
  <c r="C296" i="18"/>
  <c r="H295" i="18"/>
  <c r="C295" i="18"/>
  <c r="H294" i="18"/>
  <c r="C294" i="18"/>
  <c r="H293" i="18"/>
  <c r="C293" i="18"/>
  <c r="H292" i="18"/>
  <c r="C292" i="18"/>
  <c r="H291" i="18"/>
  <c r="C291" i="18"/>
  <c r="C290" i="18" s="1"/>
  <c r="L290" i="18"/>
  <c r="K290" i="18"/>
  <c r="J290" i="18"/>
  <c r="I290" i="18"/>
  <c r="H290" i="18"/>
  <c r="G290" i="18"/>
  <c r="F290" i="18"/>
  <c r="E290" i="18"/>
  <c r="D290" i="18"/>
  <c r="H285" i="18"/>
  <c r="C285" i="18"/>
  <c r="H284" i="18"/>
  <c r="C284" i="18"/>
  <c r="L283" i="18"/>
  <c r="K283" i="18"/>
  <c r="J283" i="18"/>
  <c r="I283" i="18"/>
  <c r="G283" i="18"/>
  <c r="F283" i="18"/>
  <c r="E283" i="18"/>
  <c r="C283" i="18" s="1"/>
  <c r="D283" i="18"/>
  <c r="H282" i="18"/>
  <c r="C282" i="18"/>
  <c r="L281" i="18"/>
  <c r="K281" i="18"/>
  <c r="J281" i="18"/>
  <c r="I281" i="18"/>
  <c r="G281" i="18"/>
  <c r="F281" i="18"/>
  <c r="E281" i="18"/>
  <c r="D281" i="18"/>
  <c r="C281" i="18" s="1"/>
  <c r="H280" i="18"/>
  <c r="C280" i="18"/>
  <c r="H279" i="18"/>
  <c r="C279" i="18"/>
  <c r="H278" i="18"/>
  <c r="C278" i="18"/>
  <c r="H277" i="18"/>
  <c r="C277" i="18"/>
  <c r="L276" i="18"/>
  <c r="K276" i="18"/>
  <c r="J276" i="18"/>
  <c r="I276" i="18"/>
  <c r="G276" i="18"/>
  <c r="F276" i="18"/>
  <c r="E276" i="18"/>
  <c r="C276" i="18" s="1"/>
  <c r="D276" i="18"/>
  <c r="H275" i="18"/>
  <c r="C275" i="18"/>
  <c r="H274" i="18"/>
  <c r="C274" i="18"/>
  <c r="H273" i="18"/>
  <c r="C273" i="18"/>
  <c r="L272" i="18"/>
  <c r="K272" i="18"/>
  <c r="J272" i="18"/>
  <c r="I272" i="18"/>
  <c r="G272" i="18"/>
  <c r="F272" i="18"/>
  <c r="E272" i="18"/>
  <c r="C272" i="18" s="1"/>
  <c r="D272" i="18"/>
  <c r="H271" i="18"/>
  <c r="C271" i="18"/>
  <c r="L270" i="18"/>
  <c r="K270" i="18"/>
  <c r="J270" i="18"/>
  <c r="J269" i="18" s="1"/>
  <c r="G270" i="18"/>
  <c r="F270" i="18"/>
  <c r="D270" i="18"/>
  <c r="L269" i="18"/>
  <c r="G269" i="18"/>
  <c r="F269" i="18"/>
  <c r="D269" i="18"/>
  <c r="H268" i="18"/>
  <c r="C268" i="18"/>
  <c r="H267" i="18"/>
  <c r="C267" i="18"/>
  <c r="H266" i="18"/>
  <c r="C266" i="18"/>
  <c r="H265" i="18"/>
  <c r="C265" i="18"/>
  <c r="L264" i="18"/>
  <c r="K264" i="18"/>
  <c r="J264" i="18"/>
  <c r="I264" i="18"/>
  <c r="G264" i="18"/>
  <c r="F264" i="18"/>
  <c r="E264" i="18"/>
  <c r="C264" i="18" s="1"/>
  <c r="D264" i="18"/>
  <c r="H263" i="18"/>
  <c r="C263" i="18"/>
  <c r="H262" i="18"/>
  <c r="C262" i="18"/>
  <c r="H261" i="18"/>
  <c r="C261" i="18"/>
  <c r="L260" i="18"/>
  <c r="K260" i="18"/>
  <c r="J260" i="18"/>
  <c r="I260" i="18"/>
  <c r="G260" i="18"/>
  <c r="F260" i="18"/>
  <c r="E260" i="18"/>
  <c r="D260" i="18"/>
  <c r="L259" i="18"/>
  <c r="K259" i="18"/>
  <c r="J259" i="18"/>
  <c r="G259" i="18"/>
  <c r="F259" i="18"/>
  <c r="D259" i="18"/>
  <c r="H258" i="18"/>
  <c r="C258" i="18"/>
  <c r="H257" i="18"/>
  <c r="C257" i="18"/>
  <c r="H256" i="18"/>
  <c r="C256" i="18"/>
  <c r="H255" i="18"/>
  <c r="C255" i="18"/>
  <c r="H254" i="18"/>
  <c r="C254" i="18"/>
  <c r="H253" i="18"/>
  <c r="C253" i="18"/>
  <c r="L252" i="18"/>
  <c r="K252" i="18"/>
  <c r="J252" i="18"/>
  <c r="I252" i="18"/>
  <c r="G252" i="18"/>
  <c r="F252" i="18"/>
  <c r="E252" i="18"/>
  <c r="E251" i="18" s="1"/>
  <c r="D252" i="18"/>
  <c r="L251" i="18"/>
  <c r="K251" i="18"/>
  <c r="J251" i="18"/>
  <c r="G251" i="18"/>
  <c r="F251" i="18"/>
  <c r="D251" i="18"/>
  <c r="C251" i="18"/>
  <c r="H250" i="18"/>
  <c r="C250" i="18"/>
  <c r="H249" i="18"/>
  <c r="C249" i="18"/>
  <c r="H248" i="18"/>
  <c r="C248" i="18"/>
  <c r="H247" i="18"/>
  <c r="C247" i="18"/>
  <c r="L246" i="18"/>
  <c r="K246" i="18"/>
  <c r="J246" i="18"/>
  <c r="I246" i="18"/>
  <c r="H246" i="18" s="1"/>
  <c r="G246" i="18"/>
  <c r="F246" i="18"/>
  <c r="E246" i="18"/>
  <c r="D246" i="18"/>
  <c r="C246" i="18" s="1"/>
  <c r="H245" i="18"/>
  <c r="C245" i="18"/>
  <c r="H244" i="18"/>
  <c r="C244" i="18"/>
  <c r="H243" i="18"/>
  <c r="C243" i="18"/>
  <c r="H242" i="18"/>
  <c r="C242" i="18"/>
  <c r="H241" i="18"/>
  <c r="C241" i="18"/>
  <c r="H240" i="18"/>
  <c r="C240" i="18"/>
  <c r="H239" i="18"/>
  <c r="C239" i="18"/>
  <c r="L238" i="18"/>
  <c r="K238" i="18"/>
  <c r="J238" i="18"/>
  <c r="I238" i="18"/>
  <c r="G238" i="18"/>
  <c r="F238" i="18"/>
  <c r="E238" i="18"/>
  <c r="D238" i="18"/>
  <c r="H237" i="18"/>
  <c r="C237" i="18"/>
  <c r="H236" i="18"/>
  <c r="C236" i="18"/>
  <c r="L235" i="18"/>
  <c r="K235" i="18"/>
  <c r="J235" i="18"/>
  <c r="I235" i="18"/>
  <c r="G235" i="18"/>
  <c r="F235" i="18"/>
  <c r="E235" i="18"/>
  <c r="D235" i="18"/>
  <c r="C235" i="18"/>
  <c r="H234" i="18"/>
  <c r="C234" i="18"/>
  <c r="L233" i="18"/>
  <c r="K233" i="18"/>
  <c r="H233" i="18" s="1"/>
  <c r="J233" i="18"/>
  <c r="I233" i="18"/>
  <c r="G233" i="18"/>
  <c r="G231" i="18" s="1"/>
  <c r="G230" i="18" s="1"/>
  <c r="F233" i="18"/>
  <c r="E233" i="18"/>
  <c r="D233" i="18"/>
  <c r="C233" i="18"/>
  <c r="H232" i="18"/>
  <c r="C232" i="18"/>
  <c r="L231" i="18"/>
  <c r="K231" i="18"/>
  <c r="K230" i="18" s="1"/>
  <c r="J231" i="18"/>
  <c r="F231" i="18"/>
  <c r="D231" i="18"/>
  <c r="L230" i="18"/>
  <c r="J230" i="18"/>
  <c r="F230" i="18"/>
  <c r="D230" i="18"/>
  <c r="H229" i="18"/>
  <c r="C229" i="18"/>
  <c r="H228" i="18"/>
  <c r="C228" i="18"/>
  <c r="L227" i="18"/>
  <c r="K227" i="18"/>
  <c r="J227" i="18"/>
  <c r="I227" i="18"/>
  <c r="G227" i="18"/>
  <c r="F227" i="18"/>
  <c r="E227" i="18"/>
  <c r="D227" i="18"/>
  <c r="C227" i="18"/>
  <c r="H226" i="18"/>
  <c r="C226" i="18"/>
  <c r="H225" i="18"/>
  <c r="C225" i="18"/>
  <c r="H224" i="18"/>
  <c r="C224" i="18"/>
  <c r="H223" i="18"/>
  <c r="C223" i="18"/>
  <c r="H222" i="18"/>
  <c r="C222" i="18"/>
  <c r="H221" i="18"/>
  <c r="C221" i="18"/>
  <c r="H220" i="18"/>
  <c r="C220" i="18"/>
  <c r="H219" i="18"/>
  <c r="C219" i="18"/>
  <c r="H218" i="18"/>
  <c r="C218" i="18"/>
  <c r="H217" i="18"/>
  <c r="C217" i="18"/>
  <c r="L216" i="18"/>
  <c r="K216" i="18"/>
  <c r="J216" i="18"/>
  <c r="I216" i="18"/>
  <c r="H216" i="18" s="1"/>
  <c r="G216" i="18"/>
  <c r="F216" i="18"/>
  <c r="E216" i="18"/>
  <c r="D216" i="18"/>
  <c r="C216" i="18" s="1"/>
  <c r="H215" i="18"/>
  <c r="C215" i="18"/>
  <c r="H214" i="18"/>
  <c r="C214" i="18"/>
  <c r="H213" i="18"/>
  <c r="C213" i="18"/>
  <c r="H212" i="18"/>
  <c r="C212" i="18"/>
  <c r="H211" i="18"/>
  <c r="C211" i="18"/>
  <c r="H210" i="18"/>
  <c r="C210" i="18"/>
  <c r="H209" i="18"/>
  <c r="C209" i="18"/>
  <c r="H208" i="18"/>
  <c r="C208" i="18"/>
  <c r="H207" i="18"/>
  <c r="C207" i="18"/>
  <c r="H206" i="18"/>
  <c r="C206" i="18"/>
  <c r="L205" i="18"/>
  <c r="K205" i="18"/>
  <c r="K204" i="18" s="1"/>
  <c r="J205" i="18"/>
  <c r="I205" i="18"/>
  <c r="H205" i="18" s="1"/>
  <c r="G205" i="18"/>
  <c r="F205" i="18"/>
  <c r="F204" i="18" s="1"/>
  <c r="F195" i="18" s="1"/>
  <c r="F194" i="18" s="1"/>
  <c r="E205" i="18"/>
  <c r="D205" i="18"/>
  <c r="C205" i="18" s="1"/>
  <c r="L204" i="18"/>
  <c r="J204" i="18"/>
  <c r="I204" i="18"/>
  <c r="E204" i="18"/>
  <c r="D204" i="18"/>
  <c r="H203" i="18"/>
  <c r="C203" i="18"/>
  <c r="H202" i="18"/>
  <c r="C202" i="18"/>
  <c r="H201" i="18"/>
  <c r="C201" i="18"/>
  <c r="H200" i="18"/>
  <c r="C200" i="18"/>
  <c r="H199" i="18"/>
  <c r="C199" i="18"/>
  <c r="L198" i="18"/>
  <c r="K198" i="18"/>
  <c r="K196" i="18" s="1"/>
  <c r="J198" i="18"/>
  <c r="I198" i="18"/>
  <c r="G198" i="18"/>
  <c r="G196" i="18" s="1"/>
  <c r="F198" i="18"/>
  <c r="E198" i="18"/>
  <c r="E196" i="18" s="1"/>
  <c r="E195" i="18" s="1"/>
  <c r="D198" i="18"/>
  <c r="H197" i="18"/>
  <c r="C197" i="18"/>
  <c r="L196" i="18"/>
  <c r="L195" i="18" s="1"/>
  <c r="L194" i="18" s="1"/>
  <c r="J196" i="18"/>
  <c r="J195" i="18" s="1"/>
  <c r="J194" i="18" s="1"/>
  <c r="F196" i="18"/>
  <c r="D196" i="18"/>
  <c r="D195" i="18"/>
  <c r="D194" i="18"/>
  <c r="H193" i="18"/>
  <c r="C193" i="18"/>
  <c r="L192" i="18"/>
  <c r="K192" i="18"/>
  <c r="J192" i="18"/>
  <c r="I192" i="18"/>
  <c r="G192" i="18"/>
  <c r="G191" i="18" s="1"/>
  <c r="C191" i="18" s="1"/>
  <c r="F192" i="18"/>
  <c r="E192" i="18"/>
  <c r="E191" i="18" s="1"/>
  <c r="D192" i="18"/>
  <c r="L191" i="18"/>
  <c r="K191" i="18"/>
  <c r="J191" i="18"/>
  <c r="F191" i="18"/>
  <c r="D191" i="18"/>
  <c r="H190" i="18"/>
  <c r="C190" i="18"/>
  <c r="H189" i="18"/>
  <c r="C189" i="18"/>
  <c r="L188" i="18"/>
  <c r="K188" i="18"/>
  <c r="J188" i="18"/>
  <c r="I188" i="18"/>
  <c r="G188" i="18"/>
  <c r="F188" i="18"/>
  <c r="E188" i="18"/>
  <c r="E187" i="18" s="1"/>
  <c r="D188" i="18"/>
  <c r="L187" i="18"/>
  <c r="J187" i="18"/>
  <c r="F187" i="18"/>
  <c r="D187" i="18"/>
  <c r="H186" i="18"/>
  <c r="C186" i="18"/>
  <c r="H185" i="18"/>
  <c r="C185" i="18"/>
  <c r="L184" i="18"/>
  <c r="K184" i="18"/>
  <c r="J184" i="18"/>
  <c r="I184" i="18"/>
  <c r="G184" i="18"/>
  <c r="F184" i="18"/>
  <c r="E184" i="18"/>
  <c r="D184" i="18"/>
  <c r="H183" i="18"/>
  <c r="C183" i="18"/>
  <c r="H182" i="18"/>
  <c r="C182" i="18"/>
  <c r="H181" i="18"/>
  <c r="C181" i="18"/>
  <c r="H180" i="18"/>
  <c r="C180" i="18"/>
  <c r="L179" i="18"/>
  <c r="K179" i="18"/>
  <c r="J179" i="18"/>
  <c r="I179" i="18"/>
  <c r="H179" i="18" s="1"/>
  <c r="G179" i="18"/>
  <c r="F179" i="18"/>
  <c r="E179" i="18"/>
  <c r="D179" i="18"/>
  <c r="C179" i="18" s="1"/>
  <c r="H178" i="18"/>
  <c r="C178" i="18"/>
  <c r="H177" i="18"/>
  <c r="C177" i="18"/>
  <c r="H176" i="18"/>
  <c r="C176" i="18"/>
  <c r="L175" i="18"/>
  <c r="K175" i="18"/>
  <c r="J175" i="18"/>
  <c r="I175" i="18"/>
  <c r="G175" i="18"/>
  <c r="F175" i="18"/>
  <c r="E175" i="18"/>
  <c r="E174" i="18" s="1"/>
  <c r="L174" i="18"/>
  <c r="K174" i="18"/>
  <c r="K173" i="18" s="1"/>
  <c r="J174" i="18"/>
  <c r="G174" i="18"/>
  <c r="G173" i="18" s="1"/>
  <c r="F174" i="18"/>
  <c r="L173" i="18"/>
  <c r="J173" i="18"/>
  <c r="F173" i="18"/>
  <c r="E173" i="18"/>
  <c r="H172" i="18"/>
  <c r="C172" i="18"/>
  <c r="H171" i="18"/>
  <c r="C171" i="18"/>
  <c r="H170" i="18"/>
  <c r="C170" i="18"/>
  <c r="H169" i="18"/>
  <c r="C169" i="18"/>
  <c r="H168" i="18"/>
  <c r="C168" i="18"/>
  <c r="H167" i="18"/>
  <c r="C167" i="18"/>
  <c r="L166" i="18"/>
  <c r="K166" i="18"/>
  <c r="J166" i="18"/>
  <c r="I166" i="18"/>
  <c r="G166" i="18"/>
  <c r="G165" i="18" s="1"/>
  <c r="F166" i="18"/>
  <c r="E166" i="18"/>
  <c r="D166" i="18"/>
  <c r="C166" i="18"/>
  <c r="L165" i="18"/>
  <c r="J165" i="18"/>
  <c r="I165" i="18"/>
  <c r="F165" i="18"/>
  <c r="E165" i="18"/>
  <c r="D165" i="18"/>
  <c r="C165" i="18" s="1"/>
  <c r="H164" i="18"/>
  <c r="C164" i="18"/>
  <c r="H163" i="18"/>
  <c r="C163" i="18"/>
  <c r="H162" i="18"/>
  <c r="C162" i="18"/>
  <c r="H161" i="18"/>
  <c r="C161" i="18"/>
  <c r="L160" i="18"/>
  <c r="K160" i="18"/>
  <c r="H160" i="18" s="1"/>
  <c r="J160" i="18"/>
  <c r="I160" i="18"/>
  <c r="G160" i="18"/>
  <c r="F160" i="18"/>
  <c r="E160" i="18"/>
  <c r="D160" i="18"/>
  <c r="C160" i="18" s="1"/>
  <c r="H159" i="18"/>
  <c r="C159" i="18"/>
  <c r="H158" i="18"/>
  <c r="C158" i="18"/>
  <c r="H157" i="18"/>
  <c r="C157" i="18"/>
  <c r="H156" i="18"/>
  <c r="C156" i="18"/>
  <c r="H155" i="18"/>
  <c r="C155" i="18"/>
  <c r="H154" i="18"/>
  <c r="C154" i="18"/>
  <c r="H153" i="18"/>
  <c r="C153" i="18"/>
  <c r="H152" i="18"/>
  <c r="C152" i="18"/>
  <c r="L151" i="18"/>
  <c r="K151" i="18"/>
  <c r="J151" i="18"/>
  <c r="I151" i="18"/>
  <c r="G151" i="18"/>
  <c r="F151" i="18"/>
  <c r="E151" i="18"/>
  <c r="D151" i="18"/>
  <c r="H150" i="18"/>
  <c r="C150" i="18"/>
  <c r="H149" i="18"/>
  <c r="C149" i="18"/>
  <c r="H148" i="18"/>
  <c r="C148" i="18"/>
  <c r="H147" i="18"/>
  <c r="C147" i="18"/>
  <c r="H146" i="18"/>
  <c r="C146" i="18"/>
  <c r="H145" i="18"/>
  <c r="C145" i="18"/>
  <c r="L144" i="18"/>
  <c r="K144" i="18"/>
  <c r="H144" i="18" s="1"/>
  <c r="J144" i="18"/>
  <c r="I144" i="18"/>
  <c r="G144" i="18"/>
  <c r="F144" i="18"/>
  <c r="E144" i="18"/>
  <c r="D144" i="18"/>
  <c r="C144" i="18"/>
  <c r="H143" i="18"/>
  <c r="C143" i="18"/>
  <c r="H142" i="18"/>
  <c r="C142" i="18"/>
  <c r="L141" i="18"/>
  <c r="K141" i="18"/>
  <c r="J141" i="18"/>
  <c r="I141" i="18"/>
  <c r="H141" i="18" s="1"/>
  <c r="G141" i="18"/>
  <c r="F141" i="18"/>
  <c r="E141" i="18"/>
  <c r="D141" i="18"/>
  <c r="C141" i="18" s="1"/>
  <c r="H140" i="18"/>
  <c r="C140" i="18"/>
  <c r="H139" i="18"/>
  <c r="C139" i="18"/>
  <c r="H138" i="18"/>
  <c r="C138" i="18"/>
  <c r="H137" i="18"/>
  <c r="C137" i="18"/>
  <c r="L136" i="18"/>
  <c r="K136" i="18"/>
  <c r="J136" i="18"/>
  <c r="I136" i="18"/>
  <c r="G136" i="18"/>
  <c r="F136" i="18"/>
  <c r="E136" i="18"/>
  <c r="D136" i="18"/>
  <c r="C136" i="18" s="1"/>
  <c r="H135" i="18"/>
  <c r="C135" i="18"/>
  <c r="H134" i="18"/>
  <c r="C134" i="18"/>
  <c r="H133" i="18"/>
  <c r="C133" i="18"/>
  <c r="H132" i="18"/>
  <c r="C132" i="18"/>
  <c r="L131" i="18"/>
  <c r="K131" i="18"/>
  <c r="J131" i="18"/>
  <c r="J130" i="18" s="1"/>
  <c r="I131" i="18"/>
  <c r="G131" i="18"/>
  <c r="F131" i="18"/>
  <c r="E131" i="18"/>
  <c r="D131" i="18"/>
  <c r="L130" i="18"/>
  <c r="F130" i="18"/>
  <c r="D130" i="18"/>
  <c r="H129" i="18"/>
  <c r="C129" i="18"/>
  <c r="L128" i="18"/>
  <c r="K128" i="18"/>
  <c r="J128" i="18"/>
  <c r="I128" i="18"/>
  <c r="H128" i="18"/>
  <c r="G128" i="18"/>
  <c r="F128" i="18"/>
  <c r="E128" i="18"/>
  <c r="D128" i="18"/>
  <c r="C128" i="18"/>
  <c r="H127" i="18"/>
  <c r="C127" i="18"/>
  <c r="H126" i="18"/>
  <c r="C126" i="18"/>
  <c r="H125" i="18"/>
  <c r="C125" i="18"/>
  <c r="H124" i="18"/>
  <c r="C124" i="18"/>
  <c r="H123" i="18"/>
  <c r="C123" i="18"/>
  <c r="L122" i="18"/>
  <c r="K122" i="18"/>
  <c r="H122" i="18" s="1"/>
  <c r="J122" i="18"/>
  <c r="I122" i="18"/>
  <c r="G122" i="18"/>
  <c r="F122" i="18"/>
  <c r="E122" i="18"/>
  <c r="D122" i="18"/>
  <c r="C122" i="18"/>
  <c r="H121" i="18"/>
  <c r="C121" i="18"/>
  <c r="H120" i="18"/>
  <c r="C120" i="18"/>
  <c r="H119" i="18"/>
  <c r="C119" i="18"/>
  <c r="H118" i="18"/>
  <c r="C118" i="18"/>
  <c r="H117" i="18"/>
  <c r="C117" i="18"/>
  <c r="L116" i="18"/>
  <c r="K116" i="18"/>
  <c r="H116" i="18" s="1"/>
  <c r="J116" i="18"/>
  <c r="I116" i="18"/>
  <c r="G116" i="18"/>
  <c r="F116" i="18"/>
  <c r="E116" i="18"/>
  <c r="D116" i="18"/>
  <c r="C116" i="18" s="1"/>
  <c r="H115" i="18"/>
  <c r="C115" i="18"/>
  <c r="H114" i="18"/>
  <c r="C114" i="18"/>
  <c r="H113" i="18"/>
  <c r="C113" i="18"/>
  <c r="L112" i="18"/>
  <c r="K112" i="18"/>
  <c r="J112" i="18"/>
  <c r="I112" i="18"/>
  <c r="G112" i="18"/>
  <c r="F112" i="18"/>
  <c r="E112" i="18"/>
  <c r="D112" i="18"/>
  <c r="C112" i="18" s="1"/>
  <c r="H111" i="18"/>
  <c r="C111" i="18"/>
  <c r="H110" i="18"/>
  <c r="C110" i="18"/>
  <c r="H109" i="18"/>
  <c r="C109" i="18"/>
  <c r="H108" i="18"/>
  <c r="C108" i="18"/>
  <c r="H107" i="18"/>
  <c r="C107" i="18"/>
  <c r="H106" i="18"/>
  <c r="C106" i="18"/>
  <c r="H105" i="18"/>
  <c r="C105" i="18"/>
  <c r="H104" i="18"/>
  <c r="C104" i="18"/>
  <c r="L103" i="18"/>
  <c r="K103" i="18"/>
  <c r="J103" i="18"/>
  <c r="I103" i="18"/>
  <c r="G103" i="18"/>
  <c r="F103" i="18"/>
  <c r="E103" i="18"/>
  <c r="D103" i="18"/>
  <c r="H102" i="18"/>
  <c r="C102" i="18"/>
  <c r="H101" i="18"/>
  <c r="C101" i="18"/>
  <c r="H100" i="18"/>
  <c r="C100" i="18"/>
  <c r="H99" i="18"/>
  <c r="C99" i="18"/>
  <c r="H98" i="18"/>
  <c r="C98" i="18"/>
  <c r="H97" i="18"/>
  <c r="C97" i="18"/>
  <c r="H96" i="18"/>
  <c r="C96" i="18"/>
  <c r="L95" i="18"/>
  <c r="K95" i="18"/>
  <c r="J95" i="18"/>
  <c r="I95" i="18"/>
  <c r="H95" i="18" s="1"/>
  <c r="G95" i="18"/>
  <c r="F95" i="18"/>
  <c r="E95" i="18"/>
  <c r="D95" i="18"/>
  <c r="H94" i="18"/>
  <c r="C94" i="18"/>
  <c r="H93" i="18"/>
  <c r="C93" i="18"/>
  <c r="H92" i="18"/>
  <c r="C92" i="18"/>
  <c r="H91" i="18"/>
  <c r="C91" i="18"/>
  <c r="H90" i="18"/>
  <c r="C90" i="18"/>
  <c r="L89" i="18"/>
  <c r="K89" i="18"/>
  <c r="J89" i="18"/>
  <c r="I89" i="18"/>
  <c r="G89" i="18"/>
  <c r="F89" i="18"/>
  <c r="E89" i="18"/>
  <c r="D89" i="18"/>
  <c r="H88" i="18"/>
  <c r="C88" i="18"/>
  <c r="H87" i="18"/>
  <c r="C87" i="18"/>
  <c r="H86" i="18"/>
  <c r="C86" i="18"/>
  <c r="H85" i="18"/>
  <c r="C85" i="18"/>
  <c r="L84" i="18"/>
  <c r="K84" i="18"/>
  <c r="J84" i="18"/>
  <c r="I84" i="18"/>
  <c r="G84" i="18"/>
  <c r="G83" i="18" s="1"/>
  <c r="F84" i="18"/>
  <c r="F83" i="18" s="1"/>
  <c r="F75" i="18" s="1"/>
  <c r="E84" i="18"/>
  <c r="D84" i="18"/>
  <c r="C84" i="18"/>
  <c r="L83" i="18"/>
  <c r="J83" i="18"/>
  <c r="D83" i="18"/>
  <c r="H82" i="18"/>
  <c r="C82" i="18"/>
  <c r="H81" i="18"/>
  <c r="C81" i="18"/>
  <c r="L80" i="18"/>
  <c r="K80" i="18"/>
  <c r="J80" i="18"/>
  <c r="I80" i="18"/>
  <c r="G80" i="18"/>
  <c r="F80" i="18"/>
  <c r="E80" i="18"/>
  <c r="D80" i="18"/>
  <c r="C80" i="18" s="1"/>
  <c r="H79" i="18"/>
  <c r="C79" i="18"/>
  <c r="H78" i="18"/>
  <c r="C78" i="18"/>
  <c r="L77" i="18"/>
  <c r="K77" i="18"/>
  <c r="J77" i="18"/>
  <c r="J76" i="18" s="1"/>
  <c r="J75" i="18" s="1"/>
  <c r="I77" i="18"/>
  <c r="G77" i="18"/>
  <c r="F77" i="18"/>
  <c r="E77" i="18"/>
  <c r="E76" i="18" s="1"/>
  <c r="D77" i="18"/>
  <c r="L76" i="18"/>
  <c r="G76" i="18"/>
  <c r="F76" i="18"/>
  <c r="D76" i="18"/>
  <c r="C76" i="18" s="1"/>
  <c r="L75" i="18"/>
  <c r="H74" i="18"/>
  <c r="C74" i="18"/>
  <c r="H73" i="18"/>
  <c r="C73" i="18"/>
  <c r="H72" i="18"/>
  <c r="C72" i="18"/>
  <c r="H71" i="18"/>
  <c r="C71" i="18"/>
  <c r="H70" i="18"/>
  <c r="C70" i="18"/>
  <c r="L69" i="18"/>
  <c r="K69" i="18"/>
  <c r="J69" i="18"/>
  <c r="I69" i="18"/>
  <c r="I67" i="18" s="1"/>
  <c r="H67" i="18" s="1"/>
  <c r="G69" i="18"/>
  <c r="F69" i="18"/>
  <c r="E69" i="18"/>
  <c r="D69" i="18"/>
  <c r="D67" i="18" s="1"/>
  <c r="H68" i="18"/>
  <c r="C68" i="18"/>
  <c r="L67" i="18"/>
  <c r="K67" i="18"/>
  <c r="J67" i="18"/>
  <c r="G67" i="18"/>
  <c r="F67" i="18"/>
  <c r="E67" i="18"/>
  <c r="H66" i="18"/>
  <c r="C66" i="18"/>
  <c r="H65" i="18"/>
  <c r="C65" i="18"/>
  <c r="H64" i="18"/>
  <c r="C64" i="18"/>
  <c r="H63" i="18"/>
  <c r="C63" i="18"/>
  <c r="H62" i="18"/>
  <c r="C62" i="18"/>
  <c r="H61" i="18"/>
  <c r="C61" i="18"/>
  <c r="H60" i="18"/>
  <c r="C60" i="18"/>
  <c r="H59" i="18"/>
  <c r="C59" i="18"/>
  <c r="L58" i="18"/>
  <c r="K58" i="18"/>
  <c r="J58" i="18"/>
  <c r="H58" i="18" s="1"/>
  <c r="I58" i="18"/>
  <c r="G58" i="18"/>
  <c r="F58" i="18"/>
  <c r="E58" i="18"/>
  <c r="D58" i="18"/>
  <c r="H57" i="18"/>
  <c r="C57" i="18"/>
  <c r="H56" i="18"/>
  <c r="C56" i="18"/>
  <c r="L55" i="18"/>
  <c r="L54" i="18" s="1"/>
  <c r="L53" i="18" s="1"/>
  <c r="L52" i="18" s="1"/>
  <c r="K55" i="18"/>
  <c r="J55" i="18"/>
  <c r="J54" i="18" s="1"/>
  <c r="I55" i="18"/>
  <c r="I54" i="18" s="1"/>
  <c r="H55" i="18"/>
  <c r="G55" i="18"/>
  <c r="F55" i="18"/>
  <c r="E55" i="18"/>
  <c r="D55" i="18"/>
  <c r="C55" i="18" s="1"/>
  <c r="K54" i="18"/>
  <c r="K53" i="18" s="1"/>
  <c r="G54" i="18"/>
  <c r="G53" i="18" s="1"/>
  <c r="H47" i="18"/>
  <c r="C47" i="18"/>
  <c r="H46" i="18"/>
  <c r="C46" i="18"/>
  <c r="L45" i="18"/>
  <c r="G45" i="18"/>
  <c r="H44" i="18"/>
  <c r="C44" i="18"/>
  <c r="K43" i="18"/>
  <c r="J43" i="18"/>
  <c r="I43" i="18"/>
  <c r="F43" i="18"/>
  <c r="E43" i="18"/>
  <c r="D43" i="18"/>
  <c r="C43" i="18" s="1"/>
  <c r="H42" i="18"/>
  <c r="C42" i="18"/>
  <c r="I41" i="18"/>
  <c r="H41" i="18" s="1"/>
  <c r="D41" i="18"/>
  <c r="C41" i="18" s="1"/>
  <c r="H40" i="18"/>
  <c r="C40" i="18"/>
  <c r="H39" i="18"/>
  <c r="C39" i="18"/>
  <c r="H38" i="18"/>
  <c r="C38" i="18"/>
  <c r="H37" i="18"/>
  <c r="C37" i="18"/>
  <c r="K36" i="18"/>
  <c r="H36" i="18" s="1"/>
  <c r="F36" i="18"/>
  <c r="C36" i="18" s="1"/>
  <c r="H35" i="18"/>
  <c r="C35" i="18"/>
  <c r="H34" i="18"/>
  <c r="C34" i="18"/>
  <c r="K33" i="18"/>
  <c r="H33" i="18" s="1"/>
  <c r="F33" i="18"/>
  <c r="C33" i="18" s="1"/>
  <c r="H32" i="18"/>
  <c r="C32" i="18"/>
  <c r="K31" i="18"/>
  <c r="H31" i="18" s="1"/>
  <c r="F31" i="18"/>
  <c r="C31" i="18" s="1"/>
  <c r="H30" i="18"/>
  <c r="C30" i="18"/>
  <c r="H29" i="18"/>
  <c r="C29" i="18"/>
  <c r="H28" i="18"/>
  <c r="C28" i="18"/>
  <c r="K27" i="18"/>
  <c r="H27" i="18" s="1"/>
  <c r="F27" i="18"/>
  <c r="C27" i="18" s="1"/>
  <c r="K26" i="18"/>
  <c r="H26" i="18" s="1"/>
  <c r="H25" i="18"/>
  <c r="C25" i="18"/>
  <c r="H23" i="18"/>
  <c r="C23" i="18"/>
  <c r="H22" i="18"/>
  <c r="C22" i="18"/>
  <c r="L21" i="18"/>
  <c r="L289" i="18" s="1"/>
  <c r="L288" i="18" s="1"/>
  <c r="K21" i="18"/>
  <c r="K289" i="18" s="1"/>
  <c r="K288" i="18" s="1"/>
  <c r="J21" i="18"/>
  <c r="J289" i="18" s="1"/>
  <c r="J288" i="18" s="1"/>
  <c r="I21" i="18"/>
  <c r="I289" i="18" s="1"/>
  <c r="I288" i="18" s="1"/>
  <c r="G21" i="18"/>
  <c r="G289" i="18" s="1"/>
  <c r="G288" i="18" s="1"/>
  <c r="F21" i="18"/>
  <c r="F289" i="18" s="1"/>
  <c r="F288" i="18" s="1"/>
  <c r="E21" i="18"/>
  <c r="E289" i="18" s="1"/>
  <c r="E288" i="18" s="1"/>
  <c r="D21" i="18"/>
  <c r="D289" i="18" s="1"/>
  <c r="D288" i="18" s="1"/>
  <c r="L20" i="18"/>
  <c r="E54" i="18" l="1"/>
  <c r="C58" i="18"/>
  <c r="D75" i="18"/>
  <c r="H89" i="18"/>
  <c r="H103" i="18"/>
  <c r="H136" i="18"/>
  <c r="C192" i="18"/>
  <c r="H264" i="18"/>
  <c r="E53" i="18"/>
  <c r="H80" i="18"/>
  <c r="E83" i="18"/>
  <c r="K195" i="18"/>
  <c r="H272" i="18"/>
  <c r="H43" i="18"/>
  <c r="F54" i="18"/>
  <c r="F53" i="18" s="1"/>
  <c r="F52" i="18" s="1"/>
  <c r="F51" i="18" s="1"/>
  <c r="F50" i="18" s="1"/>
  <c r="C69" i="18"/>
  <c r="H69" i="18"/>
  <c r="G130" i="18"/>
  <c r="C184" i="18"/>
  <c r="H184" i="18"/>
  <c r="K187" i="18"/>
  <c r="H198" i="18"/>
  <c r="H227" i="18"/>
  <c r="K269" i="18"/>
  <c r="G20" i="18"/>
  <c r="L51" i="18"/>
  <c r="L50" i="18" s="1"/>
  <c r="H112" i="18"/>
  <c r="H151" i="18"/>
  <c r="H204" i="18"/>
  <c r="H235" i="18"/>
  <c r="H276" i="18"/>
  <c r="D175" i="18"/>
  <c r="J53" i="18"/>
  <c r="J52" i="18" s="1"/>
  <c r="J51" i="18" s="1"/>
  <c r="H54" i="18"/>
  <c r="K194" i="18"/>
  <c r="H175" i="18"/>
  <c r="I174" i="18"/>
  <c r="H238" i="18"/>
  <c r="I231" i="18"/>
  <c r="H260" i="18"/>
  <c r="I259" i="18"/>
  <c r="H259" i="18" s="1"/>
  <c r="L286" i="18"/>
  <c r="E20" i="18"/>
  <c r="C21" i="18"/>
  <c r="C289" i="18" s="1"/>
  <c r="C288" i="18" s="1"/>
  <c r="C45" i="18"/>
  <c r="I53" i="18"/>
  <c r="D54" i="18"/>
  <c r="G75" i="18"/>
  <c r="C77" i="18"/>
  <c r="H77" i="18"/>
  <c r="I76" i="18"/>
  <c r="I83" i="18"/>
  <c r="C89" i="18"/>
  <c r="C103" i="18"/>
  <c r="C131" i="18"/>
  <c r="H131" i="18"/>
  <c r="I130" i="18"/>
  <c r="K165" i="18"/>
  <c r="H166" i="18"/>
  <c r="C196" i="18"/>
  <c r="I196" i="18"/>
  <c r="C238" i="18"/>
  <c r="E231" i="18"/>
  <c r="C252" i="18"/>
  <c r="H252" i="18"/>
  <c r="I251" i="18"/>
  <c r="H251" i="18" s="1"/>
  <c r="C260" i="18"/>
  <c r="E259" i="18"/>
  <c r="C259" i="18" s="1"/>
  <c r="I270" i="18"/>
  <c r="H283" i="18"/>
  <c r="L287" i="18"/>
  <c r="H21" i="18"/>
  <c r="C83" i="18"/>
  <c r="E130" i="18"/>
  <c r="C130" i="18" s="1"/>
  <c r="H192" i="18"/>
  <c r="I191" i="18"/>
  <c r="H191" i="18" s="1"/>
  <c r="E270" i="18"/>
  <c r="E269" i="18" s="1"/>
  <c r="H281" i="18"/>
  <c r="J286" i="18"/>
  <c r="J20" i="18"/>
  <c r="F26" i="18"/>
  <c r="F20" i="18" s="1"/>
  <c r="K20" i="18"/>
  <c r="H45" i="18"/>
  <c r="C67" i="18"/>
  <c r="K76" i="18"/>
  <c r="K83" i="18"/>
  <c r="H84" i="18"/>
  <c r="C95" i="18"/>
  <c r="K130" i="18"/>
  <c r="C151" i="18"/>
  <c r="H165" i="18"/>
  <c r="G187" i="18"/>
  <c r="C187" i="18" s="1"/>
  <c r="C188" i="18"/>
  <c r="H188" i="18"/>
  <c r="I187" i="18"/>
  <c r="H187" i="18" s="1"/>
  <c r="C198" i="18"/>
  <c r="G204" i="18"/>
  <c r="G195" i="18" s="1"/>
  <c r="G194" i="18" s="1"/>
  <c r="F286" i="18"/>
  <c r="C204" i="18" l="1"/>
  <c r="E75" i="18"/>
  <c r="C75" i="18" s="1"/>
  <c r="C175" i="18"/>
  <c r="D174" i="18"/>
  <c r="K75" i="18"/>
  <c r="H130" i="18"/>
  <c r="H289" i="18"/>
  <c r="H288" i="18" s="1"/>
  <c r="C270" i="18"/>
  <c r="H83" i="18"/>
  <c r="G52" i="18"/>
  <c r="G51" i="18" s="1"/>
  <c r="C195" i="18"/>
  <c r="E52" i="18"/>
  <c r="C269" i="18"/>
  <c r="H270" i="18"/>
  <c r="I269" i="18"/>
  <c r="H76" i="18"/>
  <c r="I75" i="18"/>
  <c r="H75" i="18" s="1"/>
  <c r="C54" i="18"/>
  <c r="D53" i="18"/>
  <c r="H174" i="18"/>
  <c r="I173" i="18"/>
  <c r="H173" i="18" s="1"/>
  <c r="F287" i="18"/>
  <c r="C26" i="18"/>
  <c r="C231" i="18"/>
  <c r="E230" i="18"/>
  <c r="E286" i="18" s="1"/>
  <c r="H196" i="18"/>
  <c r="I195" i="18"/>
  <c r="H53" i="18"/>
  <c r="G286" i="18"/>
  <c r="H231" i="18"/>
  <c r="I230" i="18"/>
  <c r="H230" i="18" s="1"/>
  <c r="J287" i="18"/>
  <c r="J50" i="18"/>
  <c r="D173" i="18" l="1"/>
  <c r="C173" i="18" s="1"/>
  <c r="C174" i="18"/>
  <c r="I52" i="18"/>
  <c r="H269" i="18"/>
  <c r="I286" i="18"/>
  <c r="E194" i="18"/>
  <c r="C194" i="18" s="1"/>
  <c r="C230" i="18"/>
  <c r="G50" i="18"/>
  <c r="G287" i="18"/>
  <c r="H195" i="18"/>
  <c r="I194" i="18"/>
  <c r="H194" i="18" s="1"/>
  <c r="C53" i="18"/>
  <c r="C286" i="18" s="1"/>
  <c r="D52" i="18"/>
  <c r="D286" i="18"/>
  <c r="K52" i="18"/>
  <c r="K51" i="18" s="1"/>
  <c r="K286" i="18"/>
  <c r="I51" i="18" l="1"/>
  <c r="E51" i="18"/>
  <c r="K50" i="18"/>
  <c r="K287" i="18"/>
  <c r="H52" i="18"/>
  <c r="C52" i="18"/>
  <c r="D51" i="18"/>
  <c r="H286" i="18"/>
  <c r="E287" i="18" l="1"/>
  <c r="E50" i="18"/>
  <c r="C51" i="18"/>
  <c r="D50" i="18"/>
  <c r="D24" i="18"/>
  <c r="I50" i="18"/>
  <c r="H50" i="18" s="1"/>
  <c r="H51" i="18"/>
  <c r="I24" i="18"/>
  <c r="H24" i="18" l="1"/>
  <c r="I20" i="18"/>
  <c r="H20" i="18" s="1"/>
  <c r="C24" i="18"/>
  <c r="D20" i="18"/>
  <c r="C20" i="18" s="1"/>
  <c r="C50" i="18"/>
  <c r="I287" i="18"/>
  <c r="H287" i="18" s="1"/>
  <c r="D287" i="18"/>
  <c r="C287" i="18" s="1"/>
  <c r="H298" i="17" l="1"/>
  <c r="C298" i="17"/>
  <c r="H297" i="17"/>
  <c r="C297" i="17"/>
  <c r="H296" i="17"/>
  <c r="C296" i="17"/>
  <c r="H295" i="17"/>
  <c r="C295" i="17"/>
  <c r="H294" i="17"/>
  <c r="C294" i="17"/>
  <c r="H293" i="17"/>
  <c r="C293" i="17"/>
  <c r="H292" i="17"/>
  <c r="C292" i="17"/>
  <c r="H291" i="17"/>
  <c r="C291" i="17"/>
  <c r="L290" i="17"/>
  <c r="K290" i="17"/>
  <c r="J290" i="17"/>
  <c r="I290" i="17"/>
  <c r="H290" i="17"/>
  <c r="G290" i="17"/>
  <c r="F290" i="17"/>
  <c r="E290" i="17"/>
  <c r="D290" i="17"/>
  <c r="C290" i="17"/>
  <c r="H285" i="17"/>
  <c r="C285" i="17"/>
  <c r="H284" i="17"/>
  <c r="C284" i="17"/>
  <c r="L283" i="17"/>
  <c r="K283" i="17"/>
  <c r="J283" i="17"/>
  <c r="I283" i="17"/>
  <c r="H283" i="17"/>
  <c r="G283" i="17"/>
  <c r="F283" i="17"/>
  <c r="E283" i="17"/>
  <c r="D283" i="17"/>
  <c r="H282" i="17"/>
  <c r="C282" i="17"/>
  <c r="L281" i="17"/>
  <c r="K281" i="17"/>
  <c r="J281" i="17"/>
  <c r="I281" i="17"/>
  <c r="H281" i="17"/>
  <c r="G281" i="17"/>
  <c r="F281" i="17"/>
  <c r="E281" i="17"/>
  <c r="D281" i="17"/>
  <c r="C281" i="17" s="1"/>
  <c r="H280" i="17"/>
  <c r="C280" i="17"/>
  <c r="H279" i="17"/>
  <c r="C279" i="17"/>
  <c r="H278" i="17"/>
  <c r="C278" i="17"/>
  <c r="H277" i="17"/>
  <c r="C277" i="17"/>
  <c r="L276" i="17"/>
  <c r="K276" i="17"/>
  <c r="J276" i="17"/>
  <c r="I276" i="17"/>
  <c r="H276" i="17" s="1"/>
  <c r="G276" i="17"/>
  <c r="F276" i="17"/>
  <c r="E276" i="17"/>
  <c r="D276" i="17"/>
  <c r="C276" i="17" s="1"/>
  <c r="H275" i="17"/>
  <c r="C275" i="17"/>
  <c r="H274" i="17"/>
  <c r="C274" i="17"/>
  <c r="H273" i="17"/>
  <c r="C273" i="17"/>
  <c r="L272" i="17"/>
  <c r="K272" i="17"/>
  <c r="J272" i="17"/>
  <c r="I272" i="17"/>
  <c r="H272" i="17" s="1"/>
  <c r="G272" i="17"/>
  <c r="F272" i="17"/>
  <c r="E272" i="17"/>
  <c r="D272" i="17"/>
  <c r="C272" i="17" s="1"/>
  <c r="H271" i="17"/>
  <c r="C271" i="17"/>
  <c r="L270" i="17"/>
  <c r="K270" i="17"/>
  <c r="J270" i="17"/>
  <c r="I270" i="17"/>
  <c r="H270" i="17"/>
  <c r="G270" i="17"/>
  <c r="F270" i="17"/>
  <c r="E270" i="17"/>
  <c r="D270" i="17"/>
  <c r="C270" i="17"/>
  <c r="L269" i="17"/>
  <c r="K269" i="17"/>
  <c r="J269" i="17"/>
  <c r="I269" i="17"/>
  <c r="H269" i="17" s="1"/>
  <c r="G269" i="17"/>
  <c r="F269" i="17"/>
  <c r="E269" i="17"/>
  <c r="D269" i="17"/>
  <c r="C269" i="17" s="1"/>
  <c r="H268" i="17"/>
  <c r="C268" i="17"/>
  <c r="H267" i="17"/>
  <c r="C267" i="17"/>
  <c r="H266" i="17"/>
  <c r="C266" i="17"/>
  <c r="H265" i="17"/>
  <c r="C265" i="17"/>
  <c r="L264" i="17"/>
  <c r="K264" i="17"/>
  <c r="J264" i="17"/>
  <c r="I264" i="17"/>
  <c r="H264" i="17"/>
  <c r="G264" i="17"/>
  <c r="F264" i="17"/>
  <c r="E264" i="17"/>
  <c r="D264" i="17"/>
  <c r="C264" i="17" s="1"/>
  <c r="H263" i="17"/>
  <c r="C263" i="17"/>
  <c r="H262" i="17"/>
  <c r="C262" i="17"/>
  <c r="H261" i="17"/>
  <c r="C261" i="17"/>
  <c r="L260" i="17"/>
  <c r="K260" i="17"/>
  <c r="J260" i="17"/>
  <c r="I260" i="17"/>
  <c r="H260" i="17" s="1"/>
  <c r="G260" i="17"/>
  <c r="F260" i="17"/>
  <c r="E260" i="17"/>
  <c r="D260" i="17"/>
  <c r="C260" i="17" s="1"/>
  <c r="L259" i="17"/>
  <c r="K259" i="17"/>
  <c r="J259" i="17"/>
  <c r="I259" i="17"/>
  <c r="H259" i="17"/>
  <c r="G259" i="17"/>
  <c r="F259" i="17"/>
  <c r="E259" i="17"/>
  <c r="D259" i="17"/>
  <c r="C259" i="17" s="1"/>
  <c r="H258" i="17"/>
  <c r="C258" i="17"/>
  <c r="H257" i="17"/>
  <c r="C257" i="17"/>
  <c r="H256" i="17"/>
  <c r="C256" i="17"/>
  <c r="H255" i="17"/>
  <c r="C255" i="17"/>
  <c r="H254" i="17"/>
  <c r="C254" i="17"/>
  <c r="H253" i="17"/>
  <c r="C253" i="17"/>
  <c r="L252" i="17"/>
  <c r="K252" i="17"/>
  <c r="J252" i="17"/>
  <c r="I252" i="17"/>
  <c r="H252" i="17" s="1"/>
  <c r="G252" i="17"/>
  <c r="F252" i="17"/>
  <c r="E252" i="17"/>
  <c r="D252" i="17"/>
  <c r="C252" i="17" s="1"/>
  <c r="L251" i="17"/>
  <c r="K251" i="17"/>
  <c r="J251" i="17"/>
  <c r="I251" i="17"/>
  <c r="G251" i="17"/>
  <c r="F251" i="17"/>
  <c r="E251" i="17"/>
  <c r="D251" i="17"/>
  <c r="C251" i="17" s="1"/>
  <c r="H250" i="17"/>
  <c r="C250" i="17"/>
  <c r="H249" i="17"/>
  <c r="C249" i="17"/>
  <c r="H248" i="17"/>
  <c r="C248" i="17"/>
  <c r="H247" i="17"/>
  <c r="C247" i="17"/>
  <c r="L246" i="17"/>
  <c r="K246" i="17"/>
  <c r="J246" i="17"/>
  <c r="I246" i="17"/>
  <c r="G246" i="17"/>
  <c r="F246" i="17"/>
  <c r="E246" i="17"/>
  <c r="D246" i="17"/>
  <c r="C246" i="17" s="1"/>
  <c r="H245" i="17"/>
  <c r="C245" i="17"/>
  <c r="H244" i="17"/>
  <c r="C244" i="17"/>
  <c r="H243" i="17"/>
  <c r="C243" i="17"/>
  <c r="H242" i="17"/>
  <c r="C242" i="17"/>
  <c r="H241" i="17"/>
  <c r="C241" i="17"/>
  <c r="H240" i="17"/>
  <c r="C240" i="17"/>
  <c r="H239" i="17"/>
  <c r="C239" i="17"/>
  <c r="L238" i="17"/>
  <c r="K238" i="17"/>
  <c r="J238" i="17"/>
  <c r="I238" i="17"/>
  <c r="G238" i="17"/>
  <c r="F238" i="17"/>
  <c r="E238" i="17"/>
  <c r="D238" i="17"/>
  <c r="C238" i="17" s="1"/>
  <c r="H237" i="17"/>
  <c r="C237" i="17"/>
  <c r="H236" i="17"/>
  <c r="C236" i="17"/>
  <c r="L235" i="17"/>
  <c r="K235" i="17"/>
  <c r="J235" i="17"/>
  <c r="I235" i="17"/>
  <c r="H235" i="17" s="1"/>
  <c r="G235" i="17"/>
  <c r="F235" i="17"/>
  <c r="E235" i="17"/>
  <c r="D235" i="17"/>
  <c r="H234" i="17"/>
  <c r="C234" i="17"/>
  <c r="L233" i="17"/>
  <c r="K233" i="17"/>
  <c r="J233" i="17"/>
  <c r="I233" i="17"/>
  <c r="H233" i="17"/>
  <c r="G233" i="17"/>
  <c r="F233" i="17"/>
  <c r="E233" i="17"/>
  <c r="D233" i="17"/>
  <c r="C233" i="17" s="1"/>
  <c r="H232" i="17"/>
  <c r="C232" i="17"/>
  <c r="L231" i="17"/>
  <c r="K231" i="17"/>
  <c r="J231" i="17"/>
  <c r="I231" i="17"/>
  <c r="H231" i="17" s="1"/>
  <c r="G231" i="17"/>
  <c r="F231" i="17"/>
  <c r="E231" i="17"/>
  <c r="D231" i="17"/>
  <c r="L230" i="17"/>
  <c r="K230" i="17"/>
  <c r="J230" i="17"/>
  <c r="I230" i="17"/>
  <c r="H230" i="17" s="1"/>
  <c r="G230" i="17"/>
  <c r="F230" i="17"/>
  <c r="E230" i="17"/>
  <c r="D230" i="17"/>
  <c r="C230" i="17" s="1"/>
  <c r="H229" i="17"/>
  <c r="C229" i="17"/>
  <c r="H228" i="17"/>
  <c r="C228" i="17"/>
  <c r="L227" i="17"/>
  <c r="K227" i="17"/>
  <c r="J227" i="17"/>
  <c r="I227" i="17"/>
  <c r="H227" i="17" s="1"/>
  <c r="G227" i="17"/>
  <c r="F227" i="17"/>
  <c r="E227" i="17"/>
  <c r="D227" i="17"/>
  <c r="H226" i="17"/>
  <c r="C226" i="17"/>
  <c r="H225" i="17"/>
  <c r="C225" i="17"/>
  <c r="H224" i="17"/>
  <c r="C224" i="17"/>
  <c r="H223" i="17"/>
  <c r="C223" i="17"/>
  <c r="H222" i="17"/>
  <c r="C222" i="17"/>
  <c r="H221" i="17"/>
  <c r="C221" i="17"/>
  <c r="H220" i="17"/>
  <c r="C220" i="17"/>
  <c r="H219" i="17"/>
  <c r="C219" i="17"/>
  <c r="H218" i="17"/>
  <c r="C218" i="17"/>
  <c r="H217" i="17"/>
  <c r="C217" i="17"/>
  <c r="L216" i="17"/>
  <c r="K216" i="17"/>
  <c r="J216" i="17"/>
  <c r="I216" i="17"/>
  <c r="H216" i="17" s="1"/>
  <c r="G216" i="17"/>
  <c r="F216" i="17"/>
  <c r="E216" i="17"/>
  <c r="D216" i="17"/>
  <c r="C216" i="17" s="1"/>
  <c r="H215" i="17"/>
  <c r="C215" i="17"/>
  <c r="H214" i="17"/>
  <c r="C214" i="17"/>
  <c r="H213" i="17"/>
  <c r="C213" i="17"/>
  <c r="H212" i="17"/>
  <c r="C212" i="17"/>
  <c r="H211" i="17"/>
  <c r="C211" i="17"/>
  <c r="H210" i="17"/>
  <c r="C210" i="17"/>
  <c r="H209" i="17"/>
  <c r="C209" i="17"/>
  <c r="H208" i="17"/>
  <c r="C208" i="17"/>
  <c r="H207" i="17"/>
  <c r="C207" i="17"/>
  <c r="H206" i="17"/>
  <c r="C206" i="17"/>
  <c r="L205" i="17"/>
  <c r="K205" i="17"/>
  <c r="J205" i="17"/>
  <c r="I205" i="17"/>
  <c r="H205" i="17" s="1"/>
  <c r="G205" i="17"/>
  <c r="F205" i="17"/>
  <c r="E205" i="17"/>
  <c r="D205" i="17"/>
  <c r="C205" i="17" s="1"/>
  <c r="L204" i="17"/>
  <c r="K204" i="17"/>
  <c r="J204" i="17"/>
  <c r="H204" i="17" s="1"/>
  <c r="I204" i="17"/>
  <c r="G204" i="17"/>
  <c r="F204" i="17"/>
  <c r="E204" i="17"/>
  <c r="D204" i="17"/>
  <c r="C204" i="17" s="1"/>
  <c r="H203" i="17"/>
  <c r="C203" i="17"/>
  <c r="H202" i="17"/>
  <c r="C202" i="17"/>
  <c r="H201" i="17"/>
  <c r="C201" i="17"/>
  <c r="H200" i="17"/>
  <c r="C200" i="17"/>
  <c r="H199" i="17"/>
  <c r="C199" i="17"/>
  <c r="L198" i="17"/>
  <c r="K198" i="17"/>
  <c r="J198" i="17"/>
  <c r="I198" i="17"/>
  <c r="H198" i="17" s="1"/>
  <c r="G198" i="17"/>
  <c r="F198" i="17"/>
  <c r="E198" i="17"/>
  <c r="D198" i="17"/>
  <c r="C198" i="17" s="1"/>
  <c r="H197" i="17"/>
  <c r="C197" i="17"/>
  <c r="L196" i="17"/>
  <c r="K196" i="17"/>
  <c r="J196" i="17"/>
  <c r="I196" i="17"/>
  <c r="G196" i="17"/>
  <c r="F196" i="17"/>
  <c r="F195" i="17" s="1"/>
  <c r="F194" i="17" s="1"/>
  <c r="E196" i="17"/>
  <c r="D196" i="17"/>
  <c r="C196" i="17" s="1"/>
  <c r="L195" i="17"/>
  <c r="K195" i="17"/>
  <c r="J195" i="17"/>
  <c r="I195" i="17"/>
  <c r="H195" i="17" s="1"/>
  <c r="G195" i="17"/>
  <c r="E195" i="17"/>
  <c r="D195" i="17"/>
  <c r="L194" i="17"/>
  <c r="K194" i="17"/>
  <c r="J194" i="17"/>
  <c r="I194" i="17"/>
  <c r="G194" i="17"/>
  <c r="E194" i="17"/>
  <c r="D194" i="17"/>
  <c r="H193" i="17"/>
  <c r="C193" i="17"/>
  <c r="L192" i="17"/>
  <c r="K192" i="17"/>
  <c r="H192" i="17" s="1"/>
  <c r="J192" i="17"/>
  <c r="I192" i="17"/>
  <c r="G192" i="17"/>
  <c r="F192" i="17"/>
  <c r="E192" i="17"/>
  <c r="D192" i="17"/>
  <c r="C192" i="17" s="1"/>
  <c r="L191" i="17"/>
  <c r="K191" i="17"/>
  <c r="J191" i="17"/>
  <c r="I191" i="17"/>
  <c r="G191" i="17"/>
  <c r="F191" i="17"/>
  <c r="E191" i="17"/>
  <c r="D191" i="17"/>
  <c r="C191" i="17" s="1"/>
  <c r="H190" i="17"/>
  <c r="C190" i="17"/>
  <c r="H189" i="17"/>
  <c r="C189" i="17"/>
  <c r="L188" i="17"/>
  <c r="K188" i="17"/>
  <c r="J188" i="17"/>
  <c r="I188" i="17"/>
  <c r="H188" i="17" s="1"/>
  <c r="G188" i="17"/>
  <c r="F188" i="17"/>
  <c r="E188" i="17"/>
  <c r="D188" i="17"/>
  <c r="L187" i="17"/>
  <c r="K187" i="17"/>
  <c r="J187" i="17"/>
  <c r="I187" i="17"/>
  <c r="H187" i="17" s="1"/>
  <c r="G187" i="17"/>
  <c r="F187" i="17"/>
  <c r="E187" i="17"/>
  <c r="D187" i="17"/>
  <c r="H186" i="17"/>
  <c r="C186" i="17"/>
  <c r="H185" i="17"/>
  <c r="C185" i="17"/>
  <c r="L184" i="17"/>
  <c r="K184" i="17"/>
  <c r="J184" i="17"/>
  <c r="I184" i="17"/>
  <c r="H184" i="17" s="1"/>
  <c r="G184" i="17"/>
  <c r="F184" i="17"/>
  <c r="E184" i="17"/>
  <c r="D184" i="17"/>
  <c r="H183" i="17"/>
  <c r="C183" i="17"/>
  <c r="H182" i="17"/>
  <c r="C182" i="17"/>
  <c r="H181" i="17"/>
  <c r="C181" i="17"/>
  <c r="H180" i="17"/>
  <c r="C180" i="17"/>
  <c r="L179" i="17"/>
  <c r="K179" i="17"/>
  <c r="J179" i="17"/>
  <c r="I179" i="17"/>
  <c r="H179" i="17" s="1"/>
  <c r="G179" i="17"/>
  <c r="F179" i="17"/>
  <c r="E179" i="17"/>
  <c r="D179" i="17"/>
  <c r="H178" i="17"/>
  <c r="C178" i="17"/>
  <c r="H177" i="17"/>
  <c r="C177" i="17"/>
  <c r="H176" i="17"/>
  <c r="C176" i="17"/>
  <c r="L175" i="17"/>
  <c r="K175" i="17"/>
  <c r="J175" i="17"/>
  <c r="J174" i="17" s="1"/>
  <c r="J173" i="17" s="1"/>
  <c r="J52" i="17" s="1"/>
  <c r="I175" i="17"/>
  <c r="H175" i="17" s="1"/>
  <c r="G175" i="17"/>
  <c r="F175" i="17"/>
  <c r="E175" i="17"/>
  <c r="D175" i="17"/>
  <c r="L174" i="17"/>
  <c r="K174" i="17"/>
  <c r="I174" i="17"/>
  <c r="G174" i="17"/>
  <c r="F174" i="17"/>
  <c r="F173" i="17" s="1"/>
  <c r="F52" i="17" s="1"/>
  <c r="F51" i="17" s="1"/>
  <c r="F50" i="17" s="1"/>
  <c r="E174" i="17"/>
  <c r="D174" i="17"/>
  <c r="L173" i="17"/>
  <c r="K173" i="17"/>
  <c r="I173" i="17"/>
  <c r="H173" i="17" s="1"/>
  <c r="G173" i="17"/>
  <c r="E173" i="17"/>
  <c r="D173" i="17"/>
  <c r="H172" i="17"/>
  <c r="C172" i="17"/>
  <c r="H171" i="17"/>
  <c r="C171" i="17"/>
  <c r="H170" i="17"/>
  <c r="C170" i="17"/>
  <c r="H169" i="17"/>
  <c r="C169" i="17"/>
  <c r="H168" i="17"/>
  <c r="C168" i="17"/>
  <c r="H167" i="17"/>
  <c r="C167" i="17"/>
  <c r="L166" i="17"/>
  <c r="K166" i="17"/>
  <c r="J166" i="17"/>
  <c r="I166" i="17"/>
  <c r="G166" i="17"/>
  <c r="F166" i="17"/>
  <c r="E166" i="17"/>
  <c r="D166" i="17"/>
  <c r="C166" i="17" s="1"/>
  <c r="L165" i="17"/>
  <c r="K165" i="17"/>
  <c r="J165" i="17"/>
  <c r="I165" i="17"/>
  <c r="H165" i="17" s="1"/>
  <c r="G165" i="17"/>
  <c r="F165" i="17"/>
  <c r="E165" i="17"/>
  <c r="D165" i="17"/>
  <c r="C165" i="17" s="1"/>
  <c r="H164" i="17"/>
  <c r="C164" i="17"/>
  <c r="H163" i="17"/>
  <c r="C163" i="17"/>
  <c r="H162" i="17"/>
  <c r="C162" i="17"/>
  <c r="H161" i="17"/>
  <c r="C161" i="17"/>
  <c r="L160" i="17"/>
  <c r="K160" i="17"/>
  <c r="J160" i="17"/>
  <c r="I160" i="17"/>
  <c r="H160" i="17" s="1"/>
  <c r="G160" i="17"/>
  <c r="F160" i="17"/>
  <c r="E160" i="17"/>
  <c r="D160" i="17"/>
  <c r="C160" i="17" s="1"/>
  <c r="H159" i="17"/>
  <c r="C159" i="17"/>
  <c r="H158" i="17"/>
  <c r="C158" i="17"/>
  <c r="H157" i="17"/>
  <c r="C157" i="17"/>
  <c r="H156" i="17"/>
  <c r="C156" i="17"/>
  <c r="H155" i="17"/>
  <c r="C155" i="17"/>
  <c r="H154" i="17"/>
  <c r="C154" i="17"/>
  <c r="H153" i="17"/>
  <c r="C153" i="17"/>
  <c r="H152" i="17"/>
  <c r="C152" i="17"/>
  <c r="L151" i="17"/>
  <c r="K151" i="17"/>
  <c r="J151" i="17"/>
  <c r="I151" i="17"/>
  <c r="H151" i="17" s="1"/>
  <c r="G151" i="17"/>
  <c r="F151" i="17"/>
  <c r="E151" i="17"/>
  <c r="D151" i="17"/>
  <c r="C151" i="17" s="1"/>
  <c r="H150" i="17"/>
  <c r="C150" i="17"/>
  <c r="H149" i="17"/>
  <c r="C149" i="17"/>
  <c r="H148" i="17"/>
  <c r="C148" i="17"/>
  <c r="H147" i="17"/>
  <c r="C147" i="17"/>
  <c r="H146" i="17"/>
  <c r="C146" i="17"/>
  <c r="H145" i="17"/>
  <c r="C145" i="17"/>
  <c r="L144" i="17"/>
  <c r="K144" i="17"/>
  <c r="J144" i="17"/>
  <c r="I144" i="17"/>
  <c r="H144" i="17" s="1"/>
  <c r="G144" i="17"/>
  <c r="F144" i="17"/>
  <c r="E144" i="17"/>
  <c r="D144" i="17"/>
  <c r="H143" i="17"/>
  <c r="C143" i="17"/>
  <c r="H142" i="17"/>
  <c r="C142" i="17"/>
  <c r="L141" i="17"/>
  <c r="K141" i="17"/>
  <c r="J141" i="17"/>
  <c r="I141" i="17"/>
  <c r="H141" i="17" s="1"/>
  <c r="G141" i="17"/>
  <c r="F141" i="17"/>
  <c r="E141" i="17"/>
  <c r="D141" i="17"/>
  <c r="C141" i="17" s="1"/>
  <c r="H140" i="17"/>
  <c r="C140" i="17"/>
  <c r="H139" i="17"/>
  <c r="C139" i="17"/>
  <c r="H138" i="17"/>
  <c r="C138" i="17"/>
  <c r="H137" i="17"/>
  <c r="C137" i="17"/>
  <c r="L136" i="17"/>
  <c r="K136" i="17"/>
  <c r="J136" i="17"/>
  <c r="I136" i="17"/>
  <c r="H136" i="17" s="1"/>
  <c r="G136" i="17"/>
  <c r="F136" i="17"/>
  <c r="E136" i="17"/>
  <c r="D136" i="17"/>
  <c r="H135" i="17"/>
  <c r="C135" i="17"/>
  <c r="H134" i="17"/>
  <c r="C134" i="17"/>
  <c r="H133" i="17"/>
  <c r="C133" i="17"/>
  <c r="H132" i="17"/>
  <c r="C132" i="17"/>
  <c r="L131" i="17"/>
  <c r="K131" i="17"/>
  <c r="J131" i="17"/>
  <c r="H131" i="17" s="1"/>
  <c r="I131" i="17"/>
  <c r="G131" i="17"/>
  <c r="F131" i="17"/>
  <c r="E131" i="17"/>
  <c r="D131" i="17"/>
  <c r="C131" i="17" s="1"/>
  <c r="L130" i="17"/>
  <c r="K130" i="17"/>
  <c r="J130" i="17"/>
  <c r="I130" i="17"/>
  <c r="H130" i="17" s="1"/>
  <c r="G130" i="17"/>
  <c r="F130" i="17"/>
  <c r="E130" i="17"/>
  <c r="D130" i="17"/>
  <c r="C130" i="17" s="1"/>
  <c r="H129" i="17"/>
  <c r="H128" i="17" s="1"/>
  <c r="C129" i="17"/>
  <c r="C128" i="17" s="1"/>
  <c r="L128" i="17"/>
  <c r="K128" i="17"/>
  <c r="J128" i="17"/>
  <c r="I128" i="17"/>
  <c r="G128" i="17"/>
  <c r="F128" i="17"/>
  <c r="E128" i="17"/>
  <c r="D128" i="17"/>
  <c r="H127" i="17"/>
  <c r="C127" i="17"/>
  <c r="H126" i="17"/>
  <c r="C126" i="17"/>
  <c r="H125" i="17"/>
  <c r="C125" i="17"/>
  <c r="H124" i="17"/>
  <c r="C124" i="17"/>
  <c r="H123" i="17"/>
  <c r="C123" i="17"/>
  <c r="L122" i="17"/>
  <c r="K122" i="17"/>
  <c r="J122" i="17"/>
  <c r="I122" i="17"/>
  <c r="H122" i="17" s="1"/>
  <c r="G122" i="17"/>
  <c r="F122" i="17"/>
  <c r="E122" i="17"/>
  <c r="D122" i="17"/>
  <c r="H121" i="17"/>
  <c r="C121" i="17"/>
  <c r="H120" i="17"/>
  <c r="C120" i="17"/>
  <c r="H119" i="17"/>
  <c r="C119" i="17"/>
  <c r="H118" i="17"/>
  <c r="C118" i="17"/>
  <c r="H117" i="17"/>
  <c r="C117" i="17"/>
  <c r="L116" i="17"/>
  <c r="K116" i="17"/>
  <c r="J116" i="17"/>
  <c r="I116" i="17"/>
  <c r="H116" i="17" s="1"/>
  <c r="G116" i="17"/>
  <c r="F116" i="17"/>
  <c r="E116" i="17"/>
  <c r="D116" i="17"/>
  <c r="C116" i="17" s="1"/>
  <c r="H115" i="17"/>
  <c r="C115" i="17"/>
  <c r="H114" i="17"/>
  <c r="C114" i="17"/>
  <c r="H113" i="17"/>
  <c r="C113" i="17"/>
  <c r="L112" i="17"/>
  <c r="K112" i="17"/>
  <c r="J112" i="17"/>
  <c r="I112" i="17"/>
  <c r="H112" i="17" s="1"/>
  <c r="G112" i="17"/>
  <c r="F112" i="17"/>
  <c r="E112" i="17"/>
  <c r="D112" i="17"/>
  <c r="C112" i="17" s="1"/>
  <c r="H111" i="17"/>
  <c r="C111" i="17"/>
  <c r="H110" i="17"/>
  <c r="C110" i="17"/>
  <c r="H109" i="17"/>
  <c r="C109" i="17"/>
  <c r="H108" i="17"/>
  <c r="C108" i="17"/>
  <c r="H107" i="17"/>
  <c r="C107" i="17"/>
  <c r="H106" i="17"/>
  <c r="C106" i="17"/>
  <c r="H105" i="17"/>
  <c r="C105" i="17"/>
  <c r="H104" i="17"/>
  <c r="C104" i="17"/>
  <c r="L103" i="17"/>
  <c r="K103" i="17"/>
  <c r="J103" i="17"/>
  <c r="I103" i="17"/>
  <c r="H103" i="17" s="1"/>
  <c r="G103" i="17"/>
  <c r="F103" i="17"/>
  <c r="E103" i="17"/>
  <c r="D103" i="17"/>
  <c r="C103" i="17" s="1"/>
  <c r="H102" i="17"/>
  <c r="C102" i="17"/>
  <c r="H101" i="17"/>
  <c r="C101" i="17"/>
  <c r="H100" i="17"/>
  <c r="C100" i="17"/>
  <c r="H99" i="17"/>
  <c r="C99" i="17"/>
  <c r="H98" i="17"/>
  <c r="C98" i="17"/>
  <c r="H97" i="17"/>
  <c r="C97" i="17"/>
  <c r="H96" i="17"/>
  <c r="C96" i="17"/>
  <c r="L95" i="17"/>
  <c r="K95" i="17"/>
  <c r="H95" i="17" s="1"/>
  <c r="J95" i="17"/>
  <c r="I95" i="17"/>
  <c r="G95" i="17"/>
  <c r="F95" i="17"/>
  <c r="E95" i="17"/>
  <c r="D95" i="17"/>
  <c r="C95" i="17"/>
  <c r="H94" i="17"/>
  <c r="C94" i="17"/>
  <c r="H93" i="17"/>
  <c r="C93" i="17"/>
  <c r="H92" i="17"/>
  <c r="C92" i="17"/>
  <c r="H91" i="17"/>
  <c r="C91" i="17"/>
  <c r="H90" i="17"/>
  <c r="C90" i="17"/>
  <c r="L89" i="17"/>
  <c r="K89" i="17"/>
  <c r="J89" i="17"/>
  <c r="I89" i="17"/>
  <c r="H89" i="17"/>
  <c r="G89" i="17"/>
  <c r="F89" i="17"/>
  <c r="E89" i="17"/>
  <c r="D89" i="17"/>
  <c r="C89" i="17" s="1"/>
  <c r="H88" i="17"/>
  <c r="C88" i="17"/>
  <c r="H87" i="17"/>
  <c r="C87" i="17"/>
  <c r="H86" i="17"/>
  <c r="C86" i="17"/>
  <c r="H85" i="17"/>
  <c r="C85" i="17"/>
  <c r="L84" i="17"/>
  <c r="K84" i="17"/>
  <c r="J84" i="17"/>
  <c r="I84" i="17"/>
  <c r="H84" i="17" s="1"/>
  <c r="G84" i="17"/>
  <c r="F84" i="17"/>
  <c r="E84" i="17"/>
  <c r="D84" i="17"/>
  <c r="L83" i="17"/>
  <c r="K83" i="17"/>
  <c r="J83" i="17"/>
  <c r="I83" i="17"/>
  <c r="H83" i="17" s="1"/>
  <c r="G83" i="17"/>
  <c r="F83" i="17"/>
  <c r="E83" i="17"/>
  <c r="D83" i="17"/>
  <c r="C83" i="17" s="1"/>
  <c r="H82" i="17"/>
  <c r="C82" i="17"/>
  <c r="H81" i="17"/>
  <c r="C81" i="17"/>
  <c r="L80" i="17"/>
  <c r="K80" i="17"/>
  <c r="J80" i="17"/>
  <c r="I80" i="17"/>
  <c r="H80" i="17" s="1"/>
  <c r="G80" i="17"/>
  <c r="F80" i="17"/>
  <c r="E80" i="17"/>
  <c r="D80" i="17"/>
  <c r="H79" i="17"/>
  <c r="C79" i="17"/>
  <c r="H78" i="17"/>
  <c r="C78" i="17"/>
  <c r="L77" i="17"/>
  <c r="K77" i="17"/>
  <c r="J77" i="17"/>
  <c r="I77" i="17"/>
  <c r="H77" i="17" s="1"/>
  <c r="G77" i="17"/>
  <c r="F77" i="17"/>
  <c r="E77" i="17"/>
  <c r="D77" i="17"/>
  <c r="L76" i="17"/>
  <c r="K76" i="17"/>
  <c r="J76" i="17"/>
  <c r="H76" i="17" s="1"/>
  <c r="I76" i="17"/>
  <c r="G76" i="17"/>
  <c r="F76" i="17"/>
  <c r="E76" i="17"/>
  <c r="D76" i="17"/>
  <c r="L75" i="17"/>
  <c r="K75" i="17"/>
  <c r="J75" i="17"/>
  <c r="I75" i="17"/>
  <c r="H75" i="17" s="1"/>
  <c r="G75" i="17"/>
  <c r="F75" i="17"/>
  <c r="E75" i="17"/>
  <c r="D75" i="17"/>
  <c r="H74" i="17"/>
  <c r="C74" i="17"/>
  <c r="H73" i="17"/>
  <c r="C73" i="17"/>
  <c r="H72" i="17"/>
  <c r="C72" i="17"/>
  <c r="H71" i="17"/>
  <c r="C71" i="17"/>
  <c r="H70" i="17"/>
  <c r="C70" i="17"/>
  <c r="L69" i="17"/>
  <c r="K69" i="17"/>
  <c r="J69" i="17"/>
  <c r="I69" i="17"/>
  <c r="H69" i="17" s="1"/>
  <c r="G69" i="17"/>
  <c r="F69" i="17"/>
  <c r="E69" i="17"/>
  <c r="D69" i="17"/>
  <c r="C69" i="17" s="1"/>
  <c r="H68" i="17"/>
  <c r="C68" i="17"/>
  <c r="L67" i="17"/>
  <c r="K67" i="17"/>
  <c r="J67" i="17"/>
  <c r="I67" i="17"/>
  <c r="H67" i="17" s="1"/>
  <c r="G67" i="17"/>
  <c r="F67" i="17"/>
  <c r="E67" i="17"/>
  <c r="D67" i="17"/>
  <c r="H66" i="17"/>
  <c r="C66" i="17"/>
  <c r="H65" i="17"/>
  <c r="C65" i="17"/>
  <c r="H64" i="17"/>
  <c r="C64" i="17"/>
  <c r="H63" i="17"/>
  <c r="C63" i="17"/>
  <c r="H62" i="17"/>
  <c r="C62" i="17"/>
  <c r="H61" i="17"/>
  <c r="C61" i="17"/>
  <c r="H60" i="17"/>
  <c r="C60" i="17"/>
  <c r="H59" i="17"/>
  <c r="C59" i="17"/>
  <c r="L58" i="17"/>
  <c r="K58" i="17"/>
  <c r="J58" i="17"/>
  <c r="I58" i="17"/>
  <c r="H58" i="17"/>
  <c r="G58" i="17"/>
  <c r="F58" i="17"/>
  <c r="E58" i="17"/>
  <c r="D58" i="17"/>
  <c r="C58" i="17" s="1"/>
  <c r="H57" i="17"/>
  <c r="C57" i="17"/>
  <c r="H56" i="17"/>
  <c r="C56" i="17"/>
  <c r="L55" i="17"/>
  <c r="K55" i="17"/>
  <c r="J55" i="17"/>
  <c r="I55" i="17"/>
  <c r="H55" i="17" s="1"/>
  <c r="G55" i="17"/>
  <c r="F55" i="17"/>
  <c r="E55" i="17"/>
  <c r="D55" i="17"/>
  <c r="L54" i="17"/>
  <c r="K54" i="17"/>
  <c r="J54" i="17"/>
  <c r="H54" i="17" s="1"/>
  <c r="I54" i="17"/>
  <c r="G54" i="17"/>
  <c r="F54" i="17"/>
  <c r="E54" i="17"/>
  <c r="D54" i="17"/>
  <c r="C54" i="17" s="1"/>
  <c r="L53" i="17"/>
  <c r="K53" i="17"/>
  <c r="J53" i="17"/>
  <c r="I53" i="17"/>
  <c r="H53" i="17" s="1"/>
  <c r="G53" i="17"/>
  <c r="F53" i="17"/>
  <c r="E53" i="17"/>
  <c r="D53" i="17"/>
  <c r="L52" i="17"/>
  <c r="K52" i="17"/>
  <c r="I52" i="17"/>
  <c r="G52" i="17"/>
  <c r="G51" i="17" s="1"/>
  <c r="G50" i="17" s="1"/>
  <c r="E52" i="17"/>
  <c r="D52" i="17"/>
  <c r="L51" i="17"/>
  <c r="K51" i="17"/>
  <c r="I51" i="17"/>
  <c r="E51" i="17"/>
  <c r="E287" i="17" s="1"/>
  <c r="D51" i="17"/>
  <c r="L50" i="17"/>
  <c r="K50" i="17"/>
  <c r="I50" i="17"/>
  <c r="E50" i="17"/>
  <c r="D50" i="17"/>
  <c r="H47" i="17"/>
  <c r="C47" i="17"/>
  <c r="H46" i="17"/>
  <c r="C46" i="17"/>
  <c r="L45" i="17"/>
  <c r="L287" i="17" s="1"/>
  <c r="G45" i="17"/>
  <c r="G287" i="17" s="1"/>
  <c r="C45" i="17"/>
  <c r="H44" i="17"/>
  <c r="C44" i="17"/>
  <c r="K43" i="17"/>
  <c r="J43" i="17"/>
  <c r="I43" i="17"/>
  <c r="F43" i="17"/>
  <c r="E43" i="17"/>
  <c r="D43" i="17"/>
  <c r="C43" i="17" s="1"/>
  <c r="H42" i="17"/>
  <c r="C42" i="17"/>
  <c r="I41" i="17"/>
  <c r="H41" i="17" s="1"/>
  <c r="D41" i="17"/>
  <c r="C41" i="17" s="1"/>
  <c r="H40" i="17"/>
  <c r="C40" i="17"/>
  <c r="H39" i="17"/>
  <c r="C39" i="17"/>
  <c r="H38" i="17"/>
  <c r="C38" i="17"/>
  <c r="H37" i="17"/>
  <c r="C37" i="17"/>
  <c r="K36" i="17"/>
  <c r="H36" i="17"/>
  <c r="F36" i="17"/>
  <c r="C36" i="17" s="1"/>
  <c r="H35" i="17"/>
  <c r="C35" i="17"/>
  <c r="H34" i="17"/>
  <c r="C34" i="17"/>
  <c r="K33" i="17"/>
  <c r="H33" i="17"/>
  <c r="F33" i="17"/>
  <c r="C33" i="17"/>
  <c r="H32" i="17"/>
  <c r="C32" i="17"/>
  <c r="K31" i="17"/>
  <c r="H31" i="17" s="1"/>
  <c r="F31" i="17"/>
  <c r="C31" i="17" s="1"/>
  <c r="H30" i="17"/>
  <c r="C30" i="17"/>
  <c r="H29" i="17"/>
  <c r="C29" i="17"/>
  <c r="H28" i="17"/>
  <c r="C28" i="17"/>
  <c r="K27" i="17"/>
  <c r="H27" i="17"/>
  <c r="F27" i="17"/>
  <c r="C27" i="17" s="1"/>
  <c r="K26" i="17"/>
  <c r="K287" i="17" s="1"/>
  <c r="F26" i="17"/>
  <c r="H25" i="17"/>
  <c r="C25" i="17"/>
  <c r="I24" i="17"/>
  <c r="H24" i="17" s="1"/>
  <c r="D24" i="17"/>
  <c r="C24" i="17" s="1"/>
  <c r="H23" i="17"/>
  <c r="C23" i="17"/>
  <c r="H22" i="17"/>
  <c r="C22" i="17"/>
  <c r="L21" i="17"/>
  <c r="L289" i="17" s="1"/>
  <c r="L288" i="17" s="1"/>
  <c r="K21" i="17"/>
  <c r="K289" i="17" s="1"/>
  <c r="K288" i="17" s="1"/>
  <c r="J21" i="17"/>
  <c r="J289" i="17" s="1"/>
  <c r="J288" i="17" s="1"/>
  <c r="I21" i="17"/>
  <c r="G21" i="17"/>
  <c r="G289" i="17" s="1"/>
  <c r="G288" i="17" s="1"/>
  <c r="F21" i="17"/>
  <c r="F289" i="17" s="1"/>
  <c r="F288" i="17" s="1"/>
  <c r="E21" i="17"/>
  <c r="E289" i="17" s="1"/>
  <c r="E288" i="17" s="1"/>
  <c r="D21" i="17"/>
  <c r="D289" i="17" s="1"/>
  <c r="D288" i="17" s="1"/>
  <c r="C21" i="17"/>
  <c r="L20" i="17"/>
  <c r="K20" i="17"/>
  <c r="J20" i="17"/>
  <c r="I20" i="17"/>
  <c r="H20" i="17" s="1"/>
  <c r="G20" i="17"/>
  <c r="F20" i="17"/>
  <c r="E20" i="17"/>
  <c r="D20" i="17"/>
  <c r="C20" i="17" s="1"/>
  <c r="H298" i="16"/>
  <c r="C298" i="16"/>
  <c r="H297" i="16"/>
  <c r="C297" i="16"/>
  <c r="H296" i="16"/>
  <c r="C296" i="16"/>
  <c r="H295" i="16"/>
  <c r="C295" i="16"/>
  <c r="H294" i="16"/>
  <c r="C294" i="16"/>
  <c r="H293" i="16"/>
  <c r="C293" i="16"/>
  <c r="H292" i="16"/>
  <c r="C292" i="16"/>
  <c r="H291" i="16"/>
  <c r="C291" i="16"/>
  <c r="L290" i="16"/>
  <c r="K290" i="16"/>
  <c r="J290" i="16"/>
  <c r="I290" i="16"/>
  <c r="H290" i="16"/>
  <c r="G290" i="16"/>
  <c r="F290" i="16"/>
  <c r="E290" i="16"/>
  <c r="D290" i="16"/>
  <c r="C290" i="16"/>
  <c r="H285" i="16"/>
  <c r="C285" i="16"/>
  <c r="H284" i="16"/>
  <c r="C284" i="16"/>
  <c r="L283" i="16"/>
  <c r="K283" i="16"/>
  <c r="J283" i="16"/>
  <c r="I283" i="16"/>
  <c r="H283" i="16" s="1"/>
  <c r="G283" i="16"/>
  <c r="F283" i="16"/>
  <c r="E283" i="16"/>
  <c r="D283" i="16"/>
  <c r="H282" i="16"/>
  <c r="C282" i="16"/>
  <c r="L281" i="16"/>
  <c r="K281" i="16"/>
  <c r="J281" i="16"/>
  <c r="I281" i="16"/>
  <c r="G281" i="16"/>
  <c r="F281" i="16"/>
  <c r="E281" i="16"/>
  <c r="D281" i="16"/>
  <c r="C281" i="16" s="1"/>
  <c r="H280" i="16"/>
  <c r="C280" i="16"/>
  <c r="H279" i="16"/>
  <c r="C279" i="16"/>
  <c r="H278" i="16"/>
  <c r="C278" i="16"/>
  <c r="H277" i="16"/>
  <c r="C277" i="16"/>
  <c r="L276" i="16"/>
  <c r="K276" i="16"/>
  <c r="J276" i="16"/>
  <c r="I276" i="16"/>
  <c r="G276" i="16"/>
  <c r="F276" i="16"/>
  <c r="E276" i="16"/>
  <c r="D276" i="16"/>
  <c r="C276" i="16"/>
  <c r="H275" i="16"/>
  <c r="C275" i="16"/>
  <c r="H274" i="16"/>
  <c r="C274" i="16"/>
  <c r="H273" i="16"/>
  <c r="C273" i="16"/>
  <c r="L272" i="16"/>
  <c r="L270" i="16" s="1"/>
  <c r="L269" i="16" s="1"/>
  <c r="K272" i="16"/>
  <c r="H272" i="16" s="1"/>
  <c r="J272" i="16"/>
  <c r="I272" i="16"/>
  <c r="G272" i="16"/>
  <c r="F272" i="16"/>
  <c r="E272" i="16"/>
  <c r="C272" i="16" s="1"/>
  <c r="D272" i="16"/>
  <c r="H271" i="16"/>
  <c r="C271" i="16"/>
  <c r="K270" i="16"/>
  <c r="K269" i="16" s="1"/>
  <c r="J270" i="16"/>
  <c r="I270" i="16"/>
  <c r="G270" i="16"/>
  <c r="G269" i="16" s="1"/>
  <c r="F270" i="16"/>
  <c r="F269" i="16" s="1"/>
  <c r="E270" i="16"/>
  <c r="D270" i="16"/>
  <c r="C270" i="16" s="1"/>
  <c r="J269" i="16"/>
  <c r="I269" i="16"/>
  <c r="E269" i="16"/>
  <c r="D269" i="16"/>
  <c r="H268" i="16"/>
  <c r="C268" i="16"/>
  <c r="H267" i="16"/>
  <c r="C267" i="16"/>
  <c r="H266" i="16"/>
  <c r="C266" i="16"/>
  <c r="H265" i="16"/>
  <c r="C265" i="16"/>
  <c r="L264" i="16"/>
  <c r="K264" i="16"/>
  <c r="J264" i="16"/>
  <c r="J259" i="16" s="1"/>
  <c r="I264" i="16"/>
  <c r="G264" i="16"/>
  <c r="F264" i="16"/>
  <c r="E264" i="16"/>
  <c r="C264" i="16" s="1"/>
  <c r="D264" i="16"/>
  <c r="H263" i="16"/>
  <c r="C263" i="16"/>
  <c r="H262" i="16"/>
  <c r="C262" i="16"/>
  <c r="H261" i="16"/>
  <c r="C261" i="16"/>
  <c r="L260" i="16"/>
  <c r="K260" i="16"/>
  <c r="K259" i="16" s="1"/>
  <c r="J260" i="16"/>
  <c r="I260" i="16"/>
  <c r="H260" i="16" s="1"/>
  <c r="G260" i="16"/>
  <c r="G259" i="16" s="1"/>
  <c r="F260" i="16"/>
  <c r="E260" i="16"/>
  <c r="D260" i="16"/>
  <c r="D259" i="16" s="1"/>
  <c r="C260" i="16"/>
  <c r="L259" i="16"/>
  <c r="I259" i="16"/>
  <c r="F259" i="16"/>
  <c r="E259" i="16"/>
  <c r="H258" i="16"/>
  <c r="C258" i="16"/>
  <c r="H257" i="16"/>
  <c r="C257" i="16"/>
  <c r="H256" i="16"/>
  <c r="C256" i="16"/>
  <c r="H255" i="16"/>
  <c r="C255" i="16"/>
  <c r="H254" i="16"/>
  <c r="C254" i="16"/>
  <c r="H253" i="16"/>
  <c r="C253" i="16"/>
  <c r="L252" i="16"/>
  <c r="K252" i="16"/>
  <c r="K251" i="16" s="1"/>
  <c r="J252" i="16"/>
  <c r="I252" i="16"/>
  <c r="G252" i="16"/>
  <c r="F252" i="16"/>
  <c r="E252" i="16"/>
  <c r="C252" i="16" s="1"/>
  <c r="D252" i="16"/>
  <c r="L251" i="16"/>
  <c r="J251" i="16"/>
  <c r="I251" i="16"/>
  <c r="G251" i="16"/>
  <c r="F251" i="16"/>
  <c r="E251" i="16"/>
  <c r="D251" i="16"/>
  <c r="H250" i="16"/>
  <c r="C250" i="16"/>
  <c r="H249" i="16"/>
  <c r="C249" i="16"/>
  <c r="H248" i="16"/>
  <c r="C248" i="16"/>
  <c r="H247" i="16"/>
  <c r="C247" i="16"/>
  <c r="L246" i="16"/>
  <c r="K246" i="16"/>
  <c r="H246" i="16" s="1"/>
  <c r="J246" i="16"/>
  <c r="I246" i="16"/>
  <c r="G246" i="16"/>
  <c r="F246" i="16"/>
  <c r="E246" i="16"/>
  <c r="C246" i="16" s="1"/>
  <c r="D246" i="16"/>
  <c r="H245" i="16"/>
  <c r="C245" i="16"/>
  <c r="H244" i="16"/>
  <c r="C244" i="16"/>
  <c r="H243" i="16"/>
  <c r="C243" i="16"/>
  <c r="H242" i="16"/>
  <c r="C242" i="16"/>
  <c r="H241" i="16"/>
  <c r="C241" i="16"/>
  <c r="H240" i="16"/>
  <c r="C240" i="16"/>
  <c r="H239" i="16"/>
  <c r="C239" i="16"/>
  <c r="L238" i="16"/>
  <c r="K238" i="16"/>
  <c r="J238" i="16"/>
  <c r="I238" i="16"/>
  <c r="G238" i="16"/>
  <c r="F238" i="16"/>
  <c r="E238" i="16"/>
  <c r="D238" i="16"/>
  <c r="C238" i="16" s="1"/>
  <c r="H237" i="16"/>
  <c r="C237" i="16"/>
  <c r="H236" i="16"/>
  <c r="C236" i="16"/>
  <c r="L235" i="16"/>
  <c r="K235" i="16"/>
  <c r="J235" i="16"/>
  <c r="I235" i="16"/>
  <c r="G235" i="16"/>
  <c r="F235" i="16"/>
  <c r="E235" i="16"/>
  <c r="C235" i="16" s="1"/>
  <c r="D235" i="16"/>
  <c r="H234" i="16"/>
  <c r="C234" i="16"/>
  <c r="L233" i="16"/>
  <c r="K233" i="16"/>
  <c r="J233" i="16"/>
  <c r="J231" i="16" s="1"/>
  <c r="J230" i="16" s="1"/>
  <c r="I233" i="16"/>
  <c r="I231" i="16" s="1"/>
  <c r="G233" i="16"/>
  <c r="F233" i="16"/>
  <c r="E233" i="16"/>
  <c r="E231" i="16" s="1"/>
  <c r="D233" i="16"/>
  <c r="C233" i="16"/>
  <c r="H232" i="16"/>
  <c r="C232" i="16"/>
  <c r="L231" i="16"/>
  <c r="K231" i="16"/>
  <c r="G231" i="16"/>
  <c r="F231" i="16"/>
  <c r="F230" i="16" s="1"/>
  <c r="D231" i="16"/>
  <c r="D230" i="16" s="1"/>
  <c r="L230" i="16"/>
  <c r="H229" i="16"/>
  <c r="C229" i="16"/>
  <c r="H228" i="16"/>
  <c r="C228" i="16"/>
  <c r="L227" i="16"/>
  <c r="K227" i="16"/>
  <c r="J227" i="16"/>
  <c r="I227" i="16"/>
  <c r="G227" i="16"/>
  <c r="F227" i="16"/>
  <c r="E227" i="16"/>
  <c r="C227" i="16" s="1"/>
  <c r="D227" i="16"/>
  <c r="H226" i="16"/>
  <c r="C226" i="16"/>
  <c r="H225" i="16"/>
  <c r="C225" i="16"/>
  <c r="H224" i="16"/>
  <c r="C224" i="16"/>
  <c r="H223" i="16"/>
  <c r="C223" i="16"/>
  <c r="H222" i="16"/>
  <c r="C222" i="16"/>
  <c r="H221" i="16"/>
  <c r="C221" i="16"/>
  <c r="H220" i="16"/>
  <c r="C220" i="16"/>
  <c r="H219" i="16"/>
  <c r="C219" i="16"/>
  <c r="H218" i="16"/>
  <c r="C218" i="16"/>
  <c r="H217" i="16"/>
  <c r="C217" i="16"/>
  <c r="L216" i="16"/>
  <c r="K216" i="16"/>
  <c r="H216" i="16" s="1"/>
  <c r="J216" i="16"/>
  <c r="I216" i="16"/>
  <c r="G216" i="16"/>
  <c r="F216" i="16"/>
  <c r="E216" i="16"/>
  <c r="D216" i="16"/>
  <c r="H215" i="16"/>
  <c r="C215" i="16"/>
  <c r="H214" i="16"/>
  <c r="C214" i="16"/>
  <c r="H213" i="16"/>
  <c r="C213" i="16"/>
  <c r="H212" i="16"/>
  <c r="C212" i="16"/>
  <c r="H211" i="16"/>
  <c r="C211" i="16"/>
  <c r="H210" i="16"/>
  <c r="C210" i="16"/>
  <c r="H209" i="16"/>
  <c r="C209" i="16"/>
  <c r="H208" i="16"/>
  <c r="C208" i="16"/>
  <c r="H207" i="16"/>
  <c r="C207" i="16"/>
  <c r="H206" i="16"/>
  <c r="C206" i="16"/>
  <c r="L205" i="16"/>
  <c r="L204" i="16" s="1"/>
  <c r="L195" i="16" s="1"/>
  <c r="L194" i="16" s="1"/>
  <c r="K205" i="16"/>
  <c r="J205" i="16"/>
  <c r="I205" i="16"/>
  <c r="G205" i="16"/>
  <c r="G204" i="16" s="1"/>
  <c r="F205" i="16"/>
  <c r="E205" i="16"/>
  <c r="D205" i="16"/>
  <c r="C205" i="16"/>
  <c r="K204" i="16"/>
  <c r="J204" i="16"/>
  <c r="I204" i="16"/>
  <c r="F204" i="16"/>
  <c r="E204" i="16"/>
  <c r="D204" i="16"/>
  <c r="H203" i="16"/>
  <c r="C203" i="16"/>
  <c r="H202" i="16"/>
  <c r="C202" i="16"/>
  <c r="H201" i="16"/>
  <c r="C201" i="16"/>
  <c r="H200" i="16"/>
  <c r="C200" i="16"/>
  <c r="H199" i="16"/>
  <c r="C199" i="16"/>
  <c r="L198" i="16"/>
  <c r="K198" i="16"/>
  <c r="H198" i="16" s="1"/>
  <c r="J198" i="16"/>
  <c r="I198" i="16"/>
  <c r="I196" i="16" s="1"/>
  <c r="G198" i="16"/>
  <c r="G196" i="16" s="1"/>
  <c r="G195" i="16" s="1"/>
  <c r="F198" i="16"/>
  <c r="E198" i="16"/>
  <c r="E196" i="16" s="1"/>
  <c r="E195" i="16" s="1"/>
  <c r="D198" i="16"/>
  <c r="H197" i="16"/>
  <c r="C197" i="16"/>
  <c r="L196" i="16"/>
  <c r="J196" i="16"/>
  <c r="J195" i="16" s="1"/>
  <c r="J194" i="16" s="1"/>
  <c r="F196" i="16"/>
  <c r="D196" i="16"/>
  <c r="F195" i="16"/>
  <c r="F194" i="16" s="1"/>
  <c r="H193" i="16"/>
  <c r="C193" i="16"/>
  <c r="L192" i="16"/>
  <c r="K192" i="16"/>
  <c r="J192" i="16"/>
  <c r="I192" i="16"/>
  <c r="H192" i="16" s="1"/>
  <c r="G192" i="16"/>
  <c r="F192" i="16"/>
  <c r="E192" i="16"/>
  <c r="D192" i="16"/>
  <c r="L191" i="16"/>
  <c r="K191" i="16"/>
  <c r="J191" i="16"/>
  <c r="G191" i="16"/>
  <c r="F191" i="16"/>
  <c r="E191" i="16"/>
  <c r="E187" i="16" s="1"/>
  <c r="D191" i="16"/>
  <c r="H190" i="16"/>
  <c r="C190" i="16"/>
  <c r="H189" i="16"/>
  <c r="C189" i="16"/>
  <c r="L188" i="16"/>
  <c r="K188" i="16"/>
  <c r="J188" i="16"/>
  <c r="J187" i="16" s="1"/>
  <c r="I188" i="16"/>
  <c r="G188" i="16"/>
  <c r="F188" i="16"/>
  <c r="E188" i="16"/>
  <c r="D188" i="16"/>
  <c r="L187" i="16"/>
  <c r="K187" i="16"/>
  <c r="G187" i="16"/>
  <c r="F187" i="16"/>
  <c r="D187" i="16"/>
  <c r="H186" i="16"/>
  <c r="C186" i="16"/>
  <c r="H185" i="16"/>
  <c r="C185" i="16"/>
  <c r="L184" i="16"/>
  <c r="K184" i="16"/>
  <c r="J184" i="16"/>
  <c r="I184" i="16"/>
  <c r="H184" i="16" s="1"/>
  <c r="G184" i="16"/>
  <c r="F184" i="16"/>
  <c r="E184" i="16"/>
  <c r="D184" i="16"/>
  <c r="H183" i="16"/>
  <c r="C183" i="16"/>
  <c r="H182" i="16"/>
  <c r="C182" i="16"/>
  <c r="H181" i="16"/>
  <c r="C181" i="16"/>
  <c r="H180" i="16"/>
  <c r="C180" i="16"/>
  <c r="L179" i="16"/>
  <c r="K179" i="16"/>
  <c r="J179" i="16"/>
  <c r="I179" i="16"/>
  <c r="G179" i="16"/>
  <c r="F179" i="16"/>
  <c r="E179" i="16"/>
  <c r="D179" i="16"/>
  <c r="H178" i="16"/>
  <c r="C178" i="16"/>
  <c r="H177" i="16"/>
  <c r="C177" i="16"/>
  <c r="H176" i="16"/>
  <c r="C176" i="16"/>
  <c r="L175" i="16"/>
  <c r="K175" i="16"/>
  <c r="K174" i="16" s="1"/>
  <c r="K173" i="16" s="1"/>
  <c r="J175" i="16"/>
  <c r="H175" i="16" s="1"/>
  <c r="I175" i="16"/>
  <c r="G175" i="16"/>
  <c r="G174" i="16" s="1"/>
  <c r="G173" i="16" s="1"/>
  <c r="G52" i="16" s="1"/>
  <c r="F175" i="16"/>
  <c r="F174" i="16" s="1"/>
  <c r="F173" i="16" s="1"/>
  <c r="E175" i="16"/>
  <c r="D175" i="16"/>
  <c r="C175" i="16" s="1"/>
  <c r="L174" i="16"/>
  <c r="L173" i="16" s="1"/>
  <c r="I174" i="16"/>
  <c r="E174" i="16"/>
  <c r="D174" i="16"/>
  <c r="I173" i="16"/>
  <c r="E173" i="16"/>
  <c r="D173" i="16"/>
  <c r="H172" i="16"/>
  <c r="C172" i="16"/>
  <c r="H171" i="16"/>
  <c r="C171" i="16"/>
  <c r="H170" i="16"/>
  <c r="C170" i="16"/>
  <c r="H169" i="16"/>
  <c r="C169" i="16"/>
  <c r="H168" i="16"/>
  <c r="C168" i="16"/>
  <c r="H167" i="16"/>
  <c r="C167" i="16"/>
  <c r="L166" i="16"/>
  <c r="K166" i="16"/>
  <c r="J166" i="16"/>
  <c r="J165" i="16" s="1"/>
  <c r="J75" i="16" s="1"/>
  <c r="I166" i="16"/>
  <c r="G166" i="16"/>
  <c r="F166" i="16"/>
  <c r="F165" i="16" s="1"/>
  <c r="E166" i="16"/>
  <c r="D166" i="16"/>
  <c r="L165" i="16"/>
  <c r="K165" i="16"/>
  <c r="I165" i="16"/>
  <c r="H165" i="16" s="1"/>
  <c r="G165" i="16"/>
  <c r="E165" i="16"/>
  <c r="D165" i="16"/>
  <c r="H164" i="16"/>
  <c r="C164" i="16"/>
  <c r="H163" i="16"/>
  <c r="C163" i="16"/>
  <c r="H162" i="16"/>
  <c r="C162" i="16"/>
  <c r="H161" i="16"/>
  <c r="C161" i="16"/>
  <c r="L160" i="16"/>
  <c r="K160" i="16"/>
  <c r="J160" i="16"/>
  <c r="I160" i="16"/>
  <c r="H160" i="16"/>
  <c r="G160" i="16"/>
  <c r="F160" i="16"/>
  <c r="E160" i="16"/>
  <c r="D160" i="16"/>
  <c r="C160" i="16" s="1"/>
  <c r="H159" i="16"/>
  <c r="C159" i="16"/>
  <c r="H158" i="16"/>
  <c r="C158" i="16"/>
  <c r="H157" i="16"/>
  <c r="C157" i="16"/>
  <c r="H156" i="16"/>
  <c r="C156" i="16"/>
  <c r="H155" i="16"/>
  <c r="C155" i="16"/>
  <c r="H154" i="16"/>
  <c r="C154" i="16"/>
  <c r="H153" i="16"/>
  <c r="C153" i="16"/>
  <c r="H152" i="16"/>
  <c r="C152" i="16"/>
  <c r="L151" i="16"/>
  <c r="K151" i="16"/>
  <c r="J151" i="16"/>
  <c r="I151" i="16"/>
  <c r="H151" i="16" s="1"/>
  <c r="G151" i="16"/>
  <c r="F151" i="16"/>
  <c r="E151" i="16"/>
  <c r="D151" i="16"/>
  <c r="C151" i="16" s="1"/>
  <c r="H150" i="16"/>
  <c r="C150" i="16"/>
  <c r="H149" i="16"/>
  <c r="C149" i="16"/>
  <c r="H148" i="16"/>
  <c r="C148" i="16"/>
  <c r="H147" i="16"/>
  <c r="C147" i="16"/>
  <c r="H146" i="16"/>
  <c r="C146" i="16"/>
  <c r="H145" i="16"/>
  <c r="C145" i="16"/>
  <c r="L144" i="16"/>
  <c r="K144" i="16"/>
  <c r="J144" i="16"/>
  <c r="I144" i="16"/>
  <c r="H144" i="16" s="1"/>
  <c r="G144" i="16"/>
  <c r="F144" i="16"/>
  <c r="E144" i="16"/>
  <c r="C144" i="16" s="1"/>
  <c r="D144" i="16"/>
  <c r="H143" i="16"/>
  <c r="C143" i="16"/>
  <c r="H142" i="16"/>
  <c r="C142" i="16"/>
  <c r="L141" i="16"/>
  <c r="K141" i="16"/>
  <c r="J141" i="16"/>
  <c r="I141" i="16"/>
  <c r="G141" i="16"/>
  <c r="F141" i="16"/>
  <c r="E141" i="16"/>
  <c r="D141" i="16"/>
  <c r="C141" i="16" s="1"/>
  <c r="H140" i="16"/>
  <c r="C140" i="16"/>
  <c r="H139" i="16"/>
  <c r="C139" i="16"/>
  <c r="H138" i="16"/>
  <c r="C138" i="16"/>
  <c r="H137" i="16"/>
  <c r="C137" i="16"/>
  <c r="L136" i="16"/>
  <c r="K136" i="16"/>
  <c r="J136" i="16"/>
  <c r="I136" i="16"/>
  <c r="H136" i="16"/>
  <c r="G136" i="16"/>
  <c r="F136" i="16"/>
  <c r="E136" i="16"/>
  <c r="D136" i="16"/>
  <c r="C136" i="16" s="1"/>
  <c r="H135" i="16"/>
  <c r="C135" i="16"/>
  <c r="H134" i="16"/>
  <c r="C134" i="16"/>
  <c r="H133" i="16"/>
  <c r="C133" i="16"/>
  <c r="H132" i="16"/>
  <c r="C132" i="16"/>
  <c r="L131" i="16"/>
  <c r="K131" i="16"/>
  <c r="J131" i="16"/>
  <c r="I131" i="16"/>
  <c r="H131" i="16" s="1"/>
  <c r="G131" i="16"/>
  <c r="F131" i="16"/>
  <c r="E131" i="16"/>
  <c r="D131" i="16"/>
  <c r="L130" i="16"/>
  <c r="K130" i="16"/>
  <c r="J130" i="16"/>
  <c r="G130" i="16"/>
  <c r="F130" i="16"/>
  <c r="E130" i="16"/>
  <c r="H129" i="16"/>
  <c r="C129" i="16"/>
  <c r="C128" i="16" s="1"/>
  <c r="L128" i="16"/>
  <c r="K128" i="16"/>
  <c r="J128" i="16"/>
  <c r="I128" i="16"/>
  <c r="H128" i="16"/>
  <c r="G128" i="16"/>
  <c r="F128" i="16"/>
  <c r="E128" i="16"/>
  <c r="D128" i="16"/>
  <c r="H127" i="16"/>
  <c r="C127" i="16"/>
  <c r="H126" i="16"/>
  <c r="C126" i="16"/>
  <c r="H125" i="16"/>
  <c r="C125" i="16"/>
  <c r="H124" i="16"/>
  <c r="C124" i="16"/>
  <c r="H123" i="16"/>
  <c r="C123" i="16"/>
  <c r="L122" i="16"/>
  <c r="K122" i="16"/>
  <c r="J122" i="16"/>
  <c r="I122" i="16"/>
  <c r="G122" i="16"/>
  <c r="F122" i="16"/>
  <c r="E122" i="16"/>
  <c r="D122" i="16"/>
  <c r="H121" i="16"/>
  <c r="C121" i="16"/>
  <c r="H120" i="16"/>
  <c r="C120" i="16"/>
  <c r="H119" i="16"/>
  <c r="C119" i="16"/>
  <c r="H118" i="16"/>
  <c r="C118" i="16"/>
  <c r="H117" i="16"/>
  <c r="C117" i="16"/>
  <c r="L116" i="16"/>
  <c r="K116" i="16"/>
  <c r="J116" i="16"/>
  <c r="H116" i="16" s="1"/>
  <c r="I116" i="16"/>
  <c r="G116" i="16"/>
  <c r="F116" i="16"/>
  <c r="E116" i="16"/>
  <c r="D116" i="16"/>
  <c r="H115" i="16"/>
  <c r="C115" i="16"/>
  <c r="H114" i="16"/>
  <c r="C114" i="16"/>
  <c r="H113" i="16"/>
  <c r="C113" i="16"/>
  <c r="L112" i="16"/>
  <c r="K112" i="16"/>
  <c r="J112" i="16"/>
  <c r="I112" i="16"/>
  <c r="H112" i="16" s="1"/>
  <c r="G112" i="16"/>
  <c r="F112" i="16"/>
  <c r="E112" i="16"/>
  <c r="D112" i="16"/>
  <c r="C112" i="16" s="1"/>
  <c r="H111" i="16"/>
  <c r="C111" i="16"/>
  <c r="H110" i="16"/>
  <c r="C110" i="16"/>
  <c r="H109" i="16"/>
  <c r="C109" i="16"/>
  <c r="H108" i="16"/>
  <c r="C108" i="16"/>
  <c r="H107" i="16"/>
  <c r="C107" i="16"/>
  <c r="H106" i="16"/>
  <c r="C106" i="16"/>
  <c r="H105" i="16"/>
  <c r="C105" i="16"/>
  <c r="H104" i="16"/>
  <c r="C104" i="16"/>
  <c r="L103" i="16"/>
  <c r="K103" i="16"/>
  <c r="J103" i="16"/>
  <c r="I103" i="16"/>
  <c r="H103" i="16" s="1"/>
  <c r="G103" i="16"/>
  <c r="F103" i="16"/>
  <c r="E103" i="16"/>
  <c r="D103" i="16"/>
  <c r="C103" i="16" s="1"/>
  <c r="H102" i="16"/>
  <c r="C102" i="16"/>
  <c r="H101" i="16"/>
  <c r="C101" i="16"/>
  <c r="H100" i="16"/>
  <c r="C100" i="16"/>
  <c r="H99" i="16"/>
  <c r="C99" i="16"/>
  <c r="H98" i="16"/>
  <c r="C98" i="16"/>
  <c r="H97" i="16"/>
  <c r="C97" i="16"/>
  <c r="H96" i="16"/>
  <c r="C96" i="16"/>
  <c r="L95" i="16"/>
  <c r="K95" i="16"/>
  <c r="J95" i="16"/>
  <c r="I95" i="16"/>
  <c r="G95" i="16"/>
  <c r="F95" i="16"/>
  <c r="E95" i="16"/>
  <c r="D95" i="16"/>
  <c r="H94" i="16"/>
  <c r="C94" i="16"/>
  <c r="H93" i="16"/>
  <c r="C93" i="16"/>
  <c r="H92" i="16"/>
  <c r="C92" i="16"/>
  <c r="H91" i="16"/>
  <c r="C91" i="16"/>
  <c r="H90" i="16"/>
  <c r="C90" i="16"/>
  <c r="L89" i="16"/>
  <c r="K89" i="16"/>
  <c r="J89" i="16"/>
  <c r="H89" i="16" s="1"/>
  <c r="I89" i="16"/>
  <c r="G89" i="16"/>
  <c r="F89" i="16"/>
  <c r="F83" i="16" s="1"/>
  <c r="E89" i="16"/>
  <c r="D89" i="16"/>
  <c r="H88" i="16"/>
  <c r="C88" i="16"/>
  <c r="H87" i="16"/>
  <c r="C87" i="16"/>
  <c r="H86" i="16"/>
  <c r="C86" i="16"/>
  <c r="H85" i="16"/>
  <c r="C85" i="16"/>
  <c r="L84" i="16"/>
  <c r="K84" i="16"/>
  <c r="K83" i="16" s="1"/>
  <c r="K75" i="16" s="1"/>
  <c r="K52" i="16" s="1"/>
  <c r="J84" i="16"/>
  <c r="I84" i="16"/>
  <c r="H84" i="16" s="1"/>
  <c r="G84" i="16"/>
  <c r="F84" i="16"/>
  <c r="E84" i="16"/>
  <c r="D84" i="16"/>
  <c r="L83" i="16"/>
  <c r="J83" i="16"/>
  <c r="I83" i="16"/>
  <c r="G83" i="16"/>
  <c r="E83" i="16"/>
  <c r="D83" i="16"/>
  <c r="H82" i="16"/>
  <c r="C82" i="16"/>
  <c r="H81" i="16"/>
  <c r="C81" i="16"/>
  <c r="L80" i="16"/>
  <c r="K80" i="16"/>
  <c r="J80" i="16"/>
  <c r="I80" i="16"/>
  <c r="H80" i="16" s="1"/>
  <c r="G80" i="16"/>
  <c r="F80" i="16"/>
  <c r="E80" i="16"/>
  <c r="D80" i="16"/>
  <c r="C80" i="16" s="1"/>
  <c r="H79" i="16"/>
  <c r="C79" i="16"/>
  <c r="H78" i="16"/>
  <c r="C78" i="16"/>
  <c r="L77" i="16"/>
  <c r="K77" i="16"/>
  <c r="J77" i="16"/>
  <c r="I77" i="16"/>
  <c r="G77" i="16"/>
  <c r="F77" i="16"/>
  <c r="E77" i="16"/>
  <c r="D77" i="16"/>
  <c r="D76" i="16" s="1"/>
  <c r="L76" i="16"/>
  <c r="K76" i="16"/>
  <c r="J76" i="16"/>
  <c r="I76" i="16"/>
  <c r="H76" i="16" s="1"/>
  <c r="G76" i="16"/>
  <c r="F76" i="16"/>
  <c r="E76" i="16"/>
  <c r="E75" i="16" s="1"/>
  <c r="E52" i="16" s="1"/>
  <c r="L75" i="16"/>
  <c r="G75" i="16"/>
  <c r="H74" i="16"/>
  <c r="C74" i="16"/>
  <c r="H73" i="16"/>
  <c r="C73" i="16"/>
  <c r="H72" i="16"/>
  <c r="C72" i="16"/>
  <c r="H71" i="16"/>
  <c r="C71" i="16"/>
  <c r="H70" i="16"/>
  <c r="C70" i="16"/>
  <c r="L69" i="16"/>
  <c r="K69" i="16"/>
  <c r="J69" i="16"/>
  <c r="I69" i="16"/>
  <c r="H69" i="16" s="1"/>
  <c r="G69" i="16"/>
  <c r="F69" i="16"/>
  <c r="E69" i="16"/>
  <c r="C69" i="16" s="1"/>
  <c r="D69" i="16"/>
  <c r="H68" i="16"/>
  <c r="C68" i="16"/>
  <c r="L67" i="16"/>
  <c r="K67" i="16"/>
  <c r="J67" i="16"/>
  <c r="I67" i="16"/>
  <c r="H67" i="16" s="1"/>
  <c r="G67" i="16"/>
  <c r="F67" i="16"/>
  <c r="E67" i="16"/>
  <c r="C67" i="16" s="1"/>
  <c r="D67" i="16"/>
  <c r="H66" i="16"/>
  <c r="C66" i="16"/>
  <c r="H65" i="16"/>
  <c r="C65" i="16"/>
  <c r="H64" i="16"/>
  <c r="C64" i="16"/>
  <c r="H63" i="16"/>
  <c r="C63" i="16"/>
  <c r="H62" i="16"/>
  <c r="C62" i="16"/>
  <c r="H61" i="16"/>
  <c r="C61" i="16"/>
  <c r="H60" i="16"/>
  <c r="C60" i="16"/>
  <c r="H59" i="16"/>
  <c r="C59" i="16"/>
  <c r="L58" i="16"/>
  <c r="K58" i="16"/>
  <c r="J58" i="16"/>
  <c r="I58" i="16"/>
  <c r="G58" i="16"/>
  <c r="F58" i="16"/>
  <c r="E58" i="16"/>
  <c r="D58" i="16"/>
  <c r="C58" i="16" s="1"/>
  <c r="H57" i="16"/>
  <c r="C57" i="16"/>
  <c r="H56" i="16"/>
  <c r="C56" i="16"/>
  <c r="L55" i="16"/>
  <c r="L54" i="16" s="1"/>
  <c r="L53" i="16" s="1"/>
  <c r="L52" i="16" s="1"/>
  <c r="L51" i="16" s="1"/>
  <c r="L50" i="16" s="1"/>
  <c r="K55" i="16"/>
  <c r="J55" i="16"/>
  <c r="I55" i="16"/>
  <c r="H55" i="16"/>
  <c r="G55" i="16"/>
  <c r="F55" i="16"/>
  <c r="E55" i="16"/>
  <c r="D55" i="16"/>
  <c r="C55" i="16" s="1"/>
  <c r="K54" i="16"/>
  <c r="J54" i="16"/>
  <c r="I54" i="16"/>
  <c r="I53" i="16" s="1"/>
  <c r="G54" i="16"/>
  <c r="F54" i="16"/>
  <c r="E54" i="16"/>
  <c r="D54" i="16"/>
  <c r="C54" i="16" s="1"/>
  <c r="K53" i="16"/>
  <c r="J53" i="16"/>
  <c r="G53" i="16"/>
  <c r="F53" i="16"/>
  <c r="E53" i="16"/>
  <c r="H47" i="16"/>
  <c r="C47" i="16"/>
  <c r="H46" i="16"/>
  <c r="C46" i="16"/>
  <c r="L45" i="16"/>
  <c r="G45" i="16"/>
  <c r="C45" i="16" s="1"/>
  <c r="H44" i="16"/>
  <c r="C44" i="16"/>
  <c r="K43" i="16"/>
  <c r="J43" i="16"/>
  <c r="I43" i="16"/>
  <c r="F43" i="16"/>
  <c r="E43" i="16"/>
  <c r="D43" i="16"/>
  <c r="H42" i="16"/>
  <c r="C42" i="16"/>
  <c r="I41" i="16"/>
  <c r="H41" i="16" s="1"/>
  <c r="D41" i="16"/>
  <c r="C41" i="16" s="1"/>
  <c r="H40" i="16"/>
  <c r="C40" i="16"/>
  <c r="H39" i="16"/>
  <c r="C39" i="16"/>
  <c r="H38" i="16"/>
  <c r="C38" i="16"/>
  <c r="H37" i="16"/>
  <c r="C37" i="16"/>
  <c r="K36" i="16"/>
  <c r="H36" i="16" s="1"/>
  <c r="F36" i="16"/>
  <c r="C36" i="16" s="1"/>
  <c r="H35" i="16"/>
  <c r="C35" i="16"/>
  <c r="H34" i="16"/>
  <c r="C34" i="16"/>
  <c r="K33" i="16"/>
  <c r="H33" i="16" s="1"/>
  <c r="F33" i="16"/>
  <c r="C33" i="16" s="1"/>
  <c r="H32" i="16"/>
  <c r="C32" i="16"/>
  <c r="K31" i="16"/>
  <c r="F31" i="16"/>
  <c r="C31" i="16" s="1"/>
  <c r="H30" i="16"/>
  <c r="C30" i="16"/>
  <c r="H29" i="16"/>
  <c r="C29" i="16"/>
  <c r="H28" i="16"/>
  <c r="C28" i="16"/>
  <c r="K27" i="16"/>
  <c r="H27" i="16" s="1"/>
  <c r="F27" i="16"/>
  <c r="H25" i="16"/>
  <c r="C25" i="16"/>
  <c r="H23" i="16"/>
  <c r="C23" i="16"/>
  <c r="H22" i="16"/>
  <c r="C22" i="16"/>
  <c r="L21" i="16"/>
  <c r="K21" i="16"/>
  <c r="K289" i="16" s="1"/>
  <c r="K288" i="16" s="1"/>
  <c r="J21" i="16"/>
  <c r="J289" i="16" s="1"/>
  <c r="J288" i="16" s="1"/>
  <c r="I21" i="16"/>
  <c r="I289" i="16" s="1"/>
  <c r="I288" i="16" s="1"/>
  <c r="H21" i="16"/>
  <c r="H289" i="16" s="1"/>
  <c r="H288" i="16" s="1"/>
  <c r="G21" i="16"/>
  <c r="G289" i="16" s="1"/>
  <c r="G288" i="16" s="1"/>
  <c r="F21" i="16"/>
  <c r="F289" i="16" s="1"/>
  <c r="F288" i="16" s="1"/>
  <c r="E21" i="16"/>
  <c r="E289" i="16" s="1"/>
  <c r="E288" i="16" s="1"/>
  <c r="D21" i="16"/>
  <c r="J20" i="16"/>
  <c r="E20" i="16"/>
  <c r="H298" i="15"/>
  <c r="C298" i="15"/>
  <c r="H297" i="15"/>
  <c r="C297" i="15"/>
  <c r="H296" i="15"/>
  <c r="C296" i="15"/>
  <c r="H295" i="15"/>
  <c r="C295" i="15"/>
  <c r="H294" i="15"/>
  <c r="C294" i="15"/>
  <c r="H293" i="15"/>
  <c r="C293" i="15"/>
  <c r="H292" i="15"/>
  <c r="C292" i="15"/>
  <c r="H291" i="15"/>
  <c r="C291" i="15"/>
  <c r="L290" i="15"/>
  <c r="K290" i="15"/>
  <c r="J290" i="15"/>
  <c r="I290" i="15"/>
  <c r="H290" i="15"/>
  <c r="G290" i="15"/>
  <c r="F290" i="15"/>
  <c r="E290" i="15"/>
  <c r="D290" i="15"/>
  <c r="C290" i="15"/>
  <c r="H285" i="15"/>
  <c r="C285" i="15"/>
  <c r="H284" i="15"/>
  <c r="C284" i="15"/>
  <c r="L283" i="15"/>
  <c r="K283" i="15"/>
  <c r="J283" i="15"/>
  <c r="I283" i="15"/>
  <c r="G283" i="15"/>
  <c r="F283" i="15"/>
  <c r="E283" i="15"/>
  <c r="D283" i="15"/>
  <c r="C283" i="15" s="1"/>
  <c r="H282" i="15"/>
  <c r="C282" i="15"/>
  <c r="L281" i="15"/>
  <c r="K281" i="15"/>
  <c r="J281" i="15"/>
  <c r="I281" i="15"/>
  <c r="G281" i="15"/>
  <c r="F281" i="15"/>
  <c r="E281" i="15"/>
  <c r="D281" i="15"/>
  <c r="H280" i="15"/>
  <c r="C280" i="15"/>
  <c r="H279" i="15"/>
  <c r="C279" i="15"/>
  <c r="H278" i="15"/>
  <c r="C278" i="15"/>
  <c r="H277" i="15"/>
  <c r="C277" i="15"/>
  <c r="L276" i="15"/>
  <c r="K276" i="15"/>
  <c r="H276" i="15" s="1"/>
  <c r="J276" i="15"/>
  <c r="I276" i="15"/>
  <c r="G276" i="15"/>
  <c r="F276" i="15"/>
  <c r="E276" i="15"/>
  <c r="D276" i="15"/>
  <c r="C276" i="15" s="1"/>
  <c r="H275" i="15"/>
  <c r="C275" i="15"/>
  <c r="H274" i="15"/>
  <c r="C274" i="15"/>
  <c r="H273" i="15"/>
  <c r="C273" i="15"/>
  <c r="L272" i="15"/>
  <c r="K272" i="15"/>
  <c r="J272" i="15"/>
  <c r="I272" i="15"/>
  <c r="H272" i="15" s="1"/>
  <c r="G272" i="15"/>
  <c r="F272" i="15"/>
  <c r="E272" i="15"/>
  <c r="D272" i="15"/>
  <c r="H271" i="15"/>
  <c r="C271" i="15"/>
  <c r="K270" i="15"/>
  <c r="K269" i="15" s="1"/>
  <c r="J270" i="15"/>
  <c r="I270" i="15"/>
  <c r="G270" i="15"/>
  <c r="G269" i="15" s="1"/>
  <c r="F270" i="15"/>
  <c r="F269" i="15" s="1"/>
  <c r="E270" i="15"/>
  <c r="I269" i="15"/>
  <c r="E269" i="15"/>
  <c r="H268" i="15"/>
  <c r="C268" i="15"/>
  <c r="H267" i="15"/>
  <c r="C267" i="15"/>
  <c r="H266" i="15"/>
  <c r="C266" i="15"/>
  <c r="H265" i="15"/>
  <c r="C265" i="15"/>
  <c r="L264" i="15"/>
  <c r="K264" i="15"/>
  <c r="J264" i="15"/>
  <c r="I264" i="15"/>
  <c r="H264" i="15" s="1"/>
  <c r="G264" i="15"/>
  <c r="F264" i="15"/>
  <c r="E264" i="15"/>
  <c r="D264" i="15"/>
  <c r="C264" i="15" s="1"/>
  <c r="H263" i="15"/>
  <c r="C263" i="15"/>
  <c r="H262" i="15"/>
  <c r="C262" i="15"/>
  <c r="H261" i="15"/>
  <c r="C261" i="15"/>
  <c r="L260" i="15"/>
  <c r="L259" i="15" s="1"/>
  <c r="K260" i="15"/>
  <c r="K259" i="15" s="1"/>
  <c r="J260" i="15"/>
  <c r="I260" i="15"/>
  <c r="H260" i="15"/>
  <c r="G260" i="15"/>
  <c r="G259" i="15" s="1"/>
  <c r="F260" i="15"/>
  <c r="E260" i="15"/>
  <c r="D260" i="15"/>
  <c r="J259" i="15"/>
  <c r="I259" i="15"/>
  <c r="F259" i="15"/>
  <c r="E259" i="15"/>
  <c r="H258" i="15"/>
  <c r="C258" i="15"/>
  <c r="H257" i="15"/>
  <c r="C257" i="15"/>
  <c r="H256" i="15"/>
  <c r="C256" i="15"/>
  <c r="H255" i="15"/>
  <c r="C255" i="15"/>
  <c r="H254" i="15"/>
  <c r="C254" i="15"/>
  <c r="H253" i="15"/>
  <c r="C253" i="15"/>
  <c r="L252" i="15"/>
  <c r="L251" i="15" s="1"/>
  <c r="K252" i="15"/>
  <c r="K251" i="15" s="1"/>
  <c r="J252" i="15"/>
  <c r="I252" i="15"/>
  <c r="I251" i="15" s="1"/>
  <c r="H251" i="15" s="1"/>
  <c r="H252" i="15"/>
  <c r="G252" i="15"/>
  <c r="G251" i="15" s="1"/>
  <c r="F252" i="15"/>
  <c r="E252" i="15"/>
  <c r="D252" i="15"/>
  <c r="J251" i="15"/>
  <c r="F251" i="15"/>
  <c r="E251" i="15"/>
  <c r="H250" i="15"/>
  <c r="C250" i="15"/>
  <c r="H249" i="15"/>
  <c r="C249" i="15"/>
  <c r="H248" i="15"/>
  <c r="C248" i="15"/>
  <c r="H247" i="15"/>
  <c r="C247" i="15"/>
  <c r="L246" i="15"/>
  <c r="K246" i="15"/>
  <c r="J246" i="15"/>
  <c r="I246" i="15"/>
  <c r="H246" i="15" s="1"/>
  <c r="G246" i="15"/>
  <c r="F246" i="15"/>
  <c r="E246" i="15"/>
  <c r="D246" i="15"/>
  <c r="H245" i="15"/>
  <c r="C245" i="15"/>
  <c r="H244" i="15"/>
  <c r="C244" i="15"/>
  <c r="H243" i="15"/>
  <c r="C243" i="15"/>
  <c r="H242" i="15"/>
  <c r="C242" i="15"/>
  <c r="H241" i="15"/>
  <c r="C241" i="15"/>
  <c r="H240" i="15"/>
  <c r="C240" i="15"/>
  <c r="H239" i="15"/>
  <c r="C239" i="15"/>
  <c r="L238" i="15"/>
  <c r="K238" i="15"/>
  <c r="J238" i="15"/>
  <c r="I238" i="15"/>
  <c r="H238" i="15"/>
  <c r="G238" i="15"/>
  <c r="F238" i="15"/>
  <c r="E238" i="15"/>
  <c r="D238" i="15"/>
  <c r="H237" i="15"/>
  <c r="C237" i="15"/>
  <c r="H236" i="15"/>
  <c r="C236" i="15"/>
  <c r="L235" i="15"/>
  <c r="K235" i="15"/>
  <c r="J235" i="15"/>
  <c r="I235" i="15"/>
  <c r="G235" i="15"/>
  <c r="F235" i="15"/>
  <c r="E235" i="15"/>
  <c r="D235" i="15"/>
  <c r="H234" i="15"/>
  <c r="C234" i="15"/>
  <c r="L233" i="15"/>
  <c r="K233" i="15"/>
  <c r="J233" i="15"/>
  <c r="I233" i="15"/>
  <c r="G233" i="15"/>
  <c r="F233" i="15"/>
  <c r="E233" i="15"/>
  <c r="E231" i="15" s="1"/>
  <c r="E230" i="15" s="1"/>
  <c r="D233" i="15"/>
  <c r="H232" i="15"/>
  <c r="C232" i="15"/>
  <c r="J231" i="15"/>
  <c r="J230" i="15" s="1"/>
  <c r="I231" i="15"/>
  <c r="H229" i="15"/>
  <c r="C229" i="15"/>
  <c r="H228" i="15"/>
  <c r="C228" i="15"/>
  <c r="L227" i="15"/>
  <c r="K227" i="15"/>
  <c r="J227" i="15"/>
  <c r="I227" i="15"/>
  <c r="G227" i="15"/>
  <c r="F227" i="15"/>
  <c r="E227" i="15"/>
  <c r="D227" i="15"/>
  <c r="H226" i="15"/>
  <c r="C226" i="15"/>
  <c r="H225" i="15"/>
  <c r="C225" i="15"/>
  <c r="H224" i="15"/>
  <c r="C224" i="15"/>
  <c r="H223" i="15"/>
  <c r="C223" i="15"/>
  <c r="H222" i="15"/>
  <c r="C222" i="15"/>
  <c r="H221" i="15"/>
  <c r="C221" i="15"/>
  <c r="H220" i="15"/>
  <c r="C220" i="15"/>
  <c r="H219" i="15"/>
  <c r="C219" i="15"/>
  <c r="H218" i="15"/>
  <c r="C218" i="15"/>
  <c r="H217" i="15"/>
  <c r="C217" i="15"/>
  <c r="L216" i="15"/>
  <c r="K216" i="15"/>
  <c r="J216" i="15"/>
  <c r="I216" i="15"/>
  <c r="H216" i="15" s="1"/>
  <c r="G216" i="15"/>
  <c r="F216" i="15"/>
  <c r="E216" i="15"/>
  <c r="D216" i="15"/>
  <c r="H215" i="15"/>
  <c r="C215" i="15"/>
  <c r="H214" i="15"/>
  <c r="C214" i="15"/>
  <c r="H213" i="15"/>
  <c r="C213" i="15"/>
  <c r="H212" i="15"/>
  <c r="C212" i="15"/>
  <c r="H211" i="15"/>
  <c r="C211" i="15"/>
  <c r="H210" i="15"/>
  <c r="C210" i="15"/>
  <c r="H209" i="15"/>
  <c r="C209" i="15"/>
  <c r="H208" i="15"/>
  <c r="C208" i="15"/>
  <c r="H207" i="15"/>
  <c r="C207" i="15"/>
  <c r="H206" i="15"/>
  <c r="C206" i="15"/>
  <c r="L205" i="15"/>
  <c r="K205" i="15"/>
  <c r="J205" i="15"/>
  <c r="I205" i="15"/>
  <c r="G205" i="15"/>
  <c r="F205" i="15"/>
  <c r="F204" i="15" s="1"/>
  <c r="E205" i="15"/>
  <c r="E204" i="15" s="1"/>
  <c r="D205" i="15"/>
  <c r="L204" i="15"/>
  <c r="K204" i="15"/>
  <c r="G204" i="15"/>
  <c r="D204" i="15"/>
  <c r="H203" i="15"/>
  <c r="C203" i="15"/>
  <c r="H202" i="15"/>
  <c r="C202" i="15"/>
  <c r="H201" i="15"/>
  <c r="C201" i="15"/>
  <c r="H200" i="15"/>
  <c r="C200" i="15"/>
  <c r="H199" i="15"/>
  <c r="C199" i="15"/>
  <c r="L198" i="15"/>
  <c r="K198" i="15"/>
  <c r="J198" i="15"/>
  <c r="J196" i="15" s="1"/>
  <c r="H196" i="15" s="1"/>
  <c r="I198" i="15"/>
  <c r="H198" i="15"/>
  <c r="G198" i="15"/>
  <c r="F198" i="15"/>
  <c r="F196" i="15" s="1"/>
  <c r="E198" i="15"/>
  <c r="D198" i="15"/>
  <c r="C198" i="15" s="1"/>
  <c r="H197" i="15"/>
  <c r="C197" i="15"/>
  <c r="L196" i="15"/>
  <c r="K196" i="15"/>
  <c r="K195" i="15" s="1"/>
  <c r="I196" i="15"/>
  <c r="G196" i="15"/>
  <c r="G195" i="15" s="1"/>
  <c r="E196" i="15"/>
  <c r="D196" i="15"/>
  <c r="H193" i="15"/>
  <c r="C193" i="15"/>
  <c r="L192" i="15"/>
  <c r="L191" i="15" s="1"/>
  <c r="K192" i="15"/>
  <c r="K191" i="15" s="1"/>
  <c r="J192" i="15"/>
  <c r="J191" i="15" s="1"/>
  <c r="J187" i="15" s="1"/>
  <c r="I192" i="15"/>
  <c r="G192" i="15"/>
  <c r="G191" i="15" s="1"/>
  <c r="F192" i="15"/>
  <c r="F191" i="15" s="1"/>
  <c r="F187" i="15" s="1"/>
  <c r="E192" i="15"/>
  <c r="D192" i="15"/>
  <c r="I191" i="15"/>
  <c r="E191" i="15"/>
  <c r="H190" i="15"/>
  <c r="C190" i="15"/>
  <c r="H189" i="15"/>
  <c r="C189" i="15"/>
  <c r="L188" i="15"/>
  <c r="K188" i="15"/>
  <c r="K187" i="15" s="1"/>
  <c r="J188" i="15"/>
  <c r="I188" i="15"/>
  <c r="I187" i="15" s="1"/>
  <c r="G188" i="15"/>
  <c r="G187" i="15" s="1"/>
  <c r="F188" i="15"/>
  <c r="E188" i="15"/>
  <c r="D188" i="15"/>
  <c r="E187" i="15"/>
  <c r="H186" i="15"/>
  <c r="C186" i="15"/>
  <c r="H185" i="15"/>
  <c r="C185" i="15"/>
  <c r="L184" i="15"/>
  <c r="K184" i="15"/>
  <c r="J184" i="15"/>
  <c r="I184" i="15"/>
  <c r="H184" i="15" s="1"/>
  <c r="G184" i="15"/>
  <c r="F184" i="15"/>
  <c r="E184" i="15"/>
  <c r="D184" i="15"/>
  <c r="H183" i="15"/>
  <c r="C183" i="15"/>
  <c r="H182" i="15"/>
  <c r="C182" i="15"/>
  <c r="H181" i="15"/>
  <c r="C181" i="15"/>
  <c r="H180" i="15"/>
  <c r="C180" i="15"/>
  <c r="L179" i="15"/>
  <c r="L174" i="15" s="1"/>
  <c r="K179" i="15"/>
  <c r="J179" i="15"/>
  <c r="I179" i="15"/>
  <c r="G179" i="15"/>
  <c r="F179" i="15"/>
  <c r="E179" i="15"/>
  <c r="D179" i="15"/>
  <c r="D174" i="15" s="1"/>
  <c r="H178" i="15"/>
  <c r="C178" i="15"/>
  <c r="H177" i="15"/>
  <c r="C177" i="15"/>
  <c r="H176" i="15"/>
  <c r="C176" i="15"/>
  <c r="L175" i="15"/>
  <c r="K175" i="15"/>
  <c r="J175" i="15"/>
  <c r="J174" i="15" s="1"/>
  <c r="J173" i="15" s="1"/>
  <c r="I175" i="15"/>
  <c r="G175" i="15"/>
  <c r="F175" i="15"/>
  <c r="F174" i="15" s="1"/>
  <c r="F173" i="15" s="1"/>
  <c r="E175" i="15"/>
  <c r="E174" i="15" s="1"/>
  <c r="E173" i="15" s="1"/>
  <c r="D175" i="15"/>
  <c r="K174" i="15"/>
  <c r="K173" i="15" s="1"/>
  <c r="G174" i="15"/>
  <c r="G173" i="15" s="1"/>
  <c r="H172" i="15"/>
  <c r="C172" i="15"/>
  <c r="H171" i="15"/>
  <c r="C171" i="15"/>
  <c r="H170" i="15"/>
  <c r="C170" i="15"/>
  <c r="H169" i="15"/>
  <c r="C169" i="15"/>
  <c r="H168" i="15"/>
  <c r="C168" i="15"/>
  <c r="H167" i="15"/>
  <c r="C167" i="15"/>
  <c r="L166" i="15"/>
  <c r="L165" i="15" s="1"/>
  <c r="K166" i="15"/>
  <c r="K165" i="15" s="1"/>
  <c r="J166" i="15"/>
  <c r="I166" i="15"/>
  <c r="I165" i="15" s="1"/>
  <c r="H165" i="15" s="1"/>
  <c r="G166" i="15"/>
  <c r="G165" i="15" s="1"/>
  <c r="F166" i="15"/>
  <c r="E166" i="15"/>
  <c r="D166" i="15"/>
  <c r="J165" i="15"/>
  <c r="F165" i="15"/>
  <c r="E165" i="15"/>
  <c r="H164" i="15"/>
  <c r="C164" i="15"/>
  <c r="H163" i="15"/>
  <c r="C163" i="15"/>
  <c r="H162" i="15"/>
  <c r="C162" i="15"/>
  <c r="H161" i="15"/>
  <c r="C161" i="15"/>
  <c r="L160" i="15"/>
  <c r="K160" i="15"/>
  <c r="J160" i="15"/>
  <c r="I160" i="15"/>
  <c r="H160" i="15"/>
  <c r="G160" i="15"/>
  <c r="F160" i="15"/>
  <c r="E160" i="15"/>
  <c r="D160" i="15"/>
  <c r="C160" i="15" s="1"/>
  <c r="H159" i="15"/>
  <c r="C159" i="15"/>
  <c r="H158" i="15"/>
  <c r="C158" i="15"/>
  <c r="H157" i="15"/>
  <c r="C157" i="15"/>
  <c r="H156" i="15"/>
  <c r="C156" i="15"/>
  <c r="H155" i="15"/>
  <c r="C155" i="15"/>
  <c r="H154" i="15"/>
  <c r="C154" i="15"/>
  <c r="H153" i="15"/>
  <c r="C153" i="15"/>
  <c r="H152" i="15"/>
  <c r="C152" i="15"/>
  <c r="L151" i="15"/>
  <c r="K151" i="15"/>
  <c r="J151" i="15"/>
  <c r="I151" i="15"/>
  <c r="G151" i="15"/>
  <c r="F151" i="15"/>
  <c r="E151" i="15"/>
  <c r="D151" i="15"/>
  <c r="H150" i="15"/>
  <c r="C150" i="15"/>
  <c r="H149" i="15"/>
  <c r="C149" i="15"/>
  <c r="H148" i="15"/>
  <c r="C148" i="15"/>
  <c r="H147" i="15"/>
  <c r="C147" i="15"/>
  <c r="H146" i="15"/>
  <c r="C146" i="15"/>
  <c r="H145" i="15"/>
  <c r="C145" i="15"/>
  <c r="L144" i="15"/>
  <c r="K144" i="15"/>
  <c r="J144" i="15"/>
  <c r="I144" i="15"/>
  <c r="H144" i="15" s="1"/>
  <c r="G144" i="15"/>
  <c r="F144" i="15"/>
  <c r="E144" i="15"/>
  <c r="D144" i="15"/>
  <c r="H143" i="15"/>
  <c r="C143" i="15"/>
  <c r="H142" i="15"/>
  <c r="C142" i="15"/>
  <c r="L141" i="15"/>
  <c r="K141" i="15"/>
  <c r="J141" i="15"/>
  <c r="H141" i="15" s="1"/>
  <c r="I141" i="15"/>
  <c r="G141" i="15"/>
  <c r="F141" i="15"/>
  <c r="E141" i="15"/>
  <c r="D141" i="15"/>
  <c r="H140" i="15"/>
  <c r="C140" i="15"/>
  <c r="H139" i="15"/>
  <c r="C139" i="15"/>
  <c r="H138" i="15"/>
  <c r="C138" i="15"/>
  <c r="H137" i="15"/>
  <c r="C137" i="15"/>
  <c r="L136" i="15"/>
  <c r="K136" i="15"/>
  <c r="J136" i="15"/>
  <c r="H136" i="15" s="1"/>
  <c r="I136" i="15"/>
  <c r="G136" i="15"/>
  <c r="F136" i="15"/>
  <c r="E136" i="15"/>
  <c r="D136" i="15"/>
  <c r="H135" i="15"/>
  <c r="C135" i="15"/>
  <c r="H134" i="15"/>
  <c r="C134" i="15"/>
  <c r="H133" i="15"/>
  <c r="C133" i="15"/>
  <c r="H132" i="15"/>
  <c r="C132" i="15"/>
  <c r="L131" i="15"/>
  <c r="K131" i="15"/>
  <c r="K130" i="15" s="1"/>
  <c r="J131" i="15"/>
  <c r="I131" i="15"/>
  <c r="G131" i="15"/>
  <c r="F131" i="15"/>
  <c r="E131" i="15"/>
  <c r="D131" i="15"/>
  <c r="I130" i="15"/>
  <c r="G130" i="15"/>
  <c r="E130" i="15"/>
  <c r="H129" i="15"/>
  <c r="C129" i="15"/>
  <c r="C128" i="15" s="1"/>
  <c r="L128" i="15"/>
  <c r="K128" i="15"/>
  <c r="J128" i="15"/>
  <c r="I128" i="15"/>
  <c r="H128" i="15"/>
  <c r="G128" i="15"/>
  <c r="F128" i="15"/>
  <c r="E128" i="15"/>
  <c r="D128" i="15"/>
  <c r="H127" i="15"/>
  <c r="C127" i="15"/>
  <c r="H126" i="15"/>
  <c r="C126" i="15"/>
  <c r="H125" i="15"/>
  <c r="C125" i="15"/>
  <c r="H124" i="15"/>
  <c r="C124" i="15"/>
  <c r="H123" i="15"/>
  <c r="C123" i="15"/>
  <c r="L122" i="15"/>
  <c r="K122" i="15"/>
  <c r="J122" i="15"/>
  <c r="I122" i="15"/>
  <c r="H122" i="15" s="1"/>
  <c r="G122" i="15"/>
  <c r="F122" i="15"/>
  <c r="E122" i="15"/>
  <c r="D122" i="15"/>
  <c r="H121" i="15"/>
  <c r="C121" i="15"/>
  <c r="H120" i="15"/>
  <c r="C120" i="15"/>
  <c r="H119" i="15"/>
  <c r="C119" i="15"/>
  <c r="H118" i="15"/>
  <c r="C118" i="15"/>
  <c r="H117" i="15"/>
  <c r="C117" i="15"/>
  <c r="L116" i="15"/>
  <c r="K116" i="15"/>
  <c r="J116" i="15"/>
  <c r="I116" i="15"/>
  <c r="H116" i="15"/>
  <c r="G116" i="15"/>
  <c r="F116" i="15"/>
  <c r="E116" i="15"/>
  <c r="D116" i="15"/>
  <c r="C116" i="15" s="1"/>
  <c r="H115" i="15"/>
  <c r="C115" i="15"/>
  <c r="H114" i="15"/>
  <c r="C114" i="15"/>
  <c r="H113" i="15"/>
  <c r="C113" i="15"/>
  <c r="L112" i="15"/>
  <c r="K112" i="15"/>
  <c r="J112" i="15"/>
  <c r="I112" i="15"/>
  <c r="H112" i="15" s="1"/>
  <c r="G112" i="15"/>
  <c r="F112" i="15"/>
  <c r="E112" i="15"/>
  <c r="D112" i="15"/>
  <c r="H111" i="15"/>
  <c r="C111" i="15"/>
  <c r="H110" i="15"/>
  <c r="C110" i="15"/>
  <c r="H109" i="15"/>
  <c r="C109" i="15"/>
  <c r="H108" i="15"/>
  <c r="C108" i="15"/>
  <c r="H107" i="15"/>
  <c r="C107" i="15"/>
  <c r="H106" i="15"/>
  <c r="C106" i="15"/>
  <c r="H105" i="15"/>
  <c r="C105" i="15"/>
  <c r="H104" i="15"/>
  <c r="C104" i="15"/>
  <c r="L103" i="15"/>
  <c r="K103" i="15"/>
  <c r="J103" i="15"/>
  <c r="I103" i="15"/>
  <c r="G103" i="15"/>
  <c r="F103" i="15"/>
  <c r="E103" i="15"/>
  <c r="D103" i="15"/>
  <c r="H102" i="15"/>
  <c r="C102" i="15"/>
  <c r="H101" i="15"/>
  <c r="C101" i="15"/>
  <c r="H100" i="15"/>
  <c r="C100" i="15"/>
  <c r="H99" i="15"/>
  <c r="C99" i="15"/>
  <c r="H98" i="15"/>
  <c r="C98" i="15"/>
  <c r="H97" i="15"/>
  <c r="C97" i="15"/>
  <c r="H96" i="15"/>
  <c r="C96" i="15"/>
  <c r="L95" i="15"/>
  <c r="K95" i="15"/>
  <c r="J95" i="15"/>
  <c r="I95" i="15"/>
  <c r="G95" i="15"/>
  <c r="F95" i="15"/>
  <c r="E95" i="15"/>
  <c r="D95" i="15"/>
  <c r="H94" i="15"/>
  <c r="C94" i="15"/>
  <c r="H93" i="15"/>
  <c r="C93" i="15"/>
  <c r="H92" i="15"/>
  <c r="C92" i="15"/>
  <c r="H91" i="15"/>
  <c r="C91" i="15"/>
  <c r="H90" i="15"/>
  <c r="C90" i="15"/>
  <c r="L89" i="15"/>
  <c r="K89" i="15"/>
  <c r="J89" i="15"/>
  <c r="I89" i="15"/>
  <c r="G89" i="15"/>
  <c r="F89" i="15"/>
  <c r="E89" i="15"/>
  <c r="D89" i="15"/>
  <c r="C89" i="15" s="1"/>
  <c r="H88" i="15"/>
  <c r="C88" i="15"/>
  <c r="H87" i="15"/>
  <c r="C87" i="15"/>
  <c r="H86" i="15"/>
  <c r="C86" i="15"/>
  <c r="H85" i="15"/>
  <c r="C85" i="15"/>
  <c r="L84" i="15"/>
  <c r="K84" i="15"/>
  <c r="K83" i="15" s="1"/>
  <c r="J84" i="15"/>
  <c r="I84" i="15"/>
  <c r="H84" i="15"/>
  <c r="G84" i="15"/>
  <c r="G83" i="15" s="1"/>
  <c r="F84" i="15"/>
  <c r="E84" i="15"/>
  <c r="E83" i="15" s="1"/>
  <c r="D84" i="15"/>
  <c r="I83" i="15"/>
  <c r="H82" i="15"/>
  <c r="C82" i="15"/>
  <c r="H81" i="15"/>
  <c r="C81" i="15"/>
  <c r="L80" i="15"/>
  <c r="K80" i="15"/>
  <c r="J80" i="15"/>
  <c r="H80" i="15" s="1"/>
  <c r="I80" i="15"/>
  <c r="G80" i="15"/>
  <c r="F80" i="15"/>
  <c r="E80" i="15"/>
  <c r="D80" i="15"/>
  <c r="H79" i="15"/>
  <c r="C79" i="15"/>
  <c r="H78" i="15"/>
  <c r="C78" i="15"/>
  <c r="L77" i="15"/>
  <c r="K77" i="15"/>
  <c r="J77" i="15"/>
  <c r="I77" i="15"/>
  <c r="G77" i="15"/>
  <c r="F77" i="15"/>
  <c r="F76" i="15" s="1"/>
  <c r="E77" i="15"/>
  <c r="E76" i="15" s="1"/>
  <c r="D77" i="15"/>
  <c r="L76" i="15"/>
  <c r="K76" i="15"/>
  <c r="G76" i="15"/>
  <c r="G75" i="15" s="1"/>
  <c r="D76" i="15"/>
  <c r="H74" i="15"/>
  <c r="C74" i="15"/>
  <c r="H73" i="15"/>
  <c r="C73" i="15"/>
  <c r="H72" i="15"/>
  <c r="C72" i="15"/>
  <c r="H71" i="15"/>
  <c r="C71" i="15"/>
  <c r="H70" i="15"/>
  <c r="C70" i="15"/>
  <c r="L69" i="15"/>
  <c r="L67" i="15" s="1"/>
  <c r="K69" i="15"/>
  <c r="J69" i="15"/>
  <c r="I69" i="15"/>
  <c r="H69" i="15" s="1"/>
  <c r="G69" i="15"/>
  <c r="G67" i="15" s="1"/>
  <c r="F69" i="15"/>
  <c r="E69" i="15"/>
  <c r="D69" i="15"/>
  <c r="C69" i="15" s="1"/>
  <c r="H68" i="15"/>
  <c r="C68" i="15"/>
  <c r="K67" i="15"/>
  <c r="J67" i="15"/>
  <c r="F67" i="15"/>
  <c r="E67" i="15"/>
  <c r="H66" i="15"/>
  <c r="C66" i="15"/>
  <c r="H65" i="15"/>
  <c r="C65" i="15"/>
  <c r="H64" i="15"/>
  <c r="C64" i="15"/>
  <c r="H63" i="15"/>
  <c r="C63" i="15"/>
  <c r="H62" i="15"/>
  <c r="C62" i="15"/>
  <c r="H61" i="15"/>
  <c r="C61" i="15"/>
  <c r="H60" i="15"/>
  <c r="C60" i="15"/>
  <c r="H59" i="15"/>
  <c r="C59" i="15"/>
  <c r="L58" i="15"/>
  <c r="K58" i="15"/>
  <c r="J58" i="15"/>
  <c r="H58" i="15" s="1"/>
  <c r="I58" i="15"/>
  <c r="G58" i="15"/>
  <c r="F58" i="15"/>
  <c r="E58" i="15"/>
  <c r="D58" i="15"/>
  <c r="H57" i="15"/>
  <c r="C57" i="15"/>
  <c r="H56" i="15"/>
  <c r="C56" i="15"/>
  <c r="L55" i="15"/>
  <c r="K55" i="15"/>
  <c r="J55" i="15"/>
  <c r="I55" i="15"/>
  <c r="G55" i="15"/>
  <c r="G54" i="15" s="1"/>
  <c r="G53" i="15" s="1"/>
  <c r="G52" i="15" s="1"/>
  <c r="F55" i="15"/>
  <c r="E55" i="15"/>
  <c r="D55" i="15"/>
  <c r="L54" i="15"/>
  <c r="L53" i="15" s="1"/>
  <c r="K54" i="15"/>
  <c r="I54" i="15"/>
  <c r="E54" i="15"/>
  <c r="E53" i="15" s="1"/>
  <c r="D54" i="15"/>
  <c r="K53" i="15"/>
  <c r="H47" i="15"/>
  <c r="C47" i="15"/>
  <c r="H46" i="15"/>
  <c r="C46" i="15"/>
  <c r="L45" i="15"/>
  <c r="H45" i="15" s="1"/>
  <c r="G45" i="15"/>
  <c r="C45" i="15" s="1"/>
  <c r="H44" i="15"/>
  <c r="C44" i="15"/>
  <c r="K43" i="15"/>
  <c r="J43" i="15"/>
  <c r="I43" i="15"/>
  <c r="H43" i="15"/>
  <c r="F43" i="15"/>
  <c r="E43" i="15"/>
  <c r="D43" i="15"/>
  <c r="C43" i="15"/>
  <c r="H42" i="15"/>
  <c r="C42" i="15"/>
  <c r="I41" i="15"/>
  <c r="H41" i="15"/>
  <c r="D41" i="15"/>
  <c r="C41" i="15" s="1"/>
  <c r="H40" i="15"/>
  <c r="C40" i="15"/>
  <c r="H39" i="15"/>
  <c r="C39" i="15"/>
  <c r="H38" i="15"/>
  <c r="C38" i="15"/>
  <c r="H37" i="15"/>
  <c r="C37" i="15"/>
  <c r="K36" i="15"/>
  <c r="H36" i="15"/>
  <c r="F36" i="15"/>
  <c r="C36" i="15" s="1"/>
  <c r="H35" i="15"/>
  <c r="C35" i="15"/>
  <c r="H34" i="15"/>
  <c r="C34" i="15"/>
  <c r="K33" i="15"/>
  <c r="H33" i="15" s="1"/>
  <c r="F33" i="15"/>
  <c r="C33" i="15" s="1"/>
  <c r="H32" i="15"/>
  <c r="C32" i="15"/>
  <c r="K31" i="15"/>
  <c r="H31" i="15" s="1"/>
  <c r="F31" i="15"/>
  <c r="F26" i="15" s="1"/>
  <c r="C31" i="15"/>
  <c r="H30" i="15"/>
  <c r="C30" i="15"/>
  <c r="H29" i="15"/>
  <c r="C29" i="15"/>
  <c r="H28" i="15"/>
  <c r="C28" i="15"/>
  <c r="K27" i="15"/>
  <c r="K26" i="15" s="1"/>
  <c r="H26" i="15" s="1"/>
  <c r="F27" i="15"/>
  <c r="C27" i="15" s="1"/>
  <c r="H25" i="15"/>
  <c r="C25" i="15"/>
  <c r="H24" i="15"/>
  <c r="C24" i="15"/>
  <c r="H23" i="15"/>
  <c r="C23" i="15"/>
  <c r="H22" i="15"/>
  <c r="C22" i="15"/>
  <c r="L21" i="15"/>
  <c r="L289" i="15" s="1"/>
  <c r="L288" i="15" s="1"/>
  <c r="K21" i="15"/>
  <c r="J21" i="15"/>
  <c r="J289" i="15" s="1"/>
  <c r="J288" i="15" s="1"/>
  <c r="I21" i="15"/>
  <c r="I289" i="15" s="1"/>
  <c r="I288" i="15" s="1"/>
  <c r="G21" i="15"/>
  <c r="F21" i="15"/>
  <c r="F289" i="15" s="1"/>
  <c r="F288" i="15" s="1"/>
  <c r="E21" i="15"/>
  <c r="E289" i="15" s="1"/>
  <c r="E288" i="15" s="1"/>
  <c r="D21" i="15"/>
  <c r="D289" i="15" s="1"/>
  <c r="D288" i="15" s="1"/>
  <c r="J20" i="15"/>
  <c r="I20" i="15"/>
  <c r="E20" i="15"/>
  <c r="H298" i="14"/>
  <c r="C298" i="14"/>
  <c r="H297" i="14"/>
  <c r="C297" i="14"/>
  <c r="H296" i="14"/>
  <c r="C296" i="14"/>
  <c r="H295" i="14"/>
  <c r="C295" i="14"/>
  <c r="H294" i="14"/>
  <c r="C294" i="14"/>
  <c r="H293" i="14"/>
  <c r="C293" i="14"/>
  <c r="H292" i="14"/>
  <c r="C292" i="14"/>
  <c r="H291" i="14"/>
  <c r="C291" i="14"/>
  <c r="L290" i="14"/>
  <c r="K290" i="14"/>
  <c r="J290" i="14"/>
  <c r="I290" i="14"/>
  <c r="H290" i="14"/>
  <c r="G290" i="14"/>
  <c r="F290" i="14"/>
  <c r="E290" i="14"/>
  <c r="D290" i="14"/>
  <c r="C290" i="14"/>
  <c r="H285" i="14"/>
  <c r="C285" i="14"/>
  <c r="H284" i="14"/>
  <c r="C284" i="14"/>
  <c r="L283" i="14"/>
  <c r="K283" i="14"/>
  <c r="J283" i="14"/>
  <c r="I283" i="14"/>
  <c r="G283" i="14"/>
  <c r="F283" i="14"/>
  <c r="E283" i="14"/>
  <c r="D283" i="14"/>
  <c r="H282" i="14"/>
  <c r="C282" i="14"/>
  <c r="L281" i="14"/>
  <c r="K281" i="14"/>
  <c r="J281" i="14"/>
  <c r="I281" i="14"/>
  <c r="H281" i="14" s="1"/>
  <c r="G281" i="14"/>
  <c r="F281" i="14"/>
  <c r="E281" i="14"/>
  <c r="D281" i="14"/>
  <c r="C281" i="14" s="1"/>
  <c r="H280" i="14"/>
  <c r="C280" i="14"/>
  <c r="H279" i="14"/>
  <c r="C279" i="14"/>
  <c r="H278" i="14"/>
  <c r="C278" i="14"/>
  <c r="H277" i="14"/>
  <c r="C277" i="14"/>
  <c r="L276" i="14"/>
  <c r="K276" i="14"/>
  <c r="J276" i="14"/>
  <c r="I276" i="14"/>
  <c r="G276" i="14"/>
  <c r="F276" i="14"/>
  <c r="E276" i="14"/>
  <c r="D276" i="14"/>
  <c r="C276" i="14" s="1"/>
  <c r="H275" i="14"/>
  <c r="C275" i="14"/>
  <c r="H274" i="14"/>
  <c r="C274" i="14"/>
  <c r="H273" i="14"/>
  <c r="C273" i="14"/>
  <c r="L272" i="14"/>
  <c r="K272" i="14"/>
  <c r="J272" i="14"/>
  <c r="I272" i="14"/>
  <c r="G272" i="14"/>
  <c r="G270" i="14" s="1"/>
  <c r="F272" i="14"/>
  <c r="E272" i="14"/>
  <c r="D272" i="14"/>
  <c r="C272" i="14"/>
  <c r="H271" i="14"/>
  <c r="C271" i="14"/>
  <c r="L270" i="14"/>
  <c r="L269" i="14" s="1"/>
  <c r="J270" i="14"/>
  <c r="J269" i="14" s="1"/>
  <c r="I270" i="14"/>
  <c r="F270" i="14"/>
  <c r="E270" i="14"/>
  <c r="D270" i="14"/>
  <c r="D269" i="14" s="1"/>
  <c r="I269" i="14"/>
  <c r="F269" i="14"/>
  <c r="E269" i="14"/>
  <c r="H268" i="14"/>
  <c r="C268" i="14"/>
  <c r="H267" i="14"/>
  <c r="C267" i="14"/>
  <c r="H266" i="14"/>
  <c r="C266" i="14"/>
  <c r="H265" i="14"/>
  <c r="C265" i="14"/>
  <c r="L264" i="14"/>
  <c r="K264" i="14"/>
  <c r="J264" i="14"/>
  <c r="I264" i="14"/>
  <c r="G264" i="14"/>
  <c r="F264" i="14"/>
  <c r="E264" i="14"/>
  <c r="D264" i="14"/>
  <c r="C264" i="14" s="1"/>
  <c r="H263" i="14"/>
  <c r="C263" i="14"/>
  <c r="H262" i="14"/>
  <c r="C262" i="14"/>
  <c r="H261" i="14"/>
  <c r="C261" i="14"/>
  <c r="L260" i="14"/>
  <c r="L259" i="14" s="1"/>
  <c r="K260" i="14"/>
  <c r="J260" i="14"/>
  <c r="J259" i="14" s="1"/>
  <c r="I260" i="14"/>
  <c r="G260" i="14"/>
  <c r="F260" i="14"/>
  <c r="E260" i="14"/>
  <c r="D260" i="14"/>
  <c r="D259" i="14" s="1"/>
  <c r="C260" i="14"/>
  <c r="I259" i="14"/>
  <c r="F259" i="14"/>
  <c r="E259" i="14"/>
  <c r="H258" i="14"/>
  <c r="C258" i="14"/>
  <c r="H257" i="14"/>
  <c r="C257" i="14"/>
  <c r="H256" i="14"/>
  <c r="C256" i="14"/>
  <c r="H255" i="14"/>
  <c r="C255" i="14"/>
  <c r="H254" i="14"/>
  <c r="C254" i="14"/>
  <c r="H253" i="14"/>
  <c r="C253" i="14"/>
  <c r="L252" i="14"/>
  <c r="L251" i="14" s="1"/>
  <c r="K252" i="14"/>
  <c r="J252" i="14"/>
  <c r="J251" i="14" s="1"/>
  <c r="I252" i="14"/>
  <c r="G252" i="14"/>
  <c r="G251" i="14" s="1"/>
  <c r="F252" i="14"/>
  <c r="E252" i="14"/>
  <c r="D252" i="14"/>
  <c r="D251" i="14" s="1"/>
  <c r="I251" i="14"/>
  <c r="F251" i="14"/>
  <c r="E251" i="14"/>
  <c r="H250" i="14"/>
  <c r="C250" i="14"/>
  <c r="H249" i="14"/>
  <c r="C249" i="14"/>
  <c r="H248" i="14"/>
  <c r="C248" i="14"/>
  <c r="H247" i="14"/>
  <c r="C247" i="14"/>
  <c r="L246" i="14"/>
  <c r="K246" i="14"/>
  <c r="J246" i="14"/>
  <c r="I246" i="14"/>
  <c r="G246" i="14"/>
  <c r="F246" i="14"/>
  <c r="E246" i="14"/>
  <c r="D246" i="14"/>
  <c r="C246" i="14" s="1"/>
  <c r="H245" i="14"/>
  <c r="C245" i="14"/>
  <c r="H244" i="14"/>
  <c r="C244" i="14"/>
  <c r="H243" i="14"/>
  <c r="C243" i="14"/>
  <c r="H242" i="14"/>
  <c r="C242" i="14"/>
  <c r="H241" i="14"/>
  <c r="C241" i="14"/>
  <c r="H240" i="14"/>
  <c r="C240" i="14"/>
  <c r="H239" i="14"/>
  <c r="C239" i="14"/>
  <c r="L238" i="14"/>
  <c r="K238" i="14"/>
  <c r="J238" i="14"/>
  <c r="I238" i="14"/>
  <c r="G238" i="14"/>
  <c r="F238" i="14"/>
  <c r="E238" i="14"/>
  <c r="D238" i="14"/>
  <c r="C238" i="14" s="1"/>
  <c r="H237" i="14"/>
  <c r="C237" i="14"/>
  <c r="H236" i="14"/>
  <c r="C236" i="14"/>
  <c r="L235" i="14"/>
  <c r="K235" i="14"/>
  <c r="J235" i="14"/>
  <c r="I235" i="14"/>
  <c r="G235" i="14"/>
  <c r="F235" i="14"/>
  <c r="E235" i="14"/>
  <c r="C235" i="14" s="1"/>
  <c r="D235" i="14"/>
  <c r="H234" i="14"/>
  <c r="C234" i="14"/>
  <c r="L233" i="14"/>
  <c r="K233" i="14"/>
  <c r="J233" i="14"/>
  <c r="I233" i="14"/>
  <c r="G233" i="14"/>
  <c r="F233" i="14"/>
  <c r="E233" i="14"/>
  <c r="D233" i="14"/>
  <c r="H232" i="14"/>
  <c r="C232" i="14"/>
  <c r="J231" i="14"/>
  <c r="I231" i="14"/>
  <c r="F231" i="14"/>
  <c r="F230" i="14" s="1"/>
  <c r="H229" i="14"/>
  <c r="C229" i="14"/>
  <c r="H228" i="14"/>
  <c r="C228" i="14"/>
  <c r="L227" i="14"/>
  <c r="K227" i="14"/>
  <c r="J227" i="14"/>
  <c r="I227" i="14"/>
  <c r="H227" i="14" s="1"/>
  <c r="G227" i="14"/>
  <c r="F227" i="14"/>
  <c r="E227" i="14"/>
  <c r="D227" i="14"/>
  <c r="H226" i="14"/>
  <c r="C226" i="14"/>
  <c r="H225" i="14"/>
  <c r="C225" i="14"/>
  <c r="H224" i="14"/>
  <c r="C224" i="14"/>
  <c r="H223" i="14"/>
  <c r="C223" i="14"/>
  <c r="H222" i="14"/>
  <c r="C222" i="14"/>
  <c r="H221" i="14"/>
  <c r="C221" i="14"/>
  <c r="H220" i="14"/>
  <c r="C220" i="14"/>
  <c r="H219" i="14"/>
  <c r="C219" i="14"/>
  <c r="H218" i="14"/>
  <c r="C218" i="14"/>
  <c r="H217" i="14"/>
  <c r="C217" i="14"/>
  <c r="L216" i="14"/>
  <c r="K216" i="14"/>
  <c r="J216" i="14"/>
  <c r="I216" i="14"/>
  <c r="G216" i="14"/>
  <c r="F216" i="14"/>
  <c r="E216" i="14"/>
  <c r="D216" i="14"/>
  <c r="C216" i="14" s="1"/>
  <c r="H215" i="14"/>
  <c r="C215" i="14"/>
  <c r="H214" i="14"/>
  <c r="C214" i="14"/>
  <c r="H213" i="14"/>
  <c r="C213" i="14"/>
  <c r="H212" i="14"/>
  <c r="C212" i="14"/>
  <c r="H211" i="14"/>
  <c r="C211" i="14"/>
  <c r="H210" i="14"/>
  <c r="C210" i="14"/>
  <c r="H209" i="14"/>
  <c r="C209" i="14"/>
  <c r="H208" i="14"/>
  <c r="C208" i="14"/>
  <c r="H207" i="14"/>
  <c r="C207" i="14"/>
  <c r="H206" i="14"/>
  <c r="C206" i="14"/>
  <c r="L205" i="14"/>
  <c r="K205" i="14"/>
  <c r="J205" i="14"/>
  <c r="J204" i="14" s="1"/>
  <c r="I205" i="14"/>
  <c r="G205" i="14"/>
  <c r="F205" i="14"/>
  <c r="F204" i="14" s="1"/>
  <c r="E205" i="14"/>
  <c r="D205" i="14"/>
  <c r="L204" i="14"/>
  <c r="K204" i="14"/>
  <c r="D204" i="14"/>
  <c r="H203" i="14"/>
  <c r="C203" i="14"/>
  <c r="H202" i="14"/>
  <c r="C202" i="14"/>
  <c r="H201" i="14"/>
  <c r="C201" i="14"/>
  <c r="H200" i="14"/>
  <c r="C200" i="14"/>
  <c r="H199" i="14"/>
  <c r="C199" i="14"/>
  <c r="L198" i="14"/>
  <c r="L196" i="14" s="1"/>
  <c r="L195" i="14" s="1"/>
  <c r="K198" i="14"/>
  <c r="H198" i="14" s="1"/>
  <c r="J198" i="14"/>
  <c r="I198" i="14"/>
  <c r="G198" i="14"/>
  <c r="G196" i="14" s="1"/>
  <c r="F198" i="14"/>
  <c r="F196" i="14" s="1"/>
  <c r="E198" i="14"/>
  <c r="D198" i="14"/>
  <c r="C198" i="14"/>
  <c r="H197" i="14"/>
  <c r="C197" i="14"/>
  <c r="J196" i="14"/>
  <c r="I196" i="14"/>
  <c r="E196" i="14"/>
  <c r="D196" i="14"/>
  <c r="D195" i="14" s="1"/>
  <c r="H193" i="14"/>
  <c r="C193" i="14"/>
  <c r="L192" i="14"/>
  <c r="L191" i="14" s="1"/>
  <c r="K192" i="14"/>
  <c r="J192" i="14"/>
  <c r="I192" i="14"/>
  <c r="G192" i="14"/>
  <c r="G191" i="14" s="1"/>
  <c r="F192" i="14"/>
  <c r="F191" i="14" s="1"/>
  <c r="E192" i="14"/>
  <c r="C192" i="14" s="1"/>
  <c r="D192" i="14"/>
  <c r="D191" i="14" s="1"/>
  <c r="J191" i="14"/>
  <c r="I191" i="14"/>
  <c r="I187" i="14" s="1"/>
  <c r="H190" i="14"/>
  <c r="C190" i="14"/>
  <c r="H189" i="14"/>
  <c r="C189" i="14"/>
  <c r="L188" i="14"/>
  <c r="L187" i="14" s="1"/>
  <c r="K188" i="14"/>
  <c r="J188" i="14"/>
  <c r="I188" i="14"/>
  <c r="G188" i="14"/>
  <c r="G187" i="14" s="1"/>
  <c r="F188" i="14"/>
  <c r="F187" i="14" s="1"/>
  <c r="E188" i="14"/>
  <c r="D188" i="14"/>
  <c r="C188" i="14"/>
  <c r="J187" i="14"/>
  <c r="H186" i="14"/>
  <c r="C186" i="14"/>
  <c r="H185" i="14"/>
  <c r="C185" i="14"/>
  <c r="L184" i="14"/>
  <c r="K184" i="14"/>
  <c r="J184" i="14"/>
  <c r="I184" i="14"/>
  <c r="G184" i="14"/>
  <c r="F184" i="14"/>
  <c r="E184" i="14"/>
  <c r="D184" i="14"/>
  <c r="C184" i="14" s="1"/>
  <c r="H183" i="14"/>
  <c r="C183" i="14"/>
  <c r="H182" i="14"/>
  <c r="C182" i="14"/>
  <c r="H181" i="14"/>
  <c r="C181" i="14"/>
  <c r="H180" i="14"/>
  <c r="C180" i="14"/>
  <c r="L179" i="14"/>
  <c r="K179" i="14"/>
  <c r="J179" i="14"/>
  <c r="J174" i="14" s="1"/>
  <c r="J173" i="14" s="1"/>
  <c r="I179" i="14"/>
  <c r="G179" i="14"/>
  <c r="F179" i="14"/>
  <c r="E179" i="14"/>
  <c r="C179" i="14" s="1"/>
  <c r="D179" i="14"/>
  <c r="H178" i="14"/>
  <c r="C178" i="14"/>
  <c r="H177" i="14"/>
  <c r="C177" i="14"/>
  <c r="H176" i="14"/>
  <c r="C176" i="14"/>
  <c r="L175" i="14"/>
  <c r="K175" i="14"/>
  <c r="J175" i="14"/>
  <c r="I175" i="14"/>
  <c r="G175" i="14"/>
  <c r="G174" i="14" s="1"/>
  <c r="G173" i="14" s="1"/>
  <c r="F175" i="14"/>
  <c r="F174" i="14" s="1"/>
  <c r="E175" i="14"/>
  <c r="D175" i="14"/>
  <c r="L174" i="14"/>
  <c r="L173" i="14" s="1"/>
  <c r="K174" i="14"/>
  <c r="K173" i="14" s="1"/>
  <c r="D174" i="14"/>
  <c r="D173" i="14" s="1"/>
  <c r="H172" i="14"/>
  <c r="C172" i="14"/>
  <c r="H171" i="14"/>
  <c r="C171" i="14"/>
  <c r="H170" i="14"/>
  <c r="C170" i="14"/>
  <c r="H169" i="14"/>
  <c r="C169" i="14"/>
  <c r="H168" i="14"/>
  <c r="C168" i="14"/>
  <c r="H167" i="14"/>
  <c r="C167" i="14"/>
  <c r="L166" i="14"/>
  <c r="L165" i="14" s="1"/>
  <c r="K166" i="14"/>
  <c r="K165" i="14" s="1"/>
  <c r="J166" i="14"/>
  <c r="J165" i="14" s="1"/>
  <c r="I166" i="14"/>
  <c r="G166" i="14"/>
  <c r="G165" i="14" s="1"/>
  <c r="F166" i="14"/>
  <c r="E166" i="14"/>
  <c r="E165" i="14" s="1"/>
  <c r="D166" i="14"/>
  <c r="D165" i="14" s="1"/>
  <c r="I165" i="14"/>
  <c r="F165" i="14"/>
  <c r="H164" i="14"/>
  <c r="C164" i="14"/>
  <c r="H163" i="14"/>
  <c r="C163" i="14"/>
  <c r="H162" i="14"/>
  <c r="C162" i="14"/>
  <c r="H161" i="14"/>
  <c r="C161" i="14"/>
  <c r="L160" i="14"/>
  <c r="K160" i="14"/>
  <c r="H160" i="14" s="1"/>
  <c r="J160" i="14"/>
  <c r="I160" i="14"/>
  <c r="G160" i="14"/>
  <c r="F160" i="14"/>
  <c r="E160" i="14"/>
  <c r="D160" i="14"/>
  <c r="C160" i="14" s="1"/>
  <c r="H159" i="14"/>
  <c r="C159" i="14"/>
  <c r="H158" i="14"/>
  <c r="C158" i="14"/>
  <c r="H157" i="14"/>
  <c r="C157" i="14"/>
  <c r="H156" i="14"/>
  <c r="C156" i="14"/>
  <c r="H155" i="14"/>
  <c r="C155" i="14"/>
  <c r="H154" i="14"/>
  <c r="C154" i="14"/>
  <c r="H153" i="14"/>
  <c r="C153" i="14"/>
  <c r="H152" i="14"/>
  <c r="C152" i="14"/>
  <c r="L151" i="14"/>
  <c r="K151" i="14"/>
  <c r="J151" i="14"/>
  <c r="I151" i="14"/>
  <c r="G151" i="14"/>
  <c r="F151" i="14"/>
  <c r="E151" i="14"/>
  <c r="D151" i="14"/>
  <c r="H150" i="14"/>
  <c r="C150" i="14"/>
  <c r="H149" i="14"/>
  <c r="C149" i="14"/>
  <c r="H148" i="14"/>
  <c r="C148" i="14"/>
  <c r="H147" i="14"/>
  <c r="C147" i="14"/>
  <c r="H146" i="14"/>
  <c r="C146" i="14"/>
  <c r="H145" i="14"/>
  <c r="C145" i="14"/>
  <c r="L144" i="14"/>
  <c r="K144" i="14"/>
  <c r="J144" i="14"/>
  <c r="I144" i="14"/>
  <c r="G144" i="14"/>
  <c r="F144" i="14"/>
  <c r="E144" i="14"/>
  <c r="D144" i="14"/>
  <c r="C144" i="14"/>
  <c r="H143" i="14"/>
  <c r="C143" i="14"/>
  <c r="H142" i="14"/>
  <c r="C142" i="14"/>
  <c r="L141" i="14"/>
  <c r="K141" i="14"/>
  <c r="J141" i="14"/>
  <c r="I141" i="14"/>
  <c r="H141" i="14" s="1"/>
  <c r="G141" i="14"/>
  <c r="F141" i="14"/>
  <c r="E141" i="14"/>
  <c r="D141" i="14"/>
  <c r="H140" i="14"/>
  <c r="C140" i="14"/>
  <c r="H139" i="14"/>
  <c r="C139" i="14"/>
  <c r="H138" i="14"/>
  <c r="C138" i="14"/>
  <c r="H137" i="14"/>
  <c r="C137" i="14"/>
  <c r="L136" i="14"/>
  <c r="L130" i="14" s="1"/>
  <c r="K136" i="14"/>
  <c r="J136" i="14"/>
  <c r="I136" i="14"/>
  <c r="G136" i="14"/>
  <c r="F136" i="14"/>
  <c r="E136" i="14"/>
  <c r="D136" i="14"/>
  <c r="C136" i="14" s="1"/>
  <c r="H135" i="14"/>
  <c r="C135" i="14"/>
  <c r="H134" i="14"/>
  <c r="C134" i="14"/>
  <c r="H133" i="14"/>
  <c r="C133" i="14"/>
  <c r="H132" i="14"/>
  <c r="C132" i="14"/>
  <c r="L131" i="14"/>
  <c r="K131" i="14"/>
  <c r="J131" i="14"/>
  <c r="I131" i="14"/>
  <c r="G131" i="14"/>
  <c r="F131" i="14"/>
  <c r="E131" i="14"/>
  <c r="C131" i="14" s="1"/>
  <c r="D131" i="14"/>
  <c r="D130" i="14" s="1"/>
  <c r="K130" i="14"/>
  <c r="J130" i="14"/>
  <c r="G130" i="14"/>
  <c r="F130" i="14"/>
  <c r="H129" i="14"/>
  <c r="H128" i="14" s="1"/>
  <c r="C129" i="14"/>
  <c r="C128" i="14" s="1"/>
  <c r="L128" i="14"/>
  <c r="K128" i="14"/>
  <c r="J128" i="14"/>
  <c r="I128" i="14"/>
  <c r="G128" i="14"/>
  <c r="F128" i="14"/>
  <c r="E128" i="14"/>
  <c r="D128" i="14"/>
  <c r="H127" i="14"/>
  <c r="C127" i="14"/>
  <c r="H126" i="14"/>
  <c r="C126" i="14"/>
  <c r="H125" i="14"/>
  <c r="C125" i="14"/>
  <c r="H124" i="14"/>
  <c r="C124" i="14"/>
  <c r="H123" i="14"/>
  <c r="C123" i="14"/>
  <c r="L122" i="14"/>
  <c r="K122" i="14"/>
  <c r="J122" i="14"/>
  <c r="I122" i="14"/>
  <c r="G122" i="14"/>
  <c r="F122" i="14"/>
  <c r="E122" i="14"/>
  <c r="D122" i="14"/>
  <c r="C122" i="14" s="1"/>
  <c r="H121" i="14"/>
  <c r="C121" i="14"/>
  <c r="H120" i="14"/>
  <c r="C120" i="14"/>
  <c r="H119" i="14"/>
  <c r="C119" i="14"/>
  <c r="H118" i="14"/>
  <c r="C118" i="14"/>
  <c r="H117" i="14"/>
  <c r="C117" i="14"/>
  <c r="L116" i="14"/>
  <c r="K116" i="14"/>
  <c r="J116" i="14"/>
  <c r="I116" i="14"/>
  <c r="G116" i="14"/>
  <c r="F116" i="14"/>
  <c r="E116" i="14"/>
  <c r="D116" i="14"/>
  <c r="C116" i="14" s="1"/>
  <c r="H115" i="14"/>
  <c r="C115" i="14"/>
  <c r="H114" i="14"/>
  <c r="C114" i="14"/>
  <c r="H113" i="14"/>
  <c r="C113" i="14"/>
  <c r="L112" i="14"/>
  <c r="K112" i="14"/>
  <c r="J112" i="14"/>
  <c r="I112" i="14"/>
  <c r="G112" i="14"/>
  <c r="F112" i="14"/>
  <c r="E112" i="14"/>
  <c r="D112" i="14"/>
  <c r="C112" i="14"/>
  <c r="H111" i="14"/>
  <c r="C111" i="14"/>
  <c r="H110" i="14"/>
  <c r="C110" i="14"/>
  <c r="H109" i="14"/>
  <c r="C109" i="14"/>
  <c r="H108" i="14"/>
  <c r="C108" i="14"/>
  <c r="H107" i="14"/>
  <c r="C107" i="14"/>
  <c r="H106" i="14"/>
  <c r="C106" i="14"/>
  <c r="H105" i="14"/>
  <c r="C105" i="14"/>
  <c r="H104" i="14"/>
  <c r="C104" i="14"/>
  <c r="L103" i="14"/>
  <c r="K103" i="14"/>
  <c r="J103" i="14"/>
  <c r="I103" i="14"/>
  <c r="H103" i="14" s="1"/>
  <c r="G103" i="14"/>
  <c r="F103" i="14"/>
  <c r="E103" i="14"/>
  <c r="D103" i="14"/>
  <c r="C103" i="14" s="1"/>
  <c r="H102" i="14"/>
  <c r="C102" i="14"/>
  <c r="H101" i="14"/>
  <c r="C101" i="14"/>
  <c r="H100" i="14"/>
  <c r="C100" i="14"/>
  <c r="H99" i="14"/>
  <c r="C99" i="14"/>
  <c r="H98" i="14"/>
  <c r="C98" i="14"/>
  <c r="H97" i="14"/>
  <c r="C97" i="14"/>
  <c r="H96" i="14"/>
  <c r="C96" i="14"/>
  <c r="L95" i="14"/>
  <c r="K95" i="14"/>
  <c r="J95" i="14"/>
  <c r="I95" i="14"/>
  <c r="G95" i="14"/>
  <c r="F95" i="14"/>
  <c r="E95" i="14"/>
  <c r="D95" i="14"/>
  <c r="H94" i="14"/>
  <c r="C94" i="14"/>
  <c r="H93" i="14"/>
  <c r="C93" i="14"/>
  <c r="H92" i="14"/>
  <c r="C92" i="14"/>
  <c r="H91" i="14"/>
  <c r="C91" i="14"/>
  <c r="H90" i="14"/>
  <c r="C90" i="14"/>
  <c r="L89" i="14"/>
  <c r="K89" i="14"/>
  <c r="J89" i="14"/>
  <c r="I89" i="14"/>
  <c r="H89" i="14" s="1"/>
  <c r="G89" i="14"/>
  <c r="F89" i="14"/>
  <c r="E89" i="14"/>
  <c r="D89" i="14"/>
  <c r="C89" i="14" s="1"/>
  <c r="H88" i="14"/>
  <c r="C88" i="14"/>
  <c r="H87" i="14"/>
  <c r="C87" i="14"/>
  <c r="H86" i="14"/>
  <c r="C86" i="14"/>
  <c r="H85" i="14"/>
  <c r="C85" i="14"/>
  <c r="L84" i="14"/>
  <c r="L83" i="14" s="1"/>
  <c r="K84" i="14"/>
  <c r="K83" i="14" s="1"/>
  <c r="J84" i="14"/>
  <c r="I84" i="14"/>
  <c r="I83" i="14" s="1"/>
  <c r="G84" i="14"/>
  <c r="G83" i="14" s="1"/>
  <c r="F84" i="14"/>
  <c r="E84" i="14"/>
  <c r="D84" i="14"/>
  <c r="D83" i="14" s="1"/>
  <c r="C84" i="14"/>
  <c r="J83" i="14"/>
  <c r="F83" i="14"/>
  <c r="E83" i="14"/>
  <c r="H82" i="14"/>
  <c r="C82" i="14"/>
  <c r="H81" i="14"/>
  <c r="C81" i="14"/>
  <c r="L80" i="14"/>
  <c r="L76" i="14" s="1"/>
  <c r="L75" i="14" s="1"/>
  <c r="K80" i="14"/>
  <c r="J80" i="14"/>
  <c r="I80" i="14"/>
  <c r="G80" i="14"/>
  <c r="F80" i="14"/>
  <c r="E80" i="14"/>
  <c r="D80" i="14"/>
  <c r="C80" i="14" s="1"/>
  <c r="H79" i="14"/>
  <c r="C79" i="14"/>
  <c r="H78" i="14"/>
  <c r="C78" i="14"/>
  <c r="L77" i="14"/>
  <c r="K77" i="14"/>
  <c r="J77" i="14"/>
  <c r="J76" i="14" s="1"/>
  <c r="I77" i="14"/>
  <c r="G77" i="14"/>
  <c r="F77" i="14"/>
  <c r="F76" i="14" s="1"/>
  <c r="F75" i="14" s="1"/>
  <c r="E77" i="14"/>
  <c r="C77" i="14" s="1"/>
  <c r="D77" i="14"/>
  <c r="K76" i="14"/>
  <c r="K75" i="14" s="1"/>
  <c r="G76" i="14"/>
  <c r="G75" i="14" s="1"/>
  <c r="H74" i="14"/>
  <c r="C74" i="14"/>
  <c r="H73" i="14"/>
  <c r="C73" i="14"/>
  <c r="H72" i="14"/>
  <c r="C72" i="14"/>
  <c r="H71" i="14"/>
  <c r="C71" i="14"/>
  <c r="H70" i="14"/>
  <c r="C70" i="14"/>
  <c r="L69" i="14"/>
  <c r="L67" i="14" s="1"/>
  <c r="K69" i="14"/>
  <c r="J69" i="14"/>
  <c r="I69" i="14"/>
  <c r="H69" i="14" s="1"/>
  <c r="G69" i="14"/>
  <c r="G67" i="14" s="1"/>
  <c r="F69" i="14"/>
  <c r="E69" i="14"/>
  <c r="D69" i="14"/>
  <c r="D67" i="14" s="1"/>
  <c r="H68" i="14"/>
  <c r="C68" i="14"/>
  <c r="K67" i="14"/>
  <c r="J67" i="14"/>
  <c r="F67" i="14"/>
  <c r="E67" i="14"/>
  <c r="H66" i="14"/>
  <c r="C66" i="14"/>
  <c r="H65" i="14"/>
  <c r="C65" i="14"/>
  <c r="H64" i="14"/>
  <c r="C64" i="14"/>
  <c r="H63" i="14"/>
  <c r="C63" i="14"/>
  <c r="H62" i="14"/>
  <c r="C62" i="14"/>
  <c r="H61" i="14"/>
  <c r="C61" i="14"/>
  <c r="H60" i="14"/>
  <c r="C60" i="14"/>
  <c r="H59" i="14"/>
  <c r="C59" i="14"/>
  <c r="L58" i="14"/>
  <c r="K58" i="14"/>
  <c r="H58" i="14" s="1"/>
  <c r="J58" i="14"/>
  <c r="I58" i="14"/>
  <c r="G58" i="14"/>
  <c r="F58" i="14"/>
  <c r="E58" i="14"/>
  <c r="D58" i="14"/>
  <c r="C58" i="14" s="1"/>
  <c r="H57" i="14"/>
  <c r="C57" i="14"/>
  <c r="H56" i="14"/>
  <c r="C56" i="14"/>
  <c r="L55" i="14"/>
  <c r="K55" i="14"/>
  <c r="J55" i="14"/>
  <c r="I55" i="14"/>
  <c r="G55" i="14"/>
  <c r="G54" i="14" s="1"/>
  <c r="G53" i="14" s="1"/>
  <c r="F55" i="14"/>
  <c r="F54" i="14" s="1"/>
  <c r="F53" i="14" s="1"/>
  <c r="E55" i="14"/>
  <c r="D55" i="14"/>
  <c r="L54" i="14"/>
  <c r="K54" i="14"/>
  <c r="K53" i="14" s="1"/>
  <c r="D54" i="14"/>
  <c r="H47" i="14"/>
  <c r="C47" i="14"/>
  <c r="H46" i="14"/>
  <c r="C46" i="14"/>
  <c r="L45" i="14"/>
  <c r="H45" i="14"/>
  <c r="G45" i="14"/>
  <c r="C45" i="14" s="1"/>
  <c r="H44" i="14"/>
  <c r="C44" i="14"/>
  <c r="K43" i="14"/>
  <c r="J43" i="14"/>
  <c r="I43" i="14"/>
  <c r="F43" i="14"/>
  <c r="E43" i="14"/>
  <c r="D43" i="14"/>
  <c r="H42" i="14"/>
  <c r="C42" i="14"/>
  <c r="I41" i="14"/>
  <c r="H41" i="14" s="1"/>
  <c r="D41" i="14"/>
  <c r="C41" i="14"/>
  <c r="H40" i="14"/>
  <c r="C40" i="14"/>
  <c r="H39" i="14"/>
  <c r="C39" i="14"/>
  <c r="H38" i="14"/>
  <c r="C38" i="14"/>
  <c r="H37" i="14"/>
  <c r="C37" i="14"/>
  <c r="K36" i="14"/>
  <c r="H36" i="14" s="1"/>
  <c r="F36" i="14"/>
  <c r="C36" i="14" s="1"/>
  <c r="H35" i="14"/>
  <c r="C35" i="14"/>
  <c r="H34" i="14"/>
  <c r="C34" i="14"/>
  <c r="K33" i="14"/>
  <c r="H33" i="14" s="1"/>
  <c r="F33" i="14"/>
  <c r="C33" i="14" s="1"/>
  <c r="H32" i="14"/>
  <c r="C32" i="14"/>
  <c r="K31" i="14"/>
  <c r="K26" i="14" s="1"/>
  <c r="F31" i="14"/>
  <c r="C31" i="14" s="1"/>
  <c r="H30" i="14"/>
  <c r="C30" i="14"/>
  <c r="H29" i="14"/>
  <c r="C29" i="14"/>
  <c r="H28" i="14"/>
  <c r="C28" i="14"/>
  <c r="K27" i="14"/>
  <c r="H27" i="14" s="1"/>
  <c r="F27" i="14"/>
  <c r="C27" i="14"/>
  <c r="F26" i="14"/>
  <c r="C26" i="14" s="1"/>
  <c r="H25" i="14"/>
  <c r="C25" i="14"/>
  <c r="H23" i="14"/>
  <c r="C23" i="14"/>
  <c r="H22" i="14"/>
  <c r="C22" i="14"/>
  <c r="L21" i="14"/>
  <c r="L289" i="14" s="1"/>
  <c r="L288" i="14" s="1"/>
  <c r="K21" i="14"/>
  <c r="K289" i="14" s="1"/>
  <c r="K288" i="14" s="1"/>
  <c r="J21" i="14"/>
  <c r="J289" i="14" s="1"/>
  <c r="J288" i="14" s="1"/>
  <c r="I21" i="14"/>
  <c r="I289" i="14" s="1"/>
  <c r="I288" i="14" s="1"/>
  <c r="G21" i="14"/>
  <c r="G289" i="14" s="1"/>
  <c r="G288" i="14" s="1"/>
  <c r="F21" i="14"/>
  <c r="F289" i="14" s="1"/>
  <c r="F288" i="14" s="1"/>
  <c r="E21" i="14"/>
  <c r="E289" i="14" s="1"/>
  <c r="E288" i="14" s="1"/>
  <c r="D21" i="14"/>
  <c r="D289" i="14" s="1"/>
  <c r="D288" i="14" s="1"/>
  <c r="C21" i="14"/>
  <c r="E20" i="14"/>
  <c r="H298" i="13"/>
  <c r="C298" i="13"/>
  <c r="H297" i="13"/>
  <c r="C297" i="13"/>
  <c r="H296" i="13"/>
  <c r="C296" i="13"/>
  <c r="H295" i="13"/>
  <c r="C295" i="13"/>
  <c r="H294" i="13"/>
  <c r="C294" i="13"/>
  <c r="H293" i="13"/>
  <c r="C293" i="13"/>
  <c r="H292" i="13"/>
  <c r="C292" i="13"/>
  <c r="H291" i="13"/>
  <c r="C291" i="13"/>
  <c r="L290" i="13"/>
  <c r="K290" i="13"/>
  <c r="J290" i="13"/>
  <c r="I290" i="13"/>
  <c r="G290" i="13"/>
  <c r="F290" i="13"/>
  <c r="E290" i="13"/>
  <c r="D290" i="13"/>
  <c r="C290" i="13"/>
  <c r="H285" i="13"/>
  <c r="C285" i="13"/>
  <c r="I283" i="13"/>
  <c r="H284" i="13"/>
  <c r="C284" i="13"/>
  <c r="L283" i="13"/>
  <c r="K283" i="13"/>
  <c r="J283" i="13"/>
  <c r="G283" i="13"/>
  <c r="F283" i="13"/>
  <c r="E283" i="13"/>
  <c r="D283" i="13"/>
  <c r="I281" i="13"/>
  <c r="C282" i="13"/>
  <c r="L281" i="13"/>
  <c r="K281" i="13"/>
  <c r="J281" i="13"/>
  <c r="G281" i="13"/>
  <c r="F281" i="13"/>
  <c r="E281" i="13"/>
  <c r="D281" i="13"/>
  <c r="C281" i="13" s="1"/>
  <c r="H280" i="13"/>
  <c r="C280" i="13"/>
  <c r="H279" i="13"/>
  <c r="C279" i="13"/>
  <c r="H278" i="13"/>
  <c r="C278" i="13"/>
  <c r="H277" i="13"/>
  <c r="C277" i="13"/>
  <c r="L276" i="13"/>
  <c r="K276" i="13"/>
  <c r="J276" i="13"/>
  <c r="I276" i="13"/>
  <c r="G276" i="13"/>
  <c r="F276" i="13"/>
  <c r="E276" i="13"/>
  <c r="D276" i="13"/>
  <c r="H275" i="13"/>
  <c r="C275" i="13"/>
  <c r="H274" i="13"/>
  <c r="C274" i="13"/>
  <c r="H273" i="13"/>
  <c r="C273" i="13"/>
  <c r="L272" i="13"/>
  <c r="L270" i="13" s="1"/>
  <c r="L269" i="13" s="1"/>
  <c r="K272" i="13"/>
  <c r="J272" i="13"/>
  <c r="I272" i="13"/>
  <c r="I270" i="13" s="1"/>
  <c r="I269" i="13" s="1"/>
  <c r="H272" i="13"/>
  <c r="G272" i="13"/>
  <c r="F272" i="13"/>
  <c r="E272" i="13"/>
  <c r="D272" i="13"/>
  <c r="C272" i="13" s="1"/>
  <c r="H271" i="13"/>
  <c r="C271" i="13"/>
  <c r="K270" i="13"/>
  <c r="K269" i="13" s="1"/>
  <c r="J270" i="13"/>
  <c r="J269" i="13" s="1"/>
  <c r="G270" i="13"/>
  <c r="F270" i="13"/>
  <c r="F269" i="13" s="1"/>
  <c r="E270" i="13"/>
  <c r="E269" i="13" s="1"/>
  <c r="G269" i="13"/>
  <c r="H268" i="13"/>
  <c r="C268" i="13"/>
  <c r="H267" i="13"/>
  <c r="C267" i="13"/>
  <c r="H266" i="13"/>
  <c r="C266" i="13"/>
  <c r="H265" i="13"/>
  <c r="C265" i="13"/>
  <c r="L264" i="13"/>
  <c r="K264" i="13"/>
  <c r="K259" i="13" s="1"/>
  <c r="J264" i="13"/>
  <c r="I264" i="13"/>
  <c r="G264" i="13"/>
  <c r="F264" i="13"/>
  <c r="E264" i="13"/>
  <c r="D264" i="13"/>
  <c r="H263" i="13"/>
  <c r="C263" i="13"/>
  <c r="H262" i="13"/>
  <c r="C262" i="13"/>
  <c r="H261" i="13"/>
  <c r="C261" i="13"/>
  <c r="L260" i="13"/>
  <c r="K260" i="13"/>
  <c r="J260" i="13"/>
  <c r="J259" i="13" s="1"/>
  <c r="I260" i="13"/>
  <c r="H260" i="13" s="1"/>
  <c r="G260" i="13"/>
  <c r="F260" i="13"/>
  <c r="E260" i="13"/>
  <c r="E259" i="13" s="1"/>
  <c r="D260" i="13"/>
  <c r="D259" i="13" s="1"/>
  <c r="G259" i="13"/>
  <c r="F259" i="13"/>
  <c r="H258" i="13"/>
  <c r="C258" i="13"/>
  <c r="H257" i="13"/>
  <c r="C257" i="13"/>
  <c r="H256" i="13"/>
  <c r="C256" i="13"/>
  <c r="H255" i="13"/>
  <c r="C255" i="13"/>
  <c r="H254" i="13"/>
  <c r="C254" i="13"/>
  <c r="H253" i="13"/>
  <c r="C253" i="13"/>
  <c r="L252" i="13"/>
  <c r="K252" i="13"/>
  <c r="K251" i="13" s="1"/>
  <c r="J252" i="13"/>
  <c r="J251" i="13" s="1"/>
  <c r="G252" i="13"/>
  <c r="G251" i="13" s="1"/>
  <c r="F252" i="13"/>
  <c r="F251" i="13" s="1"/>
  <c r="E252" i="13"/>
  <c r="D252" i="13"/>
  <c r="C252" i="13"/>
  <c r="L251" i="13"/>
  <c r="E251" i="13"/>
  <c r="D251" i="13"/>
  <c r="H250" i="13"/>
  <c r="C250" i="13"/>
  <c r="H249" i="13"/>
  <c r="C249" i="13"/>
  <c r="H248" i="13"/>
  <c r="C248" i="13"/>
  <c r="H247" i="13"/>
  <c r="C247" i="13"/>
  <c r="L246" i="13"/>
  <c r="K246" i="13"/>
  <c r="J246" i="13"/>
  <c r="G246" i="13"/>
  <c r="F246" i="13"/>
  <c r="C246" i="13" s="1"/>
  <c r="E246" i="13"/>
  <c r="D246" i="13"/>
  <c r="H245" i="13"/>
  <c r="C245" i="13"/>
  <c r="H244" i="13"/>
  <c r="C244" i="13"/>
  <c r="H243" i="13"/>
  <c r="C243" i="13"/>
  <c r="H242" i="13"/>
  <c r="C242" i="13"/>
  <c r="H241" i="13"/>
  <c r="C241" i="13"/>
  <c r="H240" i="13"/>
  <c r="C240" i="13"/>
  <c r="H239" i="13"/>
  <c r="C239" i="13"/>
  <c r="L238" i="13"/>
  <c r="K238" i="13"/>
  <c r="J238" i="13"/>
  <c r="G238" i="13"/>
  <c r="F238" i="13"/>
  <c r="E238" i="13"/>
  <c r="D238" i="13"/>
  <c r="H237" i="13"/>
  <c r="C237" i="13"/>
  <c r="H236" i="13"/>
  <c r="C236" i="13"/>
  <c r="L235" i="13"/>
  <c r="K235" i="13"/>
  <c r="J235" i="13"/>
  <c r="G235" i="13"/>
  <c r="F235" i="13"/>
  <c r="E235" i="13"/>
  <c r="D235" i="13"/>
  <c r="H234" i="13"/>
  <c r="C234" i="13"/>
  <c r="L233" i="13"/>
  <c r="K233" i="13"/>
  <c r="K231" i="13" s="1"/>
  <c r="J233" i="13"/>
  <c r="J231" i="13" s="1"/>
  <c r="G233" i="13"/>
  <c r="F233" i="13"/>
  <c r="E233" i="13"/>
  <c r="D233" i="13"/>
  <c r="C233" i="13" s="1"/>
  <c r="C232" i="13"/>
  <c r="L231" i="13"/>
  <c r="D231" i="13"/>
  <c r="H229" i="13"/>
  <c r="C229" i="13"/>
  <c r="H228" i="13"/>
  <c r="C228" i="13"/>
  <c r="L227" i="13"/>
  <c r="K227" i="13"/>
  <c r="J227" i="13"/>
  <c r="I227" i="13"/>
  <c r="H227" i="13" s="1"/>
  <c r="G227" i="13"/>
  <c r="F227" i="13"/>
  <c r="E227" i="13"/>
  <c r="D227" i="13"/>
  <c r="H226" i="13"/>
  <c r="C226" i="13"/>
  <c r="H225" i="13"/>
  <c r="C225" i="13"/>
  <c r="H224" i="13"/>
  <c r="C224" i="13"/>
  <c r="H223" i="13"/>
  <c r="C223" i="13"/>
  <c r="H222" i="13"/>
  <c r="C222" i="13"/>
  <c r="H221" i="13"/>
  <c r="C221" i="13"/>
  <c r="H220" i="13"/>
  <c r="C220" i="13"/>
  <c r="H219" i="13"/>
  <c r="C219" i="13"/>
  <c r="H218" i="13"/>
  <c r="C218" i="13"/>
  <c r="H217" i="13"/>
  <c r="C217" i="13"/>
  <c r="L216" i="13"/>
  <c r="K216" i="13"/>
  <c r="J216" i="13"/>
  <c r="G216" i="13"/>
  <c r="F216" i="13"/>
  <c r="E216" i="13"/>
  <c r="D216" i="13"/>
  <c r="D204" i="13" s="1"/>
  <c r="H215" i="13"/>
  <c r="C215" i="13"/>
  <c r="H214" i="13"/>
  <c r="C214" i="13"/>
  <c r="H213" i="13"/>
  <c r="C213" i="13"/>
  <c r="H212" i="13"/>
  <c r="C212" i="13"/>
  <c r="H211" i="13"/>
  <c r="C211" i="13"/>
  <c r="H210" i="13"/>
  <c r="C210" i="13"/>
  <c r="H209" i="13"/>
  <c r="C209" i="13"/>
  <c r="H208" i="13"/>
  <c r="C208" i="13"/>
  <c r="H207" i="13"/>
  <c r="C207" i="13"/>
  <c r="H206" i="13"/>
  <c r="C206" i="13"/>
  <c r="L205" i="13"/>
  <c r="K205" i="13"/>
  <c r="J205" i="13"/>
  <c r="G205" i="13"/>
  <c r="G204" i="13" s="1"/>
  <c r="G195" i="13" s="1"/>
  <c r="F205" i="13"/>
  <c r="F204" i="13" s="1"/>
  <c r="E205" i="13"/>
  <c r="D205" i="13"/>
  <c r="L204" i="13"/>
  <c r="K204" i="13"/>
  <c r="H203" i="13"/>
  <c r="C203" i="13"/>
  <c r="H202" i="13"/>
  <c r="C202" i="13"/>
  <c r="H201" i="13"/>
  <c r="C201" i="13"/>
  <c r="H200" i="13"/>
  <c r="C200" i="13"/>
  <c r="H199" i="13"/>
  <c r="C199" i="13"/>
  <c r="L198" i="13"/>
  <c r="L196" i="13" s="1"/>
  <c r="K198" i="13"/>
  <c r="J198" i="13"/>
  <c r="I198" i="13"/>
  <c r="H198" i="13" s="1"/>
  <c r="G198" i="13"/>
  <c r="F198" i="13"/>
  <c r="E198" i="13"/>
  <c r="E196" i="13" s="1"/>
  <c r="D198" i="13"/>
  <c r="C198" i="13" s="1"/>
  <c r="H197" i="13"/>
  <c r="C197" i="13"/>
  <c r="K196" i="13"/>
  <c r="J196" i="13"/>
  <c r="G196" i="13"/>
  <c r="F196" i="13"/>
  <c r="K195" i="13"/>
  <c r="H193" i="13"/>
  <c r="C193" i="13"/>
  <c r="L192" i="13"/>
  <c r="K192" i="13"/>
  <c r="K191" i="13" s="1"/>
  <c r="J192" i="13"/>
  <c r="J191" i="13" s="1"/>
  <c r="G192" i="13"/>
  <c r="G191" i="13" s="1"/>
  <c r="F192" i="13"/>
  <c r="F191" i="13" s="1"/>
  <c r="E192" i="13"/>
  <c r="D192" i="13"/>
  <c r="C192" i="13" s="1"/>
  <c r="L191" i="13"/>
  <c r="L187" i="13" s="1"/>
  <c r="E191" i="13"/>
  <c r="D191" i="13"/>
  <c r="H190" i="13"/>
  <c r="C190" i="13"/>
  <c r="H189" i="13"/>
  <c r="C189" i="13"/>
  <c r="L188" i="13"/>
  <c r="K188" i="13"/>
  <c r="J188" i="13"/>
  <c r="J187" i="13" s="1"/>
  <c r="I188" i="13"/>
  <c r="G188" i="13"/>
  <c r="F188" i="13"/>
  <c r="E188" i="13"/>
  <c r="E187" i="13" s="1"/>
  <c r="D188" i="13"/>
  <c r="D187" i="13"/>
  <c r="H186" i="13"/>
  <c r="C186" i="13"/>
  <c r="H185" i="13"/>
  <c r="C185" i="13"/>
  <c r="L184" i="13"/>
  <c r="K184" i="13"/>
  <c r="J184" i="13"/>
  <c r="G184" i="13"/>
  <c r="F184" i="13"/>
  <c r="C184" i="13" s="1"/>
  <c r="E184" i="13"/>
  <c r="D184" i="13"/>
  <c r="H183" i="13"/>
  <c r="C183" i="13"/>
  <c r="H182" i="13"/>
  <c r="C182" i="13"/>
  <c r="H181" i="13"/>
  <c r="C181" i="13"/>
  <c r="H180" i="13"/>
  <c r="C180" i="13"/>
  <c r="L179" i="13"/>
  <c r="K179" i="13"/>
  <c r="J179" i="13"/>
  <c r="G179" i="13"/>
  <c r="F179" i="13"/>
  <c r="C179" i="13" s="1"/>
  <c r="E179" i="13"/>
  <c r="D179" i="13"/>
  <c r="H178" i="13"/>
  <c r="C178" i="13"/>
  <c r="H177" i="13"/>
  <c r="C177" i="13"/>
  <c r="I175" i="13"/>
  <c r="H176" i="13"/>
  <c r="C176" i="13"/>
  <c r="L175" i="13"/>
  <c r="L174" i="13" s="1"/>
  <c r="L173" i="13" s="1"/>
  <c r="K175" i="13"/>
  <c r="K174" i="13" s="1"/>
  <c r="K173" i="13" s="1"/>
  <c r="J175" i="13"/>
  <c r="J174" i="13" s="1"/>
  <c r="G175" i="13"/>
  <c r="F175" i="13"/>
  <c r="F174" i="13" s="1"/>
  <c r="F173" i="13" s="1"/>
  <c r="E175" i="13"/>
  <c r="D175" i="13"/>
  <c r="D174" i="13"/>
  <c r="J173" i="13"/>
  <c r="H172" i="13"/>
  <c r="C172" i="13"/>
  <c r="H171" i="13"/>
  <c r="C171" i="13"/>
  <c r="H170" i="13"/>
  <c r="C170" i="13"/>
  <c r="H169" i="13"/>
  <c r="C169" i="13"/>
  <c r="H168" i="13"/>
  <c r="C168" i="13"/>
  <c r="I166" i="13"/>
  <c r="H167" i="13"/>
  <c r="C167" i="13"/>
  <c r="L166" i="13"/>
  <c r="L165" i="13" s="1"/>
  <c r="K166" i="13"/>
  <c r="K165" i="13" s="1"/>
  <c r="J166" i="13"/>
  <c r="J165" i="13" s="1"/>
  <c r="G166" i="13"/>
  <c r="G165" i="13" s="1"/>
  <c r="F166" i="13"/>
  <c r="F165" i="13" s="1"/>
  <c r="E166" i="13"/>
  <c r="E165" i="13" s="1"/>
  <c r="D166" i="13"/>
  <c r="D165" i="13"/>
  <c r="H164" i="13"/>
  <c r="C164" i="13"/>
  <c r="H163" i="13"/>
  <c r="C163" i="13"/>
  <c r="H162" i="13"/>
  <c r="C162" i="13"/>
  <c r="I160" i="13"/>
  <c r="H161" i="13"/>
  <c r="C161" i="13"/>
  <c r="L160" i="13"/>
  <c r="K160" i="13"/>
  <c r="J160" i="13"/>
  <c r="G160" i="13"/>
  <c r="F160" i="13"/>
  <c r="E160" i="13"/>
  <c r="D160" i="13"/>
  <c r="H159" i="13"/>
  <c r="C159" i="13"/>
  <c r="H158" i="13"/>
  <c r="C158" i="13"/>
  <c r="H157" i="13"/>
  <c r="C157" i="13"/>
  <c r="H156" i="13"/>
  <c r="C156" i="13"/>
  <c r="H155" i="13"/>
  <c r="C155" i="13"/>
  <c r="H154" i="13"/>
  <c r="C154" i="13"/>
  <c r="H153" i="13"/>
  <c r="C153" i="13"/>
  <c r="H152" i="13"/>
  <c r="C152" i="13"/>
  <c r="L151" i="13"/>
  <c r="K151" i="13"/>
  <c r="J151" i="13"/>
  <c r="G151" i="13"/>
  <c r="F151" i="13"/>
  <c r="E151" i="13"/>
  <c r="D151" i="13"/>
  <c r="H150" i="13"/>
  <c r="C150" i="13"/>
  <c r="H149" i="13"/>
  <c r="C149" i="13"/>
  <c r="H148" i="13"/>
  <c r="C148" i="13"/>
  <c r="H147" i="13"/>
  <c r="C147" i="13"/>
  <c r="H146" i="13"/>
  <c r="C146" i="13"/>
  <c r="I144" i="13"/>
  <c r="H145" i="13"/>
  <c r="C145" i="13"/>
  <c r="L144" i="13"/>
  <c r="K144" i="13"/>
  <c r="J144" i="13"/>
  <c r="H144" i="13"/>
  <c r="G144" i="13"/>
  <c r="F144" i="13"/>
  <c r="E144" i="13"/>
  <c r="D144" i="13"/>
  <c r="C144" i="13" s="1"/>
  <c r="H143" i="13"/>
  <c r="C143" i="13"/>
  <c r="I141" i="13"/>
  <c r="H142" i="13"/>
  <c r="C142" i="13"/>
  <c r="L141" i="13"/>
  <c r="K141" i="13"/>
  <c r="J141" i="13"/>
  <c r="G141" i="13"/>
  <c r="F141" i="13"/>
  <c r="E141" i="13"/>
  <c r="D141" i="13"/>
  <c r="C141" i="13" s="1"/>
  <c r="H140" i="13"/>
  <c r="C140" i="13"/>
  <c r="H139" i="13"/>
  <c r="C139" i="13"/>
  <c r="C138" i="13"/>
  <c r="H137" i="13"/>
  <c r="C137" i="13"/>
  <c r="L136" i="13"/>
  <c r="K136" i="13"/>
  <c r="J136" i="13"/>
  <c r="G136" i="13"/>
  <c r="F136" i="13"/>
  <c r="F130" i="13" s="1"/>
  <c r="E136" i="13"/>
  <c r="D136" i="13"/>
  <c r="H135" i="13"/>
  <c r="C135" i="13"/>
  <c r="H134" i="13"/>
  <c r="C134" i="13"/>
  <c r="H133" i="13"/>
  <c r="C133" i="13"/>
  <c r="I131" i="13"/>
  <c r="H132" i="13"/>
  <c r="C132" i="13"/>
  <c r="L131" i="13"/>
  <c r="H131" i="13" s="1"/>
  <c r="K131" i="13"/>
  <c r="J131" i="13"/>
  <c r="G131" i="13"/>
  <c r="G130" i="13" s="1"/>
  <c r="F131" i="13"/>
  <c r="E131" i="13"/>
  <c r="D131" i="13"/>
  <c r="E130" i="13"/>
  <c r="C129" i="13"/>
  <c r="L128" i="13"/>
  <c r="K128" i="13"/>
  <c r="J128" i="13"/>
  <c r="G128" i="13"/>
  <c r="F128" i="13"/>
  <c r="E128" i="13"/>
  <c r="D128" i="13"/>
  <c r="C128" i="13"/>
  <c r="H127" i="13"/>
  <c r="C127" i="13"/>
  <c r="H126" i="13"/>
  <c r="C126" i="13"/>
  <c r="H125" i="13"/>
  <c r="C125" i="13"/>
  <c r="H124" i="13"/>
  <c r="C124" i="13"/>
  <c r="I122" i="13"/>
  <c r="H123" i="13"/>
  <c r="C123" i="13"/>
  <c r="L122" i="13"/>
  <c r="K122" i="13"/>
  <c r="J122" i="13"/>
  <c r="G122" i="13"/>
  <c r="F122" i="13"/>
  <c r="E122" i="13"/>
  <c r="D122" i="13"/>
  <c r="H121" i="13"/>
  <c r="C121" i="13"/>
  <c r="H120" i="13"/>
  <c r="C120" i="13"/>
  <c r="H119" i="13"/>
  <c r="C119" i="13"/>
  <c r="H118" i="13"/>
  <c r="C118" i="13"/>
  <c r="H117" i="13"/>
  <c r="C117" i="13"/>
  <c r="L116" i="13"/>
  <c r="K116" i="13"/>
  <c r="J116" i="13"/>
  <c r="G116" i="13"/>
  <c r="F116" i="13"/>
  <c r="E116" i="13"/>
  <c r="D116" i="13"/>
  <c r="C116" i="13" s="1"/>
  <c r="H115" i="13"/>
  <c r="C115" i="13"/>
  <c r="H114" i="13"/>
  <c r="C114" i="13"/>
  <c r="H113" i="13"/>
  <c r="C113" i="13"/>
  <c r="L112" i="13"/>
  <c r="K112" i="13"/>
  <c r="J112" i="13"/>
  <c r="I112" i="13"/>
  <c r="G112" i="13"/>
  <c r="F112" i="13"/>
  <c r="E112" i="13"/>
  <c r="D112" i="13"/>
  <c r="H111" i="13"/>
  <c r="C111" i="13"/>
  <c r="H110" i="13"/>
  <c r="C110" i="13"/>
  <c r="H109" i="13"/>
  <c r="C109" i="13"/>
  <c r="H108" i="13"/>
  <c r="C108" i="13"/>
  <c r="H107" i="13"/>
  <c r="C107" i="13"/>
  <c r="H106" i="13"/>
  <c r="C106" i="13"/>
  <c r="H105" i="13"/>
  <c r="C105" i="13"/>
  <c r="I103" i="13"/>
  <c r="C104" i="13"/>
  <c r="L103" i="13"/>
  <c r="K103" i="13"/>
  <c r="J103" i="13"/>
  <c r="G103" i="13"/>
  <c r="F103" i="13"/>
  <c r="C103" i="13" s="1"/>
  <c r="E103" i="13"/>
  <c r="D103" i="13"/>
  <c r="H102" i="13"/>
  <c r="D102" i="13"/>
  <c r="C102" i="13"/>
  <c r="H101" i="13"/>
  <c r="C101" i="13"/>
  <c r="H100" i="13"/>
  <c r="C100" i="13"/>
  <c r="H99" i="13"/>
  <c r="C99" i="13"/>
  <c r="H98" i="13"/>
  <c r="C98" i="13"/>
  <c r="H97" i="13"/>
  <c r="C97" i="13"/>
  <c r="I95" i="13"/>
  <c r="C96" i="13"/>
  <c r="L95" i="13"/>
  <c r="K95" i="13"/>
  <c r="J95" i="13"/>
  <c r="G95" i="13"/>
  <c r="F95" i="13"/>
  <c r="E95" i="13"/>
  <c r="C95" i="13" s="1"/>
  <c r="D95" i="13"/>
  <c r="H94" i="13"/>
  <c r="C94" i="13"/>
  <c r="H93" i="13"/>
  <c r="C93" i="13"/>
  <c r="H92" i="13"/>
  <c r="C92" i="13"/>
  <c r="H91" i="13"/>
  <c r="C91" i="13"/>
  <c r="I89" i="13"/>
  <c r="H90" i="13"/>
  <c r="C90" i="13"/>
  <c r="L89" i="13"/>
  <c r="K89" i="13"/>
  <c r="J89" i="13"/>
  <c r="G89" i="13"/>
  <c r="F89" i="13"/>
  <c r="E89" i="13"/>
  <c r="D89" i="13"/>
  <c r="C89" i="13" s="1"/>
  <c r="H88" i="13"/>
  <c r="C88" i="13"/>
  <c r="H87" i="13"/>
  <c r="C87" i="13"/>
  <c r="H86" i="13"/>
  <c r="C86" i="13"/>
  <c r="H85" i="13"/>
  <c r="C85" i="13"/>
  <c r="L84" i="13"/>
  <c r="K84" i="13"/>
  <c r="J84" i="13"/>
  <c r="J83" i="13" s="1"/>
  <c r="G84" i="13"/>
  <c r="F84" i="13"/>
  <c r="E84" i="13"/>
  <c r="D84" i="13"/>
  <c r="C84" i="13" s="1"/>
  <c r="L83" i="13"/>
  <c r="H82" i="13"/>
  <c r="C82" i="13"/>
  <c r="I80" i="13"/>
  <c r="H81" i="13"/>
  <c r="C81" i="13"/>
  <c r="L80" i="13"/>
  <c r="K80" i="13"/>
  <c r="J80" i="13"/>
  <c r="G80" i="13"/>
  <c r="F80" i="13"/>
  <c r="E80" i="13"/>
  <c r="D80" i="13"/>
  <c r="H79" i="13"/>
  <c r="C79" i="13"/>
  <c r="I77" i="13"/>
  <c r="H78" i="13"/>
  <c r="C78" i="13"/>
  <c r="L77" i="13"/>
  <c r="L76" i="13" s="1"/>
  <c r="K77" i="13"/>
  <c r="K76" i="13" s="1"/>
  <c r="J77" i="13"/>
  <c r="G77" i="13"/>
  <c r="G76" i="13" s="1"/>
  <c r="F77" i="13"/>
  <c r="E77" i="13"/>
  <c r="D77" i="13"/>
  <c r="D76" i="13" s="1"/>
  <c r="J76" i="13"/>
  <c r="F76" i="13"/>
  <c r="E76" i="13"/>
  <c r="H74" i="13"/>
  <c r="C74" i="13"/>
  <c r="H73" i="13"/>
  <c r="C73" i="13"/>
  <c r="H72" i="13"/>
  <c r="C72" i="13"/>
  <c r="H71" i="13"/>
  <c r="C71" i="13"/>
  <c r="H70" i="13"/>
  <c r="C70" i="13"/>
  <c r="L69" i="13"/>
  <c r="L67" i="13" s="1"/>
  <c r="K69" i="13"/>
  <c r="K67" i="13" s="1"/>
  <c r="J69" i="13"/>
  <c r="I69" i="13"/>
  <c r="G69" i="13"/>
  <c r="G67" i="13" s="1"/>
  <c r="F69" i="13"/>
  <c r="E69" i="13"/>
  <c r="D69" i="13"/>
  <c r="H68" i="13"/>
  <c r="C68" i="13"/>
  <c r="J67" i="13"/>
  <c r="F67" i="13"/>
  <c r="D67" i="13"/>
  <c r="H66" i="13"/>
  <c r="C66" i="13"/>
  <c r="H65" i="13"/>
  <c r="C65" i="13"/>
  <c r="H64" i="13"/>
  <c r="C64" i="13"/>
  <c r="H63" i="13"/>
  <c r="C63" i="13"/>
  <c r="H62" i="13"/>
  <c r="C62" i="13"/>
  <c r="H61" i="13"/>
  <c r="C61" i="13"/>
  <c r="H60" i="13"/>
  <c r="C60" i="13"/>
  <c r="I58" i="13"/>
  <c r="H59" i="13"/>
  <c r="C59" i="13"/>
  <c r="L58" i="13"/>
  <c r="K58" i="13"/>
  <c r="J58" i="13"/>
  <c r="G58" i="13"/>
  <c r="F58" i="13"/>
  <c r="E58" i="13"/>
  <c r="D58" i="13"/>
  <c r="H57" i="13"/>
  <c r="C57" i="13"/>
  <c r="I55" i="13"/>
  <c r="H56" i="13"/>
  <c r="C56" i="13"/>
  <c r="L55" i="13"/>
  <c r="L54" i="13" s="1"/>
  <c r="K55" i="13"/>
  <c r="K54" i="13" s="1"/>
  <c r="J55" i="13"/>
  <c r="J54" i="13" s="1"/>
  <c r="J53" i="13" s="1"/>
  <c r="G55" i="13"/>
  <c r="G54" i="13" s="1"/>
  <c r="F55" i="13"/>
  <c r="E55" i="13"/>
  <c r="D55" i="13"/>
  <c r="D54" i="13" s="1"/>
  <c r="F54" i="13"/>
  <c r="E54" i="13"/>
  <c r="H47" i="13"/>
  <c r="C47" i="13"/>
  <c r="H46" i="13"/>
  <c r="C46" i="13"/>
  <c r="L45" i="13"/>
  <c r="H45" i="13" s="1"/>
  <c r="G45" i="13"/>
  <c r="C45" i="13" s="1"/>
  <c r="H44" i="13"/>
  <c r="C44" i="13"/>
  <c r="K43" i="13"/>
  <c r="J43" i="13"/>
  <c r="I43" i="13"/>
  <c r="F43" i="13"/>
  <c r="E43" i="13"/>
  <c r="D43" i="13"/>
  <c r="H42" i="13"/>
  <c r="C42" i="13"/>
  <c r="I41" i="13"/>
  <c r="H41" i="13" s="1"/>
  <c r="D41" i="13"/>
  <c r="C41" i="13" s="1"/>
  <c r="H40" i="13"/>
  <c r="C40" i="13"/>
  <c r="H39" i="13"/>
  <c r="C39" i="13"/>
  <c r="H38" i="13"/>
  <c r="C38" i="13"/>
  <c r="H37" i="13"/>
  <c r="C37" i="13"/>
  <c r="K36" i="13"/>
  <c r="H36" i="13" s="1"/>
  <c r="F36" i="13"/>
  <c r="C36" i="13" s="1"/>
  <c r="H35" i="13"/>
  <c r="C35" i="13"/>
  <c r="H34" i="13"/>
  <c r="C34" i="13"/>
  <c r="K33" i="13"/>
  <c r="H33" i="13" s="1"/>
  <c r="F33" i="13"/>
  <c r="C33" i="13" s="1"/>
  <c r="H32" i="13"/>
  <c r="C32" i="13"/>
  <c r="K31" i="13"/>
  <c r="H31" i="13" s="1"/>
  <c r="F31" i="13"/>
  <c r="H30" i="13"/>
  <c r="C30" i="13"/>
  <c r="H29" i="13"/>
  <c r="C29" i="13"/>
  <c r="H28" i="13"/>
  <c r="C28" i="13"/>
  <c r="K27" i="13"/>
  <c r="H27" i="13" s="1"/>
  <c r="F27" i="13"/>
  <c r="C27" i="13" s="1"/>
  <c r="H25" i="13"/>
  <c r="C25" i="13"/>
  <c r="D24" i="13"/>
  <c r="C24" i="13" s="1"/>
  <c r="H23" i="13"/>
  <c r="C23" i="13"/>
  <c r="H22" i="13"/>
  <c r="C22" i="13"/>
  <c r="L21" i="13"/>
  <c r="L289" i="13" s="1"/>
  <c r="L288" i="13" s="1"/>
  <c r="K21" i="13"/>
  <c r="K289" i="13" s="1"/>
  <c r="K288" i="13" s="1"/>
  <c r="J21" i="13"/>
  <c r="J289" i="13" s="1"/>
  <c r="J288" i="13" s="1"/>
  <c r="I21" i="13"/>
  <c r="I289" i="13" s="1"/>
  <c r="I288" i="13" s="1"/>
  <c r="G21" i="13"/>
  <c r="G289" i="13" s="1"/>
  <c r="G288" i="13" s="1"/>
  <c r="F21" i="13"/>
  <c r="F289" i="13" s="1"/>
  <c r="F288" i="13" s="1"/>
  <c r="E21" i="13"/>
  <c r="E289" i="13" s="1"/>
  <c r="E288" i="13" s="1"/>
  <c r="D21" i="13"/>
  <c r="D289" i="13" s="1"/>
  <c r="D288" i="13" s="1"/>
  <c r="L20" i="13"/>
  <c r="D20" i="13"/>
  <c r="H298" i="12"/>
  <c r="C298" i="12"/>
  <c r="H297" i="12"/>
  <c r="C297" i="12"/>
  <c r="H296" i="12"/>
  <c r="C296" i="12"/>
  <c r="H295" i="12"/>
  <c r="C295" i="12"/>
  <c r="H294" i="12"/>
  <c r="C294" i="12"/>
  <c r="H293" i="12"/>
  <c r="C293" i="12"/>
  <c r="H292" i="12"/>
  <c r="C292" i="12"/>
  <c r="H291" i="12"/>
  <c r="C291" i="12"/>
  <c r="C290" i="12" s="1"/>
  <c r="L290" i="12"/>
  <c r="K290" i="12"/>
  <c r="J290" i="12"/>
  <c r="I290" i="12"/>
  <c r="G290" i="12"/>
  <c r="F290" i="12"/>
  <c r="E290" i="12"/>
  <c r="D290" i="12"/>
  <c r="H285" i="12"/>
  <c r="C285" i="12"/>
  <c r="I283" i="12"/>
  <c r="H284" i="12"/>
  <c r="C284" i="12"/>
  <c r="L283" i="12"/>
  <c r="K283" i="12"/>
  <c r="J283" i="12"/>
  <c r="G283" i="12"/>
  <c r="F283" i="12"/>
  <c r="E283" i="12"/>
  <c r="D283" i="12"/>
  <c r="C283" i="12"/>
  <c r="C282" i="12"/>
  <c r="L281" i="12"/>
  <c r="K281" i="12"/>
  <c r="J281" i="12"/>
  <c r="G281" i="12"/>
  <c r="F281" i="12"/>
  <c r="E281" i="12"/>
  <c r="D281" i="12"/>
  <c r="C281" i="12" s="1"/>
  <c r="H280" i="12"/>
  <c r="C280" i="12"/>
  <c r="H279" i="12"/>
  <c r="C279" i="12"/>
  <c r="H278" i="12"/>
  <c r="C278" i="12"/>
  <c r="H277" i="12"/>
  <c r="C277" i="12"/>
  <c r="L276" i="12"/>
  <c r="K276" i="12"/>
  <c r="J276" i="12"/>
  <c r="J270" i="12" s="1"/>
  <c r="J269" i="12" s="1"/>
  <c r="I276" i="12"/>
  <c r="H276" i="12" s="1"/>
  <c r="G276" i="12"/>
  <c r="F276" i="12"/>
  <c r="E276" i="12"/>
  <c r="D276" i="12"/>
  <c r="C276" i="12" s="1"/>
  <c r="H275" i="12"/>
  <c r="C275" i="12"/>
  <c r="H274" i="12"/>
  <c r="C274" i="12"/>
  <c r="H273" i="12"/>
  <c r="C273" i="12"/>
  <c r="L272" i="12"/>
  <c r="L270" i="12" s="1"/>
  <c r="K272" i="12"/>
  <c r="J272" i="12"/>
  <c r="G272" i="12"/>
  <c r="F272" i="12"/>
  <c r="F270" i="12" s="1"/>
  <c r="F269" i="12" s="1"/>
  <c r="E272" i="12"/>
  <c r="E270" i="12" s="1"/>
  <c r="E269" i="12" s="1"/>
  <c r="D272" i="12"/>
  <c r="H271" i="12"/>
  <c r="C271" i="12"/>
  <c r="K270" i="12"/>
  <c r="K269" i="12" s="1"/>
  <c r="H268" i="12"/>
  <c r="C268" i="12"/>
  <c r="H267" i="12"/>
  <c r="C267" i="12"/>
  <c r="H266" i="12"/>
  <c r="C266" i="12"/>
  <c r="H265" i="12"/>
  <c r="C265" i="12"/>
  <c r="L264" i="12"/>
  <c r="K264" i="12"/>
  <c r="J264" i="12"/>
  <c r="G264" i="12"/>
  <c r="F264" i="12"/>
  <c r="F259" i="12" s="1"/>
  <c r="E264" i="12"/>
  <c r="D264" i="12"/>
  <c r="H263" i="12"/>
  <c r="C263" i="12"/>
  <c r="H262" i="12"/>
  <c r="C262" i="12"/>
  <c r="H261" i="12"/>
  <c r="C261" i="12"/>
  <c r="L260" i="12"/>
  <c r="K260" i="12"/>
  <c r="K259" i="12" s="1"/>
  <c r="J260" i="12"/>
  <c r="I260" i="12"/>
  <c r="G260" i="12"/>
  <c r="F260" i="12"/>
  <c r="E260" i="12"/>
  <c r="E259" i="12" s="1"/>
  <c r="D260" i="12"/>
  <c r="G259" i="12"/>
  <c r="H258" i="12"/>
  <c r="C258" i="12"/>
  <c r="H257" i="12"/>
  <c r="C257" i="12"/>
  <c r="H256" i="12"/>
  <c r="C256" i="12"/>
  <c r="H255" i="12"/>
  <c r="C255" i="12"/>
  <c r="H254" i="12"/>
  <c r="C254" i="12"/>
  <c r="C253" i="12"/>
  <c r="L252" i="12"/>
  <c r="K252" i="12"/>
  <c r="K251" i="12" s="1"/>
  <c r="J252" i="12"/>
  <c r="J251" i="12" s="1"/>
  <c r="G252" i="12"/>
  <c r="G251" i="12" s="1"/>
  <c r="F252" i="12"/>
  <c r="F251" i="12" s="1"/>
  <c r="E252" i="12"/>
  <c r="D252" i="12"/>
  <c r="C252" i="12" s="1"/>
  <c r="L251" i="12"/>
  <c r="E251" i="12"/>
  <c r="D251" i="12"/>
  <c r="H250" i="12"/>
  <c r="C250" i="12"/>
  <c r="H249" i="12"/>
  <c r="C249" i="12"/>
  <c r="H248" i="12"/>
  <c r="C248" i="12"/>
  <c r="C247" i="12"/>
  <c r="L246" i="12"/>
  <c r="K246" i="12"/>
  <c r="J246" i="12"/>
  <c r="G246" i="12"/>
  <c r="F246" i="12"/>
  <c r="C246" i="12" s="1"/>
  <c r="E246" i="12"/>
  <c r="D246" i="12"/>
  <c r="H245" i="12"/>
  <c r="C245" i="12"/>
  <c r="H244" i="12"/>
  <c r="C244" i="12"/>
  <c r="H243" i="12"/>
  <c r="C243" i="12"/>
  <c r="H242" i="12"/>
  <c r="C242" i="12"/>
  <c r="H241" i="12"/>
  <c r="C241" i="12"/>
  <c r="C240" i="12"/>
  <c r="H239" i="12"/>
  <c r="C239" i="12"/>
  <c r="L238" i="12"/>
  <c r="K238" i="12"/>
  <c r="J238" i="12"/>
  <c r="G238" i="12"/>
  <c r="F238" i="12"/>
  <c r="E238" i="12"/>
  <c r="D238" i="12"/>
  <c r="C237" i="12"/>
  <c r="H236" i="12"/>
  <c r="C236" i="12"/>
  <c r="L235" i="12"/>
  <c r="K235" i="12"/>
  <c r="J235" i="12"/>
  <c r="G235" i="12"/>
  <c r="F235" i="12"/>
  <c r="E235" i="12"/>
  <c r="C235" i="12" s="1"/>
  <c r="D235" i="12"/>
  <c r="C234" i="12"/>
  <c r="L233" i="12"/>
  <c r="L231" i="12" s="1"/>
  <c r="K233" i="12"/>
  <c r="J233" i="12"/>
  <c r="G233" i="12"/>
  <c r="F233" i="12"/>
  <c r="E233" i="12"/>
  <c r="C233" i="12" s="1"/>
  <c r="D233" i="12"/>
  <c r="H232" i="12"/>
  <c r="C232" i="12"/>
  <c r="D231" i="12"/>
  <c r="H229" i="12"/>
  <c r="C229" i="12"/>
  <c r="H228" i="12"/>
  <c r="C228" i="12"/>
  <c r="L227" i="12"/>
  <c r="K227" i="12"/>
  <c r="J227" i="12"/>
  <c r="I227" i="12"/>
  <c r="G227" i="12"/>
  <c r="F227" i="12"/>
  <c r="E227" i="12"/>
  <c r="D227" i="12"/>
  <c r="H226" i="12"/>
  <c r="C226" i="12"/>
  <c r="H225" i="12"/>
  <c r="C225" i="12"/>
  <c r="H224" i="12"/>
  <c r="C224" i="12"/>
  <c r="H223" i="12"/>
  <c r="C223" i="12"/>
  <c r="H222" i="12"/>
  <c r="C222" i="12"/>
  <c r="H221" i="12"/>
  <c r="C221" i="12"/>
  <c r="H220" i="12"/>
  <c r="C220" i="12"/>
  <c r="H219" i="12"/>
  <c r="C219" i="12"/>
  <c r="C218" i="12"/>
  <c r="H217" i="12"/>
  <c r="C217" i="12"/>
  <c r="L216" i="12"/>
  <c r="K216" i="12"/>
  <c r="J216" i="12"/>
  <c r="G216" i="12"/>
  <c r="F216" i="12"/>
  <c r="E216" i="12"/>
  <c r="C216" i="12" s="1"/>
  <c r="D216" i="12"/>
  <c r="H215" i="12"/>
  <c r="C215" i="12"/>
  <c r="H214" i="12"/>
  <c r="C214" i="12"/>
  <c r="H213" i="12"/>
  <c r="C213" i="12"/>
  <c r="H212" i="12"/>
  <c r="C212" i="12"/>
  <c r="H211" i="12"/>
  <c r="C211" i="12"/>
  <c r="H210" i="12"/>
  <c r="C210" i="12"/>
  <c r="H209" i="12"/>
  <c r="C209" i="12"/>
  <c r="H208" i="12"/>
  <c r="C208" i="12"/>
  <c r="C207" i="12"/>
  <c r="H206" i="12"/>
  <c r="C206" i="12"/>
  <c r="L205" i="12"/>
  <c r="K205" i="12"/>
  <c r="K204" i="12" s="1"/>
  <c r="K195" i="12" s="1"/>
  <c r="J205" i="12"/>
  <c r="G205" i="12"/>
  <c r="G204" i="12" s="1"/>
  <c r="F205" i="12"/>
  <c r="E205" i="12"/>
  <c r="D205" i="12"/>
  <c r="L204" i="12"/>
  <c r="D204" i="12"/>
  <c r="H203" i="12"/>
  <c r="C203" i="12"/>
  <c r="H202" i="12"/>
  <c r="C202" i="12"/>
  <c r="H201" i="12"/>
  <c r="C201" i="12"/>
  <c r="H200" i="12"/>
  <c r="C200" i="12"/>
  <c r="H199" i="12"/>
  <c r="C199" i="12"/>
  <c r="L198" i="12"/>
  <c r="L196" i="12" s="1"/>
  <c r="K198" i="12"/>
  <c r="J198" i="12"/>
  <c r="J196" i="12" s="1"/>
  <c r="I198" i="12"/>
  <c r="G198" i="12"/>
  <c r="F198" i="12"/>
  <c r="E198" i="12"/>
  <c r="E196" i="12" s="1"/>
  <c r="D198" i="12"/>
  <c r="H197" i="12"/>
  <c r="C197" i="12"/>
  <c r="K196" i="12"/>
  <c r="G196" i="12"/>
  <c r="F196" i="12"/>
  <c r="C193" i="12"/>
  <c r="L192" i="12"/>
  <c r="K192" i="12"/>
  <c r="K191" i="12" s="1"/>
  <c r="K187" i="12" s="1"/>
  <c r="J192" i="12"/>
  <c r="J191" i="12" s="1"/>
  <c r="G192" i="12"/>
  <c r="G191" i="12" s="1"/>
  <c r="F192" i="12"/>
  <c r="F191" i="12" s="1"/>
  <c r="E192" i="12"/>
  <c r="C192" i="12" s="1"/>
  <c r="D192" i="12"/>
  <c r="L191" i="12"/>
  <c r="E191" i="12"/>
  <c r="D191" i="12"/>
  <c r="H190" i="12"/>
  <c r="C190" i="12"/>
  <c r="H189" i="12"/>
  <c r="C189" i="12"/>
  <c r="L188" i="12"/>
  <c r="L187" i="12" s="1"/>
  <c r="K188" i="12"/>
  <c r="J188" i="12"/>
  <c r="I188" i="12"/>
  <c r="G188" i="12"/>
  <c r="G187" i="12" s="1"/>
  <c r="F188" i="12"/>
  <c r="E188" i="12"/>
  <c r="D188" i="12"/>
  <c r="D187" i="12" s="1"/>
  <c r="H186" i="12"/>
  <c r="C186" i="12"/>
  <c r="C185" i="12"/>
  <c r="L184" i="12"/>
  <c r="K184" i="12"/>
  <c r="J184" i="12"/>
  <c r="G184" i="12"/>
  <c r="F184" i="12"/>
  <c r="E184" i="12"/>
  <c r="C184" i="12" s="1"/>
  <c r="D184" i="12"/>
  <c r="H183" i="12"/>
  <c r="C183" i="12"/>
  <c r="H182" i="12"/>
  <c r="C182" i="12"/>
  <c r="H181" i="12"/>
  <c r="C181" i="12"/>
  <c r="H180" i="12"/>
  <c r="C180" i="12"/>
  <c r="L179" i="12"/>
  <c r="K179" i="12"/>
  <c r="J179" i="12"/>
  <c r="I179" i="12"/>
  <c r="G179" i="12"/>
  <c r="F179" i="12"/>
  <c r="F174" i="12" s="1"/>
  <c r="F173" i="12" s="1"/>
  <c r="E179" i="12"/>
  <c r="D179" i="12"/>
  <c r="H178" i="12"/>
  <c r="C178" i="12"/>
  <c r="H177" i="12"/>
  <c r="C177" i="12"/>
  <c r="H176" i="12"/>
  <c r="C176" i="12"/>
  <c r="L175" i="12"/>
  <c r="K175" i="12"/>
  <c r="J175" i="12"/>
  <c r="G175" i="12"/>
  <c r="G174" i="12" s="1"/>
  <c r="G173" i="12" s="1"/>
  <c r="F175" i="12"/>
  <c r="E175" i="12"/>
  <c r="D175" i="12"/>
  <c r="J174" i="12"/>
  <c r="J173" i="12" s="1"/>
  <c r="H172" i="12"/>
  <c r="C172" i="12"/>
  <c r="H171" i="12"/>
  <c r="C171" i="12"/>
  <c r="H170" i="12"/>
  <c r="C170" i="12"/>
  <c r="H169" i="12"/>
  <c r="C169" i="12"/>
  <c r="H168" i="12"/>
  <c r="C168" i="12"/>
  <c r="H167" i="12"/>
  <c r="C167" i="12"/>
  <c r="L166" i="12"/>
  <c r="L165" i="12" s="1"/>
  <c r="K166" i="12"/>
  <c r="K165" i="12" s="1"/>
  <c r="J166" i="12"/>
  <c r="J165" i="12" s="1"/>
  <c r="G166" i="12"/>
  <c r="G165" i="12" s="1"/>
  <c r="F166" i="12"/>
  <c r="E166" i="12"/>
  <c r="D166" i="12"/>
  <c r="F165" i="12"/>
  <c r="E165" i="12"/>
  <c r="H164" i="12"/>
  <c r="C164" i="12"/>
  <c r="H163" i="12"/>
  <c r="C163" i="12"/>
  <c r="H162" i="12"/>
  <c r="C162" i="12"/>
  <c r="H161" i="12"/>
  <c r="C161" i="12"/>
  <c r="L160" i="12"/>
  <c r="K160" i="12"/>
  <c r="J160" i="12"/>
  <c r="G160" i="12"/>
  <c r="F160" i="12"/>
  <c r="E160" i="12"/>
  <c r="D160" i="12"/>
  <c r="H159" i="12"/>
  <c r="C159" i="12"/>
  <c r="H158" i="12"/>
  <c r="C158" i="12"/>
  <c r="H157" i="12"/>
  <c r="C157" i="12"/>
  <c r="H156" i="12"/>
  <c r="C156" i="12"/>
  <c r="H155" i="12"/>
  <c r="C155" i="12"/>
  <c r="H154" i="12"/>
  <c r="C154" i="12"/>
  <c r="C153" i="12"/>
  <c r="H152" i="12"/>
  <c r="C152" i="12"/>
  <c r="L151" i="12"/>
  <c r="K151" i="12"/>
  <c r="J151" i="12"/>
  <c r="G151" i="12"/>
  <c r="F151" i="12"/>
  <c r="E151" i="12"/>
  <c r="D151" i="12"/>
  <c r="H150" i="12"/>
  <c r="C150" i="12"/>
  <c r="H149" i="12"/>
  <c r="C149" i="12"/>
  <c r="H148" i="12"/>
  <c r="C148" i="12"/>
  <c r="H147" i="12"/>
  <c r="C147" i="12"/>
  <c r="H146" i="12"/>
  <c r="C146" i="12"/>
  <c r="H145" i="12"/>
  <c r="C145" i="12"/>
  <c r="L144" i="12"/>
  <c r="K144" i="12"/>
  <c r="J144" i="12"/>
  <c r="G144" i="12"/>
  <c r="F144" i="12"/>
  <c r="E144" i="12"/>
  <c r="D144" i="12"/>
  <c r="H143" i="12"/>
  <c r="C143" i="12"/>
  <c r="H142" i="12"/>
  <c r="C142" i="12"/>
  <c r="L141" i="12"/>
  <c r="K141" i="12"/>
  <c r="J141" i="12"/>
  <c r="G141" i="12"/>
  <c r="F141" i="12"/>
  <c r="E141" i="12"/>
  <c r="D141" i="12"/>
  <c r="H140" i="12"/>
  <c r="C140" i="12"/>
  <c r="H139" i="12"/>
  <c r="C139" i="12"/>
  <c r="H138" i="12"/>
  <c r="C138" i="12"/>
  <c r="H137" i="12"/>
  <c r="C137" i="12"/>
  <c r="L136" i="12"/>
  <c r="K136" i="12"/>
  <c r="J136" i="12"/>
  <c r="G136" i="12"/>
  <c r="F136" i="12"/>
  <c r="E136" i="12"/>
  <c r="D136" i="12"/>
  <c r="H135" i="12"/>
  <c r="C135" i="12"/>
  <c r="H134" i="12"/>
  <c r="C134" i="12"/>
  <c r="H133" i="12"/>
  <c r="C133" i="12"/>
  <c r="H132" i="12"/>
  <c r="C132" i="12"/>
  <c r="L131" i="12"/>
  <c r="K131" i="12"/>
  <c r="J131" i="12"/>
  <c r="J130" i="12" s="1"/>
  <c r="G131" i="12"/>
  <c r="F131" i="12"/>
  <c r="F130" i="12" s="1"/>
  <c r="E131" i="12"/>
  <c r="D131" i="12"/>
  <c r="C131" i="12" s="1"/>
  <c r="L130" i="12"/>
  <c r="K130" i="12"/>
  <c r="G130" i="12"/>
  <c r="D130" i="12"/>
  <c r="H129" i="12"/>
  <c r="H128" i="12" s="1"/>
  <c r="C129" i="12"/>
  <c r="C128" i="12" s="1"/>
  <c r="L128" i="12"/>
  <c r="K128" i="12"/>
  <c r="J128" i="12"/>
  <c r="I128" i="12"/>
  <c r="G128" i="12"/>
  <c r="F128" i="12"/>
  <c r="E128" i="12"/>
  <c r="D128" i="12"/>
  <c r="H127" i="12"/>
  <c r="C127" i="12"/>
  <c r="H126" i="12"/>
  <c r="C126" i="12"/>
  <c r="H125" i="12"/>
  <c r="C125" i="12"/>
  <c r="H124" i="12"/>
  <c r="C124" i="12"/>
  <c r="I122" i="12"/>
  <c r="H123" i="12"/>
  <c r="C123" i="12"/>
  <c r="L122" i="12"/>
  <c r="K122" i="12"/>
  <c r="J122" i="12"/>
  <c r="G122" i="12"/>
  <c r="F122" i="12"/>
  <c r="E122" i="12"/>
  <c r="D122" i="12"/>
  <c r="C122" i="12" s="1"/>
  <c r="H121" i="12"/>
  <c r="C121" i="12"/>
  <c r="H120" i="12"/>
  <c r="C120" i="12"/>
  <c r="H119" i="12"/>
  <c r="C119" i="12"/>
  <c r="H118" i="12"/>
  <c r="C118" i="12"/>
  <c r="H117" i="12"/>
  <c r="C117" i="12"/>
  <c r="L116" i="12"/>
  <c r="K116" i="12"/>
  <c r="J116" i="12"/>
  <c r="G116" i="12"/>
  <c r="F116" i="12"/>
  <c r="E116" i="12"/>
  <c r="C116" i="12" s="1"/>
  <c r="D116" i="12"/>
  <c r="H115" i="12"/>
  <c r="C115" i="12"/>
  <c r="H114" i="12"/>
  <c r="C114" i="12"/>
  <c r="I112" i="12"/>
  <c r="H113" i="12"/>
  <c r="C113" i="12"/>
  <c r="L112" i="12"/>
  <c r="K112" i="12"/>
  <c r="J112" i="12"/>
  <c r="G112" i="12"/>
  <c r="F112" i="12"/>
  <c r="E112" i="12"/>
  <c r="D112" i="12"/>
  <c r="C112" i="12" s="1"/>
  <c r="H111" i="12"/>
  <c r="C111" i="12"/>
  <c r="H110" i="12"/>
  <c r="C110" i="12"/>
  <c r="H109" i="12"/>
  <c r="C109" i="12"/>
  <c r="H108" i="12"/>
  <c r="C108" i="12"/>
  <c r="H107" i="12"/>
  <c r="C107" i="12"/>
  <c r="H106" i="12"/>
  <c r="C106" i="12"/>
  <c r="H105" i="12"/>
  <c r="C105" i="12"/>
  <c r="H104" i="12"/>
  <c r="C104" i="12"/>
  <c r="L103" i="12"/>
  <c r="K103" i="12"/>
  <c r="J103" i="12"/>
  <c r="G103" i="12"/>
  <c r="F103" i="12"/>
  <c r="E103" i="12"/>
  <c r="D103" i="12"/>
  <c r="H102" i="12"/>
  <c r="C102" i="12"/>
  <c r="H101" i="12"/>
  <c r="C101" i="12"/>
  <c r="H100" i="12"/>
  <c r="C100" i="12"/>
  <c r="H99" i="12"/>
  <c r="C99" i="12"/>
  <c r="H98" i="12"/>
  <c r="C98" i="12"/>
  <c r="H97" i="12"/>
  <c r="C97" i="12"/>
  <c r="H96" i="12"/>
  <c r="C96" i="12"/>
  <c r="L95" i="12"/>
  <c r="K95" i="12"/>
  <c r="J95" i="12"/>
  <c r="G95" i="12"/>
  <c r="F95" i="12"/>
  <c r="E95" i="12"/>
  <c r="D95" i="12"/>
  <c r="C95" i="12" s="1"/>
  <c r="H94" i="12"/>
  <c r="C94" i="12"/>
  <c r="H93" i="12"/>
  <c r="C93" i="12"/>
  <c r="H92" i="12"/>
  <c r="C92" i="12"/>
  <c r="H91" i="12"/>
  <c r="C91" i="12"/>
  <c r="I89" i="12"/>
  <c r="H90" i="12"/>
  <c r="C90" i="12"/>
  <c r="L89" i="12"/>
  <c r="K89" i="12"/>
  <c r="J89" i="12"/>
  <c r="G89" i="12"/>
  <c r="F89" i="12"/>
  <c r="E89" i="12"/>
  <c r="D89" i="12"/>
  <c r="H88" i="12"/>
  <c r="C88" i="12"/>
  <c r="H87" i="12"/>
  <c r="C87" i="12"/>
  <c r="H86" i="12"/>
  <c r="C86" i="12"/>
  <c r="H85" i="12"/>
  <c r="C85" i="12"/>
  <c r="L84" i="12"/>
  <c r="K84" i="12"/>
  <c r="J84" i="12"/>
  <c r="J83" i="12" s="1"/>
  <c r="G84" i="12"/>
  <c r="F84" i="12"/>
  <c r="F83" i="12" s="1"/>
  <c r="E84" i="12"/>
  <c r="E83" i="12" s="1"/>
  <c r="D84" i="12"/>
  <c r="L83" i="12"/>
  <c r="D83" i="12"/>
  <c r="H82" i="12"/>
  <c r="C82" i="12"/>
  <c r="I80" i="12"/>
  <c r="H81" i="12"/>
  <c r="C81" i="12"/>
  <c r="L80" i="12"/>
  <c r="K80" i="12"/>
  <c r="J80" i="12"/>
  <c r="G80" i="12"/>
  <c r="F80" i="12"/>
  <c r="E80" i="12"/>
  <c r="D80" i="12"/>
  <c r="C80" i="12" s="1"/>
  <c r="H79" i="12"/>
  <c r="C79" i="12"/>
  <c r="I77" i="12"/>
  <c r="H78" i="12"/>
  <c r="C78" i="12"/>
  <c r="L77" i="12"/>
  <c r="L76" i="12" s="1"/>
  <c r="L75" i="12" s="1"/>
  <c r="K77" i="12"/>
  <c r="K76" i="12" s="1"/>
  <c r="J77" i="12"/>
  <c r="G77" i="12"/>
  <c r="G76" i="12" s="1"/>
  <c r="F77" i="12"/>
  <c r="E77" i="12"/>
  <c r="D77" i="12"/>
  <c r="C77" i="12" s="1"/>
  <c r="J76" i="12"/>
  <c r="F76" i="12"/>
  <c r="E76" i="12"/>
  <c r="H74" i="12"/>
  <c r="C74" i="12"/>
  <c r="H73" i="12"/>
  <c r="C73" i="12"/>
  <c r="H72" i="12"/>
  <c r="C72" i="12"/>
  <c r="H71" i="12"/>
  <c r="C71" i="12"/>
  <c r="H70" i="12"/>
  <c r="C70" i="12"/>
  <c r="L69" i="12"/>
  <c r="K69" i="12"/>
  <c r="K67" i="12" s="1"/>
  <c r="J69" i="12"/>
  <c r="I69" i="12"/>
  <c r="H69" i="12" s="1"/>
  <c r="G69" i="12"/>
  <c r="G67" i="12" s="1"/>
  <c r="F69" i="12"/>
  <c r="E69" i="12"/>
  <c r="E67" i="12" s="1"/>
  <c r="D69" i="12"/>
  <c r="H68" i="12"/>
  <c r="C68" i="12"/>
  <c r="L67" i="12"/>
  <c r="J67" i="12"/>
  <c r="F67" i="12"/>
  <c r="D67" i="12"/>
  <c r="H66" i="12"/>
  <c r="C66" i="12"/>
  <c r="H65" i="12"/>
  <c r="C65" i="12"/>
  <c r="H64" i="12"/>
  <c r="C64" i="12"/>
  <c r="H63" i="12"/>
  <c r="C63" i="12"/>
  <c r="H62" i="12"/>
  <c r="C62" i="12"/>
  <c r="H61" i="12"/>
  <c r="C61" i="12"/>
  <c r="H60" i="12"/>
  <c r="C60" i="12"/>
  <c r="I58" i="12"/>
  <c r="H59" i="12"/>
  <c r="C59" i="12"/>
  <c r="L58" i="12"/>
  <c r="K58" i="12"/>
  <c r="J58" i="12"/>
  <c r="G58" i="12"/>
  <c r="F58" i="12"/>
  <c r="E58" i="12"/>
  <c r="D58" i="12"/>
  <c r="H57" i="12"/>
  <c r="C57" i="12"/>
  <c r="I55" i="12"/>
  <c r="H56" i="12"/>
  <c r="C56" i="12"/>
  <c r="L55" i="12"/>
  <c r="K55" i="12"/>
  <c r="K54" i="12" s="1"/>
  <c r="K53" i="12" s="1"/>
  <c r="J55" i="12"/>
  <c r="G55" i="12"/>
  <c r="G54" i="12" s="1"/>
  <c r="F55" i="12"/>
  <c r="E55" i="12"/>
  <c r="E54" i="12" s="1"/>
  <c r="D55" i="12"/>
  <c r="L54" i="12"/>
  <c r="L53" i="12" s="1"/>
  <c r="J54" i="12"/>
  <c r="F54" i="12"/>
  <c r="F53" i="12" s="1"/>
  <c r="D54" i="12"/>
  <c r="J53" i="12"/>
  <c r="D53" i="12"/>
  <c r="H47" i="12"/>
  <c r="C47" i="12"/>
  <c r="H46" i="12"/>
  <c r="C46" i="12"/>
  <c r="L45" i="12"/>
  <c r="H45" i="12" s="1"/>
  <c r="G45" i="12"/>
  <c r="C45" i="12" s="1"/>
  <c r="H44" i="12"/>
  <c r="C44" i="12"/>
  <c r="K43" i="12"/>
  <c r="J43" i="12"/>
  <c r="I43" i="12"/>
  <c r="F43" i="12"/>
  <c r="E43" i="12"/>
  <c r="D43" i="12"/>
  <c r="C43" i="12" s="1"/>
  <c r="H42" i="12"/>
  <c r="C42" i="12"/>
  <c r="I41" i="12"/>
  <c r="H41" i="12" s="1"/>
  <c r="D41" i="12"/>
  <c r="C41" i="12" s="1"/>
  <c r="H40" i="12"/>
  <c r="C40" i="12"/>
  <c r="H39" i="12"/>
  <c r="C39" i="12"/>
  <c r="H38" i="12"/>
  <c r="C38" i="12"/>
  <c r="H37" i="12"/>
  <c r="C37" i="12"/>
  <c r="K36" i="12"/>
  <c r="H36" i="12" s="1"/>
  <c r="F36" i="12"/>
  <c r="C36" i="12" s="1"/>
  <c r="H35" i="12"/>
  <c r="C35" i="12"/>
  <c r="H34" i="12"/>
  <c r="C34" i="12"/>
  <c r="K33" i="12"/>
  <c r="H33" i="12" s="1"/>
  <c r="F33" i="12"/>
  <c r="C33" i="12" s="1"/>
  <c r="H32" i="12"/>
  <c r="C32" i="12"/>
  <c r="K31" i="12"/>
  <c r="H31" i="12" s="1"/>
  <c r="F31" i="12"/>
  <c r="C31" i="12" s="1"/>
  <c r="H30" i="12"/>
  <c r="C30" i="12"/>
  <c r="H29" i="12"/>
  <c r="C29" i="12"/>
  <c r="H28" i="12"/>
  <c r="C28" i="12"/>
  <c r="K27" i="12"/>
  <c r="H27" i="12" s="1"/>
  <c r="F27" i="12"/>
  <c r="C27" i="12" s="1"/>
  <c r="K26" i="12"/>
  <c r="H26" i="12" s="1"/>
  <c r="H25" i="12"/>
  <c r="C25" i="12"/>
  <c r="D24" i="12"/>
  <c r="C24" i="12" s="1"/>
  <c r="H23" i="12"/>
  <c r="C23" i="12"/>
  <c r="H22" i="12"/>
  <c r="C22" i="12"/>
  <c r="L21" i="12"/>
  <c r="L289" i="12" s="1"/>
  <c r="L288" i="12" s="1"/>
  <c r="K21" i="12"/>
  <c r="K289" i="12" s="1"/>
  <c r="K288" i="12" s="1"/>
  <c r="J21" i="12"/>
  <c r="J289" i="12" s="1"/>
  <c r="J288" i="12" s="1"/>
  <c r="I21" i="12"/>
  <c r="I289" i="12" s="1"/>
  <c r="I288" i="12" s="1"/>
  <c r="G21" i="12"/>
  <c r="G289" i="12" s="1"/>
  <c r="G288" i="12" s="1"/>
  <c r="F21" i="12"/>
  <c r="F289" i="12" s="1"/>
  <c r="F288" i="12" s="1"/>
  <c r="E21" i="12"/>
  <c r="E289" i="12" s="1"/>
  <c r="E288" i="12" s="1"/>
  <c r="D21" i="12"/>
  <c r="D289" i="12" s="1"/>
  <c r="D288" i="12" s="1"/>
  <c r="L20" i="12"/>
  <c r="J20" i="12"/>
  <c r="H298" i="11"/>
  <c r="C298" i="11"/>
  <c r="H297" i="11"/>
  <c r="C297" i="11"/>
  <c r="H296" i="11"/>
  <c r="C296" i="11"/>
  <c r="H295" i="11"/>
  <c r="C295" i="11"/>
  <c r="H294" i="11"/>
  <c r="C294" i="11"/>
  <c r="H293" i="11"/>
  <c r="C293" i="11"/>
  <c r="H292" i="11"/>
  <c r="C292" i="11"/>
  <c r="H291" i="11"/>
  <c r="C291" i="11"/>
  <c r="C290" i="11" s="1"/>
  <c r="L290" i="11"/>
  <c r="K290" i="11"/>
  <c r="J290" i="11"/>
  <c r="I290" i="11"/>
  <c r="H290" i="11"/>
  <c r="G290" i="11"/>
  <c r="F290" i="11"/>
  <c r="E290" i="11"/>
  <c r="D290" i="11"/>
  <c r="H285" i="11"/>
  <c r="C285" i="11"/>
  <c r="I283" i="11"/>
  <c r="H284" i="11"/>
  <c r="C284" i="11"/>
  <c r="L283" i="11"/>
  <c r="K283" i="11"/>
  <c r="J283" i="11"/>
  <c r="G283" i="11"/>
  <c r="F283" i="11"/>
  <c r="E283" i="11"/>
  <c r="D283" i="11"/>
  <c r="H282" i="11"/>
  <c r="C282" i="11"/>
  <c r="L281" i="11"/>
  <c r="K281" i="11"/>
  <c r="J281" i="11"/>
  <c r="G281" i="11"/>
  <c r="F281" i="11"/>
  <c r="C281" i="11" s="1"/>
  <c r="E281" i="11"/>
  <c r="D281" i="11"/>
  <c r="H280" i="11"/>
  <c r="C280" i="11"/>
  <c r="H279" i="11"/>
  <c r="C279" i="11"/>
  <c r="H278" i="11"/>
  <c r="C278" i="11"/>
  <c r="H277" i="11"/>
  <c r="C277" i="11"/>
  <c r="L276" i="11"/>
  <c r="K276" i="11"/>
  <c r="J276" i="11"/>
  <c r="I276" i="11"/>
  <c r="H276" i="11" s="1"/>
  <c r="G276" i="11"/>
  <c r="F276" i="11"/>
  <c r="E276" i="11"/>
  <c r="D276" i="11"/>
  <c r="H275" i="11"/>
  <c r="C275" i="11"/>
  <c r="H274" i="11"/>
  <c r="C274" i="11"/>
  <c r="H273" i="11"/>
  <c r="C273" i="11"/>
  <c r="L272" i="11"/>
  <c r="L270" i="11" s="1"/>
  <c r="L269" i="11" s="1"/>
  <c r="K272" i="11"/>
  <c r="J272" i="11"/>
  <c r="J270" i="11" s="1"/>
  <c r="J269" i="11" s="1"/>
  <c r="G272" i="11"/>
  <c r="F272" i="11"/>
  <c r="F270" i="11" s="1"/>
  <c r="F269" i="11" s="1"/>
  <c r="E272" i="11"/>
  <c r="D272" i="11"/>
  <c r="C272" i="11" s="1"/>
  <c r="H271" i="11"/>
  <c r="C271" i="11"/>
  <c r="K270" i="11"/>
  <c r="G270" i="11"/>
  <c r="G269" i="11" s="1"/>
  <c r="E270" i="11"/>
  <c r="E269" i="11" s="1"/>
  <c r="K269" i="11"/>
  <c r="H268" i="11"/>
  <c r="C268" i="11"/>
  <c r="H267" i="11"/>
  <c r="C267" i="11"/>
  <c r="H266" i="11"/>
  <c r="C266" i="11"/>
  <c r="H265" i="11"/>
  <c r="C265" i="11"/>
  <c r="L264" i="11"/>
  <c r="K264" i="11"/>
  <c r="J264" i="11"/>
  <c r="I264" i="11"/>
  <c r="G264" i="11"/>
  <c r="F264" i="11"/>
  <c r="E264" i="11"/>
  <c r="C264" i="11" s="1"/>
  <c r="D264" i="11"/>
  <c r="H263" i="11"/>
  <c r="C263" i="11"/>
  <c r="H262" i="11"/>
  <c r="C262" i="11"/>
  <c r="H261" i="11"/>
  <c r="C261" i="11"/>
  <c r="L260" i="11"/>
  <c r="L259" i="11" s="1"/>
  <c r="K260" i="11"/>
  <c r="J260" i="11"/>
  <c r="J259" i="11" s="1"/>
  <c r="G260" i="11"/>
  <c r="F260" i="11"/>
  <c r="E260" i="11"/>
  <c r="E259" i="11" s="1"/>
  <c r="D260" i="11"/>
  <c r="F259" i="11"/>
  <c r="H258" i="11"/>
  <c r="C258" i="11"/>
  <c r="H257" i="11"/>
  <c r="C257" i="11"/>
  <c r="H256" i="11"/>
  <c r="C256" i="11"/>
  <c r="H255" i="11"/>
  <c r="C255" i="11"/>
  <c r="H254" i="11"/>
  <c r="C254" i="11"/>
  <c r="I252" i="11"/>
  <c r="H253" i="11"/>
  <c r="C253" i="11"/>
  <c r="L252" i="11"/>
  <c r="K252" i="11"/>
  <c r="K251" i="11" s="1"/>
  <c r="J252" i="11"/>
  <c r="J251" i="11" s="1"/>
  <c r="G252" i="11"/>
  <c r="F252" i="11"/>
  <c r="F251" i="11" s="1"/>
  <c r="E252" i="11"/>
  <c r="D252" i="11"/>
  <c r="C252" i="11" s="1"/>
  <c r="L251" i="11"/>
  <c r="G251" i="11"/>
  <c r="E251" i="11"/>
  <c r="D251" i="11"/>
  <c r="C251" i="11" s="1"/>
  <c r="H250" i="11"/>
  <c r="C250" i="11"/>
  <c r="H249" i="11"/>
  <c r="C249" i="11"/>
  <c r="H248" i="11"/>
  <c r="C248" i="11"/>
  <c r="I246" i="11"/>
  <c r="H247" i="11"/>
  <c r="C247" i="11"/>
  <c r="L246" i="11"/>
  <c r="K246" i="11"/>
  <c r="J246" i="11"/>
  <c r="G246" i="11"/>
  <c r="F246" i="11"/>
  <c r="E246" i="11"/>
  <c r="D246" i="11"/>
  <c r="C246" i="11" s="1"/>
  <c r="H245" i="11"/>
  <c r="C245" i="11"/>
  <c r="H244" i="11"/>
  <c r="C244" i="11"/>
  <c r="H243" i="11"/>
  <c r="C243" i="11"/>
  <c r="H242" i="11"/>
  <c r="C242" i="11"/>
  <c r="H241" i="11"/>
  <c r="C241" i="11"/>
  <c r="H240" i="11"/>
  <c r="C240" i="11"/>
  <c r="H239" i="11"/>
  <c r="C239" i="11"/>
  <c r="L238" i="11"/>
  <c r="K238" i="11"/>
  <c r="J238" i="11"/>
  <c r="I238" i="11"/>
  <c r="H238" i="11" s="1"/>
  <c r="G238" i="11"/>
  <c r="F238" i="11"/>
  <c r="E238" i="11"/>
  <c r="D238" i="11"/>
  <c r="H237" i="11"/>
  <c r="C237" i="11"/>
  <c r="H236" i="11"/>
  <c r="C236" i="11"/>
  <c r="L235" i="11"/>
  <c r="K235" i="11"/>
  <c r="J235" i="11"/>
  <c r="I235" i="11"/>
  <c r="H235" i="11" s="1"/>
  <c r="G235" i="11"/>
  <c r="F235" i="11"/>
  <c r="E235" i="11"/>
  <c r="D235" i="11"/>
  <c r="I233" i="11"/>
  <c r="H234" i="11"/>
  <c r="C234" i="11"/>
  <c r="L233" i="11"/>
  <c r="L231" i="11" s="1"/>
  <c r="L230" i="11" s="1"/>
  <c r="K233" i="11"/>
  <c r="J233" i="11"/>
  <c r="J231" i="11" s="1"/>
  <c r="G233" i="11"/>
  <c r="F233" i="11"/>
  <c r="F231" i="11" s="1"/>
  <c r="F230" i="11" s="1"/>
  <c r="E233" i="11"/>
  <c r="D233" i="11"/>
  <c r="H232" i="11"/>
  <c r="C232" i="11"/>
  <c r="K231" i="11"/>
  <c r="G231" i="11"/>
  <c r="H229" i="11"/>
  <c r="C229" i="11"/>
  <c r="H228" i="11"/>
  <c r="C228" i="11"/>
  <c r="L227" i="11"/>
  <c r="K227" i="11"/>
  <c r="J227" i="11"/>
  <c r="I227" i="11"/>
  <c r="H227" i="11" s="1"/>
  <c r="G227" i="11"/>
  <c r="F227" i="11"/>
  <c r="E227" i="11"/>
  <c r="D227" i="11"/>
  <c r="H226" i="11"/>
  <c r="C226" i="11"/>
  <c r="H225" i="11"/>
  <c r="C225" i="11"/>
  <c r="H224" i="11"/>
  <c r="C224" i="11"/>
  <c r="H223" i="11"/>
  <c r="C223" i="11"/>
  <c r="H222" i="11"/>
  <c r="C222" i="11"/>
  <c r="H221" i="11"/>
  <c r="C221" i="11"/>
  <c r="H220" i="11"/>
  <c r="C220" i="11"/>
  <c r="H219" i="11"/>
  <c r="C219" i="11"/>
  <c r="H218" i="11"/>
  <c r="C218" i="11"/>
  <c r="H217" i="11"/>
  <c r="C217" i="11"/>
  <c r="L216" i="11"/>
  <c r="K216" i="11"/>
  <c r="J216" i="11"/>
  <c r="I216" i="11"/>
  <c r="H216" i="11" s="1"/>
  <c r="G216" i="11"/>
  <c r="F216" i="11"/>
  <c r="E216" i="11"/>
  <c r="D216" i="11"/>
  <c r="H215" i="11"/>
  <c r="C215" i="11"/>
  <c r="H214" i="11"/>
  <c r="C214" i="11"/>
  <c r="H213" i="11"/>
  <c r="C213" i="11"/>
  <c r="H212" i="11"/>
  <c r="C212" i="11"/>
  <c r="H211" i="11"/>
  <c r="C211" i="11"/>
  <c r="H210" i="11"/>
  <c r="C210" i="11"/>
  <c r="H209" i="11"/>
  <c r="C209" i="11"/>
  <c r="H208" i="11"/>
  <c r="C208" i="11"/>
  <c r="H207" i="11"/>
  <c r="C207" i="11"/>
  <c r="H206" i="11"/>
  <c r="C206" i="11"/>
  <c r="L205" i="11"/>
  <c r="K205" i="11"/>
  <c r="J205" i="11"/>
  <c r="J204" i="11" s="1"/>
  <c r="I205" i="11"/>
  <c r="H205" i="11" s="1"/>
  <c r="G205" i="11"/>
  <c r="F205" i="11"/>
  <c r="F204" i="11" s="1"/>
  <c r="E205" i="11"/>
  <c r="D205" i="11"/>
  <c r="L204" i="11"/>
  <c r="K204" i="11"/>
  <c r="G204" i="11"/>
  <c r="D204" i="11"/>
  <c r="H203" i="11"/>
  <c r="C203" i="11"/>
  <c r="H202" i="11"/>
  <c r="C202" i="11"/>
  <c r="H201" i="11"/>
  <c r="C201" i="11"/>
  <c r="H200" i="11"/>
  <c r="C200" i="11"/>
  <c r="H199" i="11"/>
  <c r="C199" i="11"/>
  <c r="L198" i="11"/>
  <c r="L196" i="11" s="1"/>
  <c r="L195" i="11" s="1"/>
  <c r="L194" i="11" s="1"/>
  <c r="K198" i="11"/>
  <c r="J198" i="11"/>
  <c r="J196" i="11" s="1"/>
  <c r="G198" i="11"/>
  <c r="F198" i="11"/>
  <c r="F196" i="11" s="1"/>
  <c r="F195" i="11" s="1"/>
  <c r="E198" i="11"/>
  <c r="D198" i="11"/>
  <c r="H197" i="11"/>
  <c r="C197" i="11"/>
  <c r="K196" i="11"/>
  <c r="K195" i="11" s="1"/>
  <c r="G196" i="11"/>
  <c r="G195" i="11" s="1"/>
  <c r="E196" i="11"/>
  <c r="I192" i="11"/>
  <c r="I191" i="11" s="1"/>
  <c r="H193" i="11"/>
  <c r="C193" i="11"/>
  <c r="L192" i="11"/>
  <c r="K192" i="11"/>
  <c r="K191" i="11" s="1"/>
  <c r="K187" i="11" s="1"/>
  <c r="J192" i="11"/>
  <c r="J191" i="11" s="1"/>
  <c r="G192" i="11"/>
  <c r="G191" i="11" s="1"/>
  <c r="F192" i="11"/>
  <c r="F191" i="11" s="1"/>
  <c r="E192" i="11"/>
  <c r="E191" i="11" s="1"/>
  <c r="D192" i="11"/>
  <c r="L191" i="11"/>
  <c r="D191" i="11"/>
  <c r="C190" i="11"/>
  <c r="H189" i="11"/>
  <c r="C189" i="11"/>
  <c r="L188" i="11"/>
  <c r="K188" i="11"/>
  <c r="J188" i="11"/>
  <c r="G188" i="11"/>
  <c r="F188" i="11"/>
  <c r="E188" i="11"/>
  <c r="D188" i="11"/>
  <c r="D187" i="11" s="1"/>
  <c r="H186" i="11"/>
  <c r="C186" i="11"/>
  <c r="H185" i="11"/>
  <c r="C185" i="11"/>
  <c r="L184" i="11"/>
  <c r="K184" i="11"/>
  <c r="J184" i="11"/>
  <c r="G184" i="11"/>
  <c r="F184" i="11"/>
  <c r="E184" i="11"/>
  <c r="D184" i="11"/>
  <c r="H183" i="11"/>
  <c r="C183" i="11"/>
  <c r="H182" i="11"/>
  <c r="C182" i="11"/>
  <c r="C181" i="11"/>
  <c r="H180" i="11"/>
  <c r="C180" i="11"/>
  <c r="L179" i="11"/>
  <c r="K179" i="11"/>
  <c r="J179" i="11"/>
  <c r="G179" i="11"/>
  <c r="F179" i="11"/>
  <c r="E179" i="11"/>
  <c r="D179" i="11"/>
  <c r="H178" i="11"/>
  <c r="C178" i="11"/>
  <c r="H177" i="11"/>
  <c r="C177" i="11"/>
  <c r="H176" i="11"/>
  <c r="C176" i="11"/>
  <c r="L175" i="11"/>
  <c r="L174" i="11" s="1"/>
  <c r="L173" i="11" s="1"/>
  <c r="K175" i="11"/>
  <c r="J175" i="11"/>
  <c r="G175" i="11"/>
  <c r="G174" i="11" s="1"/>
  <c r="G173" i="11" s="1"/>
  <c r="F175" i="11"/>
  <c r="E175" i="11"/>
  <c r="D175" i="11"/>
  <c r="K174" i="11"/>
  <c r="K173" i="11"/>
  <c r="H172" i="11"/>
  <c r="C172" i="11"/>
  <c r="H171" i="11"/>
  <c r="C171" i="11"/>
  <c r="H170" i="11"/>
  <c r="C170" i="11"/>
  <c r="H169" i="11"/>
  <c r="C169" i="11"/>
  <c r="H168" i="11"/>
  <c r="C168" i="11"/>
  <c r="H167" i="11"/>
  <c r="C167" i="11"/>
  <c r="L166" i="11"/>
  <c r="K166" i="11"/>
  <c r="J166" i="11"/>
  <c r="G166" i="11"/>
  <c r="G165" i="11" s="1"/>
  <c r="F166" i="11"/>
  <c r="E166" i="11"/>
  <c r="E165" i="11" s="1"/>
  <c r="D166" i="11"/>
  <c r="C166" i="11"/>
  <c r="L165" i="11"/>
  <c r="K165" i="11"/>
  <c r="J165" i="11"/>
  <c r="F165" i="11"/>
  <c r="D165" i="11"/>
  <c r="H164" i="11"/>
  <c r="C164" i="11"/>
  <c r="H163" i="11"/>
  <c r="C163" i="11"/>
  <c r="H162" i="11"/>
  <c r="C162" i="11"/>
  <c r="H161" i="11"/>
  <c r="C161" i="11"/>
  <c r="L160" i="11"/>
  <c r="K160" i="11"/>
  <c r="J160" i="11"/>
  <c r="I160" i="11"/>
  <c r="G160" i="11"/>
  <c r="F160" i="11"/>
  <c r="C160" i="11" s="1"/>
  <c r="E160" i="11"/>
  <c r="D160" i="11"/>
  <c r="H159" i="11"/>
  <c r="C159" i="11"/>
  <c r="H158" i="11"/>
  <c r="C158" i="11"/>
  <c r="H157" i="11"/>
  <c r="C157" i="11"/>
  <c r="H156" i="11"/>
  <c r="C156" i="11"/>
  <c r="H155" i="11"/>
  <c r="C155" i="11"/>
  <c r="H154" i="11"/>
  <c r="C154" i="11"/>
  <c r="H153" i="11"/>
  <c r="C153" i="11"/>
  <c r="H152" i="11"/>
  <c r="C152" i="11"/>
  <c r="L151" i="11"/>
  <c r="K151" i="11"/>
  <c r="J151" i="11"/>
  <c r="G151" i="11"/>
  <c r="F151" i="11"/>
  <c r="E151" i="11"/>
  <c r="D151" i="11"/>
  <c r="H150" i="11"/>
  <c r="C150" i="11"/>
  <c r="H149" i="11"/>
  <c r="C149" i="11"/>
  <c r="H148" i="11"/>
  <c r="C148" i="11"/>
  <c r="H147" i="11"/>
  <c r="C147" i="11"/>
  <c r="H146" i="11"/>
  <c r="C146" i="11"/>
  <c r="C145" i="11"/>
  <c r="L144" i="11"/>
  <c r="K144" i="11"/>
  <c r="J144" i="11"/>
  <c r="G144" i="11"/>
  <c r="F144" i="11"/>
  <c r="E144" i="11"/>
  <c r="D144" i="11"/>
  <c r="C144" i="11" s="1"/>
  <c r="H143" i="11"/>
  <c r="C143" i="11"/>
  <c r="H142" i="11"/>
  <c r="C142" i="11"/>
  <c r="L141" i="11"/>
  <c r="K141" i="11"/>
  <c r="J141" i="11"/>
  <c r="I141" i="11"/>
  <c r="H141" i="11" s="1"/>
  <c r="G141" i="11"/>
  <c r="F141" i="11"/>
  <c r="E141" i="11"/>
  <c r="D141" i="11"/>
  <c r="H140" i="11"/>
  <c r="C140" i="11"/>
  <c r="H139" i="11"/>
  <c r="C139" i="11"/>
  <c r="C138" i="11"/>
  <c r="H137" i="11"/>
  <c r="C137" i="11"/>
  <c r="L136" i="11"/>
  <c r="K136" i="11"/>
  <c r="J136" i="11"/>
  <c r="G136" i="11"/>
  <c r="F136" i="11"/>
  <c r="E136" i="11"/>
  <c r="D136" i="11"/>
  <c r="H135" i="11"/>
  <c r="C135" i="11"/>
  <c r="H134" i="11"/>
  <c r="C134" i="11"/>
  <c r="H133" i="11"/>
  <c r="C133" i="11"/>
  <c r="H132" i="11"/>
  <c r="C132" i="11"/>
  <c r="L131" i="11"/>
  <c r="K131" i="11"/>
  <c r="K130" i="11" s="1"/>
  <c r="J131" i="11"/>
  <c r="G131" i="11"/>
  <c r="G130" i="11" s="1"/>
  <c r="F131" i="11"/>
  <c r="E131" i="11"/>
  <c r="D131" i="11"/>
  <c r="C129" i="11"/>
  <c r="L128" i="11"/>
  <c r="K128" i="11"/>
  <c r="J128" i="11"/>
  <c r="G128" i="11"/>
  <c r="F128" i="11"/>
  <c r="E128" i="11"/>
  <c r="D128" i="11"/>
  <c r="C128" i="11"/>
  <c r="H127" i="11"/>
  <c r="C127" i="11"/>
  <c r="H126" i="11"/>
  <c r="C126" i="11"/>
  <c r="H125" i="11"/>
  <c r="C125" i="11"/>
  <c r="H124" i="11"/>
  <c r="C124" i="11"/>
  <c r="H123" i="11"/>
  <c r="C123" i="11"/>
  <c r="L122" i="11"/>
  <c r="K122" i="11"/>
  <c r="J122" i="11"/>
  <c r="G122" i="11"/>
  <c r="F122" i="11"/>
  <c r="E122" i="11"/>
  <c r="D122" i="11"/>
  <c r="H121" i="11"/>
  <c r="C121" i="11"/>
  <c r="H120" i="11"/>
  <c r="C120" i="11"/>
  <c r="H119" i="11"/>
  <c r="C119" i="11"/>
  <c r="H118" i="11"/>
  <c r="C118" i="11"/>
  <c r="H117" i="11"/>
  <c r="C117" i="11"/>
  <c r="L116" i="11"/>
  <c r="K116" i="11"/>
  <c r="J116" i="11"/>
  <c r="G116" i="11"/>
  <c r="F116" i="11"/>
  <c r="E116" i="11"/>
  <c r="C116" i="11" s="1"/>
  <c r="D116" i="11"/>
  <c r="H115" i="11"/>
  <c r="C115" i="11"/>
  <c r="H114" i="11"/>
  <c r="C114" i="11"/>
  <c r="I112" i="11"/>
  <c r="H113" i="11"/>
  <c r="C113" i="11"/>
  <c r="L112" i="11"/>
  <c r="K112" i="11"/>
  <c r="J112" i="11"/>
  <c r="G112" i="11"/>
  <c r="F112" i="11"/>
  <c r="E112" i="11"/>
  <c r="D112" i="11"/>
  <c r="C112" i="11" s="1"/>
  <c r="H111" i="11"/>
  <c r="C111" i="11"/>
  <c r="H110" i="11"/>
  <c r="C110" i="11"/>
  <c r="H109" i="11"/>
  <c r="C109" i="11"/>
  <c r="H108" i="11"/>
  <c r="C108" i="11"/>
  <c r="H107" i="11"/>
  <c r="C107" i="11"/>
  <c r="H106" i="11"/>
  <c r="C106" i="11"/>
  <c r="C105" i="11"/>
  <c r="H104" i="11"/>
  <c r="C104" i="11"/>
  <c r="L103" i="11"/>
  <c r="K103" i="11"/>
  <c r="J103" i="11"/>
  <c r="G103" i="11"/>
  <c r="F103" i="11"/>
  <c r="E103" i="11"/>
  <c r="D103" i="11"/>
  <c r="C103" i="11" s="1"/>
  <c r="H102" i="11"/>
  <c r="C102" i="11"/>
  <c r="H101" i="11"/>
  <c r="C101" i="11"/>
  <c r="H100" i="11"/>
  <c r="C100" i="11"/>
  <c r="H99" i="11"/>
  <c r="C99" i="11"/>
  <c r="H98" i="11"/>
  <c r="C98" i="11"/>
  <c r="H97" i="11"/>
  <c r="C97" i="11"/>
  <c r="H96" i="11"/>
  <c r="C96" i="11"/>
  <c r="L95" i="11"/>
  <c r="K95" i="11"/>
  <c r="J95" i="11"/>
  <c r="G95" i="11"/>
  <c r="F95" i="11"/>
  <c r="E95" i="11"/>
  <c r="D95" i="11"/>
  <c r="H94" i="11"/>
  <c r="C94" i="11"/>
  <c r="H93" i="11"/>
  <c r="C93" i="11"/>
  <c r="H92" i="11"/>
  <c r="C92" i="11"/>
  <c r="C91" i="11"/>
  <c r="H90" i="11"/>
  <c r="C90" i="11"/>
  <c r="L89" i="11"/>
  <c r="K89" i="11"/>
  <c r="J89" i="11"/>
  <c r="G89" i="11"/>
  <c r="F89" i="11"/>
  <c r="E89" i="11"/>
  <c r="D89" i="11"/>
  <c r="H88" i="11"/>
  <c r="C88" i="11"/>
  <c r="H87" i="11"/>
  <c r="C87" i="11"/>
  <c r="H86" i="11"/>
  <c r="C86" i="11"/>
  <c r="H85" i="11"/>
  <c r="C85" i="11"/>
  <c r="L84" i="11"/>
  <c r="L83" i="11" s="1"/>
  <c r="K84" i="11"/>
  <c r="J84" i="11"/>
  <c r="G84" i="11"/>
  <c r="G83" i="11" s="1"/>
  <c r="F84" i="11"/>
  <c r="E84" i="11"/>
  <c r="D84" i="11"/>
  <c r="J83" i="11"/>
  <c r="C82" i="11"/>
  <c r="H81" i="11"/>
  <c r="C81" i="11"/>
  <c r="L80" i="11"/>
  <c r="K80" i="11"/>
  <c r="J80" i="11"/>
  <c r="G80" i="11"/>
  <c r="F80" i="11"/>
  <c r="E80" i="11"/>
  <c r="D80" i="11"/>
  <c r="C79" i="11"/>
  <c r="H78" i="11"/>
  <c r="C78" i="11"/>
  <c r="L77" i="11"/>
  <c r="K77" i="11"/>
  <c r="J77" i="11"/>
  <c r="J76" i="11" s="1"/>
  <c r="G77" i="11"/>
  <c r="G76" i="11" s="1"/>
  <c r="F77" i="11"/>
  <c r="E77" i="11"/>
  <c r="D77" i="11"/>
  <c r="L76" i="11"/>
  <c r="K76" i="11"/>
  <c r="D76" i="11"/>
  <c r="H74" i="11"/>
  <c r="C74" i="11"/>
  <c r="H73" i="11"/>
  <c r="C73" i="11"/>
  <c r="H72" i="11"/>
  <c r="C72" i="11"/>
  <c r="H71" i="11"/>
  <c r="C71" i="11"/>
  <c r="C70" i="11"/>
  <c r="L69" i="11"/>
  <c r="K69" i="11"/>
  <c r="K67" i="11" s="1"/>
  <c r="J69" i="11"/>
  <c r="J67" i="11" s="1"/>
  <c r="G69" i="11"/>
  <c r="G67" i="11" s="1"/>
  <c r="F69" i="11"/>
  <c r="E69" i="11"/>
  <c r="E67" i="11" s="1"/>
  <c r="D69" i="11"/>
  <c r="C69" i="11" s="1"/>
  <c r="H68" i="11"/>
  <c r="C68" i="11"/>
  <c r="L67" i="11"/>
  <c r="F67" i="11"/>
  <c r="H66" i="11"/>
  <c r="C66" i="11"/>
  <c r="H65" i="11"/>
  <c r="C65" i="11"/>
  <c r="H64" i="11"/>
  <c r="C64" i="11"/>
  <c r="H63" i="11"/>
  <c r="C63" i="11"/>
  <c r="H62" i="11"/>
  <c r="C62" i="11"/>
  <c r="H61" i="11"/>
  <c r="C61" i="11"/>
  <c r="C60" i="11"/>
  <c r="H59" i="11"/>
  <c r="C59" i="11"/>
  <c r="L58" i="11"/>
  <c r="K58" i="11"/>
  <c r="J58" i="11"/>
  <c r="G58" i="11"/>
  <c r="F58" i="11"/>
  <c r="E58" i="11"/>
  <c r="D58" i="11"/>
  <c r="C57" i="11"/>
  <c r="H56" i="11"/>
  <c r="C56" i="11"/>
  <c r="L55" i="11"/>
  <c r="K55" i="11"/>
  <c r="J55" i="11"/>
  <c r="J54" i="11" s="1"/>
  <c r="G55" i="11"/>
  <c r="F55" i="11"/>
  <c r="F54" i="11" s="1"/>
  <c r="E55" i="11"/>
  <c r="E54" i="11" s="1"/>
  <c r="E53" i="11" s="1"/>
  <c r="D55" i="11"/>
  <c r="C55" i="11" s="1"/>
  <c r="L54" i="11"/>
  <c r="L53" i="11" s="1"/>
  <c r="K54" i="11"/>
  <c r="G54" i="11"/>
  <c r="D54" i="11"/>
  <c r="F53" i="11"/>
  <c r="H47" i="11"/>
  <c r="C47" i="11"/>
  <c r="H46" i="11"/>
  <c r="C46" i="11"/>
  <c r="L45" i="11"/>
  <c r="G45" i="11"/>
  <c r="H44" i="11"/>
  <c r="C44" i="11"/>
  <c r="K43" i="11"/>
  <c r="J43" i="11"/>
  <c r="I43" i="11"/>
  <c r="F43" i="11"/>
  <c r="E43" i="11"/>
  <c r="D43" i="11"/>
  <c r="H42" i="11"/>
  <c r="C42" i="11"/>
  <c r="I41" i="11"/>
  <c r="H41" i="11" s="1"/>
  <c r="D41" i="11"/>
  <c r="H40" i="11"/>
  <c r="C40" i="11"/>
  <c r="H39" i="11"/>
  <c r="C39" i="11"/>
  <c r="H38" i="11"/>
  <c r="C38" i="11"/>
  <c r="H37" i="11"/>
  <c r="C37" i="11"/>
  <c r="K36" i="11"/>
  <c r="H36" i="11" s="1"/>
  <c r="F36" i="11"/>
  <c r="C36" i="11" s="1"/>
  <c r="H35" i="11"/>
  <c r="C35" i="11"/>
  <c r="H34" i="11"/>
  <c r="C34" i="11"/>
  <c r="K33" i="11"/>
  <c r="H33" i="11" s="1"/>
  <c r="F33" i="11"/>
  <c r="C33" i="11" s="1"/>
  <c r="H32" i="11"/>
  <c r="C32" i="11"/>
  <c r="K31" i="11"/>
  <c r="H31" i="11" s="1"/>
  <c r="F31" i="11"/>
  <c r="C31" i="11" s="1"/>
  <c r="H30" i="11"/>
  <c r="C30" i="11"/>
  <c r="H29" i="11"/>
  <c r="C29" i="11"/>
  <c r="H28" i="11"/>
  <c r="C28" i="11"/>
  <c r="K27" i="11"/>
  <c r="H27" i="11" s="1"/>
  <c r="F27" i="11"/>
  <c r="C27" i="11" s="1"/>
  <c r="K26" i="11"/>
  <c r="F26" i="11"/>
  <c r="H25" i="11"/>
  <c r="C25" i="11"/>
  <c r="C24" i="11"/>
  <c r="H23" i="11"/>
  <c r="C23" i="11"/>
  <c r="H22" i="11"/>
  <c r="C22" i="11"/>
  <c r="L21" i="11"/>
  <c r="L289" i="11" s="1"/>
  <c r="L288" i="11" s="1"/>
  <c r="K21" i="11"/>
  <c r="K289" i="11" s="1"/>
  <c r="K288" i="11" s="1"/>
  <c r="J21" i="11"/>
  <c r="J289" i="11" s="1"/>
  <c r="J288" i="11" s="1"/>
  <c r="I21" i="11"/>
  <c r="G21" i="11"/>
  <c r="G289" i="11" s="1"/>
  <c r="G288" i="11" s="1"/>
  <c r="F21" i="11"/>
  <c r="F289" i="11" s="1"/>
  <c r="F288" i="11" s="1"/>
  <c r="E21" i="11"/>
  <c r="E289" i="11" s="1"/>
  <c r="E288" i="11" s="1"/>
  <c r="D21" i="11"/>
  <c r="D289" i="11" s="1"/>
  <c r="D288" i="11" s="1"/>
  <c r="J20" i="11"/>
  <c r="G195" i="12" l="1"/>
  <c r="H43" i="11"/>
  <c r="J53" i="11"/>
  <c r="D67" i="11"/>
  <c r="C67" i="11" s="1"/>
  <c r="E76" i="11"/>
  <c r="F130" i="11"/>
  <c r="C165" i="11"/>
  <c r="C216" i="11"/>
  <c r="C227" i="11"/>
  <c r="H233" i="11"/>
  <c r="H246" i="11"/>
  <c r="K259" i="11"/>
  <c r="H21" i="12"/>
  <c r="F26" i="12"/>
  <c r="C54" i="12"/>
  <c r="C231" i="16"/>
  <c r="E230" i="16"/>
  <c r="J51" i="17"/>
  <c r="H52" i="17"/>
  <c r="G20" i="11"/>
  <c r="F76" i="11"/>
  <c r="F83" i="11"/>
  <c r="F75" i="11" s="1"/>
  <c r="C122" i="11"/>
  <c r="H160" i="11"/>
  <c r="J174" i="11"/>
  <c r="J173" i="11" s="1"/>
  <c r="C260" i="11"/>
  <c r="G259" i="11"/>
  <c r="H43" i="12"/>
  <c r="C55" i="12"/>
  <c r="C58" i="12"/>
  <c r="H80" i="12"/>
  <c r="C89" i="12"/>
  <c r="K83" i="12"/>
  <c r="K75" i="12" s="1"/>
  <c r="K52" i="12" s="1"/>
  <c r="C103" i="12"/>
  <c r="H112" i="12"/>
  <c r="H122" i="12"/>
  <c r="F187" i="12"/>
  <c r="F231" i="12"/>
  <c r="F230" i="12" s="1"/>
  <c r="H53" i="16"/>
  <c r="I195" i="16"/>
  <c r="C58" i="11"/>
  <c r="J130" i="11"/>
  <c r="C151" i="11"/>
  <c r="L187" i="11"/>
  <c r="G187" i="11"/>
  <c r="C235" i="11"/>
  <c r="C238" i="11"/>
  <c r="H264" i="11"/>
  <c r="H58" i="12"/>
  <c r="C84" i="12"/>
  <c r="H89" i="12"/>
  <c r="C160" i="12"/>
  <c r="K174" i="12"/>
  <c r="K173" i="12" s="1"/>
  <c r="C179" i="12"/>
  <c r="H179" i="12"/>
  <c r="L195" i="12"/>
  <c r="C205" i="12"/>
  <c r="C227" i="12"/>
  <c r="C238" i="12"/>
  <c r="C264" i="12"/>
  <c r="J259" i="12"/>
  <c r="C76" i="16"/>
  <c r="C83" i="16"/>
  <c r="F75" i="16"/>
  <c r="F52" i="16" s="1"/>
  <c r="F51" i="16" s="1"/>
  <c r="F50" i="16" s="1"/>
  <c r="E194" i="16"/>
  <c r="E51" i="16" s="1"/>
  <c r="H112" i="11"/>
  <c r="F174" i="11"/>
  <c r="F173" i="11" s="1"/>
  <c r="C184" i="11"/>
  <c r="E187" i="11"/>
  <c r="G230" i="11"/>
  <c r="G194" i="11" s="1"/>
  <c r="C233" i="11"/>
  <c r="J230" i="11"/>
  <c r="C276" i="11"/>
  <c r="G75" i="12"/>
  <c r="G83" i="12"/>
  <c r="C83" i="12" s="1"/>
  <c r="C136" i="12"/>
  <c r="E130" i="12"/>
  <c r="C130" i="12" s="1"/>
  <c r="L174" i="12"/>
  <c r="L173" i="12" s="1"/>
  <c r="L52" i="12" s="1"/>
  <c r="E174" i="12"/>
  <c r="E173" i="12" s="1"/>
  <c r="J187" i="12"/>
  <c r="F204" i="12"/>
  <c r="F195" i="12" s="1"/>
  <c r="J231" i="12"/>
  <c r="J230" i="12" s="1"/>
  <c r="L259" i="12"/>
  <c r="L230" i="12" s="1"/>
  <c r="L286" i="12" s="1"/>
  <c r="C173" i="16"/>
  <c r="H231" i="16"/>
  <c r="I230" i="16"/>
  <c r="G270" i="12"/>
  <c r="G269" i="12" s="1"/>
  <c r="F26" i="13"/>
  <c r="C43" i="13"/>
  <c r="G53" i="13"/>
  <c r="C69" i="13"/>
  <c r="C80" i="13"/>
  <c r="D83" i="13"/>
  <c r="F83" i="13"/>
  <c r="H95" i="13"/>
  <c r="K130" i="13"/>
  <c r="C166" i="13"/>
  <c r="E174" i="13"/>
  <c r="E173" i="13" s="1"/>
  <c r="C188" i="13"/>
  <c r="H188" i="13"/>
  <c r="L195" i="13"/>
  <c r="C205" i="13"/>
  <c r="G231" i="13"/>
  <c r="L259" i="13"/>
  <c r="C264" i="13"/>
  <c r="C276" i="13"/>
  <c r="H276" i="13"/>
  <c r="C283" i="13"/>
  <c r="H290" i="13"/>
  <c r="F20" i="14"/>
  <c r="H31" i="14"/>
  <c r="C55" i="14"/>
  <c r="J54" i="14"/>
  <c r="J53" i="14" s="1"/>
  <c r="I67" i="14"/>
  <c r="H67" i="14" s="1"/>
  <c r="D76" i="14"/>
  <c r="H77" i="14"/>
  <c r="C95" i="14"/>
  <c r="H95" i="14"/>
  <c r="H116" i="14"/>
  <c r="H136" i="14"/>
  <c r="C151" i="14"/>
  <c r="C166" i="14"/>
  <c r="H184" i="14"/>
  <c r="G204" i="14"/>
  <c r="H235" i="14"/>
  <c r="L231" i="14"/>
  <c r="L230" i="14" s="1"/>
  <c r="L194" i="14" s="1"/>
  <c r="C252" i="14"/>
  <c r="H272" i="14"/>
  <c r="E75" i="15"/>
  <c r="E52" i="15" s="1"/>
  <c r="E51" i="15" s="1"/>
  <c r="J76" i="15"/>
  <c r="H89" i="15"/>
  <c r="H103" i="15"/>
  <c r="C131" i="15"/>
  <c r="L130" i="15"/>
  <c r="C151" i="15"/>
  <c r="H192" i="15"/>
  <c r="G231" i="15"/>
  <c r="G230" i="15" s="1"/>
  <c r="K231" i="15"/>
  <c r="K230" i="15" s="1"/>
  <c r="C246" i="15"/>
  <c r="H259" i="15"/>
  <c r="L270" i="15"/>
  <c r="C43" i="16"/>
  <c r="C77" i="16"/>
  <c r="H83" i="16"/>
  <c r="C89" i="16"/>
  <c r="H95" i="16"/>
  <c r="C116" i="16"/>
  <c r="H122" i="16"/>
  <c r="H141" i="16"/>
  <c r="C166" i="16"/>
  <c r="H166" i="16"/>
  <c r="J174" i="16"/>
  <c r="C187" i="16"/>
  <c r="C188" i="16"/>
  <c r="H188" i="16"/>
  <c r="C196" i="16"/>
  <c r="H259" i="16"/>
  <c r="C269" i="16"/>
  <c r="H281" i="16"/>
  <c r="F286" i="16"/>
  <c r="F287" i="17"/>
  <c r="C50" i="17"/>
  <c r="C55" i="17"/>
  <c r="C76" i="17"/>
  <c r="C77" i="17"/>
  <c r="H174" i="17"/>
  <c r="C175" i="17"/>
  <c r="C184" i="17"/>
  <c r="H191" i="17"/>
  <c r="C231" i="17"/>
  <c r="G286" i="17"/>
  <c r="K286" i="17"/>
  <c r="C58" i="13"/>
  <c r="K75" i="13"/>
  <c r="H80" i="13"/>
  <c r="K83" i="13"/>
  <c r="C165" i="13"/>
  <c r="K187" i="13"/>
  <c r="J230" i="13"/>
  <c r="C259" i="13"/>
  <c r="H281" i="13"/>
  <c r="C67" i="14"/>
  <c r="J75" i="14"/>
  <c r="H131" i="14"/>
  <c r="H144" i="14"/>
  <c r="C165" i="14"/>
  <c r="H179" i="14"/>
  <c r="J195" i="14"/>
  <c r="D231" i="14"/>
  <c r="C21" i="15"/>
  <c r="C289" i="15" s="1"/>
  <c r="C288" i="15" s="1"/>
  <c r="H27" i="15"/>
  <c r="K75" i="15"/>
  <c r="C122" i="15"/>
  <c r="C141" i="15"/>
  <c r="C144" i="15"/>
  <c r="C216" i="15"/>
  <c r="C272" i="15"/>
  <c r="L287" i="16"/>
  <c r="D53" i="16"/>
  <c r="H58" i="16"/>
  <c r="I75" i="16"/>
  <c r="H75" i="16" s="1"/>
  <c r="D130" i="16"/>
  <c r="C130" i="16" s="1"/>
  <c r="I130" i="16"/>
  <c r="H130" i="16" s="1"/>
  <c r="C131" i="16"/>
  <c r="C191" i="16"/>
  <c r="I191" i="16"/>
  <c r="I187" i="16" s="1"/>
  <c r="H187" i="16" s="1"/>
  <c r="C192" i="16"/>
  <c r="H227" i="16"/>
  <c r="H235" i="16"/>
  <c r="H252" i="16"/>
  <c r="L286" i="16"/>
  <c r="H21" i="17"/>
  <c r="H289" i="17" s="1"/>
  <c r="H288" i="17" s="1"/>
  <c r="H26" i="17"/>
  <c r="I287" i="17"/>
  <c r="C52" i="17"/>
  <c r="C80" i="17"/>
  <c r="C122" i="17"/>
  <c r="C136" i="17"/>
  <c r="C174" i="17"/>
  <c r="C187" i="17"/>
  <c r="H246" i="17"/>
  <c r="D286" i="17"/>
  <c r="L286" i="17"/>
  <c r="H58" i="13"/>
  <c r="F75" i="13"/>
  <c r="H89" i="13"/>
  <c r="H112" i="13"/>
  <c r="C122" i="13"/>
  <c r="H141" i="13"/>
  <c r="C151" i="13"/>
  <c r="H160" i="13"/>
  <c r="C227" i="13"/>
  <c r="L230" i="13"/>
  <c r="C238" i="13"/>
  <c r="L53" i="14"/>
  <c r="L52" i="14" s="1"/>
  <c r="C83" i="14"/>
  <c r="H165" i="14"/>
  <c r="F195" i="14"/>
  <c r="F194" i="14" s="1"/>
  <c r="C233" i="14"/>
  <c r="H233" i="14"/>
  <c r="H246" i="14"/>
  <c r="K52" i="15"/>
  <c r="C58" i="15"/>
  <c r="H191" i="15"/>
  <c r="E195" i="15"/>
  <c r="E194" i="15" s="1"/>
  <c r="J269" i="15"/>
  <c r="C174" i="16"/>
  <c r="C204" i="16"/>
  <c r="H204" i="16"/>
  <c r="H238" i="16"/>
  <c r="C251" i="16"/>
  <c r="H270" i="16"/>
  <c r="H276" i="16"/>
  <c r="H43" i="17"/>
  <c r="D287" i="17"/>
  <c r="C53" i="17"/>
  <c r="C67" i="17"/>
  <c r="C188" i="17"/>
  <c r="C194" i="17"/>
  <c r="C195" i="17"/>
  <c r="C227" i="17"/>
  <c r="C235" i="17"/>
  <c r="E286" i="17"/>
  <c r="I286" i="17"/>
  <c r="L269" i="12"/>
  <c r="H290" i="12"/>
  <c r="K26" i="13"/>
  <c r="H26" i="13" s="1"/>
  <c r="H43" i="13"/>
  <c r="F53" i="13"/>
  <c r="L53" i="13"/>
  <c r="H69" i="13"/>
  <c r="J75" i="13"/>
  <c r="G75" i="13"/>
  <c r="E83" i="13"/>
  <c r="G83" i="13"/>
  <c r="H103" i="13"/>
  <c r="C112" i="13"/>
  <c r="H122" i="13"/>
  <c r="J130" i="13"/>
  <c r="G174" i="13"/>
  <c r="G173" i="13" s="1"/>
  <c r="G187" i="13"/>
  <c r="J204" i="13"/>
  <c r="J195" i="13" s="1"/>
  <c r="C216" i="13"/>
  <c r="F231" i="13"/>
  <c r="F230" i="13" s="1"/>
  <c r="C235" i="13"/>
  <c r="H264" i="13"/>
  <c r="C43" i="14"/>
  <c r="H43" i="14"/>
  <c r="D53" i="14"/>
  <c r="H55" i="14"/>
  <c r="C69" i="14"/>
  <c r="H80" i="14"/>
  <c r="H112" i="14"/>
  <c r="H122" i="14"/>
  <c r="C141" i="14"/>
  <c r="H151" i="14"/>
  <c r="E174" i="14"/>
  <c r="E173" i="14" s="1"/>
  <c r="H175" i="14"/>
  <c r="E191" i="14"/>
  <c r="E187" i="14" s="1"/>
  <c r="H216" i="14"/>
  <c r="J230" i="14"/>
  <c r="E231" i="14"/>
  <c r="E230" i="14" s="1"/>
  <c r="H264" i="14"/>
  <c r="H276" i="14"/>
  <c r="H54" i="15"/>
  <c r="J54" i="15"/>
  <c r="J53" i="15" s="1"/>
  <c r="D67" i="15"/>
  <c r="D53" i="15" s="1"/>
  <c r="I67" i="15"/>
  <c r="C80" i="15"/>
  <c r="F83" i="15"/>
  <c r="C103" i="15"/>
  <c r="C112" i="15"/>
  <c r="H166" i="15"/>
  <c r="C179" i="15"/>
  <c r="H179" i="15"/>
  <c r="C184" i="15"/>
  <c r="H188" i="15"/>
  <c r="F195" i="15"/>
  <c r="C233" i="15"/>
  <c r="H233" i="15"/>
  <c r="F231" i="15"/>
  <c r="F230" i="15" s="1"/>
  <c r="H283" i="15"/>
  <c r="H43" i="16"/>
  <c r="H54" i="16"/>
  <c r="H77" i="16"/>
  <c r="C84" i="16"/>
  <c r="C95" i="16"/>
  <c r="C122" i="16"/>
  <c r="C165" i="16"/>
  <c r="C179" i="16"/>
  <c r="H179" i="16"/>
  <c r="C184" i="16"/>
  <c r="K196" i="16"/>
  <c r="K195" i="16" s="1"/>
  <c r="C198" i="16"/>
  <c r="H205" i="16"/>
  <c r="C216" i="16"/>
  <c r="H233" i="16"/>
  <c r="K230" i="16"/>
  <c r="G230" i="16"/>
  <c r="G194" i="16" s="1"/>
  <c r="G51" i="16" s="1"/>
  <c r="G50" i="16" s="1"/>
  <c r="H264" i="16"/>
  <c r="E286" i="16"/>
  <c r="C26" i="17"/>
  <c r="C75" i="17"/>
  <c r="C84" i="17"/>
  <c r="C144" i="17"/>
  <c r="H166" i="17"/>
  <c r="C173" i="17"/>
  <c r="C179" i="17"/>
  <c r="H194" i="17"/>
  <c r="H196" i="17"/>
  <c r="H238" i="17"/>
  <c r="H251" i="17"/>
  <c r="F286" i="17"/>
  <c r="J286" i="17"/>
  <c r="G52" i="14"/>
  <c r="J52" i="14"/>
  <c r="D75" i="14"/>
  <c r="H26" i="14"/>
  <c r="F173" i="14"/>
  <c r="F52" i="14" s="1"/>
  <c r="F51" i="14" s="1"/>
  <c r="C174" i="14"/>
  <c r="G269" i="14"/>
  <c r="C270" i="14"/>
  <c r="C173" i="14"/>
  <c r="G195" i="14"/>
  <c r="C196" i="14"/>
  <c r="H83" i="14"/>
  <c r="I230" i="14"/>
  <c r="C269" i="14"/>
  <c r="H283" i="14"/>
  <c r="C26" i="15"/>
  <c r="F20" i="15"/>
  <c r="F54" i="15"/>
  <c r="F53" i="15" s="1"/>
  <c r="C55" i="15"/>
  <c r="C27" i="16"/>
  <c r="F26" i="16"/>
  <c r="K286" i="16"/>
  <c r="J20" i="14"/>
  <c r="H21" i="14"/>
  <c r="H289" i="14" s="1"/>
  <c r="H288" i="14" s="1"/>
  <c r="H84" i="14"/>
  <c r="H166" i="14"/>
  <c r="H188" i="14"/>
  <c r="K231" i="14"/>
  <c r="H231" i="14" s="1"/>
  <c r="H238" i="14"/>
  <c r="K251" i="14"/>
  <c r="H251" i="14" s="1"/>
  <c r="H252" i="14"/>
  <c r="C283" i="14"/>
  <c r="C289" i="14" s="1"/>
  <c r="C288" i="14" s="1"/>
  <c r="J286" i="14"/>
  <c r="G20" i="14"/>
  <c r="K20" i="14"/>
  <c r="E54" i="14"/>
  <c r="I54" i="14"/>
  <c r="E76" i="14"/>
  <c r="I76" i="14"/>
  <c r="E130" i="14"/>
  <c r="C130" i="14" s="1"/>
  <c r="I130" i="14"/>
  <c r="H130" i="14" s="1"/>
  <c r="I174" i="14"/>
  <c r="C175" i="14"/>
  <c r="K191" i="14"/>
  <c r="H191" i="14" s="1"/>
  <c r="H192" i="14"/>
  <c r="K196" i="14"/>
  <c r="H205" i="14"/>
  <c r="I204" i="14"/>
  <c r="G231" i="14"/>
  <c r="K259" i="14"/>
  <c r="H259" i="14" s="1"/>
  <c r="H260" i="14"/>
  <c r="K270" i="14"/>
  <c r="F286" i="14"/>
  <c r="K289" i="15"/>
  <c r="K288" i="15" s="1"/>
  <c r="K20" i="15"/>
  <c r="H21" i="15"/>
  <c r="H289" i="15" s="1"/>
  <c r="H288" i="15" s="1"/>
  <c r="L269" i="15"/>
  <c r="H269" i="15" s="1"/>
  <c r="H270" i="15"/>
  <c r="L20" i="14"/>
  <c r="D187" i="14"/>
  <c r="C187" i="14" s="1"/>
  <c r="C205" i="14"/>
  <c r="E204" i="14"/>
  <c r="J194" i="14"/>
  <c r="C227" i="14"/>
  <c r="D230" i="14"/>
  <c r="C251" i="14"/>
  <c r="G259" i="14"/>
  <c r="C259" i="14" s="1"/>
  <c r="L286" i="14"/>
  <c r="G289" i="15"/>
  <c r="G288" i="15" s="1"/>
  <c r="G20" i="15"/>
  <c r="C136" i="15"/>
  <c r="D130" i="15"/>
  <c r="C76" i="15"/>
  <c r="H131" i="15"/>
  <c r="J130" i="15"/>
  <c r="H130" i="15" s="1"/>
  <c r="C204" i="15"/>
  <c r="E286" i="15"/>
  <c r="H31" i="16"/>
  <c r="K26" i="16"/>
  <c r="I53" i="15"/>
  <c r="H55" i="15"/>
  <c r="C77" i="15"/>
  <c r="H77" i="15"/>
  <c r="J83" i="15"/>
  <c r="C95" i="15"/>
  <c r="H95" i="15"/>
  <c r="F130" i="15"/>
  <c r="F75" i="15" s="1"/>
  <c r="F286" i="15" s="1"/>
  <c r="H151" i="15"/>
  <c r="C174" i="15"/>
  <c r="D173" i="15"/>
  <c r="C173" i="15" s="1"/>
  <c r="L173" i="15"/>
  <c r="C188" i="15"/>
  <c r="L187" i="15"/>
  <c r="H187" i="15" s="1"/>
  <c r="G194" i="15"/>
  <c r="G51" i="15" s="1"/>
  <c r="K194" i="15"/>
  <c r="K51" i="15" s="1"/>
  <c r="K50" i="15" s="1"/>
  <c r="C205" i="15"/>
  <c r="H205" i="15"/>
  <c r="C235" i="15"/>
  <c r="H235" i="15"/>
  <c r="C238" i="15"/>
  <c r="D231" i="15"/>
  <c r="L231" i="15"/>
  <c r="L230" i="15" s="1"/>
  <c r="C252" i="15"/>
  <c r="D251" i="15"/>
  <c r="C251" i="15" s="1"/>
  <c r="G286" i="15"/>
  <c r="K286" i="15"/>
  <c r="C281" i="15"/>
  <c r="H281" i="15"/>
  <c r="D20" i="15"/>
  <c r="C20" i="15" s="1"/>
  <c r="L20" i="15"/>
  <c r="H20" i="15" s="1"/>
  <c r="C67" i="15"/>
  <c r="H67" i="15"/>
  <c r="C84" i="15"/>
  <c r="D83" i="15"/>
  <c r="C83" i="15" s="1"/>
  <c r="L83" i="15"/>
  <c r="L75" i="15" s="1"/>
  <c r="L52" i="15" s="1"/>
  <c r="C166" i="15"/>
  <c r="D165" i="15"/>
  <c r="C165" i="15" s="1"/>
  <c r="C175" i="15"/>
  <c r="H175" i="15"/>
  <c r="C192" i="15"/>
  <c r="D191" i="15"/>
  <c r="C191" i="15" s="1"/>
  <c r="C196" i="15"/>
  <c r="D195" i="15"/>
  <c r="L195" i="15"/>
  <c r="L194" i="15" s="1"/>
  <c r="J204" i="15"/>
  <c r="J195" i="15" s="1"/>
  <c r="J194" i="15" s="1"/>
  <c r="C227" i="15"/>
  <c r="H227" i="15"/>
  <c r="C260" i="15"/>
  <c r="D259" i="15"/>
  <c r="C259" i="15" s="1"/>
  <c r="D270" i="15"/>
  <c r="D289" i="16"/>
  <c r="D288" i="16" s="1"/>
  <c r="C21" i="16"/>
  <c r="L289" i="16"/>
  <c r="L288" i="16" s="1"/>
  <c r="L20" i="16"/>
  <c r="I76" i="15"/>
  <c r="I174" i="15"/>
  <c r="I204" i="15"/>
  <c r="I230" i="15"/>
  <c r="H230" i="15" s="1"/>
  <c r="G20" i="16"/>
  <c r="K20" i="16"/>
  <c r="C230" i="16"/>
  <c r="H251" i="16"/>
  <c r="G286" i="16"/>
  <c r="H286" i="17"/>
  <c r="C259" i="16"/>
  <c r="H269" i="16"/>
  <c r="C287" i="17"/>
  <c r="K194" i="16"/>
  <c r="H45" i="16"/>
  <c r="C283" i="16"/>
  <c r="I286" i="16"/>
  <c r="G287" i="16"/>
  <c r="H45" i="17"/>
  <c r="C51" i="17"/>
  <c r="C283" i="17"/>
  <c r="C286" i="17" s="1"/>
  <c r="D195" i="16"/>
  <c r="H51" i="17"/>
  <c r="I289" i="17"/>
  <c r="I288" i="17" s="1"/>
  <c r="J75" i="11"/>
  <c r="C21" i="11"/>
  <c r="L20" i="11"/>
  <c r="H45" i="11"/>
  <c r="K53" i="11"/>
  <c r="G75" i="11"/>
  <c r="C77" i="11"/>
  <c r="C80" i="11"/>
  <c r="K83" i="11"/>
  <c r="I84" i="11"/>
  <c r="C89" i="11"/>
  <c r="I95" i="11"/>
  <c r="H95" i="11" s="1"/>
  <c r="H105" i="11"/>
  <c r="I103" i="11"/>
  <c r="H103" i="11" s="1"/>
  <c r="I116" i="11"/>
  <c r="H116" i="11" s="1"/>
  <c r="L130" i="11"/>
  <c r="H191" i="11"/>
  <c r="J187" i="11"/>
  <c r="I289" i="11"/>
  <c r="I288" i="11" s="1"/>
  <c r="H21" i="11"/>
  <c r="C26" i="11"/>
  <c r="C54" i="11"/>
  <c r="D53" i="11"/>
  <c r="H57" i="11"/>
  <c r="I55" i="11"/>
  <c r="H60" i="11"/>
  <c r="I58" i="11"/>
  <c r="H58" i="11" s="1"/>
  <c r="E83" i="11"/>
  <c r="E75" i="11" s="1"/>
  <c r="E52" i="11" s="1"/>
  <c r="C95" i="11"/>
  <c r="C131" i="11"/>
  <c r="D130" i="11"/>
  <c r="E130" i="11"/>
  <c r="C141" i="11"/>
  <c r="H145" i="11"/>
  <c r="I144" i="11"/>
  <c r="H144" i="11" s="1"/>
  <c r="H26" i="11"/>
  <c r="G53" i="11"/>
  <c r="G52" i="11" s="1"/>
  <c r="H70" i="11"/>
  <c r="I69" i="11"/>
  <c r="H69" i="11" s="1"/>
  <c r="K75" i="11"/>
  <c r="C84" i="11"/>
  <c r="D83" i="11"/>
  <c r="I122" i="11"/>
  <c r="H122" i="11" s="1"/>
  <c r="H129" i="11"/>
  <c r="H128" i="11" s="1"/>
  <c r="I128" i="11"/>
  <c r="H138" i="11"/>
  <c r="I136" i="11"/>
  <c r="H136" i="11" s="1"/>
  <c r="E20" i="11"/>
  <c r="K20" i="11"/>
  <c r="C41" i="11"/>
  <c r="D20" i="11"/>
  <c r="C43" i="11"/>
  <c r="C45" i="11"/>
  <c r="C76" i="11"/>
  <c r="L75" i="11"/>
  <c r="L286" i="11" s="1"/>
  <c r="H79" i="11"/>
  <c r="I77" i="11"/>
  <c r="H82" i="11"/>
  <c r="I80" i="11"/>
  <c r="H80" i="11" s="1"/>
  <c r="H91" i="11"/>
  <c r="I89" i="11"/>
  <c r="H89" i="11" s="1"/>
  <c r="I131" i="11"/>
  <c r="C136" i="11"/>
  <c r="C175" i="11"/>
  <c r="E174" i="11"/>
  <c r="E173" i="11" s="1"/>
  <c r="F187" i="11"/>
  <c r="C187" i="11" s="1"/>
  <c r="C205" i="11"/>
  <c r="E204" i="11"/>
  <c r="H252" i="11"/>
  <c r="I251" i="11"/>
  <c r="H251" i="11" s="1"/>
  <c r="F286" i="11"/>
  <c r="H55" i="12"/>
  <c r="I54" i="12"/>
  <c r="F20" i="11"/>
  <c r="I151" i="11"/>
  <c r="H151" i="11" s="1"/>
  <c r="I166" i="11"/>
  <c r="C192" i="11"/>
  <c r="H192" i="11"/>
  <c r="C198" i="11"/>
  <c r="D196" i="11"/>
  <c r="E75" i="12"/>
  <c r="H77" i="12"/>
  <c r="I76" i="12"/>
  <c r="C179" i="11"/>
  <c r="H181" i="11"/>
  <c r="I179" i="11"/>
  <c r="H179" i="11" s="1"/>
  <c r="I184" i="11"/>
  <c r="H184" i="11" s="1"/>
  <c r="C188" i="11"/>
  <c r="H190" i="11"/>
  <c r="I188" i="11"/>
  <c r="J195" i="11"/>
  <c r="J194" i="11" s="1"/>
  <c r="G53" i="12"/>
  <c r="G52" i="12" s="1"/>
  <c r="C67" i="12"/>
  <c r="F75" i="12"/>
  <c r="F52" i="12" s="1"/>
  <c r="D174" i="11"/>
  <c r="I175" i="11"/>
  <c r="C191" i="11"/>
  <c r="F194" i="11"/>
  <c r="K230" i="11"/>
  <c r="K194" i="11" s="1"/>
  <c r="H283" i="11"/>
  <c r="E53" i="12"/>
  <c r="E52" i="12" s="1"/>
  <c r="J75" i="12"/>
  <c r="J52" i="12" s="1"/>
  <c r="I198" i="11"/>
  <c r="H198" i="11" s="1"/>
  <c r="D231" i="11"/>
  <c r="I260" i="11"/>
  <c r="I272" i="11"/>
  <c r="C283" i="11"/>
  <c r="E20" i="12"/>
  <c r="C21" i="12"/>
  <c r="C289" i="12" s="1"/>
  <c r="C288" i="12" s="1"/>
  <c r="I103" i="12"/>
  <c r="H103" i="12" s="1"/>
  <c r="I136" i="12"/>
  <c r="H136" i="12" s="1"/>
  <c r="C141" i="12"/>
  <c r="I141" i="12"/>
  <c r="H141" i="12" s="1"/>
  <c r="H153" i="12"/>
  <c r="I151" i="12"/>
  <c r="H151" i="12" s="1"/>
  <c r="C175" i="12"/>
  <c r="D174" i="12"/>
  <c r="C188" i="12"/>
  <c r="E187" i="12"/>
  <c r="C187" i="12" s="1"/>
  <c r="C191" i="12"/>
  <c r="C198" i="12"/>
  <c r="H198" i="12"/>
  <c r="I196" i="12"/>
  <c r="K231" i="12"/>
  <c r="K230" i="12" s="1"/>
  <c r="K194" i="12" s="1"/>
  <c r="K51" i="12" s="1"/>
  <c r="H247" i="12"/>
  <c r="I246" i="12"/>
  <c r="H246" i="12" s="1"/>
  <c r="C251" i="12"/>
  <c r="C260" i="12"/>
  <c r="H260" i="12"/>
  <c r="I204" i="11"/>
  <c r="H204" i="11" s="1"/>
  <c r="E231" i="11"/>
  <c r="E230" i="11" s="1"/>
  <c r="I231" i="11"/>
  <c r="D259" i="11"/>
  <c r="C259" i="11" s="1"/>
  <c r="I281" i="11"/>
  <c r="H281" i="11" s="1"/>
  <c r="H289" i="12"/>
  <c r="C69" i="12"/>
  <c r="D76" i="12"/>
  <c r="I95" i="12"/>
  <c r="H95" i="12" s="1"/>
  <c r="I116" i="12"/>
  <c r="H116" i="12" s="1"/>
  <c r="C151" i="12"/>
  <c r="H185" i="12"/>
  <c r="I184" i="12"/>
  <c r="H184" i="12" s="1"/>
  <c r="H193" i="12"/>
  <c r="I192" i="12"/>
  <c r="H207" i="12"/>
  <c r="I205" i="12"/>
  <c r="H218" i="12"/>
  <c r="I216" i="12"/>
  <c r="H216" i="12" s="1"/>
  <c r="H253" i="12"/>
  <c r="I252" i="12"/>
  <c r="D270" i="11"/>
  <c r="G20" i="12"/>
  <c r="K20" i="12"/>
  <c r="I67" i="12"/>
  <c r="H67" i="12" s="1"/>
  <c r="I84" i="12"/>
  <c r="I131" i="12"/>
  <c r="C144" i="12"/>
  <c r="I144" i="12"/>
  <c r="H144" i="12" s="1"/>
  <c r="C166" i="12"/>
  <c r="D165" i="12"/>
  <c r="C165" i="12" s="1"/>
  <c r="J204" i="12"/>
  <c r="J195" i="12" s="1"/>
  <c r="H227" i="12"/>
  <c r="G231" i="12"/>
  <c r="G230" i="12" s="1"/>
  <c r="G194" i="12" s="1"/>
  <c r="D20" i="12"/>
  <c r="H188" i="12"/>
  <c r="H234" i="12"/>
  <c r="I233" i="12"/>
  <c r="H233" i="12" s="1"/>
  <c r="H237" i="12"/>
  <c r="I235" i="12"/>
  <c r="H235" i="12" s="1"/>
  <c r="H240" i="12"/>
  <c r="I238" i="12"/>
  <c r="H238" i="12" s="1"/>
  <c r="H283" i="12"/>
  <c r="C54" i="13"/>
  <c r="D53" i="13"/>
  <c r="I160" i="12"/>
  <c r="H160" i="12" s="1"/>
  <c r="I166" i="12"/>
  <c r="I175" i="12"/>
  <c r="E204" i="12"/>
  <c r="E195" i="12" s="1"/>
  <c r="E194" i="12" s="1"/>
  <c r="E231" i="12"/>
  <c r="E230" i="12" s="1"/>
  <c r="D259" i="12"/>
  <c r="C259" i="12" s="1"/>
  <c r="C272" i="12"/>
  <c r="D270" i="12"/>
  <c r="I281" i="12"/>
  <c r="H281" i="12" s="1"/>
  <c r="H282" i="12"/>
  <c r="K53" i="13"/>
  <c r="K52" i="13" s="1"/>
  <c r="H55" i="13"/>
  <c r="I54" i="13"/>
  <c r="C76" i="13"/>
  <c r="C83" i="13"/>
  <c r="D196" i="12"/>
  <c r="I272" i="12"/>
  <c r="H272" i="12" s="1"/>
  <c r="G286" i="12"/>
  <c r="H288" i="12"/>
  <c r="F52" i="13"/>
  <c r="E75" i="13"/>
  <c r="H77" i="13"/>
  <c r="I76" i="13"/>
  <c r="I264" i="12"/>
  <c r="H264" i="12" s="1"/>
  <c r="C26" i="13"/>
  <c r="J52" i="13"/>
  <c r="G52" i="13"/>
  <c r="C67" i="13"/>
  <c r="G20" i="13"/>
  <c r="K20" i="13"/>
  <c r="C31" i="13"/>
  <c r="C55" i="13"/>
  <c r="E67" i="13"/>
  <c r="E53" i="13" s="1"/>
  <c r="E52" i="13" s="1"/>
  <c r="I67" i="13"/>
  <c r="H67" i="13" s="1"/>
  <c r="C77" i="13"/>
  <c r="I84" i="13"/>
  <c r="H96" i="13"/>
  <c r="H104" i="13"/>
  <c r="L130" i="13"/>
  <c r="L75" i="13" s="1"/>
  <c r="C160" i="13"/>
  <c r="C175" i="13"/>
  <c r="F187" i="13"/>
  <c r="C191" i="13"/>
  <c r="G230" i="13"/>
  <c r="G194" i="13" s="1"/>
  <c r="C251" i="13"/>
  <c r="H269" i="13"/>
  <c r="H283" i="13"/>
  <c r="H129" i="13"/>
  <c r="H128" i="13" s="1"/>
  <c r="I128" i="13"/>
  <c r="C131" i="13"/>
  <c r="D130" i="13"/>
  <c r="C130" i="13" s="1"/>
  <c r="C174" i="13"/>
  <c r="D173" i="13"/>
  <c r="C173" i="13" s="1"/>
  <c r="H175" i="13"/>
  <c r="E20" i="13"/>
  <c r="C21" i="13"/>
  <c r="C289" i="13" s="1"/>
  <c r="C288" i="13" s="1"/>
  <c r="H138" i="13"/>
  <c r="I136" i="13"/>
  <c r="H136" i="13" s="1"/>
  <c r="H166" i="13"/>
  <c r="I165" i="13"/>
  <c r="H165" i="13" s="1"/>
  <c r="K230" i="13"/>
  <c r="K194" i="13" s="1"/>
  <c r="F20" i="13"/>
  <c r="J20" i="13"/>
  <c r="H21" i="13"/>
  <c r="H289" i="13" s="1"/>
  <c r="H288" i="13" s="1"/>
  <c r="I116" i="13"/>
  <c r="H116" i="13" s="1"/>
  <c r="C136" i="13"/>
  <c r="C187" i="13"/>
  <c r="F195" i="13"/>
  <c r="F194" i="13" s="1"/>
  <c r="I184" i="13"/>
  <c r="H184" i="13" s="1"/>
  <c r="I192" i="13"/>
  <c r="D196" i="13"/>
  <c r="D230" i="13"/>
  <c r="H232" i="13"/>
  <c r="I233" i="13"/>
  <c r="H233" i="13" s="1"/>
  <c r="I246" i="13"/>
  <c r="H246" i="13" s="1"/>
  <c r="I252" i="13"/>
  <c r="I259" i="13"/>
  <c r="H259" i="13" s="1"/>
  <c r="C260" i="13"/>
  <c r="D270" i="13"/>
  <c r="H270" i="13"/>
  <c r="H282" i="13"/>
  <c r="I151" i="13"/>
  <c r="H151" i="13" s="1"/>
  <c r="I196" i="13"/>
  <c r="I205" i="13"/>
  <c r="I216" i="13"/>
  <c r="H216" i="13" s="1"/>
  <c r="I235" i="13"/>
  <c r="H235" i="13" s="1"/>
  <c r="I238" i="13"/>
  <c r="H238" i="13" s="1"/>
  <c r="F286" i="13"/>
  <c r="I179" i="13"/>
  <c r="H179" i="13" s="1"/>
  <c r="E204" i="13"/>
  <c r="E195" i="13" s="1"/>
  <c r="E231" i="13"/>
  <c r="E230" i="13" s="1"/>
  <c r="F50" i="14" l="1"/>
  <c r="F287" i="14"/>
  <c r="J194" i="13"/>
  <c r="J286" i="13"/>
  <c r="E287" i="15"/>
  <c r="E50" i="15"/>
  <c r="F194" i="12"/>
  <c r="F286" i="12"/>
  <c r="E287" i="16"/>
  <c r="E50" i="16"/>
  <c r="I231" i="13"/>
  <c r="G51" i="11"/>
  <c r="G286" i="11"/>
  <c r="L194" i="13"/>
  <c r="D75" i="16"/>
  <c r="C75" i="16" s="1"/>
  <c r="L194" i="12"/>
  <c r="L51" i="12" s="1"/>
  <c r="H196" i="16"/>
  <c r="K286" i="13"/>
  <c r="F51" i="13"/>
  <c r="F51" i="12"/>
  <c r="F50" i="12" s="1"/>
  <c r="K52" i="11"/>
  <c r="J52" i="11"/>
  <c r="J51" i="11" s="1"/>
  <c r="G230" i="14"/>
  <c r="C191" i="14"/>
  <c r="I52" i="16"/>
  <c r="J287" i="17"/>
  <c r="H287" i="17" s="1"/>
  <c r="J50" i="17"/>
  <c r="H50" i="17" s="1"/>
  <c r="C26" i="12"/>
  <c r="F20" i="12"/>
  <c r="C20" i="12" s="1"/>
  <c r="C204" i="13"/>
  <c r="I130" i="13"/>
  <c r="J51" i="13"/>
  <c r="I231" i="12"/>
  <c r="D230" i="12"/>
  <c r="F52" i="11"/>
  <c r="C20" i="11"/>
  <c r="C130" i="11"/>
  <c r="C230" i="14"/>
  <c r="H191" i="16"/>
  <c r="E286" i="13"/>
  <c r="G286" i="13"/>
  <c r="C20" i="13"/>
  <c r="E286" i="12"/>
  <c r="K286" i="12"/>
  <c r="C204" i="12"/>
  <c r="I259" i="12"/>
  <c r="H259" i="12" s="1"/>
  <c r="C83" i="11"/>
  <c r="L51" i="15"/>
  <c r="H83" i="15"/>
  <c r="C130" i="15"/>
  <c r="C231" i="14"/>
  <c r="F194" i="15"/>
  <c r="L51" i="14"/>
  <c r="C53" i="16"/>
  <c r="D52" i="16"/>
  <c r="C52" i="16" s="1"/>
  <c r="J173" i="16"/>
  <c r="H174" i="16"/>
  <c r="H230" i="16"/>
  <c r="H195" i="16"/>
  <c r="I194" i="16"/>
  <c r="G50" i="15"/>
  <c r="G287" i="15"/>
  <c r="L50" i="15"/>
  <c r="L287" i="15"/>
  <c r="I75" i="15"/>
  <c r="H76" i="15"/>
  <c r="C289" i="16"/>
  <c r="C288" i="16" s="1"/>
  <c r="H26" i="16"/>
  <c r="H76" i="14"/>
  <c r="I75" i="14"/>
  <c r="H75" i="14" s="1"/>
  <c r="C289" i="17"/>
  <c r="C288" i="17" s="1"/>
  <c r="C54" i="15"/>
  <c r="D194" i="16"/>
  <c r="C195" i="16"/>
  <c r="C286" i="16" s="1"/>
  <c r="D286" i="16"/>
  <c r="C195" i="15"/>
  <c r="C231" i="15"/>
  <c r="D230" i="15"/>
  <c r="C230" i="15" s="1"/>
  <c r="K287" i="15"/>
  <c r="L286" i="15"/>
  <c r="K195" i="14"/>
  <c r="H196" i="14"/>
  <c r="H174" i="14"/>
  <c r="I173" i="14"/>
  <c r="H173" i="14" s="1"/>
  <c r="C76" i="14"/>
  <c r="E75" i="14"/>
  <c r="C75" i="14" s="1"/>
  <c r="K187" i="14"/>
  <c r="D194" i="14"/>
  <c r="G194" i="14"/>
  <c r="H194" i="16"/>
  <c r="K51" i="16"/>
  <c r="K287" i="16" s="1"/>
  <c r="I195" i="15"/>
  <c r="H204" i="15"/>
  <c r="C270" i="15"/>
  <c r="D269" i="15"/>
  <c r="D187" i="15"/>
  <c r="C187" i="15" s="1"/>
  <c r="D75" i="15"/>
  <c r="C204" i="14"/>
  <c r="E195" i="14"/>
  <c r="H54" i="14"/>
  <c r="I53" i="14"/>
  <c r="K230" i="14"/>
  <c r="D52" i="14"/>
  <c r="G286" i="14"/>
  <c r="J51" i="14"/>
  <c r="I173" i="15"/>
  <c r="H173" i="15" s="1"/>
  <c r="H174" i="15"/>
  <c r="J75" i="15"/>
  <c r="J52" i="15" s="1"/>
  <c r="J51" i="15" s="1"/>
  <c r="H53" i="15"/>
  <c r="I52" i="15"/>
  <c r="K269" i="14"/>
  <c r="H270" i="14"/>
  <c r="H204" i="14"/>
  <c r="I195" i="14"/>
  <c r="C54" i="14"/>
  <c r="E53" i="14"/>
  <c r="H231" i="15"/>
  <c r="F287" i="16"/>
  <c r="C26" i="16"/>
  <c r="F20" i="16"/>
  <c r="F52" i="15"/>
  <c r="F51" i="15" s="1"/>
  <c r="D286" i="14"/>
  <c r="H230" i="14"/>
  <c r="C53" i="15"/>
  <c r="G51" i="14"/>
  <c r="K50" i="12"/>
  <c r="K287" i="12"/>
  <c r="L52" i="13"/>
  <c r="L51" i="13" s="1"/>
  <c r="L286" i="13"/>
  <c r="J194" i="12"/>
  <c r="J286" i="12"/>
  <c r="J287" i="11"/>
  <c r="J50" i="11"/>
  <c r="H231" i="13"/>
  <c r="H76" i="13"/>
  <c r="H231" i="12"/>
  <c r="I165" i="12"/>
  <c r="H165" i="12" s="1"/>
  <c r="H166" i="12"/>
  <c r="H252" i="12"/>
  <c r="I251" i="12"/>
  <c r="H251" i="12" s="1"/>
  <c r="G51" i="12"/>
  <c r="H76" i="12"/>
  <c r="D195" i="11"/>
  <c r="C196" i="11"/>
  <c r="H54" i="12"/>
  <c r="I53" i="12"/>
  <c r="F51" i="11"/>
  <c r="K51" i="11"/>
  <c r="C289" i="11"/>
  <c r="C288" i="11" s="1"/>
  <c r="I204" i="13"/>
  <c r="H204" i="13" s="1"/>
  <c r="H205" i="13"/>
  <c r="H252" i="13"/>
  <c r="I251" i="13"/>
  <c r="H251" i="13" s="1"/>
  <c r="C230" i="13"/>
  <c r="G51" i="13"/>
  <c r="C196" i="12"/>
  <c r="D195" i="12"/>
  <c r="H54" i="13"/>
  <c r="I53" i="13"/>
  <c r="C270" i="12"/>
  <c r="D269" i="12"/>
  <c r="H131" i="12"/>
  <c r="I130" i="12"/>
  <c r="H130" i="12" s="1"/>
  <c r="F287" i="12"/>
  <c r="H231" i="11"/>
  <c r="C174" i="12"/>
  <c r="D173" i="12"/>
  <c r="C173" i="12" s="1"/>
  <c r="H272" i="11"/>
  <c r="I270" i="11"/>
  <c r="J51" i="12"/>
  <c r="K286" i="11"/>
  <c r="C53" i="12"/>
  <c r="I187" i="11"/>
  <c r="H187" i="11" s="1"/>
  <c r="H188" i="11"/>
  <c r="H166" i="11"/>
  <c r="I165" i="11"/>
  <c r="H165" i="11" s="1"/>
  <c r="I130" i="11"/>
  <c r="H130" i="11" s="1"/>
  <c r="H131" i="11"/>
  <c r="D75" i="11"/>
  <c r="C75" i="11" s="1"/>
  <c r="H55" i="11"/>
  <c r="I54" i="11"/>
  <c r="H196" i="13"/>
  <c r="C270" i="13"/>
  <c r="D269" i="13"/>
  <c r="C196" i="13"/>
  <c r="D195" i="13"/>
  <c r="E194" i="13"/>
  <c r="E51" i="13" s="1"/>
  <c r="H130" i="13"/>
  <c r="I174" i="13"/>
  <c r="J287" i="13"/>
  <c r="J50" i="13"/>
  <c r="I270" i="12"/>
  <c r="C53" i="13"/>
  <c r="H84" i="12"/>
  <c r="I83" i="12"/>
  <c r="H83" i="12" s="1"/>
  <c r="C270" i="11"/>
  <c r="D269" i="11"/>
  <c r="C230" i="12"/>
  <c r="H205" i="12"/>
  <c r="I204" i="12"/>
  <c r="H204" i="12" s="1"/>
  <c r="D75" i="12"/>
  <c r="C76" i="12"/>
  <c r="H260" i="11"/>
  <c r="I259" i="11"/>
  <c r="H259" i="11" s="1"/>
  <c r="E51" i="12"/>
  <c r="H175" i="11"/>
  <c r="I174" i="11"/>
  <c r="J286" i="11"/>
  <c r="I196" i="11"/>
  <c r="H77" i="11"/>
  <c r="I76" i="11"/>
  <c r="I83" i="11"/>
  <c r="H83" i="11" s="1"/>
  <c r="H84" i="11"/>
  <c r="L52" i="11"/>
  <c r="L51" i="11" s="1"/>
  <c r="H192" i="13"/>
  <c r="I191" i="13"/>
  <c r="C231" i="13"/>
  <c r="H84" i="13"/>
  <c r="I83" i="13"/>
  <c r="H83" i="13" s="1"/>
  <c r="D75" i="13"/>
  <c r="C75" i="13" s="1"/>
  <c r="K51" i="13"/>
  <c r="I174" i="12"/>
  <c r="H175" i="12"/>
  <c r="C231" i="12"/>
  <c r="H192" i="12"/>
  <c r="I191" i="12"/>
  <c r="H196" i="12"/>
  <c r="I195" i="12"/>
  <c r="C231" i="11"/>
  <c r="D230" i="11"/>
  <c r="C230" i="11" s="1"/>
  <c r="D173" i="11"/>
  <c r="C173" i="11" s="1"/>
  <c r="C174" i="11"/>
  <c r="C204" i="11"/>
  <c r="E195" i="11"/>
  <c r="E194" i="11" s="1"/>
  <c r="E51" i="11" s="1"/>
  <c r="C53" i="11"/>
  <c r="H289" i="11"/>
  <c r="H288" i="11" s="1"/>
  <c r="I67" i="11"/>
  <c r="H67" i="11" s="1"/>
  <c r="L50" i="12" l="1"/>
  <c r="L287" i="12"/>
  <c r="J286" i="15"/>
  <c r="H75" i="15"/>
  <c r="L50" i="14"/>
  <c r="L287" i="14"/>
  <c r="F50" i="13"/>
  <c r="F287" i="13"/>
  <c r="D52" i="11"/>
  <c r="H173" i="16"/>
  <c r="H286" i="16" s="1"/>
  <c r="J286" i="16"/>
  <c r="J52" i="16"/>
  <c r="I51" i="16"/>
  <c r="I75" i="12"/>
  <c r="H75" i="12" s="1"/>
  <c r="G50" i="11"/>
  <c r="G287" i="11"/>
  <c r="H52" i="15"/>
  <c r="I51" i="15"/>
  <c r="J287" i="14"/>
  <c r="J50" i="14"/>
  <c r="E194" i="14"/>
  <c r="C195" i="14"/>
  <c r="E286" i="14"/>
  <c r="H195" i="15"/>
  <c r="H286" i="15" s="1"/>
  <c r="I194" i="15"/>
  <c r="H194" i="15" s="1"/>
  <c r="K194" i="14"/>
  <c r="I286" i="15"/>
  <c r="G50" i="14"/>
  <c r="G287" i="14"/>
  <c r="H195" i="14"/>
  <c r="I194" i="14"/>
  <c r="I286" i="14"/>
  <c r="E52" i="14"/>
  <c r="E51" i="14" s="1"/>
  <c r="C53" i="14"/>
  <c r="J50" i="15"/>
  <c r="J287" i="15"/>
  <c r="C269" i="15"/>
  <c r="D286" i="15"/>
  <c r="K50" i="16"/>
  <c r="C194" i="14"/>
  <c r="D194" i="15"/>
  <c r="C194" i="15" s="1"/>
  <c r="F50" i="15"/>
  <c r="F287" i="15"/>
  <c r="K286" i="14"/>
  <c r="H269" i="14"/>
  <c r="H286" i="14" s="1"/>
  <c r="D51" i="14"/>
  <c r="C52" i="14"/>
  <c r="H53" i="14"/>
  <c r="I52" i="14"/>
  <c r="C75" i="15"/>
  <c r="D52" i="15"/>
  <c r="H187" i="14"/>
  <c r="K52" i="14"/>
  <c r="K51" i="14" s="1"/>
  <c r="C194" i="16"/>
  <c r="D51" i="16"/>
  <c r="E287" i="11"/>
  <c r="E50" i="11"/>
  <c r="H195" i="12"/>
  <c r="H191" i="13"/>
  <c r="I187" i="13"/>
  <c r="H187" i="13" s="1"/>
  <c r="D52" i="13"/>
  <c r="I173" i="13"/>
  <c r="H173" i="13" s="1"/>
  <c r="H174" i="13"/>
  <c r="I195" i="13"/>
  <c r="J287" i="12"/>
  <c r="J50" i="12"/>
  <c r="I230" i="12"/>
  <c r="H230" i="12" s="1"/>
  <c r="I230" i="13"/>
  <c r="E286" i="11"/>
  <c r="L50" i="13"/>
  <c r="L287" i="13"/>
  <c r="I75" i="11"/>
  <c r="H75" i="11" s="1"/>
  <c r="H76" i="11"/>
  <c r="H174" i="11"/>
  <c r="I173" i="11"/>
  <c r="H173" i="11" s="1"/>
  <c r="H270" i="12"/>
  <c r="I269" i="12"/>
  <c r="C269" i="13"/>
  <c r="D286" i="13"/>
  <c r="I53" i="11"/>
  <c r="H54" i="11"/>
  <c r="H270" i="11"/>
  <c r="I269" i="11"/>
  <c r="H53" i="13"/>
  <c r="G50" i="13"/>
  <c r="G287" i="13"/>
  <c r="K50" i="11"/>
  <c r="K287" i="11"/>
  <c r="G50" i="12"/>
  <c r="G287" i="12"/>
  <c r="E287" i="13"/>
  <c r="E50" i="13"/>
  <c r="H191" i="12"/>
  <c r="I187" i="12"/>
  <c r="H187" i="12" s="1"/>
  <c r="H174" i="12"/>
  <c r="I173" i="12"/>
  <c r="H173" i="12" s="1"/>
  <c r="L50" i="11"/>
  <c r="L287" i="11"/>
  <c r="I230" i="11"/>
  <c r="H230" i="11" s="1"/>
  <c r="F50" i="11"/>
  <c r="F287" i="11"/>
  <c r="D194" i="11"/>
  <c r="C194" i="11" s="1"/>
  <c r="C195" i="11"/>
  <c r="I75" i="13"/>
  <c r="H75" i="13" s="1"/>
  <c r="C52" i="11"/>
  <c r="D51" i="11"/>
  <c r="K50" i="13"/>
  <c r="K287" i="13"/>
  <c r="H196" i="11"/>
  <c r="I195" i="11"/>
  <c r="E287" i="12"/>
  <c r="E50" i="12"/>
  <c r="C75" i="12"/>
  <c r="D52" i="12"/>
  <c r="C269" i="11"/>
  <c r="C286" i="11" s="1"/>
  <c r="D286" i="11"/>
  <c r="C195" i="13"/>
  <c r="D194" i="13"/>
  <c r="C194" i="13" s="1"/>
  <c r="C269" i="12"/>
  <c r="D286" i="12"/>
  <c r="C195" i="12"/>
  <c r="D194" i="12"/>
  <c r="C194" i="12" s="1"/>
  <c r="H53" i="12"/>
  <c r="I24" i="16" l="1"/>
  <c r="I50" i="16"/>
  <c r="I287" i="16"/>
  <c r="H194" i="14"/>
  <c r="H52" i="16"/>
  <c r="J51" i="16"/>
  <c r="D287" i="14"/>
  <c r="D24" i="14"/>
  <c r="C51" i="14"/>
  <c r="D50" i="14"/>
  <c r="D50" i="16"/>
  <c r="C50" i="16" s="1"/>
  <c r="C51" i="16"/>
  <c r="D24" i="16"/>
  <c r="K50" i="14"/>
  <c r="K287" i="14"/>
  <c r="H52" i="14"/>
  <c r="I51" i="14"/>
  <c r="C286" i="14"/>
  <c r="I287" i="15"/>
  <c r="H287" i="15" s="1"/>
  <c r="H51" i="15"/>
  <c r="I50" i="15"/>
  <c r="H50" i="15" s="1"/>
  <c r="C52" i="15"/>
  <c r="D51" i="15"/>
  <c r="C286" i="15"/>
  <c r="E287" i="14"/>
  <c r="E50" i="14"/>
  <c r="C286" i="13"/>
  <c r="I52" i="12"/>
  <c r="I52" i="13"/>
  <c r="H269" i="12"/>
  <c r="H286" i="12" s="1"/>
  <c r="I286" i="12"/>
  <c r="C52" i="13"/>
  <c r="D51" i="13"/>
  <c r="I194" i="12"/>
  <c r="H194" i="12" s="1"/>
  <c r="C286" i="12"/>
  <c r="H53" i="11"/>
  <c r="I52" i="11"/>
  <c r="H230" i="13"/>
  <c r="H286" i="13" s="1"/>
  <c r="I286" i="13"/>
  <c r="H195" i="13"/>
  <c r="I194" i="13"/>
  <c r="H194" i="13" s="1"/>
  <c r="D51" i="12"/>
  <c r="C52" i="12"/>
  <c r="H195" i="11"/>
  <c r="I194" i="11"/>
  <c r="H194" i="11" s="1"/>
  <c r="D287" i="11"/>
  <c r="C287" i="11" s="1"/>
  <c r="C51" i="11"/>
  <c r="D50" i="11"/>
  <c r="C50" i="11" s="1"/>
  <c r="H269" i="11"/>
  <c r="H286" i="11" s="1"/>
  <c r="I286" i="11"/>
  <c r="C50" i="14" l="1"/>
  <c r="J287" i="16"/>
  <c r="J50" i="16"/>
  <c r="H50" i="16" s="1"/>
  <c r="H51" i="16"/>
  <c r="H287" i="16"/>
  <c r="H24" i="16"/>
  <c r="I20" i="16"/>
  <c r="H20" i="16" s="1"/>
  <c r="C24" i="16"/>
  <c r="D20" i="16"/>
  <c r="C20" i="16" s="1"/>
  <c r="D287" i="15"/>
  <c r="C287" i="15" s="1"/>
  <c r="D50" i="15"/>
  <c r="C50" i="15" s="1"/>
  <c r="C51" i="15"/>
  <c r="D287" i="16"/>
  <c r="C287" i="16" s="1"/>
  <c r="C24" i="14"/>
  <c r="D20" i="14"/>
  <c r="C20" i="14" s="1"/>
  <c r="H51" i="14"/>
  <c r="I50" i="14"/>
  <c r="H50" i="14" s="1"/>
  <c r="I24" i="14"/>
  <c r="I287" i="14"/>
  <c r="H287" i="14" s="1"/>
  <c r="C287" i="14"/>
  <c r="D287" i="12"/>
  <c r="C287" i="12" s="1"/>
  <c r="C51" i="12"/>
  <c r="D50" i="12"/>
  <c r="C50" i="12" s="1"/>
  <c r="I51" i="11"/>
  <c r="H52" i="11"/>
  <c r="D287" i="13"/>
  <c r="C287" i="13" s="1"/>
  <c r="D50" i="13"/>
  <c r="C50" i="13" s="1"/>
  <c r="C51" i="13"/>
  <c r="H52" i="13"/>
  <c r="I51" i="13"/>
  <c r="H52" i="12"/>
  <c r="I51" i="12"/>
  <c r="H24" i="14" l="1"/>
  <c r="I20" i="14"/>
  <c r="H20" i="14" s="1"/>
  <c r="H51" i="12"/>
  <c r="I50" i="12"/>
  <c r="H50" i="12" s="1"/>
  <c r="I24" i="12"/>
  <c r="I287" i="12" s="1"/>
  <c r="H287" i="12" s="1"/>
  <c r="H51" i="11"/>
  <c r="I50" i="11"/>
  <c r="H50" i="11" s="1"/>
  <c r="I24" i="11"/>
  <c r="I287" i="11" s="1"/>
  <c r="H287" i="11" s="1"/>
  <c r="I24" i="13"/>
  <c r="H51" i="13"/>
  <c r="I50" i="13"/>
  <c r="H50" i="13" s="1"/>
  <c r="H24" i="13" l="1"/>
  <c r="I20" i="13"/>
  <c r="H20" i="13" s="1"/>
  <c r="I287" i="13"/>
  <c r="H287" i="13" s="1"/>
  <c r="H24" i="11"/>
  <c r="I20" i="11"/>
  <c r="H20" i="11" s="1"/>
  <c r="H24" i="12"/>
  <c r="I20" i="12"/>
  <c r="H20" i="12" s="1"/>
</calcChain>
</file>

<file path=xl/sharedStrings.xml><?xml version="1.0" encoding="utf-8"?>
<sst xmlns="http://schemas.openxmlformats.org/spreadsheetml/2006/main" count="10100" uniqueCount="383">
  <si>
    <t>Tāme Nr. 04.1.4.</t>
  </si>
  <si>
    <t>IEŅĒMUMU UN IZDEVUMU TĀME 2018.GADAM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</si>
  <si>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</si>
  <si>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</si>
  <si>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</si>
  <si>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</si>
  <si>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</si>
  <si>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</si>
  <si>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</si>
  <si>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04.510</t>
  </si>
  <si>
    <t>Programma</t>
  </si>
  <si>
    <t>Sabiedriskā transporta organizēšanas pasākumi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</si>
  <si>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</si>
  <si>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</si>
  <si>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</si>
  <si>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</si>
  <si>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</si>
  <si>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</si>
  <si>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</si>
  <si>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</si>
  <si>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</si>
  <si>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2018.gadam</t>
  </si>
  <si>
    <t>Izdevumu tāme 2018.gadam</t>
  </si>
  <si>
    <t>Kopā</t>
  </si>
  <si>
    <t>Pamatbudžets</t>
  </si>
  <si>
    <t>Valsts un citu pašvaldību (iestāžu) budžeta transferti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</si>
  <si>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</si>
  <si>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</si>
  <si>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</si>
  <si>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</si>
  <si>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</si>
  <si>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</si>
  <si>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</si>
  <si>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</si>
  <si>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</si>
  <si>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</si>
  <si>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</si>
  <si>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</si>
  <si>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</si>
  <si>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</si>
  <si>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</si>
  <si>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</si>
  <si>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</si>
  <si>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</si>
  <si>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</si>
  <si>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</si>
  <si>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</si>
  <si>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</si>
  <si>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</si>
  <si>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</si>
  <si>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</si>
  <si>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</si>
  <si>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</si>
  <si>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</si>
  <si>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</si>
  <si>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</si>
  <si>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</si>
  <si>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</si>
  <si>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</si>
  <si>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</si>
  <si>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</si>
  <si>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</si>
  <si>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</si>
  <si>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</si>
  <si>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</si>
  <si>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</si>
  <si>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</si>
  <si>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</si>
  <si>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</si>
  <si>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</si>
  <si>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</si>
  <si>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</si>
  <si>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</si>
  <si>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</si>
  <si>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</si>
  <si>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</si>
  <si>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</si>
  <si>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</si>
  <si>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</si>
  <si>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</si>
  <si>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</si>
  <si>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</si>
  <si>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</si>
  <si>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</si>
  <si>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</si>
  <si>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</si>
  <si>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</si>
  <si>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</si>
  <si>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</si>
  <si>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</si>
  <si>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</si>
  <si>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</si>
  <si>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</si>
  <si>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</si>
  <si>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</si>
  <si>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</si>
  <si>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</si>
  <si>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</si>
  <si>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</si>
  <si>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</si>
  <si>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</si>
  <si>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</si>
  <si>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</si>
  <si>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</si>
  <si>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</si>
  <si>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</si>
  <si>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</si>
  <si>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</si>
  <si>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</si>
  <si>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</si>
  <si>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</si>
  <si>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</si>
  <si>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</si>
  <si>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</si>
  <si>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</si>
  <si>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</si>
  <si>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</si>
  <si>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</si>
  <si>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</si>
  <si>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</si>
  <si>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</si>
  <si>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</si>
  <si>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</si>
  <si>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</si>
  <si>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</si>
  <si>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</si>
  <si>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</si>
  <si>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</si>
  <si>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</si>
  <si>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</si>
  <si>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</si>
  <si>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</si>
  <si>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</si>
  <si>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</si>
  <si>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</si>
  <si>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</si>
  <si>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saņemtajiem finanšu pakalpojumiem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</si>
  <si>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</si>
  <si>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</si>
  <si>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</si>
  <si>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</si>
  <si>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</si>
  <si>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</si>
  <si>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</si>
  <si>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</si>
  <si>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</si>
  <si>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</si>
  <si>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</si>
  <si>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</si>
  <si>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</si>
  <si>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</si>
  <si>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</si>
  <si>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</si>
  <si>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</si>
  <si>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</si>
  <si>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</si>
  <si>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</si>
  <si>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</si>
  <si>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</si>
  <si>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</si>
  <si>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</si>
  <si>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</si>
  <si>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</si>
  <si>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</si>
  <si>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</si>
  <si>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</si>
  <si>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</si>
  <si>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</si>
  <si>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</si>
  <si>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</si>
  <si>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</si>
  <si>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</si>
  <si>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</si>
  <si>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</si>
  <si>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</si>
  <si>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</si>
  <si>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</si>
  <si>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</si>
  <si>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</si>
  <si>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</si>
  <si>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</si>
  <si>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</si>
  <si>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</si>
  <si>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</si>
  <si>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</si>
  <si>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</si>
  <si>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</si>
  <si>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</si>
  <si>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</si>
  <si>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</si>
  <si>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</si>
  <si>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</si>
  <si>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</si>
  <si>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</si>
  <si>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</si>
  <si>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</si>
  <si>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</si>
  <si>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</si>
  <si>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</si>
  <si>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</si>
  <si>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</si>
  <si>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</si>
  <si>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</si>
  <si>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</si>
  <si>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</si>
  <si>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</si>
  <si>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</si>
  <si>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</si>
  <si>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</si>
  <si>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</si>
  <si>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</si>
  <si>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</si>
  <si>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</si>
  <si>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</si>
  <si>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</si>
  <si>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</si>
  <si>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</si>
  <si>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</si>
  <si>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</si>
  <si>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</si>
  <si>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</si>
  <si>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</si>
  <si>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</si>
  <si>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</si>
  <si>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</si>
  <si>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</si>
  <si>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</si>
  <si>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</si>
  <si>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</si>
  <si>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</si>
  <si>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</si>
  <si>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</si>
  <si>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</si>
  <si>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</si>
  <si>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</si>
  <si>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</si>
  <si>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</si>
  <si>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</si>
  <si>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</si>
  <si>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</si>
  <si>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</si>
  <si>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</si>
  <si>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</si>
  <si>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</si>
  <si>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</si>
  <si>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</si>
  <si>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</si>
  <si>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</si>
  <si>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</si>
  <si>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</si>
  <si>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</si>
  <si>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</si>
  <si>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</si>
  <si>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</si>
  <si>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</si>
  <si>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</si>
  <si>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</si>
  <si>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</si>
  <si>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</si>
  <si>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</si>
  <si>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</si>
  <si>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</si>
  <si>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vienreizējie pabalsti natūrā ārkārtas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</si>
  <si>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</si>
  <si>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</si>
  <si>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</si>
  <si>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</si>
  <si>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</si>
  <si>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</si>
  <si>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</si>
  <si>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</si>
  <si>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</si>
  <si>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</si>
  <si>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</si>
  <si>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</si>
  <si>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</si>
  <si>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</si>
  <si>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</si>
  <si>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</si>
  <si>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</si>
  <si>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</si>
  <si>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</si>
  <si>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</si>
  <si>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</si>
  <si>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</si>
  <si>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</si>
  <si>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</si>
  <si>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</si>
  <si>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</si>
  <si>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</si>
  <si>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</si>
  <si>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</si>
  <si>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</si>
  <si>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</si>
  <si>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</si>
  <si>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</si>
  <si>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</si>
  <si>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</si>
  <si>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</si>
  <si>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</si>
  <si>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</si>
  <si>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</si>
  <si>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</si>
  <si>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</si>
  <si>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</si>
  <si>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</si>
  <si>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</si>
  <si>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</si>
  <si>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</si>
  <si>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</si>
  <si>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</si>
  <si>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</si>
  <si>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</si>
  <si>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</si>
  <si>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</si>
  <si>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</si>
  <si>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</si>
  <si>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</si>
  <si>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</si>
  <si>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 04.1.5.</t>
  </si>
  <si>
    <t>04.900</t>
  </si>
  <si>
    <t>Ar ārējo sakaru attīstību saistītās starptautiskās un institucionālās sadarbības aktivitātes</t>
  </si>
  <si>
    <t>Tāme Nr. 04.1.6.</t>
  </si>
  <si>
    <t>04.730</t>
  </si>
  <si>
    <t>Tūrisma attīstības nodrošināšanas pasākumi</t>
  </si>
  <si>
    <t>LV81PARX0002484577002</t>
  </si>
  <si>
    <t>Tāme Nr. 04.1.7.</t>
  </si>
  <si>
    <t>Pilsētas ekonomiskās attīstības pasākumi</t>
  </si>
  <si>
    <t>Tāme Nr. 04.1.8.</t>
  </si>
  <si>
    <t>04.220</t>
  </si>
  <si>
    <t>Pilsētas mežu un publiskās teritorijas esošo koku kopšanas pasākumi</t>
  </si>
  <si>
    <t>Tāme Nr. 04.1.9.</t>
  </si>
  <si>
    <t>Jūrmalas pilsētas pašvaldības 2018.-2020.gada Ceļu fonda izlietojuma programma</t>
  </si>
  <si>
    <t>Tāme Nr. 04.1.10.</t>
  </si>
  <si>
    <t>Tāme Nr. 04.1.11.</t>
  </si>
  <si>
    <t>Tāme Nr. 04.1.12.</t>
  </si>
  <si>
    <t>Tāme Nr. 04.1.13.</t>
  </si>
  <si>
    <t>04.520</t>
  </si>
  <si>
    <t>Ostas būvniecība, atjaunošana un uzlabošana</t>
  </si>
  <si>
    <t>Tāme Nr.04.1.1.</t>
  </si>
  <si>
    <t>Iestādes uzturēšana</t>
  </si>
  <si>
    <t>LV57PARX0002484572002</t>
  </si>
  <si>
    <t>Tāme Nr.04.1.2.</t>
  </si>
  <si>
    <t>IKT</t>
  </si>
  <si>
    <t>Tāme Nr.04.1.3.</t>
  </si>
  <si>
    <t>Iepirkumu birojs</t>
  </si>
  <si>
    <t>KDPN</t>
  </si>
  <si>
    <t>Centralizētie pasākumi</t>
  </si>
  <si>
    <t>Tāme Nr.04.3.1.</t>
  </si>
  <si>
    <t>04.900.</t>
  </si>
  <si>
    <t>Pašvaldības budžeta kopējie izdevumu konti</t>
  </si>
  <si>
    <t>Tāme Nr.04.3.2.</t>
  </si>
  <si>
    <t>04.920</t>
  </si>
  <si>
    <t>POS termināla nodrošinājums u.c.</t>
  </si>
  <si>
    <t>Tāme Nr.04.3.3.</t>
  </si>
  <si>
    <t>Apropriācijas rezerve</t>
  </si>
  <si>
    <t>Tāme Nr.04.3.4.</t>
  </si>
  <si>
    <t>Līdzfinansējuma nodrošināšana konferenču, semināru un starpnozaru pasākumu īstenošanai</t>
  </si>
  <si>
    <t>Tāme Nr.04.2.1.</t>
  </si>
  <si>
    <t>Jūrmalas ostas pārvalde</t>
  </si>
  <si>
    <t>90000518538</t>
  </si>
  <si>
    <t>Jomas iela 1/5, Jūrmala</t>
  </si>
  <si>
    <t>Pretplūdu pasākumu veikšana un iestādes uzturēšanas izdevumi</t>
  </si>
  <si>
    <t>LV92PARX0002484572148</t>
  </si>
  <si>
    <t>Tāme Nr.04.1.14.</t>
  </si>
  <si>
    <t>Jomas iela 1/5, Jūrmala LV-2015</t>
  </si>
  <si>
    <t>Projekts "Latvijas starptautiskās konkurētspējas veicināšana tūrismā/2018.gada aktivitātes"</t>
  </si>
  <si>
    <t>LV28TREL9802008030000</t>
  </si>
  <si>
    <t>Tāme Nr.04.1.15.</t>
  </si>
  <si>
    <t>Jomas iela1/5, Jūrmala, LV-2016</t>
  </si>
  <si>
    <t>Projekts "Starptautiskās konkurētspējas veicināšana" (uzņēmējdarbībā)/ 2018.gada aktivitātes"</t>
  </si>
  <si>
    <t>LV31TREL980200804500B</t>
  </si>
  <si>
    <t>Tāme Nr.04.1.16.</t>
  </si>
  <si>
    <t>04.120</t>
  </si>
  <si>
    <t>Projekts "Algoti pagaidu sabiedriskie darbi 2017”</t>
  </si>
  <si>
    <t>LV25PARX0002484572093</t>
  </si>
  <si>
    <t>Tāme Nr.04.2.2.</t>
  </si>
  <si>
    <t>04.052</t>
  </si>
  <si>
    <t>Projekts "Uzlabota jahtu ostu infrastruktūra un ostu tīkla attīstība Igaunijā un Latvijā"</t>
  </si>
  <si>
    <t>konts tiks atvērts</t>
  </si>
  <si>
    <t>Līdzfinansējuma un priekšfinansējuma nodrošināšana ES un citas ārvalstu finanšu palīdzības projektu īstenošanā</t>
  </si>
  <si>
    <t>LV78TREL980200804800B</t>
  </si>
  <si>
    <t>Pašvaldības pamatbudžets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</si>
</sst>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strike/>
      <sz val="9"/>
      <color theme="1" tint="4.9989318521683403E-2"/>
      <name val="Times New Roman"/>
      <family val="1"/>
      <charset val="186"/>
    </font>
    <font>
      <i/>
      <sz val="9"/>
      <color theme="1" tint="4.9989318521683403E-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1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  <protection locked="0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3" fillId="0" borderId="25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/>
    </xf>
    <xf numFmtId="3" fontId="3" fillId="0" borderId="26" xfId="1" applyNumberFormat="1" applyFont="1" applyFill="1" applyBorder="1" applyAlignment="1" applyProtection="1">
      <alignment horizontal="right" vertical="center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0" fontId="3" fillId="0" borderId="16" xfId="1" applyFont="1" applyFill="1" applyBorder="1" applyAlignment="1" applyProtection="1">
      <alignment vertical="center" wrapText="1"/>
    </xf>
    <xf numFmtId="0" fontId="3" fillId="0" borderId="16" xfId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right" vertical="center"/>
      <protection locked="0"/>
    </xf>
    <xf numFmtId="3" fontId="3" fillId="0" borderId="18" xfId="1" applyNumberFormat="1" applyFont="1" applyFill="1" applyBorder="1" applyAlignment="1" applyProtection="1">
      <alignment horizontal="right" vertical="center"/>
      <protection locked="0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right"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right" vertical="center"/>
    </xf>
    <xf numFmtId="0" fontId="2" fillId="0" borderId="20" xfId="1" applyFont="1" applyFill="1" applyBorder="1" applyAlignment="1" applyProtection="1">
      <alignment horizontal="left" vertical="center" wrapText="1"/>
    </xf>
    <xf numFmtId="3" fontId="3" fillId="0" borderId="23" xfId="1" applyNumberFormat="1" applyFont="1" applyFill="1" applyBorder="1" applyAlignment="1" applyProtection="1">
      <alignment vertical="center"/>
    </xf>
    <xf numFmtId="3" fontId="3" fillId="0" borderId="22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Fill="1" applyBorder="1" applyAlignment="1" applyProtection="1">
      <alignment horizontal="center" vertical="center"/>
    </xf>
    <xf numFmtId="3" fontId="3" fillId="0" borderId="39" xfId="1" applyNumberFormat="1" applyFont="1" applyFill="1" applyBorder="1" applyAlignment="1" applyProtection="1">
      <alignment horizontal="center" vertical="center"/>
    </xf>
    <xf numFmtId="3" fontId="3" fillId="0" borderId="24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  <protection locked="0"/>
    </xf>
    <xf numFmtId="0" fontId="2" fillId="0" borderId="40" xfId="1" applyFont="1" applyFill="1" applyBorder="1" applyAlignment="1" applyProtection="1">
      <alignment horizontal="left"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center" vertical="center"/>
    </xf>
    <xf numFmtId="3" fontId="3" fillId="0" borderId="42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horizontal="center" vertical="center"/>
      <protection locked="0"/>
    </xf>
    <xf numFmtId="3" fontId="3" fillId="0" borderId="43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horizontal="center"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</xf>
    <xf numFmtId="3" fontId="3" fillId="0" borderId="19" xfId="1" applyNumberFormat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horizontal="center" vertical="center"/>
    </xf>
    <xf numFmtId="3" fontId="3" fillId="0" borderId="37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</xf>
    <xf numFmtId="3" fontId="3" fillId="0" borderId="38" xfId="1" applyNumberFormat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right" vertical="center" wrapText="1"/>
    </xf>
    <xf numFmtId="0" fontId="3" fillId="0" borderId="44" xfId="1" applyFont="1" applyFill="1" applyBorder="1" applyAlignment="1" applyProtection="1">
      <alignment horizontal="left" vertical="center" wrapTex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0" borderId="14" xfId="1" applyNumberFormat="1" applyFont="1" applyFill="1" applyBorder="1" applyAlignment="1" applyProtection="1">
      <alignment horizontal="center" vertical="center"/>
    </xf>
    <xf numFmtId="3" fontId="3" fillId="0" borderId="15" xfId="1" applyNumberFormat="1" applyFont="1" applyFill="1" applyBorder="1" applyAlignment="1" applyProtection="1">
      <alignment horizontal="center" vertical="center"/>
    </xf>
    <xf numFmtId="0" fontId="3" fillId="0" borderId="46" xfId="1" applyFont="1" applyFill="1" applyBorder="1" applyAlignment="1" applyProtection="1">
      <alignment horizontal="right" vertical="center" wrapText="1"/>
    </xf>
    <xf numFmtId="0" fontId="3" fillId="0" borderId="46" xfId="1" applyFont="1" applyFill="1" applyBorder="1" applyAlignment="1" applyProtection="1">
      <alignment horizontal="left" vertical="center" wrapText="1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</xf>
    <xf numFmtId="3" fontId="3" fillId="0" borderId="49" xfId="1" applyNumberFormat="1" applyFont="1" applyFill="1" applyBorder="1" applyAlignment="1" applyProtection="1">
      <alignment horizontal="center" vertical="center"/>
    </xf>
    <xf numFmtId="0" fontId="2" fillId="0" borderId="50" xfId="1" applyFont="1" applyFill="1" applyBorder="1" applyAlignment="1" applyProtection="1">
      <alignment horizontal="center" vertical="center" wrapText="1"/>
    </xf>
    <xf numFmtId="0" fontId="2" fillId="0" borderId="50" xfId="1" applyFont="1" applyFill="1" applyBorder="1" applyAlignment="1" applyProtection="1">
      <alignment horizontal="left" vertical="center" wrapText="1"/>
    </xf>
    <xf numFmtId="3" fontId="3" fillId="0" borderId="51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center" vertical="center"/>
    </xf>
    <xf numFmtId="3" fontId="3" fillId="0" borderId="53" xfId="1" applyNumberFormat="1" applyFont="1" applyFill="1" applyBorder="1" applyAlignment="1" applyProtection="1">
      <alignment horizontal="center" vertical="center"/>
    </xf>
    <xf numFmtId="3" fontId="3" fillId="0" borderId="54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7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  <protection locked="0"/>
    </xf>
    <xf numFmtId="3" fontId="3" fillId="0" borderId="45" xfId="1" applyNumberFormat="1" applyFont="1" applyFill="1" applyBorder="1" applyAlignment="1" applyProtection="1">
      <alignment horizontal="center" vertical="center"/>
      <protection locked="0"/>
    </xf>
    <xf numFmtId="3" fontId="3" fillId="0" borderId="55" xfId="1" applyNumberFormat="1" applyFont="1" applyFill="1" applyBorder="1" applyAlignment="1" applyProtection="1">
      <alignment horizontal="center" vertical="center"/>
    </xf>
    <xf numFmtId="3" fontId="3" fillId="0" borderId="56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center" vertical="center"/>
      <protection locked="0"/>
    </xf>
    <xf numFmtId="3" fontId="3" fillId="0" borderId="57" xfId="1" applyNumberFormat="1" applyFont="1" applyFill="1" applyBorder="1" applyAlignment="1" applyProtection="1">
      <alignment horizontal="center" vertical="center"/>
    </xf>
    <xf numFmtId="0" fontId="2" fillId="0" borderId="46" xfId="1" applyFont="1" applyFill="1" applyBorder="1" applyAlignment="1" applyProtection="1">
      <alignment horizontal="center" vertical="center" wrapText="1"/>
    </xf>
    <xf numFmtId="0" fontId="2" fillId="0" borderId="46" xfId="1" applyFont="1" applyFill="1" applyBorder="1" applyAlignment="1" applyProtection="1">
      <alignment horizontal="left" vertical="center" wrapText="1"/>
    </xf>
    <xf numFmtId="3" fontId="3" fillId="0" borderId="58" xfId="1" applyNumberFormat="1" applyFont="1" applyFill="1" applyBorder="1" applyAlignment="1" applyProtection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0" fontId="3" fillId="0" borderId="50" xfId="1" applyFont="1" applyFill="1" applyBorder="1" applyAlignment="1" applyProtection="1">
      <alignment horizontal="right" vertical="center" wrapText="1"/>
    </xf>
    <xf numFmtId="0" fontId="3" fillId="0" borderId="50" xfId="1" applyFont="1" applyFill="1" applyBorder="1" applyAlignment="1" applyProtection="1">
      <alignment horizontal="left" vertical="center" wrapText="1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3" fillId="0" borderId="53" xfId="1" applyNumberFormat="1" applyFont="1" applyFill="1" applyBorder="1" applyAlignment="1" applyProtection="1">
      <alignment horizontal="right" vertical="center"/>
      <protection locked="0"/>
    </xf>
    <xf numFmtId="3" fontId="3" fillId="0" borderId="54" xfId="1" applyNumberFormat="1" applyFont="1" applyFill="1" applyBorder="1" applyAlignment="1" applyProtection="1">
      <alignment horizontal="right" vertical="center"/>
      <protection locked="0"/>
    </xf>
    <xf numFmtId="0" fontId="3" fillId="0" borderId="50" xfId="1" applyFont="1" applyFill="1" applyBorder="1" applyAlignment="1" applyProtection="1">
      <alignment vertical="center" wrapText="1"/>
    </xf>
    <xf numFmtId="3" fontId="3" fillId="0" borderId="51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horizontal="right" vertical="center"/>
    </xf>
    <xf numFmtId="3" fontId="3" fillId="0" borderId="54" xfId="1" applyNumberFormat="1" applyFont="1" applyFill="1" applyBorder="1" applyAlignment="1" applyProtection="1">
      <alignment horizontal="right" vertical="center"/>
    </xf>
    <xf numFmtId="0" fontId="2" fillId="0" borderId="16" xfId="1" applyFont="1" applyBorder="1" applyAlignment="1" applyProtection="1">
      <alignment vertical="center" wrapText="1"/>
    </xf>
    <xf numFmtId="0" fontId="2" fillId="0" borderId="16" xfId="1" applyFont="1" applyBorder="1" applyAlignment="1" applyProtection="1">
      <alignment horizontal="left" vertical="center" wrapText="1"/>
    </xf>
    <xf numFmtId="3" fontId="2" fillId="0" borderId="4" xfId="1" applyNumberFormat="1" applyFont="1" applyBorder="1" applyAlignment="1" applyProtection="1">
      <alignment vertical="center"/>
    </xf>
    <xf numFmtId="3" fontId="2" fillId="0" borderId="21" xfId="1" applyNumberFormat="1" applyFont="1" applyBorder="1" applyAlignment="1" applyProtection="1">
      <alignment vertical="center"/>
    </xf>
    <xf numFmtId="3" fontId="2" fillId="0" borderId="18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0" fontId="2" fillId="3" borderId="66" xfId="1" applyFont="1" applyFill="1" applyBorder="1" applyAlignment="1" applyProtection="1">
      <alignment horizontal="left" vertical="center" wrapText="1"/>
    </xf>
    <xf numFmtId="3" fontId="2" fillId="3" borderId="67" xfId="1" applyNumberFormat="1" applyFont="1" applyFill="1" applyBorder="1" applyAlignment="1" applyProtection="1">
      <alignment vertical="center"/>
    </xf>
    <xf numFmtId="3" fontId="2" fillId="3" borderId="68" xfId="1" applyNumberFormat="1" applyFont="1" applyFill="1" applyBorder="1" applyAlignment="1" applyProtection="1">
      <alignment vertical="center"/>
    </xf>
    <xf numFmtId="3" fontId="2" fillId="3" borderId="69" xfId="1" applyNumberFormat="1" applyFont="1" applyFill="1" applyBorder="1" applyAlignment="1" applyProtection="1">
      <alignment vertical="center"/>
    </xf>
    <xf numFmtId="3" fontId="2" fillId="3" borderId="70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horizontal="center" vertical="center" wrapText="1"/>
    </xf>
    <xf numFmtId="3" fontId="3" fillId="0" borderId="52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0" fontId="3" fillId="4" borderId="0" xfId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  <protection locked="0"/>
    </xf>
    <xf numFmtId="3" fontId="3" fillId="0" borderId="53" xfId="1" applyNumberFormat="1" applyFont="1" applyFill="1" applyBorder="1" applyAlignment="1" applyProtection="1">
      <alignment vertical="center"/>
      <protection locked="0"/>
    </xf>
    <xf numFmtId="3" fontId="3" fillId="0" borderId="54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  <protection locked="0"/>
    </xf>
    <xf numFmtId="3" fontId="3" fillId="0" borderId="57" xfId="1" applyNumberFormat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66" xfId="1" applyFont="1" applyFill="1" applyBorder="1" applyAlignment="1" applyProtection="1">
      <alignment horizontal="left" vertical="center" wrapText="1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76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right" vertical="center" wrapText="1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79" xfId="1" applyNumberFormat="1" applyFont="1" applyFill="1" applyBorder="1" applyAlignment="1" applyProtection="1">
      <alignment vertical="center"/>
      <protection locked="0"/>
    </xf>
    <xf numFmtId="3" fontId="3" fillId="0" borderId="80" xfId="1" applyNumberFormat="1" applyFont="1" applyFill="1" applyBorder="1" applyAlignment="1" applyProtection="1">
      <alignment vertical="center"/>
      <protection locked="0"/>
    </xf>
    <xf numFmtId="0" fontId="2" fillId="0" borderId="66" xfId="1" applyFont="1" applyFill="1" applyBorder="1" applyAlignment="1" applyProtection="1">
      <alignment horizontal="left" vertical="center" wrapText="1"/>
    </xf>
    <xf numFmtId="3" fontId="3" fillId="0" borderId="67" xfId="1" applyNumberFormat="1" applyFont="1" applyFill="1" applyBorder="1" applyAlignment="1" applyProtection="1">
      <alignment vertical="center"/>
    </xf>
    <xf numFmtId="3" fontId="3" fillId="0" borderId="68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vertical="center"/>
    </xf>
    <xf numFmtId="1" fontId="2" fillId="3" borderId="66" xfId="1" applyNumberFormat="1" applyFont="1" applyFill="1" applyBorder="1" applyAlignment="1" applyProtection="1">
      <alignment horizontal="left" vertical="center" wrapText="1"/>
    </xf>
    <xf numFmtId="1" fontId="2" fillId="0" borderId="40" xfId="1" applyNumberFormat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3" fontId="2" fillId="0" borderId="73" xfId="1" applyNumberFormat="1" applyFont="1" applyFill="1" applyBorder="1" applyAlignment="1" applyProtection="1">
      <alignment vertical="center"/>
    </xf>
    <xf numFmtId="3" fontId="2" fillId="3" borderId="72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</xf>
    <xf numFmtId="3" fontId="2" fillId="3" borderId="82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  <protection locked="0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  <protection locked="0"/>
    </xf>
    <xf numFmtId="3" fontId="3" fillId="0" borderId="87" xfId="1" applyNumberFormat="1" applyFont="1" applyFill="1" applyBorder="1" applyAlignment="1" applyProtection="1">
      <alignment vertical="center"/>
    </xf>
    <xf numFmtId="3" fontId="3" fillId="0" borderId="88" xfId="1" applyNumberFormat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center" vertical="center" wrapText="1"/>
    </xf>
    <xf numFmtId="0" fontId="3" fillId="0" borderId="78" xfId="1" applyFont="1" applyFill="1" applyBorder="1" applyAlignment="1" applyProtection="1">
      <alignment horizontal="left" vertical="center" wrapText="1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</xf>
    <xf numFmtId="0" fontId="8" fillId="4" borderId="0" xfId="1" applyFont="1" applyFill="1" applyBorder="1" applyAlignment="1" applyProtection="1">
      <alignment vertical="center"/>
    </xf>
    <xf numFmtId="0" fontId="2" fillId="3" borderId="40" xfId="1" applyFont="1" applyFill="1" applyBorder="1" applyAlignment="1" applyProtection="1">
      <alignment horizontal="left" vertical="center" wrapText="1"/>
    </xf>
    <xf numFmtId="3" fontId="2" fillId="3" borderId="8" xfId="1" applyNumberFormat="1" applyFont="1" applyFill="1" applyBorder="1" applyAlignment="1" applyProtection="1">
      <alignment vertical="center"/>
    </xf>
    <xf numFmtId="3" fontId="2" fillId="3" borderId="41" xfId="1" applyNumberFormat="1" applyFont="1" applyFill="1" applyBorder="1" applyAlignment="1" applyProtection="1">
      <alignment vertical="center"/>
    </xf>
    <xf numFmtId="3" fontId="2" fillId="3" borderId="7" xfId="1" applyNumberFormat="1" applyFont="1" applyFill="1" applyBorder="1" applyAlignment="1" applyProtection="1">
      <alignment vertical="center"/>
    </xf>
    <xf numFmtId="3" fontId="2" fillId="3" borderId="73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3" fillId="0" borderId="40" xfId="1" applyFont="1" applyFill="1" applyBorder="1" applyAlignment="1" applyProtection="1">
      <alignment horizontal="right" vertical="center" wrapText="1"/>
    </xf>
    <xf numFmtId="0" fontId="3" fillId="0" borderId="30" xfId="1" applyFont="1" applyFill="1" applyBorder="1" applyAlignment="1" applyProtection="1">
      <alignment vertical="center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4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99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 wrapText="1"/>
    </xf>
    <xf numFmtId="3" fontId="3" fillId="0" borderId="102" xfId="1" applyNumberFormat="1" applyFont="1" applyFill="1" applyBorder="1" applyAlignment="1" applyProtection="1">
      <alignment vertical="center"/>
      <protection locked="0"/>
    </xf>
    <xf numFmtId="0" fontId="2" fillId="0" borderId="103" xfId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2" fillId="0" borderId="105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wrapText="1"/>
    </xf>
    <xf numFmtId="0" fontId="3" fillId="0" borderId="0" xfId="1" applyFont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righ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19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0" fontId="2" fillId="0" borderId="93" xfId="1" applyFont="1" applyFill="1" applyBorder="1" applyAlignment="1" applyProtection="1">
      <alignment horizontal="left" vertical="center"/>
    </xf>
    <xf numFmtId="0" fontId="2" fillId="0" borderId="94" xfId="1" applyFont="1" applyFill="1" applyBorder="1" applyAlignment="1" applyProtection="1">
      <alignment horizontal="left" vertical="center"/>
    </xf>
    <xf numFmtId="49" fontId="3" fillId="0" borderId="11" xfId="1" applyNumberFormat="1" applyFont="1" applyFill="1" applyBorder="1" applyAlignment="1" applyProtection="1">
      <alignment horizontal="center" vertical="center" textRotation="90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17" xfId="1" applyFont="1" applyFill="1" applyBorder="1" applyAlignment="1" applyProtection="1">
      <alignment horizontal="center" vertical="center" textRotation="90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17" xfId="1" applyNumberFormat="1" applyFont="1" applyFill="1" applyBorder="1" applyAlignment="1" applyProtection="1">
      <alignment horizontal="center" vertical="center" textRotation="90" wrapText="1"/>
    </xf>
    <xf numFmtId="0" fontId="3" fillId="0" borderId="21" xfId="1" applyNumberFormat="1" applyFont="1" applyFill="1" applyBorder="1" applyAlignment="1" applyProtection="1">
      <alignment horizontal="center" vertical="center" textRotation="90" wrapText="1"/>
    </xf>
    <xf numFmtId="0" fontId="3" fillId="0" borderId="17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3" fillId="0" borderId="18" xfId="1" applyFont="1" applyFill="1" applyBorder="1" applyAlignment="1" applyProtection="1">
      <alignment horizontal="center" vertical="center" textRotation="90" wrapText="1"/>
    </xf>
    <xf numFmtId="0" fontId="2" fillId="0" borderId="58" xfId="1" applyFont="1" applyFill="1" applyBorder="1" applyAlignment="1" applyProtection="1">
      <alignment horizontal="left" vertical="center"/>
    </xf>
    <xf numFmtId="0" fontId="2" fillId="0" borderId="98" xfId="1" applyFont="1" applyFill="1" applyBorder="1" applyAlignment="1" applyProtection="1">
      <alignment horizontal="left" vertical="center"/>
    </xf>
    <xf numFmtId="0" fontId="3" fillId="0" borderId="23" xfId="1" applyFont="1" applyFill="1" applyBorder="1" applyAlignment="1" applyProtection="1">
      <alignment horizontal="center" vertical="center" textRotation="90"/>
    </xf>
    <xf numFmtId="0" fontId="3" fillId="0" borderId="22" xfId="1" applyFont="1" applyFill="1" applyBorder="1" applyAlignment="1" applyProtection="1">
      <alignment horizontal="center" vertical="center" textRotation="90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49" fontId="3" fillId="2" borderId="6" xfId="2" applyNumberFormat="1" applyFont="1" applyFill="1" applyBorder="1" applyAlignment="1" applyProtection="1">
      <alignment horizontal="center" vertical="center"/>
      <protection locked="0"/>
    </xf>
    <xf numFmtId="49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49" fontId="10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11" fillId="2" borderId="5" xfId="1" applyNumberFormat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5"/>
  <sheetViews>
    <sheetView showGridLines="0" view="pageLayout" zoomScaleNormal="100" workbookViewId="0">
      <selection activeCell="C4" sqref="C4:L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4" x14ac:dyDescent="0.25">
      <c r="A1" s="266" t="s">
        <v>339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4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4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  <c r="N3" s="1" t="s">
        <v>63</v>
      </c>
    </row>
    <row r="4" spans="1:14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4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4" ht="12.75" customHeight="1" x14ac:dyDescent="0.25">
      <c r="A6" s="4" t="s">
        <v>8</v>
      </c>
      <c r="B6" s="5"/>
      <c r="C6" s="264" t="s">
        <v>323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4" x14ac:dyDescent="0.25">
      <c r="A7" s="4" t="s">
        <v>10</v>
      </c>
      <c r="B7" s="5"/>
      <c r="C7" s="270" t="s">
        <v>340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4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4" ht="12.75" customHeight="1" x14ac:dyDescent="0.25">
      <c r="A9" s="4"/>
      <c r="B9" s="5" t="s">
        <v>13</v>
      </c>
      <c r="C9" s="264" t="s">
        <v>341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4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4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4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4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4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194475</v>
      </c>
      <c r="D20" s="28">
        <f>SUM(D21,D24,D25,D41,D43)</f>
        <v>194475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197743</v>
      </c>
      <c r="I20" s="28">
        <f>SUM(I21,I24,I25,I41,I43)</f>
        <v>197743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194475</v>
      </c>
      <c r="D24" s="51">
        <v>194475</v>
      </c>
      <c r="E24" s="51"/>
      <c r="F24" s="52" t="s">
        <v>35</v>
      </c>
      <c r="G24" s="53" t="s">
        <v>35</v>
      </c>
      <c r="H24" s="50">
        <f t="shared" si="1"/>
        <v>197743</v>
      </c>
      <c r="I24" s="51">
        <f>I51</f>
        <v>197743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81" si="2">SUM(D50:G50)</f>
        <v>194475</v>
      </c>
      <c r="D50" s="128">
        <f>SUM(D51,D283)</f>
        <v>194475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81" si="3">SUM(I50:L50)</f>
        <v>197743</v>
      </c>
      <c r="I50" s="128">
        <f>SUM(I51,I283)</f>
        <v>197743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2"/>
        <v>194475</v>
      </c>
      <c r="D51" s="134">
        <f>SUM(D52,D194)</f>
        <v>194475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197743</v>
      </c>
      <c r="I51" s="134">
        <f>SUM(I52,I194)</f>
        <v>197743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2"/>
        <v>194475</v>
      </c>
      <c r="D52" s="139">
        <f>SUM(D53,D75,D173,D187)</f>
        <v>194475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197743</v>
      </c>
      <c r="I52" s="139">
        <f>SUM(I53,I75,I173,I187)</f>
        <v>197743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2"/>
        <v>194475</v>
      </c>
      <c r="D53" s="144">
        <f>SUM(D54,D67)</f>
        <v>194475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197743</v>
      </c>
      <c r="I53" s="144">
        <f>SUM(I54,I67)</f>
        <v>197743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2"/>
        <v>151324</v>
      </c>
      <c r="D54" s="63">
        <f>SUM(D55,D58,D66)</f>
        <v>151324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151466</v>
      </c>
      <c r="I54" s="63">
        <f>SUM(I55,I58,I66)</f>
        <v>151466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2"/>
        <v>132803</v>
      </c>
      <c r="D55" s="151">
        <f>SUM(D56:D57)</f>
        <v>132803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134596</v>
      </c>
      <c r="I55" s="151">
        <f>SUM(I56:I57)</f>
        <v>134596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2"/>
        <v>132803</v>
      </c>
      <c r="D57" s="74">
        <v>132803</v>
      </c>
      <c r="E57" s="74"/>
      <c r="F57" s="74"/>
      <c r="G57" s="157"/>
      <c r="H57" s="72">
        <f t="shared" si="3"/>
        <v>134596</v>
      </c>
      <c r="I57" s="74">
        <v>134596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2"/>
        <v>18521</v>
      </c>
      <c r="D58" s="160">
        <f>SUM(D59:D65)</f>
        <v>18521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16870</v>
      </c>
      <c r="I58" s="160">
        <f>SUM(I59:I65)</f>
        <v>16870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2"/>
        <v>1285</v>
      </c>
      <c r="D60" s="74">
        <v>1285</v>
      </c>
      <c r="E60" s="74"/>
      <c r="F60" s="74"/>
      <c r="G60" s="157"/>
      <c r="H60" s="72">
        <f t="shared" si="3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2"/>
        <v>5512</v>
      </c>
      <c r="D62" s="74">
        <v>5512</v>
      </c>
      <c r="E62" s="74"/>
      <c r="F62" s="74"/>
      <c r="G62" s="157"/>
      <c r="H62" s="72">
        <f t="shared" si="3"/>
        <v>5512</v>
      </c>
      <c r="I62" s="74">
        <v>5512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2"/>
        <v>1308</v>
      </c>
      <c r="D63" s="74">
        <v>1308</v>
      </c>
      <c r="E63" s="74"/>
      <c r="F63" s="74"/>
      <c r="G63" s="157"/>
      <c r="H63" s="72">
        <f t="shared" si="3"/>
        <v>3308</v>
      </c>
      <c r="I63" s="74">
        <v>3308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2"/>
        <v>10416</v>
      </c>
      <c r="D64" s="74">
        <v>10416</v>
      </c>
      <c r="E64" s="74"/>
      <c r="F64" s="74"/>
      <c r="G64" s="157"/>
      <c r="H64" s="72">
        <f t="shared" si="3"/>
        <v>8050</v>
      </c>
      <c r="I64" s="74">
        <v>8050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2"/>
        <v>43151</v>
      </c>
      <c r="D67" s="63">
        <f>SUM(D68:D69)</f>
        <v>43151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46277</v>
      </c>
      <c r="I67" s="63">
        <f>SUM(I68:I69)</f>
        <v>46277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2"/>
        <v>33931</v>
      </c>
      <c r="D68" s="68">
        <v>33931</v>
      </c>
      <c r="E68" s="68"/>
      <c r="F68" s="68"/>
      <c r="G68" s="154"/>
      <c r="H68" s="66">
        <f t="shared" si="3"/>
        <v>38057</v>
      </c>
      <c r="I68" s="68">
        <v>38057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2"/>
        <v>9220</v>
      </c>
      <c r="D69" s="160">
        <f>SUM(D70:D74)</f>
        <v>9220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8220</v>
      </c>
      <c r="I69" s="160">
        <f>SUM(I70:I74)</f>
        <v>8220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2"/>
        <v>7512</v>
      </c>
      <c r="D70" s="74">
        <v>7512</v>
      </c>
      <c r="E70" s="74"/>
      <c r="F70" s="74"/>
      <c r="G70" s="157"/>
      <c r="H70" s="72">
        <f t="shared" si="3"/>
        <v>6512</v>
      </c>
      <c r="I70" s="74">
        <v>6512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2"/>
        <v>1708</v>
      </c>
      <c r="D73" s="74">
        <v>1708</v>
      </c>
      <c r="E73" s="74"/>
      <c r="F73" s="74"/>
      <c r="G73" s="157"/>
      <c r="H73" s="72">
        <f t="shared" si="3"/>
        <v>1708</v>
      </c>
      <c r="I73" s="74">
        <v>1708</v>
      </c>
      <c r="J73" s="74"/>
      <c r="K73" s="74"/>
      <c r="L73" s="158"/>
      <c r="M73" s="156"/>
    </row>
    <row r="74" spans="1:13" ht="48" customHeight="1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>
        <v>0</v>
      </c>
      <c r="J74" s="74"/>
      <c r="K74" s="74"/>
      <c r="L74" s="158"/>
      <c r="M74" s="156"/>
    </row>
    <row r="75" spans="1:13" ht="12" customHeight="1" x14ac:dyDescent="0.25">
      <c r="A75" s="142">
        <v>2000</v>
      </c>
      <c r="B75" s="142" t="s">
        <v>85</v>
      </c>
      <c r="C75" s="143">
        <f t="shared" si="2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customHeight="1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customHeight="1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t="12" customHeight="1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>
        <v>0</v>
      </c>
      <c r="J78" s="74"/>
      <c r="K78" s="74"/>
      <c r="L78" s="158"/>
      <c r="M78" s="156"/>
    </row>
    <row r="79" spans="1:13" ht="24" customHeight="1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>
        <v>0</v>
      </c>
      <c r="J79" s="74"/>
      <c r="K79" s="74"/>
      <c r="L79" s="158"/>
      <c r="M79" s="156"/>
    </row>
    <row r="80" spans="1:13" ht="24" customHeight="1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t="12" customHeight="1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>
        <v>0</v>
      </c>
      <c r="J81" s="74"/>
      <c r="K81" s="74"/>
      <c r="L81" s="158"/>
      <c r="M81" s="156"/>
    </row>
    <row r="82" spans="1:13" ht="24" customHeight="1" x14ac:dyDescent="0.25">
      <c r="A82" s="44">
        <v>2122</v>
      </c>
      <c r="B82" s="71" t="s">
        <v>89</v>
      </c>
      <c r="C82" s="72">
        <f t="shared" ref="C82:C113" si="4">SUM(D82:G82)</f>
        <v>0</v>
      </c>
      <c r="D82" s="74"/>
      <c r="E82" s="74"/>
      <c r="F82" s="74"/>
      <c r="G82" s="157"/>
      <c r="H82" s="72">
        <f t="shared" ref="H82:H127" si="5">SUM(I82:L82)</f>
        <v>0</v>
      </c>
      <c r="I82" s="74">
        <v>0</v>
      </c>
      <c r="J82" s="74"/>
      <c r="K82" s="74"/>
      <c r="L82" s="158"/>
      <c r="M82" s="156"/>
    </row>
    <row r="83" spans="1:13" ht="12" customHeight="1" x14ac:dyDescent="0.25">
      <c r="A83" s="56">
        <v>2200</v>
      </c>
      <c r="B83" s="147" t="s">
        <v>91</v>
      </c>
      <c r="C83" s="57">
        <f t="shared" si="4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5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customHeight="1" x14ac:dyDescent="0.25">
      <c r="A84" s="150">
        <v>2210</v>
      </c>
      <c r="B84" s="112" t="s">
        <v>92</v>
      </c>
      <c r="C84" s="117">
        <f t="shared" si="4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5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customHeight="1" x14ac:dyDescent="0.25">
      <c r="A85" s="38">
        <v>2211</v>
      </c>
      <c r="B85" s="65" t="s">
        <v>93</v>
      </c>
      <c r="C85" s="66">
        <f t="shared" si="4"/>
        <v>0</v>
      </c>
      <c r="D85" s="68"/>
      <c r="E85" s="68"/>
      <c r="F85" s="68"/>
      <c r="G85" s="154"/>
      <c r="H85" s="66">
        <f t="shared" si="5"/>
        <v>0</v>
      </c>
      <c r="I85" s="68">
        <v>0</v>
      </c>
      <c r="J85" s="68"/>
      <c r="K85" s="68"/>
      <c r="L85" s="155"/>
      <c r="M85" s="156"/>
    </row>
    <row r="86" spans="1:13" ht="36" customHeight="1" x14ac:dyDescent="0.25">
      <c r="A86" s="44">
        <v>2212</v>
      </c>
      <c r="B86" s="71" t="s">
        <v>94</v>
      </c>
      <c r="C86" s="72">
        <f t="shared" si="4"/>
        <v>0</v>
      </c>
      <c r="D86" s="74"/>
      <c r="E86" s="74"/>
      <c r="F86" s="74"/>
      <c r="G86" s="157"/>
      <c r="H86" s="72">
        <f t="shared" si="5"/>
        <v>0</v>
      </c>
      <c r="I86" s="74">
        <v>0</v>
      </c>
      <c r="J86" s="74"/>
      <c r="K86" s="74"/>
      <c r="L86" s="158"/>
      <c r="M86" s="156"/>
    </row>
    <row r="87" spans="1:13" ht="24" customHeight="1" x14ac:dyDescent="0.25">
      <c r="A87" s="44">
        <v>2214</v>
      </c>
      <c r="B87" s="71" t="s">
        <v>95</v>
      </c>
      <c r="C87" s="72">
        <f t="shared" si="4"/>
        <v>0</v>
      </c>
      <c r="D87" s="74"/>
      <c r="E87" s="74"/>
      <c r="F87" s="74"/>
      <c r="G87" s="157"/>
      <c r="H87" s="72">
        <f t="shared" si="5"/>
        <v>0</v>
      </c>
      <c r="I87" s="74">
        <v>0</v>
      </c>
      <c r="J87" s="74"/>
      <c r="K87" s="74"/>
      <c r="L87" s="158"/>
      <c r="M87" s="156"/>
    </row>
    <row r="88" spans="1:13" ht="12" customHeight="1" x14ac:dyDescent="0.25">
      <c r="A88" s="44">
        <v>2219</v>
      </c>
      <c r="B88" s="71" t="s">
        <v>96</v>
      </c>
      <c r="C88" s="72">
        <f t="shared" si="4"/>
        <v>0</v>
      </c>
      <c r="D88" s="74"/>
      <c r="E88" s="74"/>
      <c r="F88" s="74"/>
      <c r="G88" s="157"/>
      <c r="H88" s="72">
        <f t="shared" si="5"/>
        <v>0</v>
      </c>
      <c r="I88" s="74">
        <v>0</v>
      </c>
      <c r="J88" s="74"/>
      <c r="K88" s="74"/>
      <c r="L88" s="158"/>
      <c r="M88" s="156"/>
    </row>
    <row r="89" spans="1:13" ht="24" customHeight="1" x14ac:dyDescent="0.25">
      <c r="A89" s="159">
        <v>2220</v>
      </c>
      <c r="B89" s="71" t="s">
        <v>97</v>
      </c>
      <c r="C89" s="72">
        <f t="shared" si="4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5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customHeight="1" x14ac:dyDescent="0.25">
      <c r="A90" s="44">
        <v>2221</v>
      </c>
      <c r="B90" s="71" t="s">
        <v>98</v>
      </c>
      <c r="C90" s="72">
        <f t="shared" si="4"/>
        <v>0</v>
      </c>
      <c r="D90" s="74"/>
      <c r="E90" s="74"/>
      <c r="F90" s="74"/>
      <c r="G90" s="157"/>
      <c r="H90" s="72">
        <f t="shared" si="5"/>
        <v>0</v>
      </c>
      <c r="I90" s="74">
        <v>0</v>
      </c>
      <c r="J90" s="74"/>
      <c r="K90" s="74"/>
      <c r="L90" s="158"/>
      <c r="M90" s="156"/>
    </row>
    <row r="91" spans="1:13" ht="12" customHeight="1" x14ac:dyDescent="0.25">
      <c r="A91" s="44">
        <v>2222</v>
      </c>
      <c r="B91" s="71" t="s">
        <v>99</v>
      </c>
      <c r="C91" s="72">
        <f t="shared" si="4"/>
        <v>0</v>
      </c>
      <c r="D91" s="74"/>
      <c r="E91" s="74"/>
      <c r="F91" s="74"/>
      <c r="G91" s="157"/>
      <c r="H91" s="72">
        <f t="shared" si="5"/>
        <v>0</v>
      </c>
      <c r="I91" s="74">
        <v>0</v>
      </c>
      <c r="J91" s="74"/>
      <c r="K91" s="74"/>
      <c r="L91" s="158"/>
      <c r="M91" s="156"/>
    </row>
    <row r="92" spans="1:13" ht="12" customHeight="1" x14ac:dyDescent="0.25">
      <c r="A92" s="44">
        <v>2223</v>
      </c>
      <c r="B92" s="71" t="s">
        <v>100</v>
      </c>
      <c r="C92" s="72">
        <f t="shared" si="4"/>
        <v>0</v>
      </c>
      <c r="D92" s="74"/>
      <c r="E92" s="74"/>
      <c r="F92" s="74"/>
      <c r="G92" s="157"/>
      <c r="H92" s="72">
        <f t="shared" si="5"/>
        <v>0</v>
      </c>
      <c r="I92" s="74">
        <v>0</v>
      </c>
      <c r="J92" s="74"/>
      <c r="K92" s="74"/>
      <c r="L92" s="158"/>
      <c r="M92" s="156"/>
    </row>
    <row r="93" spans="1:13" ht="48" customHeight="1" x14ac:dyDescent="0.25">
      <c r="A93" s="44">
        <v>2224</v>
      </c>
      <c r="B93" s="71" t="s">
        <v>101</v>
      </c>
      <c r="C93" s="72">
        <f t="shared" si="4"/>
        <v>0</v>
      </c>
      <c r="D93" s="74"/>
      <c r="E93" s="74"/>
      <c r="F93" s="74"/>
      <c r="G93" s="157"/>
      <c r="H93" s="72">
        <f t="shared" si="5"/>
        <v>0</v>
      </c>
      <c r="I93" s="74">
        <v>0</v>
      </c>
      <c r="J93" s="74"/>
      <c r="K93" s="74"/>
      <c r="L93" s="158"/>
      <c r="M93" s="156"/>
    </row>
    <row r="94" spans="1:13" ht="24" customHeight="1" x14ac:dyDescent="0.25">
      <c r="A94" s="44">
        <v>2229</v>
      </c>
      <c r="B94" s="71" t="s">
        <v>102</v>
      </c>
      <c r="C94" s="72">
        <f t="shared" si="4"/>
        <v>0</v>
      </c>
      <c r="D94" s="74"/>
      <c r="E94" s="74"/>
      <c r="F94" s="74"/>
      <c r="G94" s="157"/>
      <c r="H94" s="72">
        <f t="shared" si="5"/>
        <v>0</v>
      </c>
      <c r="I94" s="74">
        <v>0</v>
      </c>
      <c r="J94" s="74"/>
      <c r="K94" s="74"/>
      <c r="L94" s="158"/>
      <c r="M94" s="156"/>
    </row>
    <row r="95" spans="1:13" ht="36" customHeight="1" x14ac:dyDescent="0.25">
      <c r="A95" s="159">
        <v>2230</v>
      </c>
      <c r="B95" s="71" t="s">
        <v>103</v>
      </c>
      <c r="C95" s="72">
        <f t="shared" si="4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5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customHeight="1" x14ac:dyDescent="0.25">
      <c r="A96" s="44">
        <v>2231</v>
      </c>
      <c r="B96" s="71" t="s">
        <v>104</v>
      </c>
      <c r="C96" s="72">
        <f t="shared" si="4"/>
        <v>0</v>
      </c>
      <c r="D96" s="74"/>
      <c r="E96" s="74"/>
      <c r="F96" s="74"/>
      <c r="G96" s="157"/>
      <c r="H96" s="72">
        <f t="shared" si="5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4"/>
        <v>0</v>
      </c>
      <c r="D97" s="74"/>
      <c r="E97" s="74"/>
      <c r="F97" s="74"/>
      <c r="G97" s="157"/>
      <c r="H97" s="72">
        <f t="shared" si="5"/>
        <v>0</v>
      </c>
      <c r="I97" s="74">
        <v>0</v>
      </c>
      <c r="J97" s="74"/>
      <c r="K97" s="74"/>
      <c r="L97" s="158"/>
      <c r="M97" s="156"/>
    </row>
    <row r="98" spans="1:13" ht="24" customHeight="1" x14ac:dyDescent="0.25">
      <c r="A98" s="38">
        <v>2233</v>
      </c>
      <c r="B98" s="65" t="s">
        <v>106</v>
      </c>
      <c r="C98" s="66">
        <f t="shared" si="4"/>
        <v>0</v>
      </c>
      <c r="D98" s="68"/>
      <c r="E98" s="68"/>
      <c r="F98" s="68"/>
      <c r="G98" s="154"/>
      <c r="H98" s="66">
        <f t="shared" si="5"/>
        <v>0</v>
      </c>
      <c r="I98" s="68">
        <v>0</v>
      </c>
      <c r="J98" s="68"/>
      <c r="K98" s="68"/>
      <c r="L98" s="155"/>
      <c r="M98" s="156"/>
    </row>
    <row r="99" spans="1:13" ht="36" customHeight="1" x14ac:dyDescent="0.25">
      <c r="A99" s="44">
        <v>2234</v>
      </c>
      <c r="B99" s="71" t="s">
        <v>107</v>
      </c>
      <c r="C99" s="72">
        <f t="shared" si="4"/>
        <v>0</v>
      </c>
      <c r="D99" s="74"/>
      <c r="E99" s="74"/>
      <c r="F99" s="74"/>
      <c r="G99" s="157"/>
      <c r="H99" s="72">
        <f t="shared" si="5"/>
        <v>0</v>
      </c>
      <c r="I99" s="74">
        <v>0</v>
      </c>
      <c r="J99" s="74"/>
      <c r="K99" s="74"/>
      <c r="L99" s="158"/>
      <c r="M99" s="156"/>
    </row>
    <row r="100" spans="1:13" ht="24" customHeight="1" x14ac:dyDescent="0.25">
      <c r="A100" s="44">
        <v>2235</v>
      </c>
      <c r="B100" s="71" t="s">
        <v>108</v>
      </c>
      <c r="C100" s="72">
        <f t="shared" si="4"/>
        <v>0</v>
      </c>
      <c r="D100" s="74"/>
      <c r="E100" s="74"/>
      <c r="F100" s="74"/>
      <c r="G100" s="157"/>
      <c r="H100" s="72">
        <f t="shared" si="5"/>
        <v>0</v>
      </c>
      <c r="I100" s="74">
        <v>0</v>
      </c>
      <c r="J100" s="74"/>
      <c r="K100" s="74"/>
      <c r="L100" s="158"/>
      <c r="M100" s="156"/>
    </row>
    <row r="101" spans="1:13" ht="12" customHeight="1" x14ac:dyDescent="0.25">
      <c r="A101" s="44">
        <v>2236</v>
      </c>
      <c r="B101" s="71" t="s">
        <v>109</v>
      </c>
      <c r="C101" s="72">
        <f t="shared" si="4"/>
        <v>0</v>
      </c>
      <c r="D101" s="74"/>
      <c r="E101" s="74"/>
      <c r="F101" s="74"/>
      <c r="G101" s="157"/>
      <c r="H101" s="72">
        <f t="shared" si="5"/>
        <v>0</v>
      </c>
      <c r="I101" s="74">
        <v>0</v>
      </c>
      <c r="J101" s="74"/>
      <c r="K101" s="74"/>
      <c r="L101" s="158"/>
      <c r="M101" s="156"/>
    </row>
    <row r="102" spans="1:13" ht="24" customHeight="1" x14ac:dyDescent="0.25">
      <c r="A102" s="44">
        <v>2239</v>
      </c>
      <c r="B102" s="71" t="s">
        <v>110</v>
      </c>
      <c r="C102" s="72">
        <f t="shared" si="4"/>
        <v>0</v>
      </c>
      <c r="D102" s="74"/>
      <c r="E102" s="74"/>
      <c r="F102" s="74"/>
      <c r="G102" s="157"/>
      <c r="H102" s="72">
        <f t="shared" si="5"/>
        <v>0</v>
      </c>
      <c r="I102" s="74">
        <v>0</v>
      </c>
      <c r="J102" s="74"/>
      <c r="K102" s="74"/>
      <c r="L102" s="158"/>
      <c r="M102" s="156"/>
    </row>
    <row r="103" spans="1:13" ht="36" customHeight="1" x14ac:dyDescent="0.25">
      <c r="A103" s="159">
        <v>2240</v>
      </c>
      <c r="B103" s="71" t="s">
        <v>111</v>
      </c>
      <c r="C103" s="72">
        <f t="shared" si="4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5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t="12" customHeight="1" x14ac:dyDescent="0.25">
      <c r="A104" s="44">
        <v>2241</v>
      </c>
      <c r="B104" s="71" t="s">
        <v>112</v>
      </c>
      <c r="C104" s="72">
        <f t="shared" si="4"/>
        <v>0</v>
      </c>
      <c r="D104" s="74"/>
      <c r="E104" s="74"/>
      <c r="F104" s="74"/>
      <c r="G104" s="157"/>
      <c r="H104" s="72">
        <f t="shared" si="5"/>
        <v>0</v>
      </c>
      <c r="I104" s="74">
        <v>0</v>
      </c>
      <c r="J104" s="74"/>
      <c r="K104" s="74"/>
      <c r="L104" s="158"/>
      <c r="M104" s="156"/>
    </row>
    <row r="105" spans="1:13" ht="24" customHeight="1" x14ac:dyDescent="0.25">
      <c r="A105" s="44">
        <v>2242</v>
      </c>
      <c r="B105" s="71" t="s">
        <v>113</v>
      </c>
      <c r="C105" s="72">
        <f t="shared" si="4"/>
        <v>0</v>
      </c>
      <c r="D105" s="74"/>
      <c r="E105" s="74"/>
      <c r="F105" s="74"/>
      <c r="G105" s="157"/>
      <c r="H105" s="72">
        <f t="shared" si="5"/>
        <v>0</v>
      </c>
      <c r="I105" s="74">
        <v>0</v>
      </c>
      <c r="J105" s="74"/>
      <c r="K105" s="74"/>
      <c r="L105" s="158"/>
      <c r="M105" s="156"/>
    </row>
    <row r="106" spans="1:13" ht="24" customHeight="1" x14ac:dyDescent="0.25">
      <c r="A106" s="44">
        <v>2243</v>
      </c>
      <c r="B106" s="71" t="s">
        <v>114</v>
      </c>
      <c r="C106" s="72">
        <f t="shared" si="4"/>
        <v>0</v>
      </c>
      <c r="D106" s="74"/>
      <c r="E106" s="74"/>
      <c r="F106" s="74"/>
      <c r="G106" s="157"/>
      <c r="H106" s="72">
        <f t="shared" si="5"/>
        <v>0</v>
      </c>
      <c r="I106" s="74">
        <v>0</v>
      </c>
      <c r="J106" s="74"/>
      <c r="K106" s="74"/>
      <c r="L106" s="158"/>
      <c r="M106" s="156"/>
    </row>
    <row r="107" spans="1:13" ht="12" customHeight="1" x14ac:dyDescent="0.25">
      <c r="A107" s="44">
        <v>2244</v>
      </c>
      <c r="B107" s="71" t="s">
        <v>115</v>
      </c>
      <c r="C107" s="72">
        <f t="shared" si="4"/>
        <v>0</v>
      </c>
      <c r="D107" s="74"/>
      <c r="E107" s="74"/>
      <c r="F107" s="74"/>
      <c r="G107" s="157"/>
      <c r="H107" s="72">
        <f t="shared" si="5"/>
        <v>0</v>
      </c>
      <c r="I107" s="74">
        <v>0</v>
      </c>
      <c r="J107" s="74"/>
      <c r="K107" s="74"/>
      <c r="L107" s="158"/>
      <c r="M107" s="156"/>
    </row>
    <row r="108" spans="1:13" ht="24" customHeight="1" x14ac:dyDescent="0.25">
      <c r="A108" s="44">
        <v>2246</v>
      </c>
      <c r="B108" s="71" t="s">
        <v>116</v>
      </c>
      <c r="C108" s="72">
        <f t="shared" si="4"/>
        <v>0</v>
      </c>
      <c r="D108" s="74"/>
      <c r="E108" s="74"/>
      <c r="F108" s="74"/>
      <c r="G108" s="157"/>
      <c r="H108" s="72">
        <f t="shared" si="5"/>
        <v>0</v>
      </c>
      <c r="I108" s="74">
        <v>0</v>
      </c>
      <c r="J108" s="74"/>
      <c r="K108" s="74"/>
      <c r="L108" s="158"/>
      <c r="M108" s="156"/>
    </row>
    <row r="109" spans="1:13" ht="12" customHeight="1" x14ac:dyDescent="0.25">
      <c r="A109" s="44">
        <v>2247</v>
      </c>
      <c r="B109" s="71" t="s">
        <v>117</v>
      </c>
      <c r="C109" s="72">
        <f t="shared" si="4"/>
        <v>0</v>
      </c>
      <c r="D109" s="74"/>
      <c r="E109" s="74"/>
      <c r="F109" s="74"/>
      <c r="G109" s="157"/>
      <c r="H109" s="72">
        <f t="shared" si="5"/>
        <v>0</v>
      </c>
      <c r="I109" s="74">
        <v>0</v>
      </c>
      <c r="J109" s="74"/>
      <c r="K109" s="74"/>
      <c r="L109" s="158"/>
      <c r="M109" s="156"/>
    </row>
    <row r="110" spans="1:13" ht="24" customHeight="1" x14ac:dyDescent="0.25">
      <c r="A110" s="44">
        <v>2248</v>
      </c>
      <c r="B110" s="71" t="s">
        <v>118</v>
      </c>
      <c r="C110" s="72">
        <f t="shared" si="4"/>
        <v>0</v>
      </c>
      <c r="D110" s="74"/>
      <c r="E110" s="74"/>
      <c r="F110" s="74"/>
      <c r="G110" s="157"/>
      <c r="H110" s="72">
        <f t="shared" si="5"/>
        <v>0</v>
      </c>
      <c r="I110" s="74">
        <v>0</v>
      </c>
      <c r="J110" s="74"/>
      <c r="K110" s="74"/>
      <c r="L110" s="158"/>
      <c r="M110" s="156"/>
    </row>
    <row r="111" spans="1:13" ht="24" customHeight="1" x14ac:dyDescent="0.25">
      <c r="A111" s="44">
        <v>2249</v>
      </c>
      <c r="B111" s="71" t="s">
        <v>119</v>
      </c>
      <c r="C111" s="72">
        <f t="shared" si="4"/>
        <v>0</v>
      </c>
      <c r="D111" s="74"/>
      <c r="E111" s="74"/>
      <c r="F111" s="74"/>
      <c r="G111" s="157"/>
      <c r="H111" s="72">
        <f t="shared" si="5"/>
        <v>0</v>
      </c>
      <c r="I111" s="74">
        <v>0</v>
      </c>
      <c r="J111" s="74"/>
      <c r="K111" s="74"/>
      <c r="L111" s="158"/>
      <c r="M111" s="156"/>
    </row>
    <row r="112" spans="1:13" ht="12" customHeight="1" x14ac:dyDescent="0.25">
      <c r="A112" s="159">
        <v>2250</v>
      </c>
      <c r="B112" s="71" t="s">
        <v>120</v>
      </c>
      <c r="C112" s="72">
        <f t="shared" si="4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5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t="12" customHeight="1" x14ac:dyDescent="0.25">
      <c r="A113" s="44">
        <v>2251</v>
      </c>
      <c r="B113" s="71" t="s">
        <v>121</v>
      </c>
      <c r="C113" s="72">
        <f t="shared" si="4"/>
        <v>0</v>
      </c>
      <c r="D113" s="74"/>
      <c r="E113" s="74"/>
      <c r="F113" s="74"/>
      <c r="G113" s="157"/>
      <c r="H113" s="72">
        <f t="shared" si="5"/>
        <v>0</v>
      </c>
      <c r="I113" s="74">
        <v>0</v>
      </c>
      <c r="J113" s="74"/>
      <c r="K113" s="74"/>
      <c r="L113" s="158"/>
      <c r="M113" s="156"/>
    </row>
    <row r="114" spans="1:13" ht="24" customHeight="1" x14ac:dyDescent="0.25">
      <c r="A114" s="44">
        <v>2252</v>
      </c>
      <c r="B114" s="71" t="s">
        <v>122</v>
      </c>
      <c r="C114" s="72">
        <f t="shared" ref="C114:C127" si="6">SUM(D114:G114)</f>
        <v>0</v>
      </c>
      <c r="D114" s="74"/>
      <c r="E114" s="74"/>
      <c r="F114" s="74"/>
      <c r="G114" s="157"/>
      <c r="H114" s="72">
        <f t="shared" si="5"/>
        <v>0</v>
      </c>
      <c r="I114" s="74">
        <v>0</v>
      </c>
      <c r="J114" s="74"/>
      <c r="K114" s="74"/>
      <c r="L114" s="158"/>
      <c r="M114" s="156"/>
    </row>
    <row r="115" spans="1:13" ht="24" customHeight="1" x14ac:dyDescent="0.25">
      <c r="A115" s="44">
        <v>2259</v>
      </c>
      <c r="B115" s="71" t="s">
        <v>123</v>
      </c>
      <c r="C115" s="72">
        <f t="shared" si="6"/>
        <v>0</v>
      </c>
      <c r="D115" s="74"/>
      <c r="E115" s="74"/>
      <c r="F115" s="74"/>
      <c r="G115" s="157"/>
      <c r="H115" s="72">
        <f t="shared" si="5"/>
        <v>0</v>
      </c>
      <c r="I115" s="74">
        <v>0</v>
      </c>
      <c r="J115" s="74"/>
      <c r="K115" s="74"/>
      <c r="L115" s="158"/>
      <c r="M115" s="156"/>
    </row>
    <row r="116" spans="1:13" ht="12" customHeight="1" x14ac:dyDescent="0.25">
      <c r="A116" s="159">
        <v>2260</v>
      </c>
      <c r="B116" s="71" t="s">
        <v>124</v>
      </c>
      <c r="C116" s="72">
        <f t="shared" si="6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t="12" customHeight="1" x14ac:dyDescent="0.25">
      <c r="A117" s="44">
        <v>2261</v>
      </c>
      <c r="B117" s="71" t="s">
        <v>125</v>
      </c>
      <c r="C117" s="72">
        <f t="shared" si="6"/>
        <v>0</v>
      </c>
      <c r="D117" s="74"/>
      <c r="E117" s="74"/>
      <c r="F117" s="74"/>
      <c r="G117" s="157"/>
      <c r="H117" s="72">
        <f t="shared" si="5"/>
        <v>0</v>
      </c>
      <c r="I117" s="74">
        <v>0</v>
      </c>
      <c r="J117" s="74"/>
      <c r="K117" s="74"/>
      <c r="L117" s="158"/>
      <c r="M117" s="156"/>
    </row>
    <row r="118" spans="1:13" ht="12" customHeight="1" x14ac:dyDescent="0.25">
      <c r="A118" s="44">
        <v>2262</v>
      </c>
      <c r="B118" s="71" t="s">
        <v>126</v>
      </c>
      <c r="C118" s="72">
        <f t="shared" si="6"/>
        <v>0</v>
      </c>
      <c r="D118" s="74"/>
      <c r="E118" s="74"/>
      <c r="F118" s="74"/>
      <c r="G118" s="157"/>
      <c r="H118" s="72">
        <f t="shared" si="5"/>
        <v>0</v>
      </c>
      <c r="I118" s="74">
        <v>0</v>
      </c>
      <c r="J118" s="74"/>
      <c r="K118" s="74"/>
      <c r="L118" s="158"/>
      <c r="M118" s="156"/>
    </row>
    <row r="119" spans="1:13" ht="12" customHeight="1" x14ac:dyDescent="0.25">
      <c r="A119" s="44">
        <v>2263</v>
      </c>
      <c r="B119" s="71" t="s">
        <v>127</v>
      </c>
      <c r="C119" s="72">
        <f t="shared" si="6"/>
        <v>0</v>
      </c>
      <c r="D119" s="74"/>
      <c r="E119" s="74"/>
      <c r="F119" s="74"/>
      <c r="G119" s="157"/>
      <c r="H119" s="72">
        <f t="shared" si="5"/>
        <v>0</v>
      </c>
      <c r="I119" s="74">
        <v>0</v>
      </c>
      <c r="J119" s="74"/>
      <c r="K119" s="74"/>
      <c r="L119" s="158"/>
      <c r="M119" s="156"/>
    </row>
    <row r="120" spans="1:13" ht="24" customHeight="1" x14ac:dyDescent="0.25">
      <c r="A120" s="44">
        <v>2264</v>
      </c>
      <c r="B120" s="71" t="s">
        <v>128</v>
      </c>
      <c r="C120" s="72">
        <f t="shared" si="6"/>
        <v>0</v>
      </c>
      <c r="D120" s="74"/>
      <c r="E120" s="74"/>
      <c r="F120" s="74"/>
      <c r="G120" s="157"/>
      <c r="H120" s="72">
        <f t="shared" si="5"/>
        <v>0</v>
      </c>
      <c r="I120" s="74">
        <v>0</v>
      </c>
      <c r="J120" s="74"/>
      <c r="K120" s="74"/>
      <c r="L120" s="158"/>
      <c r="M120" s="156"/>
    </row>
    <row r="121" spans="1:13" ht="12" customHeight="1" x14ac:dyDescent="0.25">
      <c r="A121" s="44">
        <v>2269</v>
      </c>
      <c r="B121" s="71" t="s">
        <v>129</v>
      </c>
      <c r="C121" s="72">
        <f t="shared" si="6"/>
        <v>0</v>
      </c>
      <c r="D121" s="74"/>
      <c r="E121" s="74"/>
      <c r="F121" s="74"/>
      <c r="G121" s="157"/>
      <c r="H121" s="72">
        <f t="shared" si="5"/>
        <v>0</v>
      </c>
      <c r="I121" s="74">
        <v>0</v>
      </c>
      <c r="J121" s="74"/>
      <c r="K121" s="74"/>
      <c r="L121" s="158"/>
      <c r="M121" s="156"/>
    </row>
    <row r="122" spans="1:13" ht="12" customHeight="1" x14ac:dyDescent="0.25">
      <c r="A122" s="159">
        <v>2270</v>
      </c>
      <c r="B122" s="71" t="s">
        <v>130</v>
      </c>
      <c r="C122" s="72">
        <f t="shared" si="6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t="12" customHeight="1" x14ac:dyDescent="0.25">
      <c r="A123" s="44">
        <v>2272</v>
      </c>
      <c r="B123" s="174" t="s">
        <v>131</v>
      </c>
      <c r="C123" s="72">
        <f t="shared" si="6"/>
        <v>0</v>
      </c>
      <c r="D123" s="74"/>
      <c r="E123" s="74"/>
      <c r="F123" s="74"/>
      <c r="G123" s="157"/>
      <c r="H123" s="72">
        <f t="shared" si="5"/>
        <v>0</v>
      </c>
      <c r="I123" s="74">
        <v>0</v>
      </c>
      <c r="J123" s="74"/>
      <c r="K123" s="74"/>
      <c r="L123" s="158"/>
      <c r="M123" s="156"/>
    </row>
    <row r="124" spans="1:13" ht="24" customHeight="1" x14ac:dyDescent="0.25">
      <c r="A124" s="44">
        <v>2274</v>
      </c>
      <c r="B124" s="175" t="s">
        <v>132</v>
      </c>
      <c r="C124" s="72">
        <f t="shared" si="6"/>
        <v>0</v>
      </c>
      <c r="D124" s="74"/>
      <c r="E124" s="74"/>
      <c r="F124" s="74"/>
      <c r="G124" s="157"/>
      <c r="H124" s="72">
        <f t="shared" si="5"/>
        <v>0</v>
      </c>
      <c r="I124" s="74">
        <v>0</v>
      </c>
      <c r="J124" s="74"/>
      <c r="K124" s="74"/>
      <c r="L124" s="158"/>
      <c r="M124" s="156"/>
    </row>
    <row r="125" spans="1:13" ht="24" customHeight="1" x14ac:dyDescent="0.25">
      <c r="A125" s="44">
        <v>2275</v>
      </c>
      <c r="B125" s="71" t="s">
        <v>133</v>
      </c>
      <c r="C125" s="72">
        <f t="shared" si="6"/>
        <v>0</v>
      </c>
      <c r="D125" s="74"/>
      <c r="E125" s="74"/>
      <c r="F125" s="74"/>
      <c r="G125" s="157"/>
      <c r="H125" s="72">
        <f t="shared" si="5"/>
        <v>0</v>
      </c>
      <c r="I125" s="74">
        <v>0</v>
      </c>
      <c r="J125" s="74"/>
      <c r="K125" s="74"/>
      <c r="L125" s="158"/>
      <c r="M125" s="156"/>
    </row>
    <row r="126" spans="1:13" ht="36" customHeight="1" x14ac:dyDescent="0.25">
      <c r="A126" s="44">
        <v>2276</v>
      </c>
      <c r="B126" s="71" t="s">
        <v>134</v>
      </c>
      <c r="C126" s="72">
        <f t="shared" si="6"/>
        <v>0</v>
      </c>
      <c r="D126" s="74"/>
      <c r="E126" s="74"/>
      <c r="F126" s="74"/>
      <c r="G126" s="157"/>
      <c r="H126" s="72">
        <f t="shared" si="5"/>
        <v>0</v>
      </c>
      <c r="I126" s="74">
        <v>0</v>
      </c>
      <c r="J126" s="74"/>
      <c r="K126" s="74"/>
      <c r="L126" s="158"/>
      <c r="M126" s="156"/>
    </row>
    <row r="127" spans="1:13" ht="24" customHeight="1" x14ac:dyDescent="0.25">
      <c r="A127" s="44">
        <v>2279</v>
      </c>
      <c r="B127" s="71" t="s">
        <v>135</v>
      </c>
      <c r="C127" s="72">
        <f t="shared" si="6"/>
        <v>0</v>
      </c>
      <c r="D127" s="74"/>
      <c r="E127" s="74"/>
      <c r="F127" s="74"/>
      <c r="G127" s="157"/>
      <c r="H127" s="72">
        <f t="shared" si="5"/>
        <v>0</v>
      </c>
      <c r="I127" s="74">
        <v>0</v>
      </c>
      <c r="J127" s="74"/>
      <c r="K127" s="74"/>
      <c r="L127" s="158"/>
      <c r="M127" s="156"/>
    </row>
    <row r="128" spans="1:13" ht="24" customHeight="1" x14ac:dyDescent="0.25">
      <c r="A128" s="168">
        <v>2280</v>
      </c>
      <c r="B128" s="65" t="s">
        <v>136</v>
      </c>
      <c r="C128" s="66">
        <f t="shared" ref="C128:L128" si="7">SUM(C129)</f>
        <v>0</v>
      </c>
      <c r="D128" s="169">
        <f t="shared" si="7"/>
        <v>0</v>
      </c>
      <c r="E128" s="169">
        <f t="shared" si="7"/>
        <v>0</v>
      </c>
      <c r="F128" s="169">
        <f t="shared" si="7"/>
        <v>0</v>
      </c>
      <c r="G128" s="169">
        <f t="shared" si="7"/>
        <v>0</v>
      </c>
      <c r="H128" s="66">
        <f t="shared" si="7"/>
        <v>0</v>
      </c>
      <c r="I128" s="169">
        <f t="shared" si="7"/>
        <v>0</v>
      </c>
      <c r="J128" s="169">
        <f t="shared" si="7"/>
        <v>0</v>
      </c>
      <c r="K128" s="169">
        <f t="shared" si="7"/>
        <v>0</v>
      </c>
      <c r="L128" s="176">
        <f t="shared" si="7"/>
        <v>0</v>
      </c>
    </row>
    <row r="129" spans="1:13" ht="24" customHeight="1" x14ac:dyDescent="0.25">
      <c r="A129" s="44">
        <v>2283</v>
      </c>
      <c r="B129" s="71" t="s">
        <v>137</v>
      </c>
      <c r="C129" s="72">
        <f t="shared" ref="C129:C160" si="8">SUM(D129:G129)</f>
        <v>0</v>
      </c>
      <c r="D129" s="74"/>
      <c r="E129" s="74"/>
      <c r="F129" s="74"/>
      <c r="G129" s="157"/>
      <c r="H129" s="72">
        <f t="shared" ref="H129:H192" si="9"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8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9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customHeight="1" x14ac:dyDescent="0.25">
      <c r="A131" s="168">
        <v>2310</v>
      </c>
      <c r="B131" s="65" t="s">
        <v>139</v>
      </c>
      <c r="C131" s="66">
        <f t="shared" si="8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9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3" ht="12" customHeight="1" x14ac:dyDescent="0.25">
      <c r="A132" s="44">
        <v>2311</v>
      </c>
      <c r="B132" s="71" t="s">
        <v>140</v>
      </c>
      <c r="C132" s="72">
        <f t="shared" si="8"/>
        <v>0</v>
      </c>
      <c r="D132" s="74"/>
      <c r="E132" s="74"/>
      <c r="F132" s="74"/>
      <c r="G132" s="157"/>
      <c r="H132" s="72">
        <f t="shared" si="9"/>
        <v>0</v>
      </c>
      <c r="I132" s="74">
        <v>0</v>
      </c>
      <c r="J132" s="74"/>
      <c r="K132" s="74"/>
      <c r="L132" s="158"/>
      <c r="M132" s="156"/>
    </row>
    <row r="133" spans="1:13" ht="12" customHeight="1" x14ac:dyDescent="0.25">
      <c r="A133" s="44">
        <v>2312</v>
      </c>
      <c r="B133" s="71" t="s">
        <v>141</v>
      </c>
      <c r="C133" s="72">
        <f t="shared" si="8"/>
        <v>0</v>
      </c>
      <c r="D133" s="74"/>
      <c r="E133" s="74"/>
      <c r="F133" s="74"/>
      <c r="G133" s="157"/>
      <c r="H133" s="72">
        <f t="shared" si="9"/>
        <v>0</v>
      </c>
      <c r="I133" s="74">
        <v>0</v>
      </c>
      <c r="J133" s="74"/>
      <c r="K133" s="74"/>
      <c r="L133" s="158"/>
      <c r="M133" s="156"/>
    </row>
    <row r="134" spans="1:13" ht="12" customHeight="1" x14ac:dyDescent="0.25">
      <c r="A134" s="44">
        <v>2313</v>
      </c>
      <c r="B134" s="71" t="s">
        <v>142</v>
      </c>
      <c r="C134" s="72">
        <f t="shared" si="8"/>
        <v>0</v>
      </c>
      <c r="D134" s="74"/>
      <c r="E134" s="74"/>
      <c r="F134" s="74"/>
      <c r="G134" s="157"/>
      <c r="H134" s="72">
        <f t="shared" si="9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8"/>
        <v>0</v>
      </c>
      <c r="D135" s="74"/>
      <c r="E135" s="74"/>
      <c r="F135" s="74"/>
      <c r="G135" s="157"/>
      <c r="H135" s="72">
        <f t="shared" si="9"/>
        <v>0</v>
      </c>
      <c r="I135" s="74">
        <v>0</v>
      </c>
      <c r="J135" s="74"/>
      <c r="K135" s="74"/>
      <c r="L135" s="158"/>
      <c r="M135" s="156"/>
    </row>
    <row r="136" spans="1:13" ht="12" customHeight="1" x14ac:dyDescent="0.25">
      <c r="A136" s="159">
        <v>2320</v>
      </c>
      <c r="B136" s="71" t="s">
        <v>144</v>
      </c>
      <c r="C136" s="72">
        <f t="shared" si="8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9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t="12" customHeight="1" x14ac:dyDescent="0.25">
      <c r="A137" s="44">
        <v>2321</v>
      </c>
      <c r="B137" s="71" t="s">
        <v>145</v>
      </c>
      <c r="C137" s="72">
        <f t="shared" si="8"/>
        <v>0</v>
      </c>
      <c r="D137" s="74"/>
      <c r="E137" s="74"/>
      <c r="F137" s="74"/>
      <c r="G137" s="157"/>
      <c r="H137" s="72">
        <f t="shared" si="9"/>
        <v>0</v>
      </c>
      <c r="I137" s="74">
        <v>0</v>
      </c>
      <c r="J137" s="74"/>
      <c r="K137" s="74"/>
      <c r="L137" s="158"/>
      <c r="M137" s="156"/>
    </row>
    <row r="138" spans="1:13" ht="12" customHeight="1" x14ac:dyDescent="0.25">
      <c r="A138" s="44">
        <v>2322</v>
      </c>
      <c r="B138" s="71" t="s">
        <v>146</v>
      </c>
      <c r="C138" s="72">
        <f t="shared" si="8"/>
        <v>0</v>
      </c>
      <c r="D138" s="74"/>
      <c r="E138" s="74"/>
      <c r="F138" s="74"/>
      <c r="G138" s="157"/>
      <c r="H138" s="72">
        <f t="shared" si="9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8"/>
        <v>0</v>
      </c>
      <c r="D139" s="74"/>
      <c r="E139" s="74"/>
      <c r="F139" s="74"/>
      <c r="G139" s="157"/>
      <c r="H139" s="72">
        <f t="shared" si="9"/>
        <v>0</v>
      </c>
      <c r="I139" s="74">
        <v>0</v>
      </c>
      <c r="J139" s="74"/>
      <c r="K139" s="74"/>
      <c r="L139" s="158"/>
      <c r="M139" s="156"/>
    </row>
    <row r="140" spans="1:13" ht="12" customHeight="1" x14ac:dyDescent="0.25">
      <c r="A140" s="159">
        <v>2330</v>
      </c>
      <c r="B140" s="71" t="s">
        <v>148</v>
      </c>
      <c r="C140" s="72">
        <f t="shared" si="8"/>
        <v>0</v>
      </c>
      <c r="D140" s="74"/>
      <c r="E140" s="74"/>
      <c r="F140" s="74"/>
      <c r="G140" s="157"/>
      <c r="H140" s="72">
        <f t="shared" si="9"/>
        <v>0</v>
      </c>
      <c r="I140" s="74">
        <v>0</v>
      </c>
      <c r="J140" s="74"/>
      <c r="K140" s="74"/>
      <c r="L140" s="158"/>
      <c r="M140" s="156"/>
    </row>
    <row r="141" spans="1:13" ht="48" customHeight="1" x14ac:dyDescent="0.25">
      <c r="A141" s="159">
        <v>2340</v>
      </c>
      <c r="B141" s="71" t="s">
        <v>149</v>
      </c>
      <c r="C141" s="72">
        <f t="shared" si="8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9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t="12" customHeight="1" x14ac:dyDescent="0.25">
      <c r="A142" s="44">
        <v>2341</v>
      </c>
      <c r="B142" s="71" t="s">
        <v>150</v>
      </c>
      <c r="C142" s="72">
        <f t="shared" si="8"/>
        <v>0</v>
      </c>
      <c r="D142" s="74"/>
      <c r="E142" s="74"/>
      <c r="F142" s="74"/>
      <c r="G142" s="157"/>
      <c r="H142" s="72">
        <f t="shared" si="9"/>
        <v>0</v>
      </c>
      <c r="I142" s="74">
        <v>0</v>
      </c>
      <c r="J142" s="74"/>
      <c r="K142" s="74"/>
      <c r="L142" s="158"/>
      <c r="M142" s="156"/>
    </row>
    <row r="143" spans="1:13" ht="24" customHeight="1" x14ac:dyDescent="0.25">
      <c r="A143" s="44">
        <v>2344</v>
      </c>
      <c r="B143" s="71" t="s">
        <v>151</v>
      </c>
      <c r="C143" s="72">
        <f t="shared" si="8"/>
        <v>0</v>
      </c>
      <c r="D143" s="74"/>
      <c r="E143" s="74"/>
      <c r="F143" s="74"/>
      <c r="G143" s="157"/>
      <c r="H143" s="72">
        <f t="shared" si="9"/>
        <v>0</v>
      </c>
      <c r="I143" s="74">
        <v>0</v>
      </c>
      <c r="J143" s="74"/>
      <c r="K143" s="74"/>
      <c r="L143" s="158"/>
      <c r="M143" s="156"/>
    </row>
    <row r="144" spans="1:13" ht="24" customHeight="1" x14ac:dyDescent="0.25">
      <c r="A144" s="150">
        <v>2350</v>
      </c>
      <c r="B144" s="112" t="s">
        <v>152</v>
      </c>
      <c r="C144" s="117">
        <f t="shared" si="8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9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t="12" customHeight="1" x14ac:dyDescent="0.25">
      <c r="A145" s="38">
        <v>2351</v>
      </c>
      <c r="B145" s="65" t="s">
        <v>153</v>
      </c>
      <c r="C145" s="66">
        <f t="shared" si="8"/>
        <v>0</v>
      </c>
      <c r="D145" s="68"/>
      <c r="E145" s="68"/>
      <c r="F145" s="68"/>
      <c r="G145" s="154"/>
      <c r="H145" s="66">
        <f t="shared" si="9"/>
        <v>0</v>
      </c>
      <c r="I145" s="68">
        <v>0</v>
      </c>
      <c r="J145" s="68"/>
      <c r="K145" s="68"/>
      <c r="L145" s="155"/>
      <c r="M145" s="156"/>
    </row>
    <row r="146" spans="1:13" ht="12" customHeight="1" x14ac:dyDescent="0.25">
      <c r="A146" s="44">
        <v>2352</v>
      </c>
      <c r="B146" s="71" t="s">
        <v>154</v>
      </c>
      <c r="C146" s="72">
        <f t="shared" si="8"/>
        <v>0</v>
      </c>
      <c r="D146" s="74"/>
      <c r="E146" s="74"/>
      <c r="F146" s="74"/>
      <c r="G146" s="157"/>
      <c r="H146" s="72">
        <f t="shared" si="9"/>
        <v>0</v>
      </c>
      <c r="I146" s="74">
        <v>0</v>
      </c>
      <c r="J146" s="74"/>
      <c r="K146" s="74"/>
      <c r="L146" s="158"/>
      <c r="M146" s="156"/>
    </row>
    <row r="147" spans="1:13" ht="24" customHeight="1" x14ac:dyDescent="0.25">
      <c r="A147" s="44">
        <v>2353</v>
      </c>
      <c r="B147" s="71" t="s">
        <v>155</v>
      </c>
      <c r="C147" s="72">
        <f t="shared" si="8"/>
        <v>0</v>
      </c>
      <c r="D147" s="74"/>
      <c r="E147" s="74"/>
      <c r="F147" s="74"/>
      <c r="G147" s="157"/>
      <c r="H147" s="72">
        <f t="shared" si="9"/>
        <v>0</v>
      </c>
      <c r="I147" s="74">
        <v>0</v>
      </c>
      <c r="J147" s="74"/>
      <c r="K147" s="74"/>
      <c r="L147" s="158"/>
      <c r="M147" s="156"/>
    </row>
    <row r="148" spans="1:13" ht="24" customHeight="1" x14ac:dyDescent="0.25">
      <c r="A148" s="44">
        <v>2354</v>
      </c>
      <c r="B148" s="71" t="s">
        <v>156</v>
      </c>
      <c r="C148" s="72">
        <f t="shared" si="8"/>
        <v>0</v>
      </c>
      <c r="D148" s="74"/>
      <c r="E148" s="74"/>
      <c r="F148" s="74"/>
      <c r="G148" s="157"/>
      <c r="H148" s="72">
        <f t="shared" si="9"/>
        <v>0</v>
      </c>
      <c r="I148" s="74">
        <v>0</v>
      </c>
      <c r="J148" s="74"/>
      <c r="K148" s="74"/>
      <c r="L148" s="158"/>
      <c r="M148" s="156"/>
    </row>
    <row r="149" spans="1:13" ht="24" customHeight="1" x14ac:dyDescent="0.25">
      <c r="A149" s="44">
        <v>2355</v>
      </c>
      <c r="B149" s="71" t="s">
        <v>157</v>
      </c>
      <c r="C149" s="72">
        <f t="shared" si="8"/>
        <v>0</v>
      </c>
      <c r="D149" s="74"/>
      <c r="E149" s="74"/>
      <c r="F149" s="74"/>
      <c r="G149" s="157"/>
      <c r="H149" s="72">
        <f t="shared" si="9"/>
        <v>0</v>
      </c>
      <c r="I149" s="74">
        <v>0</v>
      </c>
      <c r="J149" s="74"/>
      <c r="K149" s="74"/>
      <c r="L149" s="158"/>
      <c r="M149" s="156"/>
    </row>
    <row r="150" spans="1:13" ht="24" customHeight="1" x14ac:dyDescent="0.25">
      <c r="A150" s="44">
        <v>2359</v>
      </c>
      <c r="B150" s="71" t="s">
        <v>158</v>
      </c>
      <c r="C150" s="72">
        <f t="shared" si="8"/>
        <v>0</v>
      </c>
      <c r="D150" s="74"/>
      <c r="E150" s="74"/>
      <c r="F150" s="74"/>
      <c r="G150" s="157"/>
      <c r="H150" s="72">
        <f t="shared" si="9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8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9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t="12" customHeight="1" x14ac:dyDescent="0.25">
      <c r="A152" s="43">
        <v>2361</v>
      </c>
      <c r="B152" s="71" t="s">
        <v>160</v>
      </c>
      <c r="C152" s="72">
        <f t="shared" si="8"/>
        <v>0</v>
      </c>
      <c r="D152" s="74"/>
      <c r="E152" s="74"/>
      <c r="F152" s="74"/>
      <c r="G152" s="157"/>
      <c r="H152" s="72">
        <f t="shared" si="9"/>
        <v>0</v>
      </c>
      <c r="I152" s="74">
        <v>0</v>
      </c>
      <c r="J152" s="74"/>
      <c r="K152" s="74"/>
      <c r="L152" s="158"/>
      <c r="M152" s="156"/>
    </row>
    <row r="153" spans="1:13" ht="24" customHeight="1" x14ac:dyDescent="0.25">
      <c r="A153" s="43">
        <v>2362</v>
      </c>
      <c r="B153" s="71" t="s">
        <v>161</v>
      </c>
      <c r="C153" s="72">
        <f t="shared" si="8"/>
        <v>0</v>
      </c>
      <c r="D153" s="74"/>
      <c r="E153" s="74"/>
      <c r="F153" s="74"/>
      <c r="G153" s="157"/>
      <c r="H153" s="72">
        <f t="shared" si="9"/>
        <v>0</v>
      </c>
      <c r="I153" s="74">
        <v>0</v>
      </c>
      <c r="J153" s="74"/>
      <c r="K153" s="74"/>
      <c r="L153" s="158"/>
      <c r="M153" s="156"/>
    </row>
    <row r="154" spans="1:13" ht="12" customHeight="1" x14ac:dyDescent="0.25">
      <c r="A154" s="43">
        <v>2363</v>
      </c>
      <c r="B154" s="71" t="s">
        <v>162</v>
      </c>
      <c r="C154" s="72">
        <f t="shared" si="8"/>
        <v>0</v>
      </c>
      <c r="D154" s="74"/>
      <c r="E154" s="74"/>
      <c r="F154" s="74"/>
      <c r="G154" s="157"/>
      <c r="H154" s="72">
        <f t="shared" si="9"/>
        <v>0</v>
      </c>
      <c r="I154" s="74">
        <v>0</v>
      </c>
      <c r="J154" s="74"/>
      <c r="K154" s="74"/>
      <c r="L154" s="158"/>
      <c r="M154" s="156"/>
    </row>
    <row r="155" spans="1:13" ht="12" customHeight="1" x14ac:dyDescent="0.25">
      <c r="A155" s="43">
        <v>2364</v>
      </c>
      <c r="B155" s="71" t="s">
        <v>163</v>
      </c>
      <c r="C155" s="72">
        <f t="shared" si="8"/>
        <v>0</v>
      </c>
      <c r="D155" s="74"/>
      <c r="E155" s="74"/>
      <c r="F155" s="74"/>
      <c r="G155" s="157"/>
      <c r="H155" s="72">
        <f t="shared" si="9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8"/>
        <v>0</v>
      </c>
      <c r="D156" s="74"/>
      <c r="E156" s="74"/>
      <c r="F156" s="74"/>
      <c r="G156" s="157"/>
      <c r="H156" s="72">
        <f t="shared" si="9"/>
        <v>0</v>
      </c>
      <c r="I156" s="74">
        <v>0</v>
      </c>
      <c r="J156" s="74"/>
      <c r="K156" s="74"/>
      <c r="L156" s="158"/>
      <c r="M156" s="156"/>
    </row>
    <row r="157" spans="1:13" ht="36" customHeight="1" x14ac:dyDescent="0.25">
      <c r="A157" s="43">
        <v>2366</v>
      </c>
      <c r="B157" s="71" t="s">
        <v>165</v>
      </c>
      <c r="C157" s="72">
        <f t="shared" si="8"/>
        <v>0</v>
      </c>
      <c r="D157" s="74"/>
      <c r="E157" s="74"/>
      <c r="F157" s="74"/>
      <c r="G157" s="157"/>
      <c r="H157" s="72">
        <f t="shared" si="9"/>
        <v>0</v>
      </c>
      <c r="I157" s="74">
        <v>0</v>
      </c>
      <c r="J157" s="74"/>
      <c r="K157" s="74"/>
      <c r="L157" s="158"/>
      <c r="M157" s="156"/>
    </row>
    <row r="158" spans="1:13" ht="48" customHeight="1" x14ac:dyDescent="0.25">
      <c r="A158" s="43">
        <v>2369</v>
      </c>
      <c r="B158" s="71" t="s">
        <v>166</v>
      </c>
      <c r="C158" s="72">
        <f t="shared" si="8"/>
        <v>0</v>
      </c>
      <c r="D158" s="74"/>
      <c r="E158" s="74"/>
      <c r="F158" s="74"/>
      <c r="G158" s="157"/>
      <c r="H158" s="72">
        <f t="shared" si="9"/>
        <v>0</v>
      </c>
      <c r="I158" s="74">
        <v>0</v>
      </c>
      <c r="J158" s="74"/>
      <c r="K158" s="74"/>
      <c r="L158" s="158"/>
      <c r="M158" s="156"/>
    </row>
    <row r="159" spans="1:13" ht="12" customHeight="1" x14ac:dyDescent="0.25">
      <c r="A159" s="150">
        <v>2370</v>
      </c>
      <c r="B159" s="112" t="s">
        <v>167</v>
      </c>
      <c r="C159" s="117">
        <f t="shared" si="8"/>
        <v>0</v>
      </c>
      <c r="D159" s="163"/>
      <c r="E159" s="163"/>
      <c r="F159" s="163"/>
      <c r="G159" s="164"/>
      <c r="H159" s="117">
        <f t="shared" si="9"/>
        <v>0</v>
      </c>
      <c r="I159" s="163">
        <v>0</v>
      </c>
      <c r="J159" s="163"/>
      <c r="K159" s="163"/>
      <c r="L159" s="165"/>
      <c r="M159" s="156"/>
    </row>
    <row r="160" spans="1:13" ht="12" customHeight="1" x14ac:dyDescent="0.25">
      <c r="A160" s="150">
        <v>2380</v>
      </c>
      <c r="B160" s="112" t="s">
        <v>168</v>
      </c>
      <c r="C160" s="117">
        <f t="shared" si="8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9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t="12" customHeight="1" x14ac:dyDescent="0.25">
      <c r="A161" s="37">
        <v>2381</v>
      </c>
      <c r="B161" s="65" t="s">
        <v>169</v>
      </c>
      <c r="C161" s="66">
        <f t="shared" ref="C161:C224" si="10">SUM(D161:G161)</f>
        <v>0</v>
      </c>
      <c r="D161" s="68"/>
      <c r="E161" s="68"/>
      <c r="F161" s="68"/>
      <c r="G161" s="154"/>
      <c r="H161" s="66">
        <f t="shared" si="9"/>
        <v>0</v>
      </c>
      <c r="I161" s="68">
        <v>0</v>
      </c>
      <c r="J161" s="68"/>
      <c r="K161" s="68"/>
      <c r="L161" s="155"/>
      <c r="M161" s="156"/>
    </row>
    <row r="162" spans="1:13" ht="24" customHeight="1" x14ac:dyDescent="0.25">
      <c r="A162" s="43">
        <v>2389</v>
      </c>
      <c r="B162" s="71" t="s">
        <v>170</v>
      </c>
      <c r="C162" s="72">
        <f t="shared" si="10"/>
        <v>0</v>
      </c>
      <c r="D162" s="74"/>
      <c r="E162" s="74"/>
      <c r="F162" s="74"/>
      <c r="G162" s="157"/>
      <c r="H162" s="72">
        <f t="shared" si="9"/>
        <v>0</v>
      </c>
      <c r="I162" s="74">
        <v>0</v>
      </c>
      <c r="J162" s="74"/>
      <c r="K162" s="74"/>
      <c r="L162" s="158"/>
      <c r="M162" s="156"/>
    </row>
    <row r="163" spans="1:13" ht="12" customHeight="1" x14ac:dyDescent="0.25">
      <c r="A163" s="150">
        <v>2390</v>
      </c>
      <c r="B163" s="112" t="s">
        <v>171</v>
      </c>
      <c r="C163" s="117">
        <f t="shared" si="10"/>
        <v>0</v>
      </c>
      <c r="D163" s="163"/>
      <c r="E163" s="163"/>
      <c r="F163" s="163"/>
      <c r="G163" s="164"/>
      <c r="H163" s="117">
        <f t="shared" si="9"/>
        <v>0</v>
      </c>
      <c r="I163" s="163">
        <v>0</v>
      </c>
      <c r="J163" s="163"/>
      <c r="K163" s="163"/>
      <c r="L163" s="165"/>
      <c r="M163" s="156"/>
    </row>
    <row r="164" spans="1:13" ht="12" customHeight="1" x14ac:dyDescent="0.25">
      <c r="A164" s="56">
        <v>2400</v>
      </c>
      <c r="B164" s="147" t="s">
        <v>172</v>
      </c>
      <c r="C164" s="57">
        <f t="shared" si="10"/>
        <v>0</v>
      </c>
      <c r="D164" s="177"/>
      <c r="E164" s="177"/>
      <c r="F164" s="177"/>
      <c r="G164" s="178"/>
      <c r="H164" s="57">
        <f t="shared" si="9"/>
        <v>0</v>
      </c>
      <c r="I164" s="177">
        <v>0</v>
      </c>
      <c r="J164" s="177"/>
      <c r="K164" s="177"/>
      <c r="L164" s="179"/>
      <c r="M164" s="156"/>
    </row>
    <row r="165" spans="1:13" ht="24" customHeight="1" x14ac:dyDescent="0.25">
      <c r="A165" s="56">
        <v>2500</v>
      </c>
      <c r="B165" s="147" t="s">
        <v>173</v>
      </c>
      <c r="C165" s="57">
        <f t="shared" si="10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9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10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9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3" ht="24" customHeight="1" x14ac:dyDescent="0.25">
      <c r="A167" s="44">
        <v>2512</v>
      </c>
      <c r="B167" s="71" t="s">
        <v>175</v>
      </c>
      <c r="C167" s="72">
        <f t="shared" si="10"/>
        <v>0</v>
      </c>
      <c r="D167" s="74"/>
      <c r="E167" s="74"/>
      <c r="F167" s="74"/>
      <c r="G167" s="157"/>
      <c r="H167" s="72">
        <f t="shared" si="9"/>
        <v>0</v>
      </c>
      <c r="I167" s="74">
        <v>0</v>
      </c>
      <c r="J167" s="74"/>
      <c r="K167" s="74"/>
      <c r="L167" s="158"/>
      <c r="M167" s="156"/>
    </row>
    <row r="168" spans="1:13" ht="36" customHeight="1" x14ac:dyDescent="0.25">
      <c r="A168" s="44">
        <v>2513</v>
      </c>
      <c r="B168" s="71" t="s">
        <v>176</v>
      </c>
      <c r="C168" s="72">
        <f t="shared" si="10"/>
        <v>0</v>
      </c>
      <c r="D168" s="74"/>
      <c r="E168" s="74"/>
      <c r="F168" s="74"/>
      <c r="G168" s="157"/>
      <c r="H168" s="72">
        <f t="shared" si="9"/>
        <v>0</v>
      </c>
      <c r="I168" s="74">
        <v>0</v>
      </c>
      <c r="J168" s="74"/>
      <c r="K168" s="74"/>
      <c r="L168" s="158"/>
      <c r="M168" s="156"/>
    </row>
    <row r="169" spans="1:13" ht="24" customHeight="1" x14ac:dyDescent="0.25">
      <c r="A169" s="44">
        <v>2515</v>
      </c>
      <c r="B169" s="71" t="s">
        <v>177</v>
      </c>
      <c r="C169" s="72">
        <f t="shared" si="10"/>
        <v>0</v>
      </c>
      <c r="D169" s="74"/>
      <c r="E169" s="74"/>
      <c r="F169" s="74"/>
      <c r="G169" s="157"/>
      <c r="H169" s="72">
        <f t="shared" si="9"/>
        <v>0</v>
      </c>
      <c r="I169" s="74">
        <v>0</v>
      </c>
      <c r="J169" s="74"/>
      <c r="K169" s="74"/>
      <c r="L169" s="158"/>
      <c r="M169" s="156"/>
    </row>
    <row r="170" spans="1:13" ht="24" customHeight="1" x14ac:dyDescent="0.25">
      <c r="A170" s="44">
        <v>2519</v>
      </c>
      <c r="B170" s="71" t="s">
        <v>178</v>
      </c>
      <c r="C170" s="72">
        <f t="shared" si="10"/>
        <v>0</v>
      </c>
      <c r="D170" s="74"/>
      <c r="E170" s="74"/>
      <c r="F170" s="74"/>
      <c r="G170" s="157"/>
      <c r="H170" s="72">
        <f t="shared" si="9"/>
        <v>0</v>
      </c>
      <c r="I170" s="74">
        <v>0</v>
      </c>
      <c r="J170" s="74"/>
      <c r="K170" s="74"/>
      <c r="L170" s="158"/>
      <c r="M170" s="156"/>
    </row>
    <row r="171" spans="1:13" ht="24" customHeight="1" x14ac:dyDescent="0.25">
      <c r="A171" s="159">
        <v>2520</v>
      </c>
      <c r="B171" s="71" t="s">
        <v>179</v>
      </c>
      <c r="C171" s="72">
        <f t="shared" si="10"/>
        <v>0</v>
      </c>
      <c r="D171" s="74"/>
      <c r="E171" s="74"/>
      <c r="F171" s="74"/>
      <c r="G171" s="157"/>
      <c r="H171" s="72">
        <f t="shared" si="9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10"/>
        <v>0</v>
      </c>
      <c r="D172" s="40"/>
      <c r="E172" s="40"/>
      <c r="F172" s="40"/>
      <c r="G172" s="41"/>
      <c r="H172" s="66">
        <f t="shared" si="9"/>
        <v>0</v>
      </c>
      <c r="I172" s="40">
        <v>0</v>
      </c>
      <c r="J172" s="40"/>
      <c r="K172" s="40"/>
      <c r="L172" s="42"/>
      <c r="M172" s="181"/>
    </row>
    <row r="173" spans="1:13" ht="12" customHeight="1" x14ac:dyDescent="0.25">
      <c r="A173" s="142">
        <v>3000</v>
      </c>
      <c r="B173" s="142" t="s">
        <v>181</v>
      </c>
      <c r="C173" s="143">
        <f t="shared" si="10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9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customHeight="1" x14ac:dyDescent="0.25">
      <c r="A174" s="56">
        <v>3200</v>
      </c>
      <c r="B174" s="183" t="s">
        <v>182</v>
      </c>
      <c r="C174" s="184">
        <f t="shared" si="10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9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customHeight="1" x14ac:dyDescent="0.25">
      <c r="A175" s="168">
        <v>3260</v>
      </c>
      <c r="B175" s="65" t="s">
        <v>183</v>
      </c>
      <c r="C175" s="66">
        <f t="shared" si="10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9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customHeight="1" x14ac:dyDescent="0.25">
      <c r="A176" s="44">
        <v>3261</v>
      </c>
      <c r="B176" s="71" t="s">
        <v>184</v>
      </c>
      <c r="C176" s="72">
        <f t="shared" si="10"/>
        <v>0</v>
      </c>
      <c r="D176" s="74"/>
      <c r="E176" s="74"/>
      <c r="F176" s="74"/>
      <c r="G176" s="157"/>
      <c r="H176" s="72">
        <f t="shared" si="9"/>
        <v>0</v>
      </c>
      <c r="I176" s="74">
        <v>0</v>
      </c>
      <c r="J176" s="74"/>
      <c r="K176" s="74"/>
      <c r="L176" s="158"/>
      <c r="M176" s="156"/>
    </row>
    <row r="177" spans="1:13" ht="36" customHeight="1" x14ac:dyDescent="0.25">
      <c r="A177" s="44">
        <v>3262</v>
      </c>
      <c r="B177" s="71" t="s">
        <v>185</v>
      </c>
      <c r="C177" s="72">
        <f t="shared" si="10"/>
        <v>0</v>
      </c>
      <c r="D177" s="74"/>
      <c r="E177" s="74"/>
      <c r="F177" s="74"/>
      <c r="G177" s="157"/>
      <c r="H177" s="72">
        <f t="shared" si="9"/>
        <v>0</v>
      </c>
      <c r="I177" s="74">
        <v>0</v>
      </c>
      <c r="J177" s="74"/>
      <c r="K177" s="74"/>
      <c r="L177" s="158"/>
      <c r="M177" s="156"/>
    </row>
    <row r="178" spans="1:13" ht="24" customHeight="1" x14ac:dyDescent="0.25">
      <c r="A178" s="44">
        <v>3263</v>
      </c>
      <c r="B178" s="71" t="s">
        <v>186</v>
      </c>
      <c r="C178" s="72">
        <f t="shared" si="10"/>
        <v>0</v>
      </c>
      <c r="D178" s="74"/>
      <c r="E178" s="74"/>
      <c r="F178" s="74"/>
      <c r="G178" s="157"/>
      <c r="H178" s="72">
        <f t="shared" si="9"/>
        <v>0</v>
      </c>
      <c r="I178" s="74">
        <v>0</v>
      </c>
      <c r="J178" s="74"/>
      <c r="K178" s="74"/>
      <c r="L178" s="158"/>
      <c r="M178" s="156"/>
    </row>
    <row r="179" spans="1:13" ht="84" customHeight="1" x14ac:dyDescent="0.25">
      <c r="A179" s="168">
        <v>3290</v>
      </c>
      <c r="B179" s="65" t="s">
        <v>187</v>
      </c>
      <c r="C179" s="185">
        <f t="shared" si="10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9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customHeight="1" x14ac:dyDescent="0.25">
      <c r="A180" s="44">
        <v>3291</v>
      </c>
      <c r="B180" s="71" t="s">
        <v>188</v>
      </c>
      <c r="C180" s="72">
        <f t="shared" si="10"/>
        <v>0</v>
      </c>
      <c r="D180" s="74"/>
      <c r="E180" s="74"/>
      <c r="F180" s="74"/>
      <c r="G180" s="187"/>
      <c r="H180" s="72">
        <f t="shared" si="9"/>
        <v>0</v>
      </c>
      <c r="I180" s="74">
        <v>0</v>
      </c>
      <c r="J180" s="74"/>
      <c r="K180" s="74"/>
      <c r="L180" s="158"/>
      <c r="M180" s="156"/>
    </row>
    <row r="181" spans="1:13" ht="72" customHeight="1" x14ac:dyDescent="0.25">
      <c r="A181" s="44">
        <v>3292</v>
      </c>
      <c r="B181" s="71" t="s">
        <v>189</v>
      </c>
      <c r="C181" s="72">
        <f t="shared" si="10"/>
        <v>0</v>
      </c>
      <c r="D181" s="74"/>
      <c r="E181" s="74"/>
      <c r="F181" s="74"/>
      <c r="G181" s="187"/>
      <c r="H181" s="72">
        <f t="shared" si="9"/>
        <v>0</v>
      </c>
      <c r="I181" s="74">
        <v>0</v>
      </c>
      <c r="J181" s="74"/>
      <c r="K181" s="74"/>
      <c r="L181" s="158"/>
      <c r="M181" s="156"/>
    </row>
    <row r="182" spans="1:13" ht="72" customHeight="1" x14ac:dyDescent="0.25">
      <c r="A182" s="44">
        <v>3293</v>
      </c>
      <c r="B182" s="71" t="s">
        <v>190</v>
      </c>
      <c r="C182" s="72">
        <f t="shared" si="10"/>
        <v>0</v>
      </c>
      <c r="D182" s="74"/>
      <c r="E182" s="74"/>
      <c r="F182" s="74"/>
      <c r="G182" s="187"/>
      <c r="H182" s="72">
        <f t="shared" si="9"/>
        <v>0</v>
      </c>
      <c r="I182" s="74">
        <v>0</v>
      </c>
      <c r="J182" s="74"/>
      <c r="K182" s="74"/>
      <c r="L182" s="158"/>
      <c r="M182" s="156"/>
    </row>
    <row r="183" spans="1:13" ht="60" customHeight="1" x14ac:dyDescent="0.25">
      <c r="A183" s="188">
        <v>3294</v>
      </c>
      <c r="B183" s="71" t="s">
        <v>191</v>
      </c>
      <c r="C183" s="185">
        <f t="shared" si="10"/>
        <v>0</v>
      </c>
      <c r="D183" s="189"/>
      <c r="E183" s="189"/>
      <c r="F183" s="189"/>
      <c r="G183" s="190"/>
      <c r="H183" s="185">
        <f t="shared" si="9"/>
        <v>0</v>
      </c>
      <c r="I183" s="189">
        <v>0</v>
      </c>
      <c r="J183" s="189"/>
      <c r="K183" s="189"/>
      <c r="L183" s="191"/>
      <c r="M183" s="156"/>
    </row>
    <row r="184" spans="1:13" ht="48" customHeight="1" x14ac:dyDescent="0.25">
      <c r="A184" s="192">
        <v>3300</v>
      </c>
      <c r="B184" s="183" t="s">
        <v>192</v>
      </c>
      <c r="C184" s="193">
        <f t="shared" si="10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9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customHeight="1" x14ac:dyDescent="0.25">
      <c r="A185" s="111">
        <v>3310</v>
      </c>
      <c r="B185" s="112" t="s">
        <v>193</v>
      </c>
      <c r="C185" s="195">
        <f t="shared" si="10"/>
        <v>0</v>
      </c>
      <c r="D185" s="163"/>
      <c r="E185" s="163"/>
      <c r="F185" s="163"/>
      <c r="G185" s="164"/>
      <c r="H185" s="195">
        <f t="shared" si="9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10"/>
        <v>0</v>
      </c>
      <c r="D186" s="68"/>
      <c r="E186" s="68"/>
      <c r="F186" s="68"/>
      <c r="G186" s="154"/>
      <c r="H186" s="66">
        <f t="shared" si="9"/>
        <v>0</v>
      </c>
      <c r="I186" s="68">
        <v>0</v>
      </c>
      <c r="J186" s="68"/>
      <c r="K186" s="68"/>
      <c r="L186" s="155"/>
      <c r="M186" s="156"/>
    </row>
    <row r="187" spans="1:13" ht="12" customHeight="1" x14ac:dyDescent="0.25">
      <c r="A187" s="196">
        <v>4000</v>
      </c>
      <c r="B187" s="142" t="s">
        <v>195</v>
      </c>
      <c r="C187" s="143">
        <f t="shared" si="10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9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customHeight="1" x14ac:dyDescent="0.25">
      <c r="A188" s="197">
        <v>4200</v>
      </c>
      <c r="B188" s="147" t="s">
        <v>196</v>
      </c>
      <c r="C188" s="57">
        <f t="shared" si="10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9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customHeight="1" x14ac:dyDescent="0.25">
      <c r="A189" s="168">
        <v>4240</v>
      </c>
      <c r="B189" s="65" t="s">
        <v>197</v>
      </c>
      <c r="C189" s="66">
        <f t="shared" si="10"/>
        <v>0</v>
      </c>
      <c r="D189" s="68"/>
      <c r="E189" s="68"/>
      <c r="F189" s="68"/>
      <c r="G189" s="154"/>
      <c r="H189" s="66">
        <f t="shared" si="9"/>
        <v>0</v>
      </c>
      <c r="I189" s="68">
        <v>0</v>
      </c>
      <c r="J189" s="68"/>
      <c r="K189" s="68"/>
      <c r="L189" s="155"/>
      <c r="M189" s="156"/>
    </row>
    <row r="190" spans="1:13" ht="24" customHeight="1" x14ac:dyDescent="0.25">
      <c r="A190" s="159">
        <v>4250</v>
      </c>
      <c r="B190" s="71" t="s">
        <v>198</v>
      </c>
      <c r="C190" s="72">
        <f t="shared" si="10"/>
        <v>0</v>
      </c>
      <c r="D190" s="74"/>
      <c r="E190" s="74"/>
      <c r="F190" s="74"/>
      <c r="G190" s="157"/>
      <c r="H190" s="72">
        <f t="shared" si="9"/>
        <v>0</v>
      </c>
      <c r="I190" s="74">
        <v>0</v>
      </c>
      <c r="J190" s="74"/>
      <c r="K190" s="74"/>
      <c r="L190" s="158"/>
      <c r="M190" s="156"/>
    </row>
    <row r="191" spans="1:13" ht="12" customHeight="1" x14ac:dyDescent="0.25">
      <c r="A191" s="56">
        <v>4300</v>
      </c>
      <c r="B191" s="147" t="s">
        <v>199</v>
      </c>
      <c r="C191" s="57">
        <f t="shared" si="10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9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customHeight="1" x14ac:dyDescent="0.25">
      <c r="A192" s="168">
        <v>4310</v>
      </c>
      <c r="B192" s="65" t="s">
        <v>200</v>
      </c>
      <c r="C192" s="66">
        <f t="shared" si="10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9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customHeight="1" x14ac:dyDescent="0.25">
      <c r="A193" s="44">
        <v>4311</v>
      </c>
      <c r="B193" s="71" t="s">
        <v>201</v>
      </c>
      <c r="C193" s="72">
        <f t="shared" si="10"/>
        <v>0</v>
      </c>
      <c r="D193" s="74"/>
      <c r="E193" s="74"/>
      <c r="F193" s="74"/>
      <c r="G193" s="157"/>
      <c r="H193" s="72">
        <f t="shared" ref="H193:H256" si="11">SUM(I193:L193)</f>
        <v>0</v>
      </c>
      <c r="I193" s="74">
        <v>0</v>
      </c>
      <c r="J193" s="74"/>
      <c r="K193" s="74"/>
      <c r="L193" s="158"/>
      <c r="M193" s="156"/>
    </row>
    <row r="194" spans="1:13" s="24" customFormat="1" ht="24" customHeight="1" x14ac:dyDescent="0.25">
      <c r="A194" s="198"/>
      <c r="B194" s="19" t="s">
        <v>202</v>
      </c>
      <c r="C194" s="138">
        <f t="shared" si="10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1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ht="12" customHeight="1" x14ac:dyDescent="0.25">
      <c r="A195" s="142">
        <v>5000</v>
      </c>
      <c r="B195" s="142" t="s">
        <v>203</v>
      </c>
      <c r="C195" s="143">
        <f t="shared" si="10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1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t="12" customHeight="1" x14ac:dyDescent="0.25">
      <c r="A196" s="56">
        <v>5100</v>
      </c>
      <c r="B196" s="147" t="s">
        <v>204</v>
      </c>
      <c r="C196" s="57">
        <f t="shared" si="10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1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t="12" customHeight="1" x14ac:dyDescent="0.25">
      <c r="A197" s="168">
        <v>5110</v>
      </c>
      <c r="B197" s="65" t="s">
        <v>205</v>
      </c>
      <c r="C197" s="66">
        <f t="shared" si="10"/>
        <v>0</v>
      </c>
      <c r="D197" s="68"/>
      <c r="E197" s="68"/>
      <c r="F197" s="68"/>
      <c r="G197" s="154"/>
      <c r="H197" s="66">
        <f t="shared" si="11"/>
        <v>0</v>
      </c>
      <c r="I197" s="68">
        <v>0</v>
      </c>
      <c r="J197" s="68"/>
      <c r="K197" s="68"/>
      <c r="L197" s="155"/>
      <c r="M197" s="156"/>
    </row>
    <row r="198" spans="1:13" ht="24" customHeight="1" x14ac:dyDescent="0.25">
      <c r="A198" s="159">
        <v>5120</v>
      </c>
      <c r="B198" s="71" t="s">
        <v>206</v>
      </c>
      <c r="C198" s="72">
        <f t="shared" si="10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1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t="12" customHeight="1" x14ac:dyDescent="0.25">
      <c r="A199" s="44">
        <v>5121</v>
      </c>
      <c r="B199" s="71" t="s">
        <v>207</v>
      </c>
      <c r="C199" s="72">
        <f t="shared" si="10"/>
        <v>0</v>
      </c>
      <c r="D199" s="74"/>
      <c r="E199" s="74"/>
      <c r="F199" s="74"/>
      <c r="G199" s="157"/>
      <c r="H199" s="72">
        <f t="shared" si="11"/>
        <v>0</v>
      </c>
      <c r="I199" s="74">
        <v>0</v>
      </c>
      <c r="J199" s="74"/>
      <c r="K199" s="74"/>
      <c r="L199" s="158"/>
      <c r="M199" s="156"/>
    </row>
    <row r="200" spans="1:13" ht="24" customHeight="1" x14ac:dyDescent="0.25">
      <c r="A200" s="44">
        <v>5129</v>
      </c>
      <c r="B200" s="71" t="s">
        <v>208</v>
      </c>
      <c r="C200" s="72">
        <f t="shared" si="10"/>
        <v>0</v>
      </c>
      <c r="D200" s="74"/>
      <c r="E200" s="74"/>
      <c r="F200" s="74"/>
      <c r="G200" s="157"/>
      <c r="H200" s="72">
        <f t="shared" si="11"/>
        <v>0</v>
      </c>
      <c r="I200" s="74">
        <v>0</v>
      </c>
      <c r="J200" s="74"/>
      <c r="K200" s="74"/>
      <c r="L200" s="158"/>
      <c r="M200" s="156"/>
    </row>
    <row r="201" spans="1:13" ht="12" customHeight="1" x14ac:dyDescent="0.25">
      <c r="A201" s="159">
        <v>5130</v>
      </c>
      <c r="B201" s="71" t="s">
        <v>209</v>
      </c>
      <c r="C201" s="72">
        <f t="shared" si="10"/>
        <v>0</v>
      </c>
      <c r="D201" s="74"/>
      <c r="E201" s="74"/>
      <c r="F201" s="74"/>
      <c r="G201" s="157"/>
      <c r="H201" s="72">
        <f t="shared" si="11"/>
        <v>0</v>
      </c>
      <c r="I201" s="74">
        <v>0</v>
      </c>
      <c r="J201" s="74"/>
      <c r="K201" s="74"/>
      <c r="L201" s="158"/>
      <c r="M201" s="156"/>
    </row>
    <row r="202" spans="1:13" ht="12" customHeight="1" x14ac:dyDescent="0.25">
      <c r="A202" s="159">
        <v>5140</v>
      </c>
      <c r="B202" s="71" t="s">
        <v>210</v>
      </c>
      <c r="C202" s="72">
        <f t="shared" si="10"/>
        <v>0</v>
      </c>
      <c r="D202" s="74"/>
      <c r="E202" s="74"/>
      <c r="F202" s="74"/>
      <c r="G202" s="157"/>
      <c r="H202" s="72">
        <f t="shared" si="11"/>
        <v>0</v>
      </c>
      <c r="I202" s="74">
        <v>0</v>
      </c>
      <c r="J202" s="74"/>
      <c r="K202" s="74"/>
      <c r="L202" s="158"/>
      <c r="M202" s="156"/>
    </row>
    <row r="203" spans="1:13" ht="24" customHeight="1" x14ac:dyDescent="0.25">
      <c r="A203" s="159">
        <v>5170</v>
      </c>
      <c r="B203" s="71" t="s">
        <v>211</v>
      </c>
      <c r="C203" s="72">
        <f t="shared" si="10"/>
        <v>0</v>
      </c>
      <c r="D203" s="74"/>
      <c r="E203" s="74"/>
      <c r="F203" s="74"/>
      <c r="G203" s="157"/>
      <c r="H203" s="72">
        <f t="shared" si="11"/>
        <v>0</v>
      </c>
      <c r="I203" s="74">
        <v>0</v>
      </c>
      <c r="J203" s="74"/>
      <c r="K203" s="74"/>
      <c r="L203" s="158"/>
      <c r="M203" s="156"/>
    </row>
    <row r="204" spans="1:13" ht="12" customHeight="1" x14ac:dyDescent="0.25">
      <c r="A204" s="56">
        <v>5200</v>
      </c>
      <c r="B204" s="147" t="s">
        <v>212</v>
      </c>
      <c r="C204" s="57">
        <f t="shared" si="10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1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t="12" customHeight="1" x14ac:dyDescent="0.25">
      <c r="A205" s="150">
        <v>5210</v>
      </c>
      <c r="B205" s="112" t="s">
        <v>213</v>
      </c>
      <c r="C205" s="117">
        <f t="shared" si="10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1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t="12" customHeight="1" x14ac:dyDescent="0.25">
      <c r="A206" s="38">
        <v>5211</v>
      </c>
      <c r="B206" s="65" t="s">
        <v>214</v>
      </c>
      <c r="C206" s="66">
        <f t="shared" si="10"/>
        <v>0</v>
      </c>
      <c r="D206" s="68"/>
      <c r="E206" s="68"/>
      <c r="F206" s="68"/>
      <c r="G206" s="154"/>
      <c r="H206" s="66">
        <f t="shared" si="11"/>
        <v>0</v>
      </c>
      <c r="I206" s="68">
        <v>0</v>
      </c>
      <c r="J206" s="68"/>
      <c r="K206" s="68"/>
      <c r="L206" s="155"/>
      <c r="M206" s="156"/>
    </row>
    <row r="207" spans="1:13" ht="12" customHeight="1" x14ac:dyDescent="0.25">
      <c r="A207" s="44">
        <v>5212</v>
      </c>
      <c r="B207" s="71" t="s">
        <v>215</v>
      </c>
      <c r="C207" s="72">
        <f t="shared" si="10"/>
        <v>0</v>
      </c>
      <c r="D207" s="74"/>
      <c r="E207" s="74"/>
      <c r="F207" s="74"/>
      <c r="G207" s="157"/>
      <c r="H207" s="72">
        <f t="shared" si="11"/>
        <v>0</v>
      </c>
      <c r="I207" s="74">
        <v>0</v>
      </c>
      <c r="J207" s="74"/>
      <c r="K207" s="74"/>
      <c r="L207" s="158"/>
      <c r="M207" s="156"/>
    </row>
    <row r="208" spans="1:13" ht="12" customHeight="1" x14ac:dyDescent="0.25">
      <c r="A208" s="44">
        <v>5213</v>
      </c>
      <c r="B208" s="71" t="s">
        <v>216</v>
      </c>
      <c r="C208" s="72">
        <f t="shared" si="10"/>
        <v>0</v>
      </c>
      <c r="D208" s="74"/>
      <c r="E208" s="74"/>
      <c r="F208" s="74"/>
      <c r="G208" s="157"/>
      <c r="H208" s="72">
        <f t="shared" si="11"/>
        <v>0</v>
      </c>
      <c r="I208" s="74">
        <v>0</v>
      </c>
      <c r="J208" s="74"/>
      <c r="K208" s="74"/>
      <c r="L208" s="158"/>
      <c r="M208" s="156"/>
    </row>
    <row r="209" spans="1:13" ht="12" customHeight="1" x14ac:dyDescent="0.25">
      <c r="A209" s="44">
        <v>5214</v>
      </c>
      <c r="B209" s="71" t="s">
        <v>217</v>
      </c>
      <c r="C209" s="72">
        <f t="shared" si="10"/>
        <v>0</v>
      </c>
      <c r="D209" s="74"/>
      <c r="E209" s="74"/>
      <c r="F209" s="74"/>
      <c r="G209" s="157"/>
      <c r="H209" s="72">
        <f t="shared" si="11"/>
        <v>0</v>
      </c>
      <c r="I209" s="74">
        <v>0</v>
      </c>
      <c r="J209" s="74"/>
      <c r="K209" s="74"/>
      <c r="L209" s="158"/>
      <c r="M209" s="156"/>
    </row>
    <row r="210" spans="1:13" ht="12" customHeight="1" x14ac:dyDescent="0.25">
      <c r="A210" s="44">
        <v>5215</v>
      </c>
      <c r="B210" s="71" t="s">
        <v>218</v>
      </c>
      <c r="C210" s="72">
        <f t="shared" si="10"/>
        <v>0</v>
      </c>
      <c r="D210" s="74"/>
      <c r="E210" s="74"/>
      <c r="F210" s="74"/>
      <c r="G210" s="157"/>
      <c r="H210" s="72">
        <f t="shared" si="11"/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10"/>
        <v>0</v>
      </c>
      <c r="D211" s="74"/>
      <c r="E211" s="74"/>
      <c r="F211" s="74"/>
      <c r="G211" s="157"/>
      <c r="H211" s="72">
        <f t="shared" si="11"/>
        <v>0</v>
      </c>
      <c r="I211" s="74">
        <v>0</v>
      </c>
      <c r="J211" s="74"/>
      <c r="K211" s="74"/>
      <c r="L211" s="158"/>
      <c r="M211" s="156"/>
    </row>
    <row r="212" spans="1:13" ht="12" customHeight="1" x14ac:dyDescent="0.25">
      <c r="A212" s="44">
        <v>5217</v>
      </c>
      <c r="B212" s="71" t="s">
        <v>220</v>
      </c>
      <c r="C212" s="72">
        <f t="shared" si="10"/>
        <v>0</v>
      </c>
      <c r="D212" s="74"/>
      <c r="E212" s="74"/>
      <c r="F212" s="74"/>
      <c r="G212" s="157"/>
      <c r="H212" s="72">
        <f t="shared" si="11"/>
        <v>0</v>
      </c>
      <c r="I212" s="74">
        <v>0</v>
      </c>
      <c r="J212" s="74"/>
      <c r="K212" s="74"/>
      <c r="L212" s="158"/>
      <c r="M212" s="156"/>
    </row>
    <row r="213" spans="1:13" ht="12" customHeight="1" x14ac:dyDescent="0.25">
      <c r="A213" s="44">
        <v>5218</v>
      </c>
      <c r="B213" s="71" t="s">
        <v>221</v>
      </c>
      <c r="C213" s="72">
        <f t="shared" si="10"/>
        <v>0</v>
      </c>
      <c r="D213" s="74"/>
      <c r="E213" s="74"/>
      <c r="F213" s="74"/>
      <c r="G213" s="157"/>
      <c r="H213" s="72">
        <f t="shared" si="11"/>
        <v>0</v>
      </c>
      <c r="I213" s="74">
        <v>0</v>
      </c>
      <c r="J213" s="74"/>
      <c r="K213" s="74"/>
      <c r="L213" s="158"/>
      <c r="M213" s="156"/>
    </row>
    <row r="214" spans="1:13" ht="12" customHeight="1" x14ac:dyDescent="0.25">
      <c r="A214" s="44">
        <v>5219</v>
      </c>
      <c r="B214" s="71" t="s">
        <v>222</v>
      </c>
      <c r="C214" s="72">
        <f t="shared" si="10"/>
        <v>0</v>
      </c>
      <c r="D214" s="74"/>
      <c r="E214" s="74"/>
      <c r="F214" s="74"/>
      <c r="G214" s="157"/>
      <c r="H214" s="72">
        <f t="shared" si="11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10"/>
        <v>0</v>
      </c>
      <c r="D215" s="74"/>
      <c r="E215" s="74"/>
      <c r="F215" s="74"/>
      <c r="G215" s="157"/>
      <c r="H215" s="72">
        <f t="shared" si="11"/>
        <v>0</v>
      </c>
      <c r="I215" s="74">
        <v>0</v>
      </c>
      <c r="J215" s="74"/>
      <c r="K215" s="74"/>
      <c r="L215" s="158"/>
      <c r="M215" s="156"/>
    </row>
    <row r="216" spans="1:13" ht="12" customHeight="1" x14ac:dyDescent="0.25">
      <c r="A216" s="159">
        <v>5230</v>
      </c>
      <c r="B216" s="71" t="s">
        <v>224</v>
      </c>
      <c r="C216" s="72">
        <f t="shared" si="10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1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t="12" customHeight="1" x14ac:dyDescent="0.25">
      <c r="A217" s="44">
        <v>5231</v>
      </c>
      <c r="B217" s="71" t="s">
        <v>225</v>
      </c>
      <c r="C217" s="72">
        <f t="shared" si="10"/>
        <v>0</v>
      </c>
      <c r="D217" s="74"/>
      <c r="E217" s="74"/>
      <c r="F217" s="74"/>
      <c r="G217" s="157"/>
      <c r="H217" s="72">
        <f t="shared" si="11"/>
        <v>0</v>
      </c>
      <c r="I217" s="74">
        <v>0</v>
      </c>
      <c r="J217" s="74"/>
      <c r="K217" s="74"/>
      <c r="L217" s="158"/>
      <c r="M217" s="156"/>
    </row>
    <row r="218" spans="1:13" ht="12" customHeight="1" x14ac:dyDescent="0.25">
      <c r="A218" s="44">
        <v>5232</v>
      </c>
      <c r="B218" s="71" t="s">
        <v>226</v>
      </c>
      <c r="C218" s="72">
        <f t="shared" si="10"/>
        <v>0</v>
      </c>
      <c r="D218" s="74"/>
      <c r="E218" s="74"/>
      <c r="F218" s="74"/>
      <c r="G218" s="157"/>
      <c r="H218" s="72">
        <f t="shared" si="11"/>
        <v>0</v>
      </c>
      <c r="I218" s="74">
        <v>0</v>
      </c>
      <c r="J218" s="74"/>
      <c r="K218" s="74"/>
      <c r="L218" s="158"/>
      <c r="M218" s="156"/>
    </row>
    <row r="219" spans="1:13" ht="12" customHeight="1" x14ac:dyDescent="0.25">
      <c r="A219" s="44">
        <v>5233</v>
      </c>
      <c r="B219" s="71" t="s">
        <v>227</v>
      </c>
      <c r="C219" s="201">
        <f t="shared" si="10"/>
        <v>0</v>
      </c>
      <c r="D219" s="74"/>
      <c r="E219" s="74"/>
      <c r="F219" s="74"/>
      <c r="G219" s="157"/>
      <c r="H219" s="72">
        <f t="shared" si="11"/>
        <v>0</v>
      </c>
      <c r="I219" s="74">
        <v>0</v>
      </c>
      <c r="J219" s="74"/>
      <c r="K219" s="74"/>
      <c r="L219" s="158"/>
      <c r="M219" s="156"/>
    </row>
    <row r="220" spans="1:13" ht="24" customHeight="1" x14ac:dyDescent="0.25">
      <c r="A220" s="44">
        <v>5234</v>
      </c>
      <c r="B220" s="71" t="s">
        <v>228</v>
      </c>
      <c r="C220" s="201">
        <f t="shared" si="10"/>
        <v>0</v>
      </c>
      <c r="D220" s="74"/>
      <c r="E220" s="74"/>
      <c r="F220" s="74"/>
      <c r="G220" s="157"/>
      <c r="H220" s="72">
        <f t="shared" si="11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10"/>
        <v>0</v>
      </c>
      <c r="D221" s="74"/>
      <c r="E221" s="74"/>
      <c r="F221" s="74"/>
      <c r="G221" s="157"/>
      <c r="H221" s="72">
        <f t="shared" si="11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10"/>
        <v>0</v>
      </c>
      <c r="D222" s="74"/>
      <c r="E222" s="74"/>
      <c r="F222" s="74"/>
      <c r="G222" s="157"/>
      <c r="H222" s="72">
        <f t="shared" si="11"/>
        <v>0</v>
      </c>
      <c r="I222" s="74">
        <v>0</v>
      </c>
      <c r="J222" s="74"/>
      <c r="K222" s="74"/>
      <c r="L222" s="158"/>
      <c r="M222" s="156"/>
    </row>
    <row r="223" spans="1:13" ht="24" customHeight="1" x14ac:dyDescent="0.25">
      <c r="A223" s="44">
        <v>5238</v>
      </c>
      <c r="B223" s="71" t="s">
        <v>231</v>
      </c>
      <c r="C223" s="201">
        <f t="shared" si="10"/>
        <v>0</v>
      </c>
      <c r="D223" s="74"/>
      <c r="E223" s="74"/>
      <c r="F223" s="74"/>
      <c r="G223" s="157"/>
      <c r="H223" s="72">
        <f t="shared" si="11"/>
        <v>0</v>
      </c>
      <c r="I223" s="74">
        <v>0</v>
      </c>
      <c r="J223" s="74"/>
      <c r="K223" s="74"/>
      <c r="L223" s="158"/>
      <c r="M223" s="156"/>
    </row>
    <row r="224" spans="1:13" ht="24" customHeight="1" x14ac:dyDescent="0.25">
      <c r="A224" s="44">
        <v>5239</v>
      </c>
      <c r="B224" s="71" t="s">
        <v>232</v>
      </c>
      <c r="C224" s="201">
        <f t="shared" si="10"/>
        <v>0</v>
      </c>
      <c r="D224" s="74"/>
      <c r="E224" s="74"/>
      <c r="F224" s="74"/>
      <c r="G224" s="157"/>
      <c r="H224" s="72">
        <f t="shared" si="11"/>
        <v>0</v>
      </c>
      <c r="I224" s="74">
        <v>0</v>
      </c>
      <c r="J224" s="74"/>
      <c r="K224" s="74"/>
      <c r="L224" s="158"/>
      <c r="M224" s="156"/>
    </row>
    <row r="225" spans="1:13" ht="24" customHeight="1" x14ac:dyDescent="0.25">
      <c r="A225" s="159">
        <v>5240</v>
      </c>
      <c r="B225" s="71" t="s">
        <v>233</v>
      </c>
      <c r="C225" s="201">
        <f t="shared" ref="C225:C256" si="12">SUM(D225:G225)</f>
        <v>0</v>
      </c>
      <c r="D225" s="74"/>
      <c r="E225" s="74"/>
      <c r="F225" s="74"/>
      <c r="G225" s="157"/>
      <c r="H225" s="72">
        <f t="shared" si="11"/>
        <v>0</v>
      </c>
      <c r="I225" s="74">
        <v>0</v>
      </c>
      <c r="J225" s="74"/>
      <c r="K225" s="74"/>
      <c r="L225" s="158"/>
      <c r="M225" s="156"/>
    </row>
    <row r="226" spans="1:13" ht="12" customHeight="1" x14ac:dyDescent="0.25">
      <c r="A226" s="159">
        <v>5250</v>
      </c>
      <c r="B226" s="71" t="s">
        <v>234</v>
      </c>
      <c r="C226" s="201">
        <f t="shared" si="12"/>
        <v>0</v>
      </c>
      <c r="D226" s="74"/>
      <c r="E226" s="74"/>
      <c r="F226" s="74"/>
      <c r="G226" s="157"/>
      <c r="H226" s="72">
        <f t="shared" si="11"/>
        <v>0</v>
      </c>
      <c r="I226" s="74">
        <v>0</v>
      </c>
      <c r="J226" s="74"/>
      <c r="K226" s="74"/>
      <c r="L226" s="158"/>
      <c r="M226" s="156"/>
    </row>
    <row r="227" spans="1:13" ht="12" customHeight="1" x14ac:dyDescent="0.25">
      <c r="A227" s="159">
        <v>5260</v>
      </c>
      <c r="B227" s="71" t="s">
        <v>235</v>
      </c>
      <c r="C227" s="201">
        <f t="shared" si="12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1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customHeight="1" x14ac:dyDescent="0.25">
      <c r="A228" s="44">
        <v>5269</v>
      </c>
      <c r="B228" s="71" t="s">
        <v>236</v>
      </c>
      <c r="C228" s="201">
        <f t="shared" si="12"/>
        <v>0</v>
      </c>
      <c r="D228" s="74"/>
      <c r="E228" s="74"/>
      <c r="F228" s="74"/>
      <c r="G228" s="157"/>
      <c r="H228" s="72">
        <f t="shared" si="11"/>
        <v>0</v>
      </c>
      <c r="I228" s="74">
        <v>0</v>
      </c>
      <c r="J228" s="74"/>
      <c r="K228" s="74"/>
      <c r="L228" s="158"/>
      <c r="M228" s="156"/>
    </row>
    <row r="229" spans="1:13" ht="24" customHeight="1" x14ac:dyDescent="0.25">
      <c r="A229" s="150">
        <v>5270</v>
      </c>
      <c r="B229" s="112" t="s">
        <v>237</v>
      </c>
      <c r="C229" s="202">
        <f t="shared" si="12"/>
        <v>0</v>
      </c>
      <c r="D229" s="163"/>
      <c r="E229" s="163"/>
      <c r="F229" s="163"/>
      <c r="G229" s="164"/>
      <c r="H229" s="117">
        <f t="shared" si="11"/>
        <v>0</v>
      </c>
      <c r="I229" s="163">
        <v>0</v>
      </c>
      <c r="J229" s="163"/>
      <c r="K229" s="163"/>
      <c r="L229" s="165"/>
      <c r="M229" s="156"/>
    </row>
    <row r="230" spans="1:13" ht="12" customHeight="1" x14ac:dyDescent="0.25">
      <c r="A230" s="142">
        <v>6000</v>
      </c>
      <c r="B230" s="142" t="s">
        <v>238</v>
      </c>
      <c r="C230" s="203">
        <f t="shared" si="12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1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 t="shared" si="12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1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customHeight="1" x14ac:dyDescent="0.25">
      <c r="A232" s="168">
        <v>6220</v>
      </c>
      <c r="B232" s="65" t="s">
        <v>240</v>
      </c>
      <c r="C232" s="205">
        <f t="shared" si="12"/>
        <v>0</v>
      </c>
      <c r="D232" s="68"/>
      <c r="E232" s="68"/>
      <c r="F232" s="68"/>
      <c r="G232" s="206"/>
      <c r="H232" s="207">
        <f t="shared" si="11"/>
        <v>0</v>
      </c>
      <c r="I232" s="68">
        <v>0</v>
      </c>
      <c r="J232" s="68"/>
      <c r="K232" s="68"/>
      <c r="L232" s="155"/>
      <c r="M232" s="156"/>
    </row>
    <row r="233" spans="1:13" ht="12" customHeight="1" x14ac:dyDescent="0.25">
      <c r="A233" s="159">
        <v>6230</v>
      </c>
      <c r="B233" s="71" t="s">
        <v>241</v>
      </c>
      <c r="C233" s="201">
        <f t="shared" si="12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1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customHeight="1" x14ac:dyDescent="0.25">
      <c r="A234" s="44">
        <v>6239</v>
      </c>
      <c r="B234" s="65" t="s">
        <v>242</v>
      </c>
      <c r="C234" s="201">
        <f t="shared" si="12"/>
        <v>0</v>
      </c>
      <c r="D234" s="68"/>
      <c r="E234" s="68"/>
      <c r="F234" s="68"/>
      <c r="G234" s="154"/>
      <c r="H234" s="208">
        <f t="shared" si="11"/>
        <v>0</v>
      </c>
      <c r="I234" s="68">
        <v>0</v>
      </c>
      <c r="J234" s="68"/>
      <c r="K234" s="68"/>
      <c r="L234" s="155"/>
      <c r="M234" s="156"/>
    </row>
    <row r="235" spans="1:13" ht="24" customHeight="1" x14ac:dyDescent="0.25">
      <c r="A235" s="159">
        <v>6240</v>
      </c>
      <c r="B235" s="71" t="s">
        <v>243</v>
      </c>
      <c r="C235" s="201">
        <f t="shared" si="12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1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t="12" customHeight="1" x14ac:dyDescent="0.25">
      <c r="A236" s="44">
        <v>6241</v>
      </c>
      <c r="B236" s="71" t="s">
        <v>244</v>
      </c>
      <c r="C236" s="201">
        <f t="shared" si="12"/>
        <v>0</v>
      </c>
      <c r="D236" s="74"/>
      <c r="E236" s="74"/>
      <c r="F236" s="74"/>
      <c r="G236" s="157"/>
      <c r="H236" s="208">
        <f t="shared" si="11"/>
        <v>0</v>
      </c>
      <c r="I236" s="74">
        <v>0</v>
      </c>
      <c r="J236" s="74"/>
      <c r="K236" s="74"/>
      <c r="L236" s="158"/>
      <c r="M236" s="156"/>
    </row>
    <row r="237" spans="1:13" ht="12" customHeight="1" x14ac:dyDescent="0.25">
      <c r="A237" s="44">
        <v>6242</v>
      </c>
      <c r="B237" s="71" t="s">
        <v>245</v>
      </c>
      <c r="C237" s="201">
        <f t="shared" si="12"/>
        <v>0</v>
      </c>
      <c r="D237" s="74"/>
      <c r="E237" s="74"/>
      <c r="F237" s="74"/>
      <c r="G237" s="157"/>
      <c r="H237" s="208">
        <f t="shared" si="11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 t="shared" si="12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1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 t="shared" si="12"/>
        <v>0</v>
      </c>
      <c r="D239" s="74"/>
      <c r="E239" s="74"/>
      <c r="F239" s="74"/>
      <c r="G239" s="157"/>
      <c r="H239" s="208">
        <f t="shared" si="11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12"/>
        <v>0</v>
      </c>
      <c r="D240" s="74"/>
      <c r="E240" s="74"/>
      <c r="F240" s="74"/>
      <c r="G240" s="157"/>
      <c r="H240" s="208">
        <f t="shared" si="11"/>
        <v>0</v>
      </c>
      <c r="I240" s="74">
        <v>0</v>
      </c>
      <c r="J240" s="74"/>
      <c r="K240" s="74"/>
      <c r="L240" s="158"/>
      <c r="M240" s="156"/>
    </row>
    <row r="241" spans="1:13" ht="24" customHeight="1" x14ac:dyDescent="0.25">
      <c r="A241" s="44">
        <v>6254</v>
      </c>
      <c r="B241" s="71" t="s">
        <v>249</v>
      </c>
      <c r="C241" s="201">
        <f t="shared" si="12"/>
        <v>0</v>
      </c>
      <c r="D241" s="74"/>
      <c r="E241" s="74"/>
      <c r="F241" s="74"/>
      <c r="G241" s="157"/>
      <c r="H241" s="208">
        <f t="shared" si="11"/>
        <v>0</v>
      </c>
      <c r="I241" s="74">
        <v>0</v>
      </c>
      <c r="J241" s="74"/>
      <c r="K241" s="74"/>
      <c r="L241" s="158"/>
      <c r="M241" s="156"/>
    </row>
    <row r="242" spans="1:13" ht="24" customHeight="1" x14ac:dyDescent="0.25">
      <c r="A242" s="44">
        <v>6255</v>
      </c>
      <c r="B242" s="71" t="s">
        <v>250</v>
      </c>
      <c r="C242" s="201">
        <f t="shared" si="12"/>
        <v>0</v>
      </c>
      <c r="D242" s="74"/>
      <c r="E242" s="74"/>
      <c r="F242" s="74"/>
      <c r="G242" s="157"/>
      <c r="H242" s="208">
        <f t="shared" si="11"/>
        <v>0</v>
      </c>
      <c r="I242" s="74">
        <v>0</v>
      </c>
      <c r="J242" s="74"/>
      <c r="K242" s="74"/>
      <c r="L242" s="158"/>
      <c r="M242" s="156"/>
    </row>
    <row r="243" spans="1:13" ht="12" customHeight="1" x14ac:dyDescent="0.25">
      <c r="A243" s="44">
        <v>6259</v>
      </c>
      <c r="B243" s="71" t="s">
        <v>251</v>
      </c>
      <c r="C243" s="201">
        <f t="shared" si="12"/>
        <v>0</v>
      </c>
      <c r="D243" s="74"/>
      <c r="E243" s="74"/>
      <c r="F243" s="74"/>
      <c r="G243" s="157"/>
      <c r="H243" s="208">
        <f t="shared" si="11"/>
        <v>0</v>
      </c>
      <c r="I243" s="74">
        <v>0</v>
      </c>
      <c r="J243" s="74"/>
      <c r="K243" s="74"/>
      <c r="L243" s="158"/>
      <c r="M243" s="156"/>
    </row>
    <row r="244" spans="1:13" ht="24" customHeight="1" x14ac:dyDescent="0.25">
      <c r="A244" s="159">
        <v>6260</v>
      </c>
      <c r="B244" s="71" t="s">
        <v>252</v>
      </c>
      <c r="C244" s="201">
        <f t="shared" si="12"/>
        <v>0</v>
      </c>
      <c r="D244" s="74"/>
      <c r="E244" s="74"/>
      <c r="F244" s="74"/>
      <c r="G244" s="157"/>
      <c r="H244" s="208">
        <f t="shared" si="11"/>
        <v>0</v>
      </c>
      <c r="I244" s="74">
        <v>0</v>
      </c>
      <c r="J244" s="74"/>
      <c r="K244" s="74"/>
      <c r="L244" s="158"/>
      <c r="M244" s="156"/>
    </row>
    <row r="245" spans="1:13" ht="12" customHeight="1" x14ac:dyDescent="0.25">
      <c r="A245" s="159">
        <v>6270</v>
      </c>
      <c r="B245" s="71" t="s">
        <v>253</v>
      </c>
      <c r="C245" s="201">
        <f t="shared" si="12"/>
        <v>0</v>
      </c>
      <c r="D245" s="74"/>
      <c r="E245" s="74"/>
      <c r="F245" s="74"/>
      <c r="G245" s="157"/>
      <c r="H245" s="208">
        <f t="shared" si="11"/>
        <v>0</v>
      </c>
      <c r="I245" s="74">
        <v>0</v>
      </c>
      <c r="J245" s="74"/>
      <c r="K245" s="74"/>
      <c r="L245" s="158"/>
      <c r="M245" s="156"/>
    </row>
    <row r="246" spans="1:13" ht="24" customHeight="1" x14ac:dyDescent="0.25">
      <c r="A246" s="168">
        <v>6290</v>
      </c>
      <c r="B246" s="65" t="s">
        <v>254</v>
      </c>
      <c r="C246" s="209">
        <f t="shared" si="12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1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ht="12" customHeight="1" x14ac:dyDescent="0.25">
      <c r="A247" s="44">
        <v>6291</v>
      </c>
      <c r="B247" s="71" t="s">
        <v>255</v>
      </c>
      <c r="C247" s="201">
        <f t="shared" si="12"/>
        <v>0</v>
      </c>
      <c r="D247" s="74"/>
      <c r="E247" s="74"/>
      <c r="F247" s="74"/>
      <c r="G247" s="211"/>
      <c r="H247" s="201">
        <f t="shared" si="11"/>
        <v>0</v>
      </c>
      <c r="I247" s="74">
        <v>0</v>
      </c>
      <c r="J247" s="74"/>
      <c r="K247" s="74"/>
      <c r="L247" s="158"/>
      <c r="M247" s="156"/>
    </row>
    <row r="248" spans="1:13" ht="12" customHeight="1" x14ac:dyDescent="0.25">
      <c r="A248" s="44">
        <v>6292</v>
      </c>
      <c r="B248" s="71" t="s">
        <v>256</v>
      </c>
      <c r="C248" s="201">
        <f t="shared" si="12"/>
        <v>0</v>
      </c>
      <c r="D248" s="74"/>
      <c r="E248" s="74"/>
      <c r="F248" s="74"/>
      <c r="G248" s="211"/>
      <c r="H248" s="201">
        <f t="shared" si="11"/>
        <v>0</v>
      </c>
      <c r="I248" s="74">
        <v>0</v>
      </c>
      <c r="J248" s="74"/>
      <c r="K248" s="74"/>
      <c r="L248" s="158"/>
      <c r="M248" s="156"/>
    </row>
    <row r="249" spans="1:13" ht="72" customHeight="1" x14ac:dyDescent="0.25">
      <c r="A249" s="44">
        <v>6296</v>
      </c>
      <c r="B249" s="71" t="s">
        <v>257</v>
      </c>
      <c r="C249" s="201">
        <f t="shared" si="12"/>
        <v>0</v>
      </c>
      <c r="D249" s="74"/>
      <c r="E249" s="74"/>
      <c r="F249" s="74"/>
      <c r="G249" s="211"/>
      <c r="H249" s="201">
        <f t="shared" si="11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12"/>
        <v>0</v>
      </c>
      <c r="D250" s="74"/>
      <c r="E250" s="74"/>
      <c r="F250" s="74"/>
      <c r="G250" s="211"/>
      <c r="H250" s="201">
        <f t="shared" si="11"/>
        <v>0</v>
      </c>
      <c r="I250" s="74">
        <v>0</v>
      </c>
      <c r="J250" s="74"/>
      <c r="K250" s="74"/>
      <c r="L250" s="158"/>
      <c r="M250" s="156"/>
    </row>
    <row r="251" spans="1:13" ht="12" customHeight="1" x14ac:dyDescent="0.25">
      <c r="A251" s="56">
        <v>6300</v>
      </c>
      <c r="B251" s="147" t="s">
        <v>259</v>
      </c>
      <c r="C251" s="184">
        <f t="shared" si="12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1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customHeight="1" x14ac:dyDescent="0.25">
      <c r="A252" s="168">
        <v>6320</v>
      </c>
      <c r="B252" s="65" t="s">
        <v>260</v>
      </c>
      <c r="C252" s="209">
        <f t="shared" si="12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1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ht="12" customHeight="1" x14ac:dyDescent="0.25">
      <c r="A253" s="44">
        <v>6322</v>
      </c>
      <c r="B253" s="71" t="s">
        <v>261</v>
      </c>
      <c r="C253" s="201">
        <f t="shared" si="12"/>
        <v>0</v>
      </c>
      <c r="D253" s="74"/>
      <c r="E253" s="74"/>
      <c r="F253" s="74"/>
      <c r="G253" s="211"/>
      <c r="H253" s="201">
        <f t="shared" si="11"/>
        <v>0</v>
      </c>
      <c r="I253" s="74">
        <v>0</v>
      </c>
      <c r="J253" s="74"/>
      <c r="K253" s="74"/>
      <c r="L253" s="158"/>
      <c r="M253" s="156"/>
    </row>
    <row r="254" spans="1:13" ht="24" customHeight="1" x14ac:dyDescent="0.25">
      <c r="A254" s="44">
        <v>6323</v>
      </c>
      <c r="B254" s="71" t="s">
        <v>262</v>
      </c>
      <c r="C254" s="201">
        <f t="shared" si="12"/>
        <v>0</v>
      </c>
      <c r="D254" s="74"/>
      <c r="E254" s="74"/>
      <c r="F254" s="74"/>
      <c r="G254" s="211"/>
      <c r="H254" s="201">
        <f t="shared" si="11"/>
        <v>0</v>
      </c>
      <c r="I254" s="74">
        <v>0</v>
      </c>
      <c r="J254" s="74"/>
      <c r="K254" s="74"/>
      <c r="L254" s="158"/>
      <c r="M254" s="156"/>
    </row>
    <row r="255" spans="1:13" ht="24" customHeight="1" x14ac:dyDescent="0.25">
      <c r="A255" s="44">
        <v>6324</v>
      </c>
      <c r="B255" s="71" t="s">
        <v>263</v>
      </c>
      <c r="C255" s="201">
        <f t="shared" si="12"/>
        <v>0</v>
      </c>
      <c r="D255" s="74"/>
      <c r="E255" s="74"/>
      <c r="F255" s="74"/>
      <c r="G255" s="211"/>
      <c r="H255" s="201">
        <f t="shared" si="11"/>
        <v>0</v>
      </c>
      <c r="I255" s="74">
        <v>0</v>
      </c>
      <c r="J255" s="74"/>
      <c r="K255" s="74"/>
      <c r="L255" s="158"/>
      <c r="M255" s="156"/>
    </row>
    <row r="256" spans="1:13" ht="12" customHeight="1" x14ac:dyDescent="0.25">
      <c r="A256" s="38">
        <v>6329</v>
      </c>
      <c r="B256" s="65" t="s">
        <v>264</v>
      </c>
      <c r="C256" s="205">
        <f t="shared" si="12"/>
        <v>0</v>
      </c>
      <c r="D256" s="68"/>
      <c r="E256" s="68"/>
      <c r="F256" s="68"/>
      <c r="G256" s="214"/>
      <c r="H256" s="205">
        <f t="shared" si="11"/>
        <v>0</v>
      </c>
      <c r="I256" s="68">
        <v>0</v>
      </c>
      <c r="J256" s="68"/>
      <c r="K256" s="68"/>
      <c r="L256" s="155"/>
      <c r="M256" s="156"/>
    </row>
    <row r="257" spans="1:13" ht="24" customHeight="1" x14ac:dyDescent="0.25">
      <c r="A257" s="215">
        <v>6330</v>
      </c>
      <c r="B257" s="216" t="s">
        <v>265</v>
      </c>
      <c r="C257" s="209">
        <f t="shared" ref="C257:C285" si="13">SUM(D257:G257)</f>
        <v>0</v>
      </c>
      <c r="D257" s="189"/>
      <c r="E257" s="189"/>
      <c r="F257" s="189"/>
      <c r="G257" s="211"/>
      <c r="H257" s="209">
        <f t="shared" ref="H257:H285" si="14">SUM(I257:L257)</f>
        <v>0</v>
      </c>
      <c r="I257" s="189">
        <v>0</v>
      </c>
      <c r="J257" s="189"/>
      <c r="K257" s="189"/>
      <c r="L257" s="191"/>
      <c r="M257" s="156"/>
    </row>
    <row r="258" spans="1:13" ht="12" customHeight="1" x14ac:dyDescent="0.25">
      <c r="A258" s="159">
        <v>6360</v>
      </c>
      <c r="B258" s="71" t="s">
        <v>266</v>
      </c>
      <c r="C258" s="201">
        <f t="shared" si="13"/>
        <v>0</v>
      </c>
      <c r="D258" s="74"/>
      <c r="E258" s="74"/>
      <c r="F258" s="74"/>
      <c r="G258" s="157"/>
      <c r="H258" s="208">
        <f t="shared" si="14"/>
        <v>0</v>
      </c>
      <c r="I258" s="74">
        <v>0</v>
      </c>
      <c r="J258" s="74"/>
      <c r="K258" s="74"/>
      <c r="L258" s="158"/>
      <c r="M258" s="156"/>
    </row>
    <row r="259" spans="1:13" ht="36" customHeight="1" x14ac:dyDescent="0.25">
      <c r="A259" s="56">
        <v>6400</v>
      </c>
      <c r="B259" s="147" t="s">
        <v>267</v>
      </c>
      <c r="C259" s="184">
        <f t="shared" si="13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4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customHeight="1" x14ac:dyDescent="0.25">
      <c r="A260" s="168">
        <v>6410</v>
      </c>
      <c r="B260" s="65" t="s">
        <v>268</v>
      </c>
      <c r="C260" s="205">
        <f t="shared" si="13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4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ht="12" customHeight="1" x14ac:dyDescent="0.25">
      <c r="A261" s="44">
        <v>6411</v>
      </c>
      <c r="B261" s="174" t="s">
        <v>269</v>
      </c>
      <c r="C261" s="201">
        <f t="shared" si="13"/>
        <v>0</v>
      </c>
      <c r="D261" s="74"/>
      <c r="E261" s="74"/>
      <c r="F261" s="74"/>
      <c r="G261" s="157"/>
      <c r="H261" s="208">
        <f t="shared" si="14"/>
        <v>0</v>
      </c>
      <c r="I261" s="74">
        <v>0</v>
      </c>
      <c r="J261" s="74"/>
      <c r="K261" s="74"/>
      <c r="L261" s="158"/>
      <c r="M261" s="156"/>
    </row>
    <row r="262" spans="1:13" ht="36" customHeight="1" x14ac:dyDescent="0.25">
      <c r="A262" s="44">
        <v>6412</v>
      </c>
      <c r="B262" s="71" t="s">
        <v>270</v>
      </c>
      <c r="C262" s="201">
        <f t="shared" si="13"/>
        <v>0</v>
      </c>
      <c r="D262" s="74"/>
      <c r="E262" s="74"/>
      <c r="F262" s="74"/>
      <c r="G262" s="157"/>
      <c r="H262" s="208">
        <f t="shared" si="14"/>
        <v>0</v>
      </c>
      <c r="I262" s="74">
        <v>0</v>
      </c>
      <c r="J262" s="74"/>
      <c r="K262" s="74"/>
      <c r="L262" s="158"/>
      <c r="M262" s="156"/>
    </row>
    <row r="263" spans="1:13" ht="36" customHeight="1" x14ac:dyDescent="0.25">
      <c r="A263" s="44">
        <v>6419</v>
      </c>
      <c r="B263" s="71" t="s">
        <v>271</v>
      </c>
      <c r="C263" s="201">
        <f t="shared" si="13"/>
        <v>0</v>
      </c>
      <c r="D263" s="74"/>
      <c r="E263" s="74"/>
      <c r="F263" s="74"/>
      <c r="G263" s="157"/>
      <c r="H263" s="208">
        <f t="shared" si="14"/>
        <v>0</v>
      </c>
      <c r="I263" s="74">
        <v>0</v>
      </c>
      <c r="J263" s="74"/>
      <c r="K263" s="74"/>
      <c r="L263" s="158"/>
      <c r="M263" s="156"/>
    </row>
    <row r="264" spans="1:13" ht="36" customHeight="1" x14ac:dyDescent="0.25">
      <c r="A264" s="159">
        <v>6420</v>
      </c>
      <c r="B264" s="71" t="s">
        <v>272</v>
      </c>
      <c r="C264" s="201">
        <f t="shared" si="1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4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12" customHeight="1" x14ac:dyDescent="0.25">
      <c r="A265" s="44">
        <v>6421</v>
      </c>
      <c r="B265" s="71" t="s">
        <v>273</v>
      </c>
      <c r="C265" s="201">
        <f t="shared" si="13"/>
        <v>0</v>
      </c>
      <c r="D265" s="74"/>
      <c r="E265" s="74"/>
      <c r="F265" s="74"/>
      <c r="G265" s="157"/>
      <c r="H265" s="208">
        <f t="shared" si="14"/>
        <v>0</v>
      </c>
      <c r="I265" s="74">
        <v>0</v>
      </c>
      <c r="J265" s="74"/>
      <c r="K265" s="74"/>
      <c r="L265" s="158"/>
      <c r="M265" s="156"/>
    </row>
    <row r="266" spans="1:13" ht="12" customHeight="1" x14ac:dyDescent="0.25">
      <c r="A266" s="44">
        <v>6422</v>
      </c>
      <c r="B266" s="71" t="s">
        <v>274</v>
      </c>
      <c r="C266" s="201">
        <f t="shared" si="13"/>
        <v>0</v>
      </c>
      <c r="D266" s="74"/>
      <c r="E266" s="74"/>
      <c r="F266" s="74"/>
      <c r="G266" s="157"/>
      <c r="H266" s="208">
        <f t="shared" si="14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 t="shared" si="13"/>
        <v>0</v>
      </c>
      <c r="D267" s="74"/>
      <c r="E267" s="74"/>
      <c r="F267" s="74"/>
      <c r="G267" s="157"/>
      <c r="H267" s="208">
        <f t="shared" si="14"/>
        <v>0</v>
      </c>
      <c r="I267" s="74">
        <v>0</v>
      </c>
      <c r="J267" s="74"/>
      <c r="K267" s="74"/>
      <c r="L267" s="158"/>
      <c r="M267" s="156"/>
    </row>
    <row r="268" spans="1:13" ht="36" customHeight="1" x14ac:dyDescent="0.25">
      <c r="A268" s="44">
        <v>6424</v>
      </c>
      <c r="B268" s="71" t="s">
        <v>276</v>
      </c>
      <c r="C268" s="201">
        <f t="shared" si="13"/>
        <v>0</v>
      </c>
      <c r="D268" s="74"/>
      <c r="E268" s="74"/>
      <c r="F268" s="74"/>
      <c r="G268" s="157"/>
      <c r="H268" s="208">
        <f t="shared" si="14"/>
        <v>0</v>
      </c>
      <c r="I268" s="74">
        <v>0</v>
      </c>
      <c r="J268" s="74"/>
      <c r="K268" s="74"/>
      <c r="L268" s="158"/>
      <c r="M268" s="219"/>
    </row>
    <row r="269" spans="1:13" ht="36" customHeight="1" x14ac:dyDescent="0.25">
      <c r="A269" s="220">
        <v>7000</v>
      </c>
      <c r="B269" s="220" t="s">
        <v>277</v>
      </c>
      <c r="C269" s="221">
        <f t="shared" si="13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4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customHeight="1" x14ac:dyDescent="0.25">
      <c r="A270" s="56">
        <v>7200</v>
      </c>
      <c r="B270" s="147" t="s">
        <v>278</v>
      </c>
      <c r="C270" s="184">
        <f t="shared" si="13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4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customHeight="1" x14ac:dyDescent="0.25">
      <c r="A271" s="168">
        <v>7210</v>
      </c>
      <c r="B271" s="65" t="s">
        <v>279</v>
      </c>
      <c r="C271" s="205">
        <f t="shared" si="13"/>
        <v>0</v>
      </c>
      <c r="D271" s="68"/>
      <c r="E271" s="68"/>
      <c r="F271" s="68"/>
      <c r="G271" s="154"/>
      <c r="H271" s="66">
        <f t="shared" si="14"/>
        <v>0</v>
      </c>
      <c r="I271" s="68">
        <v>0</v>
      </c>
      <c r="J271" s="68"/>
      <c r="K271" s="68"/>
      <c r="L271" s="155"/>
      <c r="M271" s="156"/>
    </row>
    <row r="272" spans="1:13" s="225" customFormat="1" ht="36" customHeight="1" x14ac:dyDescent="0.25">
      <c r="A272" s="159">
        <v>7220</v>
      </c>
      <c r="B272" s="71" t="s">
        <v>280</v>
      </c>
      <c r="C272" s="201">
        <f t="shared" si="13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4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customHeight="1" x14ac:dyDescent="0.25">
      <c r="A273" s="44">
        <v>7221</v>
      </c>
      <c r="B273" s="71" t="s">
        <v>281</v>
      </c>
      <c r="C273" s="201">
        <f t="shared" si="13"/>
        <v>0</v>
      </c>
      <c r="D273" s="74"/>
      <c r="E273" s="74"/>
      <c r="F273" s="74"/>
      <c r="G273" s="157"/>
      <c r="H273" s="72">
        <f t="shared" si="14"/>
        <v>0</v>
      </c>
      <c r="I273" s="74">
        <v>0</v>
      </c>
      <c r="J273" s="74"/>
      <c r="K273" s="74"/>
      <c r="L273" s="158"/>
      <c r="M273" s="219"/>
    </row>
    <row r="274" spans="1:13" s="225" customFormat="1" ht="36" customHeight="1" x14ac:dyDescent="0.25">
      <c r="A274" s="44">
        <v>7222</v>
      </c>
      <c r="B274" s="71" t="s">
        <v>282</v>
      </c>
      <c r="C274" s="201">
        <f t="shared" si="13"/>
        <v>0</v>
      </c>
      <c r="D274" s="74"/>
      <c r="E274" s="74"/>
      <c r="F274" s="74"/>
      <c r="G274" s="157"/>
      <c r="H274" s="72">
        <f t="shared" si="14"/>
        <v>0</v>
      </c>
      <c r="I274" s="74">
        <v>0</v>
      </c>
      <c r="J274" s="74"/>
      <c r="K274" s="74"/>
      <c r="L274" s="158"/>
      <c r="M274" s="219"/>
    </row>
    <row r="275" spans="1:13" ht="24" customHeight="1" x14ac:dyDescent="0.25">
      <c r="A275" s="159">
        <v>7230</v>
      </c>
      <c r="B275" s="71" t="s">
        <v>283</v>
      </c>
      <c r="C275" s="201">
        <f t="shared" si="13"/>
        <v>0</v>
      </c>
      <c r="D275" s="74"/>
      <c r="E275" s="74"/>
      <c r="F275" s="74"/>
      <c r="G275" s="157"/>
      <c r="H275" s="72">
        <f t="shared" si="14"/>
        <v>0</v>
      </c>
      <c r="I275" s="74">
        <v>0</v>
      </c>
      <c r="J275" s="74"/>
      <c r="K275" s="74"/>
      <c r="L275" s="158"/>
      <c r="M275" s="156"/>
    </row>
    <row r="276" spans="1:13" ht="24" customHeight="1" x14ac:dyDescent="0.25">
      <c r="A276" s="159">
        <v>7240</v>
      </c>
      <c r="B276" s="71" t="s">
        <v>284</v>
      </c>
      <c r="C276" s="201">
        <f t="shared" si="13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4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customHeight="1" x14ac:dyDescent="0.25">
      <c r="A277" s="44">
        <v>7245</v>
      </c>
      <c r="B277" s="71" t="s">
        <v>285</v>
      </c>
      <c r="C277" s="201">
        <f t="shared" si="13"/>
        <v>0</v>
      </c>
      <c r="D277" s="74"/>
      <c r="E277" s="74"/>
      <c r="F277" s="74"/>
      <c r="G277" s="157"/>
      <c r="H277" s="72">
        <f t="shared" si="14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13"/>
        <v>0</v>
      </c>
      <c r="D278" s="74"/>
      <c r="E278" s="74"/>
      <c r="F278" s="74"/>
      <c r="G278" s="157"/>
      <c r="H278" s="72">
        <f t="shared" si="14"/>
        <v>0</v>
      </c>
      <c r="I278" s="74">
        <v>0</v>
      </c>
      <c r="J278" s="74"/>
      <c r="K278" s="74"/>
      <c r="L278" s="158"/>
      <c r="M278" s="156"/>
    </row>
    <row r="279" spans="1:13" ht="36" customHeight="1" x14ac:dyDescent="0.25">
      <c r="A279" s="44">
        <v>7247</v>
      </c>
      <c r="B279" s="71" t="s">
        <v>287</v>
      </c>
      <c r="C279" s="201">
        <f t="shared" si="13"/>
        <v>0</v>
      </c>
      <c r="D279" s="74"/>
      <c r="E279" s="74"/>
      <c r="F279" s="74"/>
      <c r="G279" s="157"/>
      <c r="H279" s="72">
        <f t="shared" si="14"/>
        <v>0</v>
      </c>
      <c r="I279" s="74">
        <v>0</v>
      </c>
      <c r="J279" s="74"/>
      <c r="K279" s="74"/>
      <c r="L279" s="158"/>
      <c r="M279" s="156"/>
    </row>
    <row r="280" spans="1:13" ht="24" customHeight="1" x14ac:dyDescent="0.25">
      <c r="A280" s="168">
        <v>7260</v>
      </c>
      <c r="B280" s="65" t="s">
        <v>288</v>
      </c>
      <c r="C280" s="205">
        <f t="shared" si="13"/>
        <v>0</v>
      </c>
      <c r="D280" s="68"/>
      <c r="E280" s="68"/>
      <c r="F280" s="68"/>
      <c r="G280" s="154"/>
      <c r="H280" s="66">
        <f t="shared" si="14"/>
        <v>0</v>
      </c>
      <c r="I280" s="68">
        <v>0</v>
      </c>
      <c r="J280" s="68"/>
      <c r="K280" s="68"/>
      <c r="L280" s="155"/>
      <c r="M280" s="156"/>
    </row>
    <row r="281" spans="1:13" ht="12" customHeight="1" x14ac:dyDescent="0.25">
      <c r="A281" s="108">
        <v>7700</v>
      </c>
      <c r="B281" s="85" t="s">
        <v>289</v>
      </c>
      <c r="C281" s="86">
        <f t="shared" si="13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4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ht="12" customHeight="1" x14ac:dyDescent="0.25">
      <c r="A282" s="150">
        <v>7720</v>
      </c>
      <c r="B282" s="65" t="s">
        <v>290</v>
      </c>
      <c r="C282" s="79">
        <f t="shared" si="13"/>
        <v>0</v>
      </c>
      <c r="D282" s="81"/>
      <c r="E282" s="81"/>
      <c r="F282" s="81"/>
      <c r="G282" s="229"/>
      <c r="H282" s="79">
        <f t="shared" si="14"/>
        <v>0</v>
      </c>
      <c r="I282" s="81">
        <v>0</v>
      </c>
      <c r="J282" s="81"/>
      <c r="K282" s="81"/>
      <c r="L282" s="230"/>
      <c r="M282" s="156"/>
    </row>
    <row r="283" spans="1:13" ht="12" customHeight="1" x14ac:dyDescent="0.25">
      <c r="A283" s="174"/>
      <c r="B283" s="71" t="s">
        <v>291</v>
      </c>
      <c r="C283" s="201">
        <f t="shared" si="13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4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ht="12" customHeight="1" x14ac:dyDescent="0.25">
      <c r="A284" s="174" t="s">
        <v>292</v>
      </c>
      <c r="B284" s="44" t="s">
        <v>293</v>
      </c>
      <c r="C284" s="201">
        <f t="shared" si="13"/>
        <v>0</v>
      </c>
      <c r="D284" s="74"/>
      <c r="E284" s="74"/>
      <c r="F284" s="74"/>
      <c r="G284" s="157"/>
      <c r="H284" s="72">
        <f t="shared" si="14"/>
        <v>0</v>
      </c>
      <c r="I284" s="74">
        <v>0</v>
      </c>
      <c r="J284" s="74"/>
      <c r="K284" s="74"/>
      <c r="L284" s="158"/>
      <c r="M284" s="156"/>
    </row>
    <row r="285" spans="1:13" ht="24" customHeight="1" x14ac:dyDescent="0.25">
      <c r="A285" s="174" t="s">
        <v>294</v>
      </c>
      <c r="B285" s="231" t="s">
        <v>295</v>
      </c>
      <c r="C285" s="205">
        <f t="shared" si="13"/>
        <v>0</v>
      </c>
      <c r="D285" s="68"/>
      <c r="E285" s="68"/>
      <c r="F285" s="68"/>
      <c r="G285" s="154"/>
      <c r="H285" s="66">
        <f t="shared" si="14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15">SUM(C283,C269,C230,C195,C187,C173,C75,C53)</f>
        <v>194475</v>
      </c>
      <c r="D286" s="233">
        <f t="shared" si="15"/>
        <v>194475</v>
      </c>
      <c r="E286" s="233">
        <f t="shared" si="15"/>
        <v>0</v>
      </c>
      <c r="F286" s="233">
        <f t="shared" si="15"/>
        <v>0</v>
      </c>
      <c r="G286" s="234">
        <f t="shared" si="15"/>
        <v>0</v>
      </c>
      <c r="H286" s="235">
        <f t="shared" si="15"/>
        <v>197743</v>
      </c>
      <c r="I286" s="233">
        <f t="shared" si="15"/>
        <v>197743</v>
      </c>
      <c r="J286" s="233">
        <f t="shared" si="15"/>
        <v>0</v>
      </c>
      <c r="K286" s="233">
        <f t="shared" si="15"/>
        <v>0</v>
      </c>
      <c r="L286" s="236">
        <f t="shared" si="15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16">SUM(C289,C290)-C297+C298</f>
        <v>0</v>
      </c>
      <c r="D288" s="242">
        <f t="shared" si="16"/>
        <v>0</v>
      </c>
      <c r="E288" s="242">
        <f t="shared" si="16"/>
        <v>0</v>
      </c>
      <c r="F288" s="242">
        <f t="shared" si="16"/>
        <v>0</v>
      </c>
      <c r="G288" s="243">
        <f t="shared" si="16"/>
        <v>0</v>
      </c>
      <c r="H288" s="244">
        <f t="shared" si="16"/>
        <v>0</v>
      </c>
      <c r="I288" s="242">
        <f t="shared" si="16"/>
        <v>0</v>
      </c>
      <c r="J288" s="242">
        <f t="shared" si="16"/>
        <v>0</v>
      </c>
      <c r="K288" s="242">
        <f t="shared" si="16"/>
        <v>0</v>
      </c>
      <c r="L288" s="245">
        <f t="shared" si="16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7">C21-C283</f>
        <v>0</v>
      </c>
      <c r="D289" s="128">
        <f t="shared" si="17"/>
        <v>0</v>
      </c>
      <c r="E289" s="128">
        <f t="shared" si="17"/>
        <v>0</v>
      </c>
      <c r="F289" s="128">
        <f t="shared" si="17"/>
        <v>0</v>
      </c>
      <c r="G289" s="129">
        <f t="shared" si="17"/>
        <v>0</v>
      </c>
      <c r="H289" s="247">
        <f t="shared" si="17"/>
        <v>0</v>
      </c>
      <c r="I289" s="128">
        <f t="shared" si="17"/>
        <v>0</v>
      </c>
      <c r="J289" s="128">
        <f t="shared" si="17"/>
        <v>0</v>
      </c>
      <c r="K289" s="128">
        <f t="shared" si="17"/>
        <v>0</v>
      </c>
      <c r="L289" s="130">
        <f t="shared" si="17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8">SUM(C291,C293,C295)-SUM(C292,C294,C296)</f>
        <v>0</v>
      </c>
      <c r="D290" s="242">
        <f t="shared" si="18"/>
        <v>0</v>
      </c>
      <c r="E290" s="242">
        <f t="shared" si="18"/>
        <v>0</v>
      </c>
      <c r="F290" s="242">
        <f t="shared" si="18"/>
        <v>0</v>
      </c>
      <c r="G290" s="249">
        <f t="shared" si="18"/>
        <v>0</v>
      </c>
      <c r="H290" s="244">
        <f t="shared" si="18"/>
        <v>0</v>
      </c>
      <c r="I290" s="242">
        <f t="shared" si="18"/>
        <v>0</v>
      </c>
      <c r="J290" s="242">
        <f t="shared" si="18"/>
        <v>0</v>
      </c>
      <c r="K290" s="242">
        <f t="shared" si="18"/>
        <v>0</v>
      </c>
      <c r="L290" s="245">
        <f t="shared" si="18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9">SUM(D291:G291)</f>
        <v>0</v>
      </c>
      <c r="D291" s="81"/>
      <c r="E291" s="81"/>
      <c r="F291" s="81"/>
      <c r="G291" s="229"/>
      <c r="H291" s="79">
        <f t="shared" ref="H291:H298" si="20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9"/>
        <v>0</v>
      </c>
      <c r="D292" s="74"/>
      <c r="E292" s="74"/>
      <c r="F292" s="74"/>
      <c r="G292" s="157"/>
      <c r="H292" s="72">
        <f t="shared" si="20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9"/>
        <v>0</v>
      </c>
      <c r="D293" s="74"/>
      <c r="E293" s="74"/>
      <c r="F293" s="74"/>
      <c r="G293" s="157"/>
      <c r="H293" s="72">
        <f t="shared" si="20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9"/>
        <v>0</v>
      </c>
      <c r="D294" s="74"/>
      <c r="E294" s="74"/>
      <c r="F294" s="74"/>
      <c r="G294" s="157"/>
      <c r="H294" s="72">
        <f t="shared" si="20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9"/>
        <v>0</v>
      </c>
      <c r="D295" s="74"/>
      <c r="E295" s="74"/>
      <c r="F295" s="74"/>
      <c r="G295" s="157"/>
      <c r="H295" s="72">
        <f t="shared" si="20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9"/>
        <v>0</v>
      </c>
      <c r="D296" s="189"/>
      <c r="E296" s="189"/>
      <c r="F296" s="189"/>
      <c r="G296" s="253"/>
      <c r="H296" s="185">
        <f t="shared" si="20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9"/>
        <v>0</v>
      </c>
      <c r="D297" s="256"/>
      <c r="E297" s="256"/>
      <c r="F297" s="256"/>
      <c r="G297" s="257"/>
      <c r="H297" s="255">
        <f t="shared" si="20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9"/>
        <v>0</v>
      </c>
      <c r="D298" s="177"/>
      <c r="E298" s="177"/>
      <c r="F298" s="177"/>
      <c r="G298" s="178"/>
      <c r="H298" s="260">
        <f t="shared" si="20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E14" sqref="E1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6" t="s">
        <v>333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332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381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1125000</v>
      </c>
      <c r="D20" s="28">
        <f>SUM(D21,D24,D25,D41,D43)</f>
        <v>1125000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1125000</v>
      </c>
      <c r="I20" s="28">
        <f>SUM(I21,I24,I25,I41,I43)</f>
        <v>1125000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1125000</v>
      </c>
      <c r="D24" s="51">
        <f>D51</f>
        <v>1125000</v>
      </c>
      <c r="E24" s="51"/>
      <c r="F24" s="52" t="s">
        <v>35</v>
      </c>
      <c r="G24" s="53" t="s">
        <v>35</v>
      </c>
      <c r="H24" s="50">
        <f t="shared" si="1"/>
        <v>1125000</v>
      </c>
      <c r="I24" s="51">
        <f>I51</f>
        <v>1125000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1125000</v>
      </c>
      <c r="D50" s="128">
        <f>SUM(D51,D283)</f>
        <v>1125000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1125000</v>
      </c>
      <c r="I50" s="128">
        <f>SUM(I51,I283)</f>
        <v>1125000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1125000</v>
      </c>
      <c r="D51" s="134">
        <f>SUM(D52,D194)</f>
        <v>1125000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1125000</v>
      </c>
      <c r="I51" s="134">
        <f>SUM(I52,I194)</f>
        <v>1125000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1125000</v>
      </c>
      <c r="D194" s="139">
        <f>SUM(D195,D230,D269)</f>
        <v>1125000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1125000</v>
      </c>
      <c r="I194" s="139">
        <f>SUM(I195,I230,I269)</f>
        <v>1125000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1125000</v>
      </c>
      <c r="D195" s="144">
        <f>D196+D204</f>
        <v>1125000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1125000</v>
      </c>
      <c r="I195" s="144">
        <f>I196+I204</f>
        <v>1125000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1125000</v>
      </c>
      <c r="D204" s="63">
        <f>D205+D215+D216+D225+D226+D227+D229</f>
        <v>1125000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1125000</v>
      </c>
      <c r="I204" s="63">
        <f>I205+I215+I216+I225+I226+I227+I229</f>
        <v>1125000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1125000</v>
      </c>
      <c r="D226" s="74">
        <f>I226</f>
        <v>1125000</v>
      </c>
      <c r="E226" s="74"/>
      <c r="F226" s="74"/>
      <c r="G226" s="157"/>
      <c r="H226" s="72">
        <f t="shared" si="24"/>
        <v>1125000</v>
      </c>
      <c r="I226" s="74">
        <v>1125000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/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1125000</v>
      </c>
      <c r="D286" s="233">
        <f t="shared" si="42"/>
        <v>1125000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1125000</v>
      </c>
      <c r="I286" s="233">
        <f t="shared" si="42"/>
        <v>1125000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13" sqref="C13:L13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6" t="s">
        <v>334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332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381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450000</v>
      </c>
      <c r="D20" s="28">
        <f>SUM(D21,D24,D25,D41,D43)</f>
        <v>450000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450000</v>
      </c>
      <c r="I20" s="28">
        <f>SUM(I21,I24,I25,I41,I43)</f>
        <v>450000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450000</v>
      </c>
      <c r="D24" s="51">
        <f>D51</f>
        <v>450000</v>
      </c>
      <c r="E24" s="51"/>
      <c r="F24" s="52" t="s">
        <v>35</v>
      </c>
      <c r="G24" s="53" t="s">
        <v>35</v>
      </c>
      <c r="H24" s="50">
        <f t="shared" si="1"/>
        <v>450000</v>
      </c>
      <c r="I24" s="51">
        <f>I51</f>
        <v>450000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450000</v>
      </c>
      <c r="D50" s="128">
        <f>SUM(D51,D283)</f>
        <v>450000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450000</v>
      </c>
      <c r="I50" s="128">
        <f>SUM(I51,I283)</f>
        <v>450000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450000</v>
      </c>
      <c r="D51" s="134">
        <f>SUM(D52,D194)</f>
        <v>450000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450000</v>
      </c>
      <c r="I51" s="134">
        <f>SUM(I52,I194)</f>
        <v>450000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450000</v>
      </c>
      <c r="D194" s="139">
        <f>SUM(D195,D230,D269)</f>
        <v>450000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450000</v>
      </c>
      <c r="I194" s="139">
        <f>SUM(I195,I230,I269)</f>
        <v>450000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450000</v>
      </c>
      <c r="D195" s="144">
        <f>D196+D204</f>
        <v>450000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450000</v>
      </c>
      <c r="I195" s="144">
        <f>I196+I204</f>
        <v>450000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450000</v>
      </c>
      <c r="D204" s="63">
        <f>D205+D215+D216+D225+D226+D227+D229</f>
        <v>450000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450000</v>
      </c>
      <c r="I204" s="63">
        <f>I205+I215+I216+I225+I226+I227+I229</f>
        <v>450000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450000</v>
      </c>
      <c r="D226" s="74">
        <f>I226</f>
        <v>450000</v>
      </c>
      <c r="E226" s="74"/>
      <c r="F226" s="74"/>
      <c r="G226" s="157"/>
      <c r="H226" s="72">
        <f t="shared" si="24"/>
        <v>450000</v>
      </c>
      <c r="I226" s="74">
        <v>450000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/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450000</v>
      </c>
      <c r="D286" s="233">
        <f t="shared" si="42"/>
        <v>450000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450000</v>
      </c>
      <c r="I286" s="233">
        <f t="shared" si="42"/>
        <v>450000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11" sqref="C11:L11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6" t="s">
        <v>335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332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381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525000</v>
      </c>
      <c r="D20" s="28">
        <f>SUM(D21,D24,D25,D41,D43)</f>
        <v>525000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525000</v>
      </c>
      <c r="I20" s="28">
        <f>SUM(I21,I24,I25,I41,I43)</f>
        <v>525000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525000</v>
      </c>
      <c r="D24" s="51">
        <f>D51</f>
        <v>525000</v>
      </c>
      <c r="E24" s="51"/>
      <c r="F24" s="52" t="s">
        <v>35</v>
      </c>
      <c r="G24" s="53" t="s">
        <v>35</v>
      </c>
      <c r="H24" s="50">
        <f t="shared" si="1"/>
        <v>525000</v>
      </c>
      <c r="I24" s="51">
        <f>I51</f>
        <v>525000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525000</v>
      </c>
      <c r="D50" s="128">
        <f>SUM(D51,D283)</f>
        <v>525000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525000</v>
      </c>
      <c r="I50" s="128">
        <f>SUM(I51,I283)</f>
        <v>525000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525000</v>
      </c>
      <c r="D51" s="134">
        <f>SUM(D52,D194)</f>
        <v>525000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525000</v>
      </c>
      <c r="I51" s="134">
        <f>SUM(I52,I194)</f>
        <v>525000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525000</v>
      </c>
      <c r="D194" s="139">
        <f>SUM(D195,D230,D269)</f>
        <v>525000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525000</v>
      </c>
      <c r="I194" s="139">
        <f>SUM(I195,I230,I269)</f>
        <v>525000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525000</v>
      </c>
      <c r="D195" s="144">
        <f>D196+D204</f>
        <v>525000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525000</v>
      </c>
      <c r="I195" s="144">
        <f>I196+I204</f>
        <v>525000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525000</v>
      </c>
      <c r="D204" s="63">
        <f>D205+D215+D216+D225+D226+D227+D229</f>
        <v>525000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525000</v>
      </c>
      <c r="I204" s="63">
        <f>I205+I215+I216+I225+I226+I227+I229</f>
        <v>525000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525000</v>
      </c>
      <c r="D226" s="74">
        <f>I226</f>
        <v>525000</v>
      </c>
      <c r="E226" s="74"/>
      <c r="F226" s="74"/>
      <c r="G226" s="157"/>
      <c r="H226" s="72">
        <f t="shared" si="24"/>
        <v>525000</v>
      </c>
      <c r="I226" s="74">
        <v>525000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/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525000</v>
      </c>
      <c r="D286" s="233">
        <f t="shared" si="42"/>
        <v>525000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525000</v>
      </c>
      <c r="I286" s="233">
        <f t="shared" si="42"/>
        <v>525000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12" sqref="C12:L12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6" t="s">
        <v>336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337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338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50105</v>
      </c>
      <c r="D20" s="28">
        <f>SUM(D21,D24,D25,D41,D43)</f>
        <v>50105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15105</v>
      </c>
      <c r="I20" s="28">
        <f>SUM(I21,I24,I25,I41,I43)</f>
        <v>15105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50105</v>
      </c>
      <c r="D24" s="51">
        <f>50105</f>
        <v>50105</v>
      </c>
      <c r="E24" s="51"/>
      <c r="F24" s="52" t="s">
        <v>35</v>
      </c>
      <c r="G24" s="53" t="s">
        <v>35</v>
      </c>
      <c r="H24" s="50">
        <f t="shared" si="1"/>
        <v>15105</v>
      </c>
      <c r="I24" s="51">
        <f>I51</f>
        <v>15105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50105</v>
      </c>
      <c r="D50" s="128">
        <f>SUM(D51,D283)</f>
        <v>50105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15105</v>
      </c>
      <c r="I50" s="128">
        <f>SUM(I51,I283)</f>
        <v>15105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50105</v>
      </c>
      <c r="D51" s="134">
        <f>SUM(D52,D194)</f>
        <v>50105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15105</v>
      </c>
      <c r="I51" s="134">
        <f>SUM(I52,I194)</f>
        <v>15105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50105</v>
      </c>
      <c r="D194" s="139">
        <f>SUM(D195,D230,D269)</f>
        <v>50105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15105</v>
      </c>
      <c r="I194" s="139">
        <f>SUM(I195,I230,I269)</f>
        <v>15105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50105</v>
      </c>
      <c r="D195" s="144">
        <f>D196+D204</f>
        <v>50105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15105</v>
      </c>
      <c r="I195" s="144">
        <f>I196+I204</f>
        <v>15105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50105</v>
      </c>
      <c r="D204" s="63">
        <f>D205+D215+D216+D225+D226+D227+D229</f>
        <v>50105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15105</v>
      </c>
      <c r="I204" s="63">
        <f>I205+I215+I216+I225+I226+I227+I229</f>
        <v>15105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t="13.5" customHeight="1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35000</v>
      </c>
      <c r="D225" s="74">
        <f>35000</f>
        <v>35000</v>
      </c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15105</v>
      </c>
      <c r="D226" s="74">
        <f>15105</f>
        <v>15105</v>
      </c>
      <c r="E226" s="74"/>
      <c r="F226" s="74"/>
      <c r="G226" s="157"/>
      <c r="H226" s="72">
        <f t="shared" si="24"/>
        <v>15105</v>
      </c>
      <c r="I226" s="74">
        <v>15105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50105</v>
      </c>
      <c r="D286" s="233">
        <f t="shared" si="42"/>
        <v>50105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15105</v>
      </c>
      <c r="I286" s="233">
        <f t="shared" si="42"/>
        <v>15105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4" sqref="C4:L4"/>
    </sheetView>
  </sheetViews>
  <sheetFormatPr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6" t="s">
        <v>364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365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323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366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/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 t="s">
        <v>367</v>
      </c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31360</v>
      </c>
      <c r="D20" s="28">
        <f>SUM(D21,D24,D25,D41,D43)</f>
        <v>31360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28923</v>
      </c>
      <c r="I20" s="28">
        <f>SUM(I21,I24,I25,I41,I43)</f>
        <v>28923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15944</v>
      </c>
      <c r="D24" s="51">
        <v>15944</v>
      </c>
      <c r="E24" s="51"/>
      <c r="F24" s="52" t="s">
        <v>35</v>
      </c>
      <c r="G24" s="53" t="s">
        <v>35</v>
      </c>
      <c r="H24" s="50">
        <f t="shared" si="1"/>
        <v>14943</v>
      </c>
      <c r="I24" s="51">
        <f>8620+2155+4168</f>
        <v>14943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>
        <v>18630</v>
      </c>
      <c r="B25" s="56" t="s">
        <v>36</v>
      </c>
      <c r="C25" s="57">
        <f t="shared" si="0"/>
        <v>9216</v>
      </c>
      <c r="D25" s="58">
        <v>9216</v>
      </c>
      <c r="E25" s="59" t="s">
        <v>35</v>
      </c>
      <c r="F25" s="59" t="s">
        <v>35</v>
      </c>
      <c r="G25" s="60" t="s">
        <v>35</v>
      </c>
      <c r="H25" s="57">
        <f t="shared" si="1"/>
        <v>8620</v>
      </c>
      <c r="I25" s="58">
        <v>8620</v>
      </c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6200</v>
      </c>
      <c r="D41" s="94">
        <f>SUM(D42)</f>
        <v>6200</v>
      </c>
      <c r="E41" s="95" t="s">
        <v>35</v>
      </c>
      <c r="F41" s="95" t="s">
        <v>35</v>
      </c>
      <c r="G41" s="96" t="s">
        <v>35</v>
      </c>
      <c r="H41" s="93">
        <f>SUM(I41:L41)</f>
        <v>5360</v>
      </c>
      <c r="I41" s="94">
        <f>SUM(I42)</f>
        <v>5360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6200</v>
      </c>
      <c r="D42" s="98">
        <v>6200</v>
      </c>
      <c r="E42" s="87" t="s">
        <v>35</v>
      </c>
      <c r="F42" s="87" t="s">
        <v>35</v>
      </c>
      <c r="G42" s="89" t="s">
        <v>35</v>
      </c>
      <c r="H42" s="86">
        <f>SUM(I42:L42)</f>
        <v>5360</v>
      </c>
      <c r="I42" s="98">
        <v>5360</v>
      </c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2">E44</f>
        <v>0</v>
      </c>
      <c r="F43" s="99">
        <f t="shared" si="2"/>
        <v>0</v>
      </c>
      <c r="G43" s="60" t="s">
        <v>35</v>
      </c>
      <c r="H43" s="100">
        <f t="shared" ref="H43:H44" si="3">SUM(I43:L43)</f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3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31360</v>
      </c>
      <c r="D50" s="128">
        <f>SUM(D51,D283)</f>
        <v>31360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28923</v>
      </c>
      <c r="I50" s="128">
        <f>SUM(I51,I283)</f>
        <v>28923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22144</v>
      </c>
      <c r="D51" s="134">
        <f>SUM(D52,D194)</f>
        <v>22144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20303</v>
      </c>
      <c r="I51" s="134">
        <f>SUM(I52,I194)</f>
        <v>20303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22144</v>
      </c>
      <c r="D52" s="139">
        <f>SUM(D53,D75,D173,D187)</f>
        <v>22144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20303</v>
      </c>
      <c r="I52" s="139">
        <f>SUM(I53,I75,I173,I187)</f>
        <v>20303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5"/>
        <v>22144</v>
      </c>
      <c r="D75" s="144">
        <f>SUM(D76,D83,D130,D164,D165,D172)</f>
        <v>22144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20303</v>
      </c>
      <c r="I75" s="144">
        <f>SUM(I76,I83,I130,I164,I165,I172)</f>
        <v>20303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5"/>
        <v>5504</v>
      </c>
      <c r="D76" s="63">
        <f>SUM(D77,D80)</f>
        <v>5504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5198</v>
      </c>
      <c r="I76" s="63">
        <f>SUM(I77,I80)</f>
        <v>5198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5"/>
        <v>5504</v>
      </c>
      <c r="D80" s="160">
        <f>SUM(D81:D82)</f>
        <v>5504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5198</v>
      </c>
      <c r="I80" s="160">
        <f>SUM(I81:I82)</f>
        <v>5198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5"/>
        <v>1034</v>
      </c>
      <c r="D81" s="74">
        <v>1034</v>
      </c>
      <c r="E81" s="74"/>
      <c r="F81" s="74"/>
      <c r="G81" s="157"/>
      <c r="H81" s="72">
        <f t="shared" si="6"/>
        <v>1034</v>
      </c>
      <c r="I81" s="74">
        <v>1034</v>
      </c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5"/>
        <v>4470</v>
      </c>
      <c r="D82" s="74">
        <v>4470</v>
      </c>
      <c r="E82" s="74"/>
      <c r="F82" s="74"/>
      <c r="G82" s="157"/>
      <c r="H82" s="72">
        <f t="shared" si="6"/>
        <v>4164</v>
      </c>
      <c r="I82" s="74">
        <v>4164</v>
      </c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5"/>
        <v>16400</v>
      </c>
      <c r="D83" s="63">
        <f>SUM(D84,D89,D95,D103,D112,D116,D122,D128)</f>
        <v>16400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14465</v>
      </c>
      <c r="I83" s="63">
        <f>SUM(I84,I89,I95,I103,I112,I116,I122,I128)</f>
        <v>14465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ref="C116:C187" si="7">SUM(D116:G116)</f>
        <v>12690</v>
      </c>
      <c r="D116" s="160">
        <f>SUM(D117:D121)</f>
        <v>12690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10755</v>
      </c>
      <c r="I116" s="160">
        <f>SUM(I117:I121)</f>
        <v>10755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7"/>
        <v>12690</v>
      </c>
      <c r="D120" s="74">
        <v>12690</v>
      </c>
      <c r="E120" s="74"/>
      <c r="F120" s="74"/>
      <c r="G120" s="157"/>
      <c r="H120" s="72">
        <f t="shared" si="8"/>
        <v>10755</v>
      </c>
      <c r="I120" s="74">
        <v>10755</v>
      </c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7"/>
        <v>3710</v>
      </c>
      <c r="D122" s="160">
        <f>SUM(D123:D127)</f>
        <v>3710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3710</v>
      </c>
      <c r="I122" s="160">
        <f>SUM(I123:I127)</f>
        <v>3710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7"/>
        <v>3710</v>
      </c>
      <c r="D127" s="74">
        <v>3710</v>
      </c>
      <c r="E127" s="74"/>
      <c r="F127" s="74"/>
      <c r="G127" s="157"/>
      <c r="H127" s="72">
        <f t="shared" si="8"/>
        <v>3710</v>
      </c>
      <c r="I127" s="74">
        <v>3710</v>
      </c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240</v>
      </c>
      <c r="D130" s="63">
        <f>SUM(D131,D136,D140,D141,D144,D151,D159,D160,D163)</f>
        <v>240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640</v>
      </c>
      <c r="I130" s="63">
        <f>SUM(I131,I136,I140,I141,I144,I151,I159,I160,I163)</f>
        <v>640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240</v>
      </c>
      <c r="D136" s="160">
        <f>SUM(D137:D139)</f>
        <v>240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240</v>
      </c>
      <c r="I136" s="160">
        <f>SUM(I137:I139)</f>
        <v>240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240</v>
      </c>
      <c r="D138" s="74">
        <v>240</v>
      </c>
      <c r="E138" s="74"/>
      <c r="F138" s="74"/>
      <c r="G138" s="157"/>
      <c r="H138" s="72">
        <f t="shared" si="8"/>
        <v>240</v>
      </c>
      <c r="I138" s="74">
        <v>240</v>
      </c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400</v>
      </c>
      <c r="I163" s="163">
        <v>400</v>
      </c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2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2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2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2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2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2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36"/>
        <v>9216</v>
      </c>
      <c r="D283" s="160">
        <f>SUM(D284:D285)</f>
        <v>9216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8620</v>
      </c>
      <c r="I283" s="160">
        <f>SUM(I284:I285)</f>
        <v>8620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36"/>
        <v>9216</v>
      </c>
      <c r="D285" s="68">
        <v>9216</v>
      </c>
      <c r="E285" s="68"/>
      <c r="F285" s="68"/>
      <c r="G285" s="154"/>
      <c r="H285" s="66">
        <f t="shared" si="37"/>
        <v>8620</v>
      </c>
      <c r="I285" s="68">
        <v>8620</v>
      </c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42">SUM(C283,C269,C230,C195,C187,C173,C75,C53)</f>
        <v>31360</v>
      </c>
      <c r="D286" s="233">
        <f t="shared" si="42"/>
        <v>31360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28923</v>
      </c>
      <c r="I286" s="233">
        <f t="shared" si="42"/>
        <v>28923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9216</v>
      </c>
      <c r="D287" s="238">
        <f>SUM(D24,D25,D41)-D51</f>
        <v>9216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8620</v>
      </c>
      <c r="I287" s="238">
        <f>SUM(I24,I25,I41)-I51</f>
        <v>8620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43">SUM(C289,C290)-C297+C298</f>
        <v>-9216</v>
      </c>
      <c r="D288" s="242">
        <f t="shared" si="43"/>
        <v>-9216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-8620</v>
      </c>
      <c r="I288" s="242">
        <f t="shared" si="43"/>
        <v>-8620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-9216</v>
      </c>
      <c r="D289" s="128">
        <f t="shared" si="44"/>
        <v>-9216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-8620</v>
      </c>
      <c r="I289" s="128">
        <f t="shared" si="44"/>
        <v>-8620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4" sqref="C4:L4"/>
    </sheetView>
  </sheetViews>
  <sheetFormatPr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256" width="9.140625" style="1"/>
    <col min="257" max="257" width="10.85546875" style="1" customWidth="1"/>
    <col min="258" max="258" width="28" style="1" customWidth="1"/>
    <col min="259" max="259" width="9.7109375" style="1" customWidth="1"/>
    <col min="260" max="260" width="9.5703125" style="1" customWidth="1"/>
    <col min="261" max="262" width="8.7109375" style="1" customWidth="1"/>
    <col min="263" max="263" width="8.28515625" style="1" customWidth="1"/>
    <col min="264" max="267" width="8.7109375" style="1" customWidth="1"/>
    <col min="268" max="268" width="7.5703125" style="1" customWidth="1"/>
    <col min="269" max="512" width="9.140625" style="1"/>
    <col min="513" max="513" width="10.85546875" style="1" customWidth="1"/>
    <col min="514" max="514" width="28" style="1" customWidth="1"/>
    <col min="515" max="515" width="9.7109375" style="1" customWidth="1"/>
    <col min="516" max="516" width="9.5703125" style="1" customWidth="1"/>
    <col min="517" max="518" width="8.7109375" style="1" customWidth="1"/>
    <col min="519" max="519" width="8.28515625" style="1" customWidth="1"/>
    <col min="520" max="523" width="8.7109375" style="1" customWidth="1"/>
    <col min="524" max="524" width="7.5703125" style="1" customWidth="1"/>
    <col min="525" max="768" width="9.140625" style="1"/>
    <col min="769" max="769" width="10.85546875" style="1" customWidth="1"/>
    <col min="770" max="770" width="28" style="1" customWidth="1"/>
    <col min="771" max="771" width="9.7109375" style="1" customWidth="1"/>
    <col min="772" max="772" width="9.5703125" style="1" customWidth="1"/>
    <col min="773" max="774" width="8.7109375" style="1" customWidth="1"/>
    <col min="775" max="775" width="8.28515625" style="1" customWidth="1"/>
    <col min="776" max="779" width="8.7109375" style="1" customWidth="1"/>
    <col min="780" max="780" width="7.5703125" style="1" customWidth="1"/>
    <col min="781" max="1024" width="9.140625" style="1"/>
    <col min="1025" max="1025" width="10.85546875" style="1" customWidth="1"/>
    <col min="1026" max="1026" width="28" style="1" customWidth="1"/>
    <col min="1027" max="1027" width="9.7109375" style="1" customWidth="1"/>
    <col min="1028" max="1028" width="9.5703125" style="1" customWidth="1"/>
    <col min="1029" max="1030" width="8.7109375" style="1" customWidth="1"/>
    <col min="1031" max="1031" width="8.28515625" style="1" customWidth="1"/>
    <col min="1032" max="1035" width="8.7109375" style="1" customWidth="1"/>
    <col min="1036" max="1036" width="7.5703125" style="1" customWidth="1"/>
    <col min="1037" max="1280" width="9.140625" style="1"/>
    <col min="1281" max="1281" width="10.85546875" style="1" customWidth="1"/>
    <col min="1282" max="1282" width="28" style="1" customWidth="1"/>
    <col min="1283" max="1283" width="9.7109375" style="1" customWidth="1"/>
    <col min="1284" max="1284" width="9.5703125" style="1" customWidth="1"/>
    <col min="1285" max="1286" width="8.7109375" style="1" customWidth="1"/>
    <col min="1287" max="1287" width="8.28515625" style="1" customWidth="1"/>
    <col min="1288" max="1291" width="8.7109375" style="1" customWidth="1"/>
    <col min="1292" max="1292" width="7.5703125" style="1" customWidth="1"/>
    <col min="1293" max="1536" width="9.140625" style="1"/>
    <col min="1537" max="1537" width="10.85546875" style="1" customWidth="1"/>
    <col min="1538" max="1538" width="28" style="1" customWidth="1"/>
    <col min="1539" max="1539" width="9.7109375" style="1" customWidth="1"/>
    <col min="1540" max="1540" width="9.5703125" style="1" customWidth="1"/>
    <col min="1541" max="1542" width="8.7109375" style="1" customWidth="1"/>
    <col min="1543" max="1543" width="8.28515625" style="1" customWidth="1"/>
    <col min="1544" max="1547" width="8.7109375" style="1" customWidth="1"/>
    <col min="1548" max="1548" width="7.5703125" style="1" customWidth="1"/>
    <col min="1549" max="1792" width="9.140625" style="1"/>
    <col min="1793" max="1793" width="10.85546875" style="1" customWidth="1"/>
    <col min="1794" max="1794" width="28" style="1" customWidth="1"/>
    <col min="1795" max="1795" width="9.7109375" style="1" customWidth="1"/>
    <col min="1796" max="1796" width="9.5703125" style="1" customWidth="1"/>
    <col min="1797" max="1798" width="8.7109375" style="1" customWidth="1"/>
    <col min="1799" max="1799" width="8.28515625" style="1" customWidth="1"/>
    <col min="1800" max="1803" width="8.7109375" style="1" customWidth="1"/>
    <col min="1804" max="1804" width="7.5703125" style="1" customWidth="1"/>
    <col min="1805" max="2048" width="9.140625" style="1"/>
    <col min="2049" max="2049" width="10.85546875" style="1" customWidth="1"/>
    <col min="2050" max="2050" width="28" style="1" customWidth="1"/>
    <col min="2051" max="2051" width="9.7109375" style="1" customWidth="1"/>
    <col min="2052" max="2052" width="9.5703125" style="1" customWidth="1"/>
    <col min="2053" max="2054" width="8.7109375" style="1" customWidth="1"/>
    <col min="2055" max="2055" width="8.28515625" style="1" customWidth="1"/>
    <col min="2056" max="2059" width="8.7109375" style="1" customWidth="1"/>
    <col min="2060" max="2060" width="7.5703125" style="1" customWidth="1"/>
    <col min="2061" max="2304" width="9.140625" style="1"/>
    <col min="2305" max="2305" width="10.85546875" style="1" customWidth="1"/>
    <col min="2306" max="2306" width="28" style="1" customWidth="1"/>
    <col min="2307" max="2307" width="9.7109375" style="1" customWidth="1"/>
    <col min="2308" max="2308" width="9.5703125" style="1" customWidth="1"/>
    <col min="2309" max="2310" width="8.7109375" style="1" customWidth="1"/>
    <col min="2311" max="2311" width="8.28515625" style="1" customWidth="1"/>
    <col min="2312" max="2315" width="8.7109375" style="1" customWidth="1"/>
    <col min="2316" max="2316" width="7.5703125" style="1" customWidth="1"/>
    <col min="2317" max="2560" width="9.140625" style="1"/>
    <col min="2561" max="2561" width="10.85546875" style="1" customWidth="1"/>
    <col min="2562" max="2562" width="28" style="1" customWidth="1"/>
    <col min="2563" max="2563" width="9.7109375" style="1" customWidth="1"/>
    <col min="2564" max="2564" width="9.5703125" style="1" customWidth="1"/>
    <col min="2565" max="2566" width="8.7109375" style="1" customWidth="1"/>
    <col min="2567" max="2567" width="8.28515625" style="1" customWidth="1"/>
    <col min="2568" max="2571" width="8.7109375" style="1" customWidth="1"/>
    <col min="2572" max="2572" width="7.5703125" style="1" customWidth="1"/>
    <col min="2573" max="2816" width="9.140625" style="1"/>
    <col min="2817" max="2817" width="10.85546875" style="1" customWidth="1"/>
    <col min="2818" max="2818" width="28" style="1" customWidth="1"/>
    <col min="2819" max="2819" width="9.7109375" style="1" customWidth="1"/>
    <col min="2820" max="2820" width="9.5703125" style="1" customWidth="1"/>
    <col min="2821" max="2822" width="8.7109375" style="1" customWidth="1"/>
    <col min="2823" max="2823" width="8.28515625" style="1" customWidth="1"/>
    <col min="2824" max="2827" width="8.7109375" style="1" customWidth="1"/>
    <col min="2828" max="2828" width="7.5703125" style="1" customWidth="1"/>
    <col min="2829" max="3072" width="9.140625" style="1"/>
    <col min="3073" max="3073" width="10.85546875" style="1" customWidth="1"/>
    <col min="3074" max="3074" width="28" style="1" customWidth="1"/>
    <col min="3075" max="3075" width="9.7109375" style="1" customWidth="1"/>
    <col min="3076" max="3076" width="9.5703125" style="1" customWidth="1"/>
    <col min="3077" max="3078" width="8.7109375" style="1" customWidth="1"/>
    <col min="3079" max="3079" width="8.28515625" style="1" customWidth="1"/>
    <col min="3080" max="3083" width="8.7109375" style="1" customWidth="1"/>
    <col min="3084" max="3084" width="7.5703125" style="1" customWidth="1"/>
    <col min="3085" max="3328" width="9.140625" style="1"/>
    <col min="3329" max="3329" width="10.85546875" style="1" customWidth="1"/>
    <col min="3330" max="3330" width="28" style="1" customWidth="1"/>
    <col min="3331" max="3331" width="9.7109375" style="1" customWidth="1"/>
    <col min="3332" max="3332" width="9.5703125" style="1" customWidth="1"/>
    <col min="3333" max="3334" width="8.7109375" style="1" customWidth="1"/>
    <col min="3335" max="3335" width="8.28515625" style="1" customWidth="1"/>
    <col min="3336" max="3339" width="8.7109375" style="1" customWidth="1"/>
    <col min="3340" max="3340" width="7.5703125" style="1" customWidth="1"/>
    <col min="3341" max="3584" width="9.140625" style="1"/>
    <col min="3585" max="3585" width="10.85546875" style="1" customWidth="1"/>
    <col min="3586" max="3586" width="28" style="1" customWidth="1"/>
    <col min="3587" max="3587" width="9.7109375" style="1" customWidth="1"/>
    <col min="3588" max="3588" width="9.5703125" style="1" customWidth="1"/>
    <col min="3589" max="3590" width="8.7109375" style="1" customWidth="1"/>
    <col min="3591" max="3591" width="8.28515625" style="1" customWidth="1"/>
    <col min="3592" max="3595" width="8.7109375" style="1" customWidth="1"/>
    <col min="3596" max="3596" width="7.5703125" style="1" customWidth="1"/>
    <col min="3597" max="3840" width="9.140625" style="1"/>
    <col min="3841" max="3841" width="10.85546875" style="1" customWidth="1"/>
    <col min="3842" max="3842" width="28" style="1" customWidth="1"/>
    <col min="3843" max="3843" width="9.7109375" style="1" customWidth="1"/>
    <col min="3844" max="3844" width="9.5703125" style="1" customWidth="1"/>
    <col min="3845" max="3846" width="8.7109375" style="1" customWidth="1"/>
    <col min="3847" max="3847" width="8.28515625" style="1" customWidth="1"/>
    <col min="3848" max="3851" width="8.7109375" style="1" customWidth="1"/>
    <col min="3852" max="3852" width="7.5703125" style="1" customWidth="1"/>
    <col min="3853" max="4096" width="9.140625" style="1"/>
    <col min="4097" max="4097" width="10.85546875" style="1" customWidth="1"/>
    <col min="4098" max="4098" width="28" style="1" customWidth="1"/>
    <col min="4099" max="4099" width="9.7109375" style="1" customWidth="1"/>
    <col min="4100" max="4100" width="9.5703125" style="1" customWidth="1"/>
    <col min="4101" max="4102" width="8.7109375" style="1" customWidth="1"/>
    <col min="4103" max="4103" width="8.28515625" style="1" customWidth="1"/>
    <col min="4104" max="4107" width="8.7109375" style="1" customWidth="1"/>
    <col min="4108" max="4108" width="7.5703125" style="1" customWidth="1"/>
    <col min="4109" max="4352" width="9.140625" style="1"/>
    <col min="4353" max="4353" width="10.85546875" style="1" customWidth="1"/>
    <col min="4354" max="4354" width="28" style="1" customWidth="1"/>
    <col min="4355" max="4355" width="9.7109375" style="1" customWidth="1"/>
    <col min="4356" max="4356" width="9.5703125" style="1" customWidth="1"/>
    <col min="4357" max="4358" width="8.7109375" style="1" customWidth="1"/>
    <col min="4359" max="4359" width="8.28515625" style="1" customWidth="1"/>
    <col min="4360" max="4363" width="8.7109375" style="1" customWidth="1"/>
    <col min="4364" max="4364" width="7.5703125" style="1" customWidth="1"/>
    <col min="4365" max="4608" width="9.140625" style="1"/>
    <col min="4609" max="4609" width="10.85546875" style="1" customWidth="1"/>
    <col min="4610" max="4610" width="28" style="1" customWidth="1"/>
    <col min="4611" max="4611" width="9.7109375" style="1" customWidth="1"/>
    <col min="4612" max="4612" width="9.5703125" style="1" customWidth="1"/>
    <col min="4613" max="4614" width="8.7109375" style="1" customWidth="1"/>
    <col min="4615" max="4615" width="8.28515625" style="1" customWidth="1"/>
    <col min="4616" max="4619" width="8.7109375" style="1" customWidth="1"/>
    <col min="4620" max="4620" width="7.5703125" style="1" customWidth="1"/>
    <col min="4621" max="4864" width="9.140625" style="1"/>
    <col min="4865" max="4865" width="10.85546875" style="1" customWidth="1"/>
    <col min="4866" max="4866" width="28" style="1" customWidth="1"/>
    <col min="4867" max="4867" width="9.7109375" style="1" customWidth="1"/>
    <col min="4868" max="4868" width="9.5703125" style="1" customWidth="1"/>
    <col min="4869" max="4870" width="8.7109375" style="1" customWidth="1"/>
    <col min="4871" max="4871" width="8.28515625" style="1" customWidth="1"/>
    <col min="4872" max="4875" width="8.7109375" style="1" customWidth="1"/>
    <col min="4876" max="4876" width="7.5703125" style="1" customWidth="1"/>
    <col min="4877" max="5120" width="9.140625" style="1"/>
    <col min="5121" max="5121" width="10.85546875" style="1" customWidth="1"/>
    <col min="5122" max="5122" width="28" style="1" customWidth="1"/>
    <col min="5123" max="5123" width="9.7109375" style="1" customWidth="1"/>
    <col min="5124" max="5124" width="9.5703125" style="1" customWidth="1"/>
    <col min="5125" max="5126" width="8.7109375" style="1" customWidth="1"/>
    <col min="5127" max="5127" width="8.28515625" style="1" customWidth="1"/>
    <col min="5128" max="5131" width="8.7109375" style="1" customWidth="1"/>
    <col min="5132" max="5132" width="7.5703125" style="1" customWidth="1"/>
    <col min="5133" max="5376" width="9.140625" style="1"/>
    <col min="5377" max="5377" width="10.85546875" style="1" customWidth="1"/>
    <col min="5378" max="5378" width="28" style="1" customWidth="1"/>
    <col min="5379" max="5379" width="9.7109375" style="1" customWidth="1"/>
    <col min="5380" max="5380" width="9.5703125" style="1" customWidth="1"/>
    <col min="5381" max="5382" width="8.7109375" style="1" customWidth="1"/>
    <col min="5383" max="5383" width="8.28515625" style="1" customWidth="1"/>
    <col min="5384" max="5387" width="8.7109375" style="1" customWidth="1"/>
    <col min="5388" max="5388" width="7.5703125" style="1" customWidth="1"/>
    <col min="5389" max="5632" width="9.140625" style="1"/>
    <col min="5633" max="5633" width="10.85546875" style="1" customWidth="1"/>
    <col min="5634" max="5634" width="28" style="1" customWidth="1"/>
    <col min="5635" max="5635" width="9.7109375" style="1" customWidth="1"/>
    <col min="5636" max="5636" width="9.5703125" style="1" customWidth="1"/>
    <col min="5637" max="5638" width="8.7109375" style="1" customWidth="1"/>
    <col min="5639" max="5639" width="8.28515625" style="1" customWidth="1"/>
    <col min="5640" max="5643" width="8.7109375" style="1" customWidth="1"/>
    <col min="5644" max="5644" width="7.5703125" style="1" customWidth="1"/>
    <col min="5645" max="5888" width="9.140625" style="1"/>
    <col min="5889" max="5889" width="10.85546875" style="1" customWidth="1"/>
    <col min="5890" max="5890" width="28" style="1" customWidth="1"/>
    <col min="5891" max="5891" width="9.7109375" style="1" customWidth="1"/>
    <col min="5892" max="5892" width="9.5703125" style="1" customWidth="1"/>
    <col min="5893" max="5894" width="8.7109375" style="1" customWidth="1"/>
    <col min="5895" max="5895" width="8.28515625" style="1" customWidth="1"/>
    <col min="5896" max="5899" width="8.7109375" style="1" customWidth="1"/>
    <col min="5900" max="5900" width="7.5703125" style="1" customWidth="1"/>
    <col min="5901" max="6144" width="9.140625" style="1"/>
    <col min="6145" max="6145" width="10.85546875" style="1" customWidth="1"/>
    <col min="6146" max="6146" width="28" style="1" customWidth="1"/>
    <col min="6147" max="6147" width="9.7109375" style="1" customWidth="1"/>
    <col min="6148" max="6148" width="9.5703125" style="1" customWidth="1"/>
    <col min="6149" max="6150" width="8.7109375" style="1" customWidth="1"/>
    <col min="6151" max="6151" width="8.28515625" style="1" customWidth="1"/>
    <col min="6152" max="6155" width="8.7109375" style="1" customWidth="1"/>
    <col min="6156" max="6156" width="7.5703125" style="1" customWidth="1"/>
    <col min="6157" max="6400" width="9.140625" style="1"/>
    <col min="6401" max="6401" width="10.85546875" style="1" customWidth="1"/>
    <col min="6402" max="6402" width="28" style="1" customWidth="1"/>
    <col min="6403" max="6403" width="9.7109375" style="1" customWidth="1"/>
    <col min="6404" max="6404" width="9.5703125" style="1" customWidth="1"/>
    <col min="6405" max="6406" width="8.7109375" style="1" customWidth="1"/>
    <col min="6407" max="6407" width="8.28515625" style="1" customWidth="1"/>
    <col min="6408" max="6411" width="8.7109375" style="1" customWidth="1"/>
    <col min="6412" max="6412" width="7.5703125" style="1" customWidth="1"/>
    <col min="6413" max="6656" width="9.140625" style="1"/>
    <col min="6657" max="6657" width="10.85546875" style="1" customWidth="1"/>
    <col min="6658" max="6658" width="28" style="1" customWidth="1"/>
    <col min="6659" max="6659" width="9.7109375" style="1" customWidth="1"/>
    <col min="6660" max="6660" width="9.5703125" style="1" customWidth="1"/>
    <col min="6661" max="6662" width="8.7109375" style="1" customWidth="1"/>
    <col min="6663" max="6663" width="8.28515625" style="1" customWidth="1"/>
    <col min="6664" max="6667" width="8.7109375" style="1" customWidth="1"/>
    <col min="6668" max="6668" width="7.5703125" style="1" customWidth="1"/>
    <col min="6669" max="6912" width="9.140625" style="1"/>
    <col min="6913" max="6913" width="10.85546875" style="1" customWidth="1"/>
    <col min="6914" max="6914" width="28" style="1" customWidth="1"/>
    <col min="6915" max="6915" width="9.7109375" style="1" customWidth="1"/>
    <col min="6916" max="6916" width="9.5703125" style="1" customWidth="1"/>
    <col min="6917" max="6918" width="8.7109375" style="1" customWidth="1"/>
    <col min="6919" max="6919" width="8.28515625" style="1" customWidth="1"/>
    <col min="6920" max="6923" width="8.7109375" style="1" customWidth="1"/>
    <col min="6924" max="6924" width="7.5703125" style="1" customWidth="1"/>
    <col min="6925" max="7168" width="9.140625" style="1"/>
    <col min="7169" max="7169" width="10.85546875" style="1" customWidth="1"/>
    <col min="7170" max="7170" width="28" style="1" customWidth="1"/>
    <col min="7171" max="7171" width="9.7109375" style="1" customWidth="1"/>
    <col min="7172" max="7172" width="9.5703125" style="1" customWidth="1"/>
    <col min="7173" max="7174" width="8.7109375" style="1" customWidth="1"/>
    <col min="7175" max="7175" width="8.28515625" style="1" customWidth="1"/>
    <col min="7176" max="7179" width="8.7109375" style="1" customWidth="1"/>
    <col min="7180" max="7180" width="7.5703125" style="1" customWidth="1"/>
    <col min="7181" max="7424" width="9.140625" style="1"/>
    <col min="7425" max="7425" width="10.85546875" style="1" customWidth="1"/>
    <col min="7426" max="7426" width="28" style="1" customWidth="1"/>
    <col min="7427" max="7427" width="9.7109375" style="1" customWidth="1"/>
    <col min="7428" max="7428" width="9.5703125" style="1" customWidth="1"/>
    <col min="7429" max="7430" width="8.7109375" style="1" customWidth="1"/>
    <col min="7431" max="7431" width="8.28515625" style="1" customWidth="1"/>
    <col min="7432" max="7435" width="8.7109375" style="1" customWidth="1"/>
    <col min="7436" max="7436" width="7.5703125" style="1" customWidth="1"/>
    <col min="7437" max="7680" width="9.140625" style="1"/>
    <col min="7681" max="7681" width="10.85546875" style="1" customWidth="1"/>
    <col min="7682" max="7682" width="28" style="1" customWidth="1"/>
    <col min="7683" max="7683" width="9.7109375" style="1" customWidth="1"/>
    <col min="7684" max="7684" width="9.5703125" style="1" customWidth="1"/>
    <col min="7685" max="7686" width="8.7109375" style="1" customWidth="1"/>
    <col min="7687" max="7687" width="8.28515625" style="1" customWidth="1"/>
    <col min="7688" max="7691" width="8.7109375" style="1" customWidth="1"/>
    <col min="7692" max="7692" width="7.5703125" style="1" customWidth="1"/>
    <col min="7693" max="7936" width="9.140625" style="1"/>
    <col min="7937" max="7937" width="10.85546875" style="1" customWidth="1"/>
    <col min="7938" max="7938" width="28" style="1" customWidth="1"/>
    <col min="7939" max="7939" width="9.7109375" style="1" customWidth="1"/>
    <col min="7940" max="7940" width="9.5703125" style="1" customWidth="1"/>
    <col min="7941" max="7942" width="8.7109375" style="1" customWidth="1"/>
    <col min="7943" max="7943" width="8.28515625" style="1" customWidth="1"/>
    <col min="7944" max="7947" width="8.7109375" style="1" customWidth="1"/>
    <col min="7948" max="7948" width="7.5703125" style="1" customWidth="1"/>
    <col min="7949" max="8192" width="9.140625" style="1"/>
    <col min="8193" max="8193" width="10.85546875" style="1" customWidth="1"/>
    <col min="8194" max="8194" width="28" style="1" customWidth="1"/>
    <col min="8195" max="8195" width="9.7109375" style="1" customWidth="1"/>
    <col min="8196" max="8196" width="9.5703125" style="1" customWidth="1"/>
    <col min="8197" max="8198" width="8.7109375" style="1" customWidth="1"/>
    <col min="8199" max="8199" width="8.28515625" style="1" customWidth="1"/>
    <col min="8200" max="8203" width="8.7109375" style="1" customWidth="1"/>
    <col min="8204" max="8204" width="7.5703125" style="1" customWidth="1"/>
    <col min="8205" max="8448" width="9.140625" style="1"/>
    <col min="8449" max="8449" width="10.85546875" style="1" customWidth="1"/>
    <col min="8450" max="8450" width="28" style="1" customWidth="1"/>
    <col min="8451" max="8451" width="9.7109375" style="1" customWidth="1"/>
    <col min="8452" max="8452" width="9.5703125" style="1" customWidth="1"/>
    <col min="8453" max="8454" width="8.7109375" style="1" customWidth="1"/>
    <col min="8455" max="8455" width="8.28515625" style="1" customWidth="1"/>
    <col min="8456" max="8459" width="8.7109375" style="1" customWidth="1"/>
    <col min="8460" max="8460" width="7.5703125" style="1" customWidth="1"/>
    <col min="8461" max="8704" width="9.140625" style="1"/>
    <col min="8705" max="8705" width="10.85546875" style="1" customWidth="1"/>
    <col min="8706" max="8706" width="28" style="1" customWidth="1"/>
    <col min="8707" max="8707" width="9.7109375" style="1" customWidth="1"/>
    <col min="8708" max="8708" width="9.5703125" style="1" customWidth="1"/>
    <col min="8709" max="8710" width="8.7109375" style="1" customWidth="1"/>
    <col min="8711" max="8711" width="8.28515625" style="1" customWidth="1"/>
    <col min="8712" max="8715" width="8.7109375" style="1" customWidth="1"/>
    <col min="8716" max="8716" width="7.5703125" style="1" customWidth="1"/>
    <col min="8717" max="8960" width="9.140625" style="1"/>
    <col min="8961" max="8961" width="10.85546875" style="1" customWidth="1"/>
    <col min="8962" max="8962" width="28" style="1" customWidth="1"/>
    <col min="8963" max="8963" width="9.7109375" style="1" customWidth="1"/>
    <col min="8964" max="8964" width="9.5703125" style="1" customWidth="1"/>
    <col min="8965" max="8966" width="8.7109375" style="1" customWidth="1"/>
    <col min="8967" max="8967" width="8.28515625" style="1" customWidth="1"/>
    <col min="8968" max="8971" width="8.7109375" style="1" customWidth="1"/>
    <col min="8972" max="8972" width="7.5703125" style="1" customWidth="1"/>
    <col min="8973" max="9216" width="9.140625" style="1"/>
    <col min="9217" max="9217" width="10.85546875" style="1" customWidth="1"/>
    <col min="9218" max="9218" width="28" style="1" customWidth="1"/>
    <col min="9219" max="9219" width="9.7109375" style="1" customWidth="1"/>
    <col min="9220" max="9220" width="9.5703125" style="1" customWidth="1"/>
    <col min="9221" max="9222" width="8.7109375" style="1" customWidth="1"/>
    <col min="9223" max="9223" width="8.28515625" style="1" customWidth="1"/>
    <col min="9224" max="9227" width="8.7109375" style="1" customWidth="1"/>
    <col min="9228" max="9228" width="7.5703125" style="1" customWidth="1"/>
    <col min="9229" max="9472" width="9.140625" style="1"/>
    <col min="9473" max="9473" width="10.85546875" style="1" customWidth="1"/>
    <col min="9474" max="9474" width="28" style="1" customWidth="1"/>
    <col min="9475" max="9475" width="9.7109375" style="1" customWidth="1"/>
    <col min="9476" max="9476" width="9.5703125" style="1" customWidth="1"/>
    <col min="9477" max="9478" width="8.7109375" style="1" customWidth="1"/>
    <col min="9479" max="9479" width="8.28515625" style="1" customWidth="1"/>
    <col min="9480" max="9483" width="8.7109375" style="1" customWidth="1"/>
    <col min="9484" max="9484" width="7.5703125" style="1" customWidth="1"/>
    <col min="9485" max="9728" width="9.140625" style="1"/>
    <col min="9729" max="9729" width="10.85546875" style="1" customWidth="1"/>
    <col min="9730" max="9730" width="28" style="1" customWidth="1"/>
    <col min="9731" max="9731" width="9.7109375" style="1" customWidth="1"/>
    <col min="9732" max="9732" width="9.5703125" style="1" customWidth="1"/>
    <col min="9733" max="9734" width="8.7109375" style="1" customWidth="1"/>
    <col min="9735" max="9735" width="8.28515625" style="1" customWidth="1"/>
    <col min="9736" max="9739" width="8.7109375" style="1" customWidth="1"/>
    <col min="9740" max="9740" width="7.5703125" style="1" customWidth="1"/>
    <col min="9741" max="9984" width="9.140625" style="1"/>
    <col min="9985" max="9985" width="10.85546875" style="1" customWidth="1"/>
    <col min="9986" max="9986" width="28" style="1" customWidth="1"/>
    <col min="9987" max="9987" width="9.7109375" style="1" customWidth="1"/>
    <col min="9988" max="9988" width="9.5703125" style="1" customWidth="1"/>
    <col min="9989" max="9990" width="8.7109375" style="1" customWidth="1"/>
    <col min="9991" max="9991" width="8.28515625" style="1" customWidth="1"/>
    <col min="9992" max="9995" width="8.7109375" style="1" customWidth="1"/>
    <col min="9996" max="9996" width="7.5703125" style="1" customWidth="1"/>
    <col min="9997" max="10240" width="9.140625" style="1"/>
    <col min="10241" max="10241" width="10.85546875" style="1" customWidth="1"/>
    <col min="10242" max="10242" width="28" style="1" customWidth="1"/>
    <col min="10243" max="10243" width="9.7109375" style="1" customWidth="1"/>
    <col min="10244" max="10244" width="9.5703125" style="1" customWidth="1"/>
    <col min="10245" max="10246" width="8.7109375" style="1" customWidth="1"/>
    <col min="10247" max="10247" width="8.28515625" style="1" customWidth="1"/>
    <col min="10248" max="10251" width="8.7109375" style="1" customWidth="1"/>
    <col min="10252" max="10252" width="7.5703125" style="1" customWidth="1"/>
    <col min="10253" max="10496" width="9.140625" style="1"/>
    <col min="10497" max="10497" width="10.85546875" style="1" customWidth="1"/>
    <col min="10498" max="10498" width="28" style="1" customWidth="1"/>
    <col min="10499" max="10499" width="9.7109375" style="1" customWidth="1"/>
    <col min="10500" max="10500" width="9.5703125" style="1" customWidth="1"/>
    <col min="10501" max="10502" width="8.7109375" style="1" customWidth="1"/>
    <col min="10503" max="10503" width="8.28515625" style="1" customWidth="1"/>
    <col min="10504" max="10507" width="8.7109375" style="1" customWidth="1"/>
    <col min="10508" max="10508" width="7.5703125" style="1" customWidth="1"/>
    <col min="10509" max="10752" width="9.140625" style="1"/>
    <col min="10753" max="10753" width="10.85546875" style="1" customWidth="1"/>
    <col min="10754" max="10754" width="28" style="1" customWidth="1"/>
    <col min="10755" max="10755" width="9.7109375" style="1" customWidth="1"/>
    <col min="10756" max="10756" width="9.5703125" style="1" customWidth="1"/>
    <col min="10757" max="10758" width="8.7109375" style="1" customWidth="1"/>
    <col min="10759" max="10759" width="8.28515625" style="1" customWidth="1"/>
    <col min="10760" max="10763" width="8.7109375" style="1" customWidth="1"/>
    <col min="10764" max="10764" width="7.5703125" style="1" customWidth="1"/>
    <col min="10765" max="11008" width="9.140625" style="1"/>
    <col min="11009" max="11009" width="10.85546875" style="1" customWidth="1"/>
    <col min="11010" max="11010" width="28" style="1" customWidth="1"/>
    <col min="11011" max="11011" width="9.7109375" style="1" customWidth="1"/>
    <col min="11012" max="11012" width="9.5703125" style="1" customWidth="1"/>
    <col min="11013" max="11014" width="8.7109375" style="1" customWidth="1"/>
    <col min="11015" max="11015" width="8.28515625" style="1" customWidth="1"/>
    <col min="11016" max="11019" width="8.7109375" style="1" customWidth="1"/>
    <col min="11020" max="11020" width="7.5703125" style="1" customWidth="1"/>
    <col min="11021" max="11264" width="9.140625" style="1"/>
    <col min="11265" max="11265" width="10.85546875" style="1" customWidth="1"/>
    <col min="11266" max="11266" width="28" style="1" customWidth="1"/>
    <col min="11267" max="11267" width="9.7109375" style="1" customWidth="1"/>
    <col min="11268" max="11268" width="9.5703125" style="1" customWidth="1"/>
    <col min="11269" max="11270" width="8.7109375" style="1" customWidth="1"/>
    <col min="11271" max="11271" width="8.28515625" style="1" customWidth="1"/>
    <col min="11272" max="11275" width="8.7109375" style="1" customWidth="1"/>
    <col min="11276" max="11276" width="7.5703125" style="1" customWidth="1"/>
    <col min="11277" max="11520" width="9.140625" style="1"/>
    <col min="11521" max="11521" width="10.85546875" style="1" customWidth="1"/>
    <col min="11522" max="11522" width="28" style="1" customWidth="1"/>
    <col min="11523" max="11523" width="9.7109375" style="1" customWidth="1"/>
    <col min="11524" max="11524" width="9.5703125" style="1" customWidth="1"/>
    <col min="11525" max="11526" width="8.7109375" style="1" customWidth="1"/>
    <col min="11527" max="11527" width="8.28515625" style="1" customWidth="1"/>
    <col min="11528" max="11531" width="8.7109375" style="1" customWidth="1"/>
    <col min="11532" max="11532" width="7.5703125" style="1" customWidth="1"/>
    <col min="11533" max="11776" width="9.140625" style="1"/>
    <col min="11777" max="11777" width="10.85546875" style="1" customWidth="1"/>
    <col min="11778" max="11778" width="28" style="1" customWidth="1"/>
    <col min="11779" max="11779" width="9.7109375" style="1" customWidth="1"/>
    <col min="11780" max="11780" width="9.5703125" style="1" customWidth="1"/>
    <col min="11781" max="11782" width="8.7109375" style="1" customWidth="1"/>
    <col min="11783" max="11783" width="8.28515625" style="1" customWidth="1"/>
    <col min="11784" max="11787" width="8.7109375" style="1" customWidth="1"/>
    <col min="11788" max="11788" width="7.5703125" style="1" customWidth="1"/>
    <col min="11789" max="12032" width="9.140625" style="1"/>
    <col min="12033" max="12033" width="10.85546875" style="1" customWidth="1"/>
    <col min="12034" max="12034" width="28" style="1" customWidth="1"/>
    <col min="12035" max="12035" width="9.7109375" style="1" customWidth="1"/>
    <col min="12036" max="12036" width="9.5703125" style="1" customWidth="1"/>
    <col min="12037" max="12038" width="8.7109375" style="1" customWidth="1"/>
    <col min="12039" max="12039" width="8.28515625" style="1" customWidth="1"/>
    <col min="12040" max="12043" width="8.7109375" style="1" customWidth="1"/>
    <col min="12044" max="12044" width="7.5703125" style="1" customWidth="1"/>
    <col min="12045" max="12288" width="9.140625" style="1"/>
    <col min="12289" max="12289" width="10.85546875" style="1" customWidth="1"/>
    <col min="12290" max="12290" width="28" style="1" customWidth="1"/>
    <col min="12291" max="12291" width="9.7109375" style="1" customWidth="1"/>
    <col min="12292" max="12292" width="9.5703125" style="1" customWidth="1"/>
    <col min="12293" max="12294" width="8.7109375" style="1" customWidth="1"/>
    <col min="12295" max="12295" width="8.28515625" style="1" customWidth="1"/>
    <col min="12296" max="12299" width="8.7109375" style="1" customWidth="1"/>
    <col min="12300" max="12300" width="7.5703125" style="1" customWidth="1"/>
    <col min="12301" max="12544" width="9.140625" style="1"/>
    <col min="12545" max="12545" width="10.85546875" style="1" customWidth="1"/>
    <col min="12546" max="12546" width="28" style="1" customWidth="1"/>
    <col min="12547" max="12547" width="9.7109375" style="1" customWidth="1"/>
    <col min="12548" max="12548" width="9.5703125" style="1" customWidth="1"/>
    <col min="12549" max="12550" width="8.7109375" style="1" customWidth="1"/>
    <col min="12551" max="12551" width="8.28515625" style="1" customWidth="1"/>
    <col min="12552" max="12555" width="8.7109375" style="1" customWidth="1"/>
    <col min="12556" max="12556" width="7.5703125" style="1" customWidth="1"/>
    <col min="12557" max="12800" width="9.140625" style="1"/>
    <col min="12801" max="12801" width="10.85546875" style="1" customWidth="1"/>
    <col min="12802" max="12802" width="28" style="1" customWidth="1"/>
    <col min="12803" max="12803" width="9.7109375" style="1" customWidth="1"/>
    <col min="12804" max="12804" width="9.5703125" style="1" customWidth="1"/>
    <col min="12805" max="12806" width="8.7109375" style="1" customWidth="1"/>
    <col min="12807" max="12807" width="8.28515625" style="1" customWidth="1"/>
    <col min="12808" max="12811" width="8.7109375" style="1" customWidth="1"/>
    <col min="12812" max="12812" width="7.5703125" style="1" customWidth="1"/>
    <col min="12813" max="13056" width="9.140625" style="1"/>
    <col min="13057" max="13057" width="10.85546875" style="1" customWidth="1"/>
    <col min="13058" max="13058" width="28" style="1" customWidth="1"/>
    <col min="13059" max="13059" width="9.7109375" style="1" customWidth="1"/>
    <col min="13060" max="13060" width="9.5703125" style="1" customWidth="1"/>
    <col min="13061" max="13062" width="8.7109375" style="1" customWidth="1"/>
    <col min="13063" max="13063" width="8.28515625" style="1" customWidth="1"/>
    <col min="13064" max="13067" width="8.7109375" style="1" customWidth="1"/>
    <col min="13068" max="13068" width="7.5703125" style="1" customWidth="1"/>
    <col min="13069" max="13312" width="9.140625" style="1"/>
    <col min="13313" max="13313" width="10.85546875" style="1" customWidth="1"/>
    <col min="13314" max="13314" width="28" style="1" customWidth="1"/>
    <col min="13315" max="13315" width="9.7109375" style="1" customWidth="1"/>
    <col min="13316" max="13316" width="9.5703125" style="1" customWidth="1"/>
    <col min="13317" max="13318" width="8.7109375" style="1" customWidth="1"/>
    <col min="13319" max="13319" width="8.28515625" style="1" customWidth="1"/>
    <col min="13320" max="13323" width="8.7109375" style="1" customWidth="1"/>
    <col min="13324" max="13324" width="7.5703125" style="1" customWidth="1"/>
    <col min="13325" max="13568" width="9.140625" style="1"/>
    <col min="13569" max="13569" width="10.85546875" style="1" customWidth="1"/>
    <col min="13570" max="13570" width="28" style="1" customWidth="1"/>
    <col min="13571" max="13571" width="9.7109375" style="1" customWidth="1"/>
    <col min="13572" max="13572" width="9.5703125" style="1" customWidth="1"/>
    <col min="13573" max="13574" width="8.7109375" style="1" customWidth="1"/>
    <col min="13575" max="13575" width="8.28515625" style="1" customWidth="1"/>
    <col min="13576" max="13579" width="8.7109375" style="1" customWidth="1"/>
    <col min="13580" max="13580" width="7.5703125" style="1" customWidth="1"/>
    <col min="13581" max="13824" width="9.140625" style="1"/>
    <col min="13825" max="13825" width="10.85546875" style="1" customWidth="1"/>
    <col min="13826" max="13826" width="28" style="1" customWidth="1"/>
    <col min="13827" max="13827" width="9.7109375" style="1" customWidth="1"/>
    <col min="13828" max="13828" width="9.5703125" style="1" customWidth="1"/>
    <col min="13829" max="13830" width="8.7109375" style="1" customWidth="1"/>
    <col min="13831" max="13831" width="8.28515625" style="1" customWidth="1"/>
    <col min="13832" max="13835" width="8.7109375" style="1" customWidth="1"/>
    <col min="13836" max="13836" width="7.5703125" style="1" customWidth="1"/>
    <col min="13837" max="14080" width="9.140625" style="1"/>
    <col min="14081" max="14081" width="10.85546875" style="1" customWidth="1"/>
    <col min="14082" max="14082" width="28" style="1" customWidth="1"/>
    <col min="14083" max="14083" width="9.7109375" style="1" customWidth="1"/>
    <col min="14084" max="14084" width="9.5703125" style="1" customWidth="1"/>
    <col min="14085" max="14086" width="8.7109375" style="1" customWidth="1"/>
    <col min="14087" max="14087" width="8.28515625" style="1" customWidth="1"/>
    <col min="14088" max="14091" width="8.7109375" style="1" customWidth="1"/>
    <col min="14092" max="14092" width="7.5703125" style="1" customWidth="1"/>
    <col min="14093" max="14336" width="9.140625" style="1"/>
    <col min="14337" max="14337" width="10.85546875" style="1" customWidth="1"/>
    <col min="14338" max="14338" width="28" style="1" customWidth="1"/>
    <col min="14339" max="14339" width="9.7109375" style="1" customWidth="1"/>
    <col min="14340" max="14340" width="9.5703125" style="1" customWidth="1"/>
    <col min="14341" max="14342" width="8.7109375" style="1" customWidth="1"/>
    <col min="14343" max="14343" width="8.28515625" style="1" customWidth="1"/>
    <col min="14344" max="14347" width="8.7109375" style="1" customWidth="1"/>
    <col min="14348" max="14348" width="7.5703125" style="1" customWidth="1"/>
    <col min="14349" max="14592" width="9.140625" style="1"/>
    <col min="14593" max="14593" width="10.85546875" style="1" customWidth="1"/>
    <col min="14594" max="14594" width="28" style="1" customWidth="1"/>
    <col min="14595" max="14595" width="9.7109375" style="1" customWidth="1"/>
    <col min="14596" max="14596" width="9.5703125" style="1" customWidth="1"/>
    <col min="14597" max="14598" width="8.7109375" style="1" customWidth="1"/>
    <col min="14599" max="14599" width="8.28515625" style="1" customWidth="1"/>
    <col min="14600" max="14603" width="8.7109375" style="1" customWidth="1"/>
    <col min="14604" max="14604" width="7.5703125" style="1" customWidth="1"/>
    <col min="14605" max="14848" width="9.140625" style="1"/>
    <col min="14849" max="14849" width="10.85546875" style="1" customWidth="1"/>
    <col min="14850" max="14850" width="28" style="1" customWidth="1"/>
    <col min="14851" max="14851" width="9.7109375" style="1" customWidth="1"/>
    <col min="14852" max="14852" width="9.5703125" style="1" customWidth="1"/>
    <col min="14853" max="14854" width="8.7109375" style="1" customWidth="1"/>
    <col min="14855" max="14855" width="8.28515625" style="1" customWidth="1"/>
    <col min="14856" max="14859" width="8.7109375" style="1" customWidth="1"/>
    <col min="14860" max="14860" width="7.5703125" style="1" customWidth="1"/>
    <col min="14861" max="15104" width="9.140625" style="1"/>
    <col min="15105" max="15105" width="10.85546875" style="1" customWidth="1"/>
    <col min="15106" max="15106" width="28" style="1" customWidth="1"/>
    <col min="15107" max="15107" width="9.7109375" style="1" customWidth="1"/>
    <col min="15108" max="15108" width="9.5703125" style="1" customWidth="1"/>
    <col min="15109" max="15110" width="8.7109375" style="1" customWidth="1"/>
    <col min="15111" max="15111" width="8.28515625" style="1" customWidth="1"/>
    <col min="15112" max="15115" width="8.7109375" style="1" customWidth="1"/>
    <col min="15116" max="15116" width="7.5703125" style="1" customWidth="1"/>
    <col min="15117" max="15360" width="9.140625" style="1"/>
    <col min="15361" max="15361" width="10.85546875" style="1" customWidth="1"/>
    <col min="15362" max="15362" width="28" style="1" customWidth="1"/>
    <col min="15363" max="15363" width="9.7109375" style="1" customWidth="1"/>
    <col min="15364" max="15364" width="9.5703125" style="1" customWidth="1"/>
    <col min="15365" max="15366" width="8.7109375" style="1" customWidth="1"/>
    <col min="15367" max="15367" width="8.28515625" style="1" customWidth="1"/>
    <col min="15368" max="15371" width="8.7109375" style="1" customWidth="1"/>
    <col min="15372" max="15372" width="7.5703125" style="1" customWidth="1"/>
    <col min="15373" max="15616" width="9.140625" style="1"/>
    <col min="15617" max="15617" width="10.85546875" style="1" customWidth="1"/>
    <col min="15618" max="15618" width="28" style="1" customWidth="1"/>
    <col min="15619" max="15619" width="9.7109375" style="1" customWidth="1"/>
    <col min="15620" max="15620" width="9.5703125" style="1" customWidth="1"/>
    <col min="15621" max="15622" width="8.7109375" style="1" customWidth="1"/>
    <col min="15623" max="15623" width="8.28515625" style="1" customWidth="1"/>
    <col min="15624" max="15627" width="8.7109375" style="1" customWidth="1"/>
    <col min="15628" max="15628" width="7.5703125" style="1" customWidth="1"/>
    <col min="15629" max="15872" width="9.140625" style="1"/>
    <col min="15873" max="15873" width="10.85546875" style="1" customWidth="1"/>
    <col min="15874" max="15874" width="28" style="1" customWidth="1"/>
    <col min="15875" max="15875" width="9.7109375" style="1" customWidth="1"/>
    <col min="15876" max="15876" width="9.5703125" style="1" customWidth="1"/>
    <col min="15877" max="15878" width="8.7109375" style="1" customWidth="1"/>
    <col min="15879" max="15879" width="8.28515625" style="1" customWidth="1"/>
    <col min="15880" max="15883" width="8.7109375" style="1" customWidth="1"/>
    <col min="15884" max="15884" width="7.5703125" style="1" customWidth="1"/>
    <col min="15885" max="16128" width="9.140625" style="1"/>
    <col min="16129" max="16129" width="10.85546875" style="1" customWidth="1"/>
    <col min="16130" max="16130" width="28" style="1" customWidth="1"/>
    <col min="16131" max="16131" width="9.7109375" style="1" customWidth="1"/>
    <col min="16132" max="16132" width="9.5703125" style="1" customWidth="1"/>
    <col min="16133" max="16134" width="8.7109375" style="1" customWidth="1"/>
    <col min="16135" max="16135" width="8.28515625" style="1" customWidth="1"/>
    <col min="16136" max="16139" width="8.7109375" style="1" customWidth="1"/>
    <col min="16140" max="16140" width="7.5703125" style="1" customWidth="1"/>
    <col min="16141" max="16384" width="9.140625" style="1"/>
  </cols>
  <sheetData>
    <row r="1" spans="1:12" x14ac:dyDescent="0.25">
      <c r="A1" s="266" t="s">
        <v>368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301" t="s">
        <v>3</v>
      </c>
      <c r="D3" s="301"/>
      <c r="E3" s="301"/>
      <c r="F3" s="301"/>
      <c r="G3" s="301"/>
      <c r="H3" s="301"/>
      <c r="I3" s="301"/>
      <c r="J3" s="301"/>
      <c r="K3" s="301"/>
      <c r="L3" s="302"/>
    </row>
    <row r="4" spans="1:12" ht="12.75" customHeight="1" x14ac:dyDescent="0.25">
      <c r="A4" s="2" t="s">
        <v>4</v>
      </c>
      <c r="B4" s="3"/>
      <c r="C4" s="301" t="s">
        <v>5</v>
      </c>
      <c r="D4" s="301"/>
      <c r="E4" s="301"/>
      <c r="F4" s="301"/>
      <c r="G4" s="301"/>
      <c r="H4" s="301"/>
      <c r="I4" s="301"/>
      <c r="J4" s="301"/>
      <c r="K4" s="301"/>
      <c r="L4" s="302"/>
    </row>
    <row r="5" spans="1:12" ht="12.75" customHeight="1" x14ac:dyDescent="0.25">
      <c r="A5" s="4" t="s">
        <v>6</v>
      </c>
      <c r="B5" s="5"/>
      <c r="C5" s="299" t="s">
        <v>369</v>
      </c>
      <c r="D5" s="299"/>
      <c r="E5" s="299"/>
      <c r="F5" s="299"/>
      <c r="G5" s="299"/>
      <c r="H5" s="299"/>
      <c r="I5" s="299"/>
      <c r="J5" s="299"/>
      <c r="K5" s="299"/>
      <c r="L5" s="300"/>
    </row>
    <row r="6" spans="1:12" ht="12.75" customHeight="1" x14ac:dyDescent="0.25">
      <c r="A6" s="4" t="s">
        <v>8</v>
      </c>
      <c r="B6" s="5"/>
      <c r="C6" s="299" t="s">
        <v>323</v>
      </c>
      <c r="D6" s="299"/>
      <c r="E6" s="299"/>
      <c r="F6" s="299"/>
      <c r="G6" s="299"/>
      <c r="H6" s="299"/>
      <c r="I6" s="299"/>
      <c r="J6" s="299"/>
      <c r="K6" s="299"/>
      <c r="L6" s="300"/>
    </row>
    <row r="7" spans="1:12" x14ac:dyDescent="0.25">
      <c r="A7" s="4" t="s">
        <v>10</v>
      </c>
      <c r="B7" s="5"/>
      <c r="C7" s="301" t="s">
        <v>370</v>
      </c>
      <c r="D7" s="301"/>
      <c r="E7" s="301"/>
      <c r="F7" s="301"/>
      <c r="G7" s="301"/>
      <c r="H7" s="301"/>
      <c r="I7" s="301"/>
      <c r="J7" s="301"/>
      <c r="K7" s="301"/>
      <c r="L7" s="302"/>
    </row>
    <row r="8" spans="1:12" ht="12.75" customHeight="1" x14ac:dyDescent="0.25">
      <c r="A8" s="6" t="s">
        <v>12</v>
      </c>
      <c r="B8" s="5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1:12" ht="12.75" customHeight="1" x14ac:dyDescent="0.25">
      <c r="A9" s="4"/>
      <c r="B9" s="5" t="s">
        <v>13</v>
      </c>
      <c r="C9" s="299"/>
      <c r="D9" s="299"/>
      <c r="E9" s="299"/>
      <c r="F9" s="299"/>
      <c r="G9" s="299"/>
      <c r="H9" s="299"/>
      <c r="I9" s="299"/>
      <c r="J9" s="299"/>
      <c r="K9" s="299"/>
      <c r="L9" s="300"/>
    </row>
    <row r="10" spans="1:12" ht="12.75" customHeight="1" x14ac:dyDescent="0.25">
      <c r="A10" s="4"/>
      <c r="B10" s="5" t="s">
        <v>15</v>
      </c>
      <c r="C10" s="299"/>
      <c r="D10" s="299"/>
      <c r="E10" s="299"/>
      <c r="F10" s="299"/>
      <c r="G10" s="299"/>
      <c r="H10" s="299"/>
      <c r="I10" s="299"/>
      <c r="J10" s="299"/>
      <c r="K10" s="299"/>
      <c r="L10" s="300"/>
    </row>
    <row r="11" spans="1:12" ht="12.75" customHeight="1" x14ac:dyDescent="0.25">
      <c r="A11" s="4"/>
      <c r="B11" s="5" t="s">
        <v>16</v>
      </c>
      <c r="C11" s="303" t="s">
        <v>371</v>
      </c>
      <c r="D11" s="303"/>
      <c r="E11" s="303"/>
      <c r="F11" s="303"/>
      <c r="G11" s="303"/>
      <c r="H11" s="303"/>
      <c r="I11" s="303"/>
      <c r="J11" s="303"/>
      <c r="K11" s="303"/>
      <c r="L11" s="304"/>
    </row>
    <row r="12" spans="1:12" ht="12.75" customHeight="1" x14ac:dyDescent="0.25">
      <c r="A12" s="4"/>
      <c r="B12" s="5" t="s">
        <v>17</v>
      </c>
      <c r="C12" s="299"/>
      <c r="D12" s="299"/>
      <c r="E12" s="299"/>
      <c r="F12" s="299"/>
      <c r="G12" s="299"/>
      <c r="H12" s="299"/>
      <c r="I12" s="299"/>
      <c r="J12" s="299"/>
      <c r="K12" s="299"/>
      <c r="L12" s="300"/>
    </row>
    <row r="13" spans="1:12" ht="12.75" customHeight="1" x14ac:dyDescent="0.25">
      <c r="A13" s="4"/>
      <c r="B13" s="5" t="s">
        <v>18</v>
      </c>
      <c r="C13" s="299"/>
      <c r="D13" s="299"/>
      <c r="E13" s="299"/>
      <c r="F13" s="299"/>
      <c r="G13" s="299"/>
      <c r="H13" s="299"/>
      <c r="I13" s="299"/>
      <c r="J13" s="299"/>
      <c r="K13" s="299"/>
      <c r="L13" s="300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6234</v>
      </c>
      <c r="D20" s="28">
        <f>SUM(D21,D24,D25,D41,D43)</f>
        <v>6234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6234</v>
      </c>
      <c r="I20" s="28">
        <f>SUM(I21,I24,I25,I41,I43)</f>
        <v>6234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4666</v>
      </c>
      <c r="D24" s="51">
        <v>4666</v>
      </c>
      <c r="E24" s="51"/>
      <c r="F24" s="52" t="s">
        <v>35</v>
      </c>
      <c r="G24" s="53" t="s">
        <v>35</v>
      </c>
      <c r="H24" s="50">
        <f t="shared" si="1"/>
        <v>4666</v>
      </c>
      <c r="I24" s="51">
        <f>1568+392+2706</f>
        <v>4666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>
        <v>18630</v>
      </c>
      <c r="B25" s="56" t="s">
        <v>36</v>
      </c>
      <c r="C25" s="57">
        <f t="shared" si="0"/>
        <v>1568</v>
      </c>
      <c r="D25" s="58">
        <v>1568</v>
      </c>
      <c r="E25" s="59" t="s">
        <v>35</v>
      </c>
      <c r="F25" s="59" t="s">
        <v>35</v>
      </c>
      <c r="G25" s="60" t="s">
        <v>35</v>
      </c>
      <c r="H25" s="57">
        <f t="shared" si="1"/>
        <v>1568</v>
      </c>
      <c r="I25" s="58">
        <v>1568</v>
      </c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>SUM(I43:L43)</f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>SUM(I44:L44)</f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2">SUM(D50:G50)</f>
        <v>6234</v>
      </c>
      <c r="D50" s="128">
        <f>SUM(D51,D283)</f>
        <v>6234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3">SUM(I50:L50)</f>
        <v>6234</v>
      </c>
      <c r="I50" s="128">
        <f>SUM(I51,I283)</f>
        <v>6234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2"/>
        <v>4666</v>
      </c>
      <c r="D51" s="134">
        <f>SUM(D52,D194)</f>
        <v>4666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4666</v>
      </c>
      <c r="I51" s="134">
        <f>SUM(I52,I194)</f>
        <v>4666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2"/>
        <v>4666</v>
      </c>
      <c r="D52" s="139">
        <f>SUM(D53,D75,D173,D187)</f>
        <v>4666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4666</v>
      </c>
      <c r="I52" s="139">
        <f>SUM(I53,I75,I173,I187)</f>
        <v>4666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2"/>
        <v>4666</v>
      </c>
      <c r="D75" s="144">
        <f>SUM(D76,D83,D130,D164,D165,D172)</f>
        <v>4666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4666</v>
      </c>
      <c r="I75" s="144">
        <f>SUM(I76,I83,I130,I164,I165,I172)</f>
        <v>4666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2"/>
        <v>3866</v>
      </c>
      <c r="D76" s="63">
        <f>SUM(D77,D80)</f>
        <v>3866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3866</v>
      </c>
      <c r="I76" s="63">
        <f>SUM(I77,I80)</f>
        <v>3866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2"/>
        <v>3866</v>
      </c>
      <c r="D80" s="160">
        <f>SUM(D81:D82)</f>
        <v>3866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3866</v>
      </c>
      <c r="I80" s="160">
        <f>SUM(I81:I82)</f>
        <v>3866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2"/>
        <v>815</v>
      </c>
      <c r="D81" s="74">
        <v>815</v>
      </c>
      <c r="E81" s="74"/>
      <c r="F81" s="74"/>
      <c r="G81" s="157"/>
      <c r="H81" s="72">
        <f t="shared" si="3"/>
        <v>815</v>
      </c>
      <c r="I81" s="74">
        <v>815</v>
      </c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2"/>
        <v>3051</v>
      </c>
      <c r="D82" s="74">
        <v>3051</v>
      </c>
      <c r="E82" s="74"/>
      <c r="F82" s="74"/>
      <c r="G82" s="157"/>
      <c r="H82" s="72">
        <f t="shared" si="3"/>
        <v>3051</v>
      </c>
      <c r="I82" s="74">
        <v>3051</v>
      </c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2"/>
        <v>800</v>
      </c>
      <c r="D83" s="63">
        <f>SUM(D84,D89,D95,D103,D112,D116,D122,D128)</f>
        <v>800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3"/>
        <v>800</v>
      </c>
      <c r="I83" s="63">
        <f>SUM(I84,I89,I95,I103,I112,I116,I122,I128)</f>
        <v>800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2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3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2"/>
        <v>0</v>
      </c>
      <c r="D85" s="68"/>
      <c r="E85" s="68"/>
      <c r="F85" s="68"/>
      <c r="G85" s="154"/>
      <c r="H85" s="66">
        <f t="shared" si="3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2"/>
        <v>0</v>
      </c>
      <c r="D86" s="74"/>
      <c r="E86" s="74"/>
      <c r="F86" s="74"/>
      <c r="G86" s="157"/>
      <c r="H86" s="72">
        <f t="shared" si="3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2"/>
        <v>0</v>
      </c>
      <c r="D87" s="74"/>
      <c r="E87" s="74"/>
      <c r="F87" s="74"/>
      <c r="G87" s="157"/>
      <c r="H87" s="72">
        <f t="shared" si="3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2"/>
        <v>0</v>
      </c>
      <c r="D88" s="74"/>
      <c r="E88" s="74"/>
      <c r="F88" s="74"/>
      <c r="G88" s="157"/>
      <c r="H88" s="72">
        <f t="shared" si="3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2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3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2"/>
        <v>0</v>
      </c>
      <c r="D90" s="74"/>
      <c r="E90" s="74"/>
      <c r="F90" s="74"/>
      <c r="G90" s="157"/>
      <c r="H90" s="72">
        <f t="shared" si="3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2"/>
        <v>0</v>
      </c>
      <c r="D91" s="74"/>
      <c r="E91" s="74"/>
      <c r="F91" s="74"/>
      <c r="G91" s="157"/>
      <c r="H91" s="72">
        <f t="shared" si="3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2"/>
        <v>0</v>
      </c>
      <c r="D92" s="74"/>
      <c r="E92" s="74"/>
      <c r="F92" s="74"/>
      <c r="G92" s="157"/>
      <c r="H92" s="72">
        <f t="shared" si="3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2"/>
        <v>0</v>
      </c>
      <c r="D93" s="74"/>
      <c r="E93" s="74"/>
      <c r="F93" s="74"/>
      <c r="G93" s="157"/>
      <c r="H93" s="72">
        <f t="shared" si="3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2"/>
        <v>0</v>
      </c>
      <c r="D94" s="74"/>
      <c r="E94" s="74"/>
      <c r="F94" s="74"/>
      <c r="G94" s="157"/>
      <c r="H94" s="72">
        <f t="shared" si="3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2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3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2"/>
        <v>0</v>
      </c>
      <c r="D96" s="74"/>
      <c r="E96" s="74"/>
      <c r="F96" s="74"/>
      <c r="G96" s="157"/>
      <c r="H96" s="72">
        <f t="shared" si="3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2"/>
        <v>0</v>
      </c>
      <c r="D97" s="74"/>
      <c r="E97" s="74"/>
      <c r="F97" s="74"/>
      <c r="G97" s="157"/>
      <c r="H97" s="72">
        <f t="shared" si="3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2"/>
        <v>0</v>
      </c>
      <c r="D98" s="68"/>
      <c r="E98" s="68"/>
      <c r="F98" s="68"/>
      <c r="G98" s="154"/>
      <c r="H98" s="66">
        <f t="shared" si="3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2"/>
        <v>0</v>
      </c>
      <c r="D99" s="74"/>
      <c r="E99" s="74"/>
      <c r="F99" s="74"/>
      <c r="G99" s="157"/>
      <c r="H99" s="72">
        <f t="shared" si="3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2"/>
        <v>0</v>
      </c>
      <c r="D100" s="74"/>
      <c r="E100" s="74"/>
      <c r="F100" s="74"/>
      <c r="G100" s="157"/>
      <c r="H100" s="72">
        <f t="shared" si="3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2"/>
        <v>0</v>
      </c>
      <c r="D101" s="74"/>
      <c r="E101" s="74"/>
      <c r="F101" s="74"/>
      <c r="G101" s="157"/>
      <c r="H101" s="72">
        <f t="shared" si="3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2"/>
        <v>0</v>
      </c>
      <c r="D102" s="74"/>
      <c r="E102" s="74"/>
      <c r="F102" s="74"/>
      <c r="G102" s="157"/>
      <c r="H102" s="72">
        <f t="shared" si="3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2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3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2"/>
        <v>0</v>
      </c>
      <c r="D104" s="74"/>
      <c r="E104" s="74"/>
      <c r="F104" s="74"/>
      <c r="G104" s="157"/>
      <c r="H104" s="72">
        <f t="shared" si="3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2"/>
        <v>0</v>
      </c>
      <c r="D105" s="74"/>
      <c r="E105" s="74"/>
      <c r="F105" s="74"/>
      <c r="G105" s="157"/>
      <c r="H105" s="72">
        <f t="shared" si="3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2"/>
        <v>0</v>
      </c>
      <c r="D106" s="74"/>
      <c r="E106" s="74"/>
      <c r="F106" s="74"/>
      <c r="G106" s="157"/>
      <c r="H106" s="72">
        <f t="shared" si="3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2"/>
        <v>0</v>
      </c>
      <c r="D107" s="74"/>
      <c r="E107" s="74"/>
      <c r="F107" s="74"/>
      <c r="G107" s="157"/>
      <c r="H107" s="72">
        <f t="shared" si="3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2"/>
        <v>0</v>
      </c>
      <c r="D108" s="74"/>
      <c r="E108" s="74"/>
      <c r="F108" s="74"/>
      <c r="G108" s="157"/>
      <c r="H108" s="72">
        <f t="shared" si="3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2"/>
        <v>0</v>
      </c>
      <c r="D109" s="74"/>
      <c r="E109" s="74"/>
      <c r="F109" s="74"/>
      <c r="G109" s="157"/>
      <c r="H109" s="72">
        <f t="shared" si="3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2"/>
        <v>0</v>
      </c>
      <c r="D110" s="74"/>
      <c r="E110" s="74"/>
      <c r="F110" s="74"/>
      <c r="G110" s="157"/>
      <c r="H110" s="72">
        <f t="shared" si="3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2"/>
        <v>0</v>
      </c>
      <c r="D111" s="74"/>
      <c r="E111" s="74"/>
      <c r="F111" s="74"/>
      <c r="G111" s="157"/>
      <c r="H111" s="72">
        <f t="shared" si="3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2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3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2"/>
        <v>0</v>
      </c>
      <c r="D113" s="74"/>
      <c r="E113" s="74"/>
      <c r="F113" s="74"/>
      <c r="G113" s="157"/>
      <c r="H113" s="72">
        <f t="shared" si="3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ref="C116:C187" si="4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5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4"/>
        <v>0</v>
      </c>
      <c r="D117" s="74"/>
      <c r="E117" s="74"/>
      <c r="F117" s="74"/>
      <c r="G117" s="157"/>
      <c r="H117" s="72">
        <f t="shared" si="5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4"/>
        <v>0</v>
      </c>
      <c r="D118" s="74"/>
      <c r="E118" s="74"/>
      <c r="F118" s="74"/>
      <c r="G118" s="157"/>
      <c r="H118" s="72">
        <f t="shared" si="5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4"/>
        <v>0</v>
      </c>
      <c r="D119" s="74"/>
      <c r="E119" s="74"/>
      <c r="F119" s="74"/>
      <c r="G119" s="157"/>
      <c r="H119" s="72">
        <f t="shared" si="5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4"/>
        <v>0</v>
      </c>
      <c r="D120" s="74"/>
      <c r="E120" s="74"/>
      <c r="F120" s="74"/>
      <c r="G120" s="157"/>
      <c r="H120" s="72">
        <f t="shared" si="5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4"/>
        <v>0</v>
      </c>
      <c r="D121" s="74"/>
      <c r="E121" s="74"/>
      <c r="F121" s="74"/>
      <c r="G121" s="157"/>
      <c r="H121" s="72">
        <f t="shared" si="5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4"/>
        <v>800</v>
      </c>
      <c r="D122" s="160">
        <f>SUM(D123:D127)</f>
        <v>800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800</v>
      </c>
      <c r="I122" s="160">
        <f>SUM(I123:I127)</f>
        <v>800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4"/>
        <v>0</v>
      </c>
      <c r="D123" s="74"/>
      <c r="E123" s="74"/>
      <c r="F123" s="74"/>
      <c r="G123" s="157"/>
      <c r="H123" s="72">
        <f t="shared" si="5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4"/>
        <v>0</v>
      </c>
      <c r="D124" s="74"/>
      <c r="E124" s="74"/>
      <c r="F124" s="74"/>
      <c r="G124" s="157"/>
      <c r="H124" s="72">
        <f t="shared" si="5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4"/>
        <v>0</v>
      </c>
      <c r="D125" s="74"/>
      <c r="E125" s="74"/>
      <c r="F125" s="74"/>
      <c r="G125" s="157"/>
      <c r="H125" s="72">
        <f t="shared" si="5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4"/>
        <v>0</v>
      </c>
      <c r="D126" s="74"/>
      <c r="E126" s="74"/>
      <c r="F126" s="74"/>
      <c r="G126" s="157"/>
      <c r="H126" s="72">
        <f t="shared" si="5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4"/>
        <v>800</v>
      </c>
      <c r="D127" s="74">
        <v>800</v>
      </c>
      <c r="E127" s="74"/>
      <c r="F127" s="74"/>
      <c r="G127" s="157"/>
      <c r="H127" s="72">
        <f t="shared" si="5"/>
        <v>800</v>
      </c>
      <c r="I127" s="74">
        <v>800</v>
      </c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6">SUM(C129)</f>
        <v>0</v>
      </c>
      <c r="D128" s="169">
        <f t="shared" si="6"/>
        <v>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0</v>
      </c>
      <c r="I128" s="169">
        <f t="shared" si="6"/>
        <v>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2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4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5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4"/>
        <v>0</v>
      </c>
      <c r="D131" s="169">
        <f>SUM(D132:D135)</f>
        <v>0</v>
      </c>
      <c r="E131" s="169">
        <f t="shared" ref="E131:L131" si="7">SUM(E132:E135)</f>
        <v>0</v>
      </c>
      <c r="F131" s="169">
        <f t="shared" si="7"/>
        <v>0</v>
      </c>
      <c r="G131" s="170">
        <f t="shared" si="7"/>
        <v>0</v>
      </c>
      <c r="H131" s="66">
        <f t="shared" si="5"/>
        <v>0</v>
      </c>
      <c r="I131" s="169">
        <f t="shared" si="7"/>
        <v>0</v>
      </c>
      <c r="J131" s="169">
        <f t="shared" si="7"/>
        <v>0</v>
      </c>
      <c r="K131" s="169">
        <f t="shared" si="7"/>
        <v>0</v>
      </c>
      <c r="L131" s="171">
        <f t="shared" si="7"/>
        <v>0</v>
      </c>
    </row>
    <row r="132" spans="1:12" x14ac:dyDescent="0.25">
      <c r="A132" s="44">
        <v>2311</v>
      </c>
      <c r="B132" s="71" t="s">
        <v>140</v>
      </c>
      <c r="C132" s="72">
        <f t="shared" si="4"/>
        <v>0</v>
      </c>
      <c r="D132" s="74"/>
      <c r="E132" s="74"/>
      <c r="F132" s="74"/>
      <c r="G132" s="157"/>
      <c r="H132" s="72">
        <f t="shared" si="5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4"/>
        <v>0</v>
      </c>
      <c r="D133" s="74"/>
      <c r="E133" s="74"/>
      <c r="F133" s="74"/>
      <c r="G133" s="157"/>
      <c r="H133" s="72">
        <f t="shared" si="5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4"/>
        <v>0</v>
      </c>
      <c r="D134" s="74"/>
      <c r="E134" s="74"/>
      <c r="F134" s="74"/>
      <c r="G134" s="157"/>
      <c r="H134" s="72">
        <f t="shared" si="5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4"/>
        <v>0</v>
      </c>
      <c r="D135" s="74"/>
      <c r="E135" s="74"/>
      <c r="F135" s="74"/>
      <c r="G135" s="157"/>
      <c r="H135" s="72">
        <f t="shared" si="5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4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5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4"/>
        <v>0</v>
      </c>
      <c r="D137" s="74"/>
      <c r="E137" s="74"/>
      <c r="F137" s="74"/>
      <c r="G137" s="157"/>
      <c r="H137" s="72">
        <f t="shared" si="5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4"/>
        <v>0</v>
      </c>
      <c r="D138" s="74"/>
      <c r="E138" s="74"/>
      <c r="F138" s="74"/>
      <c r="G138" s="157"/>
      <c r="H138" s="72">
        <f t="shared" si="5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4"/>
        <v>0</v>
      </c>
      <c r="D139" s="74"/>
      <c r="E139" s="74"/>
      <c r="F139" s="74"/>
      <c r="G139" s="157"/>
      <c r="H139" s="72">
        <f t="shared" si="5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4"/>
        <v>0</v>
      </c>
      <c r="D140" s="74"/>
      <c r="E140" s="74"/>
      <c r="F140" s="74"/>
      <c r="G140" s="157"/>
      <c r="H140" s="72">
        <f t="shared" si="5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4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5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4"/>
        <v>0</v>
      </c>
      <c r="D142" s="74"/>
      <c r="E142" s="74"/>
      <c r="F142" s="74"/>
      <c r="G142" s="157"/>
      <c r="H142" s="72">
        <f t="shared" si="5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4"/>
        <v>0</v>
      </c>
      <c r="D143" s="74"/>
      <c r="E143" s="74"/>
      <c r="F143" s="74"/>
      <c r="G143" s="157"/>
      <c r="H143" s="72">
        <f t="shared" si="5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4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5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4"/>
        <v>0</v>
      </c>
      <c r="D145" s="68"/>
      <c r="E145" s="68"/>
      <c r="F145" s="68"/>
      <c r="G145" s="154"/>
      <c r="H145" s="66">
        <f t="shared" si="5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4"/>
        <v>0</v>
      </c>
      <c r="D146" s="74"/>
      <c r="E146" s="74"/>
      <c r="F146" s="74"/>
      <c r="G146" s="157"/>
      <c r="H146" s="72">
        <f t="shared" si="5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4"/>
        <v>0</v>
      </c>
      <c r="D147" s="74"/>
      <c r="E147" s="74"/>
      <c r="F147" s="74"/>
      <c r="G147" s="157"/>
      <c r="H147" s="72">
        <f t="shared" si="5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4"/>
        <v>0</v>
      </c>
      <c r="D148" s="74"/>
      <c r="E148" s="74"/>
      <c r="F148" s="74"/>
      <c r="G148" s="157"/>
      <c r="H148" s="72">
        <f t="shared" si="5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4"/>
        <v>0</v>
      </c>
      <c r="D149" s="74"/>
      <c r="E149" s="74"/>
      <c r="F149" s="74"/>
      <c r="G149" s="157"/>
      <c r="H149" s="72">
        <f t="shared" si="5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4"/>
        <v>0</v>
      </c>
      <c r="D150" s="74"/>
      <c r="E150" s="74"/>
      <c r="F150" s="74"/>
      <c r="G150" s="157"/>
      <c r="H150" s="72">
        <f t="shared" si="5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4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5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4"/>
        <v>0</v>
      </c>
      <c r="D152" s="74"/>
      <c r="E152" s="74"/>
      <c r="F152" s="74"/>
      <c r="G152" s="157"/>
      <c r="H152" s="72">
        <f t="shared" si="5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4"/>
        <v>0</v>
      </c>
      <c r="D153" s="74"/>
      <c r="E153" s="74"/>
      <c r="F153" s="74"/>
      <c r="G153" s="157"/>
      <c r="H153" s="72">
        <f t="shared" si="5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4"/>
        <v>0</v>
      </c>
      <c r="D154" s="74"/>
      <c r="E154" s="74"/>
      <c r="F154" s="74"/>
      <c r="G154" s="157"/>
      <c r="H154" s="72">
        <f t="shared" si="5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4"/>
        <v>0</v>
      </c>
      <c r="D155" s="74"/>
      <c r="E155" s="74"/>
      <c r="F155" s="74"/>
      <c r="G155" s="157"/>
      <c r="H155" s="72">
        <f t="shared" si="5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4"/>
        <v>0</v>
      </c>
      <c r="D156" s="74"/>
      <c r="E156" s="74"/>
      <c r="F156" s="74"/>
      <c r="G156" s="157"/>
      <c r="H156" s="72">
        <f t="shared" si="5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4"/>
        <v>0</v>
      </c>
      <c r="D157" s="74"/>
      <c r="E157" s="74"/>
      <c r="F157" s="74"/>
      <c r="G157" s="157"/>
      <c r="H157" s="72">
        <f t="shared" si="5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4"/>
        <v>0</v>
      </c>
      <c r="D158" s="74"/>
      <c r="E158" s="74"/>
      <c r="F158" s="74"/>
      <c r="G158" s="157"/>
      <c r="H158" s="72">
        <f t="shared" si="5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4"/>
        <v>0</v>
      </c>
      <c r="D159" s="163"/>
      <c r="E159" s="163"/>
      <c r="F159" s="163"/>
      <c r="G159" s="164"/>
      <c r="H159" s="117">
        <f t="shared" si="5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4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5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4"/>
        <v>0</v>
      </c>
      <c r="D161" s="68"/>
      <c r="E161" s="68"/>
      <c r="F161" s="68"/>
      <c r="G161" s="154"/>
      <c r="H161" s="66">
        <f t="shared" si="5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4"/>
        <v>0</v>
      </c>
      <c r="D162" s="74"/>
      <c r="E162" s="74"/>
      <c r="F162" s="74"/>
      <c r="G162" s="157"/>
      <c r="H162" s="72">
        <f t="shared" si="5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4"/>
        <v>0</v>
      </c>
      <c r="D163" s="163"/>
      <c r="E163" s="163"/>
      <c r="F163" s="163"/>
      <c r="G163" s="164"/>
      <c r="H163" s="117">
        <f t="shared" si="5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4"/>
        <v>0</v>
      </c>
      <c r="D164" s="177"/>
      <c r="E164" s="177"/>
      <c r="F164" s="177"/>
      <c r="G164" s="178"/>
      <c r="H164" s="57">
        <f t="shared" si="5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4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5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4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5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2" ht="24" x14ac:dyDescent="0.25">
      <c r="A167" s="44">
        <v>2512</v>
      </c>
      <c r="B167" s="71" t="s">
        <v>175</v>
      </c>
      <c r="C167" s="72">
        <f t="shared" si="4"/>
        <v>0</v>
      </c>
      <c r="D167" s="74"/>
      <c r="E167" s="74"/>
      <c r="F167" s="74"/>
      <c r="G167" s="157"/>
      <c r="H167" s="72">
        <f t="shared" si="5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4"/>
        <v>0</v>
      </c>
      <c r="D168" s="74"/>
      <c r="E168" s="74"/>
      <c r="F168" s="74"/>
      <c r="G168" s="157"/>
      <c r="H168" s="72">
        <f t="shared" si="5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4"/>
        <v>0</v>
      </c>
      <c r="D169" s="74"/>
      <c r="E169" s="74"/>
      <c r="F169" s="74"/>
      <c r="G169" s="157"/>
      <c r="H169" s="72">
        <f t="shared" si="5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4"/>
        <v>0</v>
      </c>
      <c r="D170" s="74"/>
      <c r="E170" s="74"/>
      <c r="F170" s="74"/>
      <c r="G170" s="157"/>
      <c r="H170" s="72">
        <f t="shared" si="5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4"/>
        <v>0</v>
      </c>
      <c r="D171" s="74"/>
      <c r="E171" s="74"/>
      <c r="F171" s="74"/>
      <c r="G171" s="157"/>
      <c r="H171" s="72">
        <f t="shared" si="5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4"/>
        <v>0</v>
      </c>
      <c r="D172" s="40"/>
      <c r="E172" s="40"/>
      <c r="F172" s="40"/>
      <c r="G172" s="41"/>
      <c r="H172" s="66">
        <f t="shared" si="5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4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5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4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5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2" ht="36" x14ac:dyDescent="0.25">
      <c r="A175" s="168">
        <v>3260</v>
      </c>
      <c r="B175" s="65" t="s">
        <v>183</v>
      </c>
      <c r="C175" s="66">
        <f t="shared" si="4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5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 t="shared" si="4"/>
        <v>0</v>
      </c>
      <c r="D176" s="74"/>
      <c r="E176" s="74"/>
      <c r="F176" s="74"/>
      <c r="G176" s="157"/>
      <c r="H176" s="72">
        <f t="shared" si="5"/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 t="shared" si="4"/>
        <v>0</v>
      </c>
      <c r="D177" s="74"/>
      <c r="E177" s="74"/>
      <c r="F177" s="74"/>
      <c r="G177" s="157"/>
      <c r="H177" s="72">
        <f t="shared" si="5"/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 t="shared" si="4"/>
        <v>0</v>
      </c>
      <c r="D178" s="74"/>
      <c r="E178" s="74"/>
      <c r="F178" s="74"/>
      <c r="G178" s="157"/>
      <c r="H178" s="72">
        <f t="shared" si="5"/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si="4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5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2" ht="72" x14ac:dyDescent="0.25">
      <c r="A180" s="44">
        <v>3291</v>
      </c>
      <c r="B180" s="71" t="s">
        <v>188</v>
      </c>
      <c r="C180" s="72">
        <f t="shared" si="4"/>
        <v>0</v>
      </c>
      <c r="D180" s="74"/>
      <c r="E180" s="74"/>
      <c r="F180" s="74"/>
      <c r="G180" s="187"/>
      <c r="H180" s="72">
        <f t="shared" si="5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4"/>
        <v>0</v>
      </c>
      <c r="D181" s="74"/>
      <c r="E181" s="74"/>
      <c r="F181" s="74"/>
      <c r="G181" s="187"/>
      <c r="H181" s="72">
        <f t="shared" si="5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4"/>
        <v>0</v>
      </c>
      <c r="D182" s="74"/>
      <c r="E182" s="74"/>
      <c r="F182" s="74"/>
      <c r="G182" s="187"/>
      <c r="H182" s="72">
        <f t="shared" si="5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4"/>
        <v>0</v>
      </c>
      <c r="D183" s="189"/>
      <c r="E183" s="189"/>
      <c r="F183" s="189"/>
      <c r="G183" s="190"/>
      <c r="H183" s="185">
        <f t="shared" si="5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4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5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2" ht="48" x14ac:dyDescent="0.25">
      <c r="A185" s="111">
        <v>3310</v>
      </c>
      <c r="B185" s="112" t="s">
        <v>193</v>
      </c>
      <c r="C185" s="195">
        <f t="shared" si="4"/>
        <v>0</v>
      </c>
      <c r="D185" s="163"/>
      <c r="E185" s="163"/>
      <c r="F185" s="163"/>
      <c r="G185" s="164"/>
      <c r="H185" s="195">
        <f t="shared" si="5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4"/>
        <v>0</v>
      </c>
      <c r="D186" s="68"/>
      <c r="E186" s="68"/>
      <c r="F186" s="68"/>
      <c r="G186" s="154"/>
      <c r="H186" s="66">
        <f t="shared" si="5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4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5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5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ref="C189:C264" si="8">SUM(D189:G189)</f>
        <v>0</v>
      </c>
      <c r="D189" s="68"/>
      <c r="E189" s="68"/>
      <c r="F189" s="68"/>
      <c r="G189" s="154"/>
      <c r="H189" s="66">
        <f t="shared" ref="H189:H263" si="9">SUM(I189:L189)</f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8"/>
        <v>0</v>
      </c>
      <c r="D190" s="74"/>
      <c r="E190" s="74"/>
      <c r="F190" s="74"/>
      <c r="G190" s="157"/>
      <c r="H190" s="72">
        <f t="shared" si="9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8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9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9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si="8"/>
        <v>0</v>
      </c>
      <c r="D193" s="74"/>
      <c r="E193" s="74"/>
      <c r="F193" s="74"/>
      <c r="G193" s="157"/>
      <c r="H193" s="72">
        <f t="shared" si="9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8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9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8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9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8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9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8"/>
        <v>0</v>
      </c>
      <c r="D197" s="68"/>
      <c r="E197" s="68"/>
      <c r="F197" s="68"/>
      <c r="G197" s="154"/>
      <c r="H197" s="66">
        <f t="shared" si="9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8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9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8"/>
        <v>0</v>
      </c>
      <c r="D199" s="74"/>
      <c r="E199" s="74"/>
      <c r="F199" s="74"/>
      <c r="G199" s="157"/>
      <c r="H199" s="72">
        <f t="shared" si="9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8"/>
        <v>0</v>
      </c>
      <c r="D200" s="74"/>
      <c r="E200" s="74"/>
      <c r="F200" s="74"/>
      <c r="G200" s="157"/>
      <c r="H200" s="72">
        <f t="shared" si="9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8"/>
        <v>0</v>
      </c>
      <c r="D201" s="74"/>
      <c r="E201" s="74"/>
      <c r="F201" s="74"/>
      <c r="G201" s="157"/>
      <c r="H201" s="72">
        <f t="shared" si="9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8"/>
        <v>0</v>
      </c>
      <c r="D202" s="74"/>
      <c r="E202" s="74"/>
      <c r="F202" s="74"/>
      <c r="G202" s="157"/>
      <c r="H202" s="72">
        <f t="shared" si="9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8"/>
        <v>0</v>
      </c>
      <c r="D203" s="74"/>
      <c r="E203" s="74"/>
      <c r="F203" s="74"/>
      <c r="G203" s="157"/>
      <c r="H203" s="72">
        <f t="shared" si="9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8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9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8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9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8"/>
        <v>0</v>
      </c>
      <c r="D206" s="68"/>
      <c r="E206" s="68"/>
      <c r="F206" s="68"/>
      <c r="G206" s="154"/>
      <c r="H206" s="66">
        <f t="shared" si="9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8"/>
        <v>0</v>
      </c>
      <c r="D207" s="74"/>
      <c r="E207" s="74"/>
      <c r="F207" s="74"/>
      <c r="G207" s="157"/>
      <c r="H207" s="72">
        <f t="shared" si="9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8"/>
        <v>0</v>
      </c>
      <c r="D208" s="74"/>
      <c r="E208" s="74"/>
      <c r="F208" s="74"/>
      <c r="G208" s="157"/>
      <c r="H208" s="72">
        <f t="shared" si="9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8"/>
        <v>0</v>
      </c>
      <c r="D209" s="74"/>
      <c r="E209" s="74"/>
      <c r="F209" s="74"/>
      <c r="G209" s="157"/>
      <c r="H209" s="72">
        <f t="shared" si="9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8"/>
        <v>0</v>
      </c>
      <c r="D211" s="74"/>
      <c r="E211" s="74"/>
      <c r="F211" s="74"/>
      <c r="G211" s="157"/>
      <c r="H211" s="72">
        <f t="shared" si="9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8"/>
        <v>0</v>
      </c>
      <c r="D212" s="74"/>
      <c r="E212" s="74"/>
      <c r="F212" s="74"/>
      <c r="G212" s="157"/>
      <c r="H212" s="72">
        <f t="shared" si="9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8"/>
        <v>0</v>
      </c>
      <c r="D213" s="74"/>
      <c r="E213" s="74"/>
      <c r="F213" s="74"/>
      <c r="G213" s="157"/>
      <c r="H213" s="72">
        <f t="shared" si="9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8"/>
        <v>0</v>
      </c>
      <c r="D214" s="74"/>
      <c r="E214" s="74"/>
      <c r="F214" s="74"/>
      <c r="G214" s="157"/>
      <c r="H214" s="72">
        <f t="shared" si="9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8"/>
        <v>0</v>
      </c>
      <c r="D215" s="74"/>
      <c r="E215" s="74"/>
      <c r="F215" s="74"/>
      <c r="G215" s="157"/>
      <c r="H215" s="72">
        <f t="shared" si="9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8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9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8"/>
        <v>0</v>
      </c>
      <c r="D217" s="74"/>
      <c r="E217" s="74"/>
      <c r="F217" s="74"/>
      <c r="G217" s="157"/>
      <c r="H217" s="72">
        <f t="shared" si="9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8"/>
        <v>0</v>
      </c>
      <c r="D218" s="74"/>
      <c r="E218" s="74"/>
      <c r="F218" s="74"/>
      <c r="G218" s="157"/>
      <c r="H218" s="72">
        <f t="shared" si="9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8"/>
        <v>0</v>
      </c>
      <c r="D219" s="74"/>
      <c r="E219" s="74"/>
      <c r="F219" s="74"/>
      <c r="G219" s="157"/>
      <c r="H219" s="72">
        <f t="shared" si="9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8"/>
        <v>0</v>
      </c>
      <c r="D220" s="74"/>
      <c r="E220" s="74"/>
      <c r="F220" s="74"/>
      <c r="G220" s="157"/>
      <c r="H220" s="72">
        <f t="shared" si="9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8"/>
        <v>0</v>
      </c>
      <c r="D221" s="74"/>
      <c r="E221" s="74"/>
      <c r="F221" s="74"/>
      <c r="G221" s="157"/>
      <c r="H221" s="72">
        <f t="shared" si="9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8"/>
        <v>0</v>
      </c>
      <c r="D222" s="74"/>
      <c r="E222" s="74"/>
      <c r="F222" s="74"/>
      <c r="G222" s="157"/>
      <c r="H222" s="72">
        <f t="shared" si="9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8"/>
        <v>0</v>
      </c>
      <c r="D223" s="74"/>
      <c r="E223" s="74"/>
      <c r="F223" s="74"/>
      <c r="G223" s="157"/>
      <c r="H223" s="72">
        <f t="shared" si="9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8"/>
        <v>0</v>
      </c>
      <c r="D224" s="74"/>
      <c r="E224" s="74"/>
      <c r="F224" s="74"/>
      <c r="G224" s="157"/>
      <c r="H224" s="72">
        <f t="shared" si="9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8"/>
        <v>0</v>
      </c>
      <c r="D225" s="74"/>
      <c r="E225" s="74"/>
      <c r="F225" s="74"/>
      <c r="G225" s="157"/>
      <c r="H225" s="72">
        <f t="shared" si="9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8"/>
        <v>0</v>
      </c>
      <c r="D226" s="74"/>
      <c r="E226" s="74"/>
      <c r="F226" s="74"/>
      <c r="G226" s="157"/>
      <c r="H226" s="72">
        <f t="shared" si="9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8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9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8"/>
        <v>0</v>
      </c>
      <c r="D228" s="74"/>
      <c r="E228" s="74"/>
      <c r="F228" s="74"/>
      <c r="G228" s="157"/>
      <c r="H228" s="72">
        <f t="shared" si="9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8"/>
        <v>0</v>
      </c>
      <c r="D229" s="163"/>
      <c r="E229" s="163"/>
      <c r="F229" s="163"/>
      <c r="G229" s="164"/>
      <c r="H229" s="117">
        <f t="shared" si="9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8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9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9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8"/>
        <v>0</v>
      </c>
      <c r="D232" s="68"/>
      <c r="E232" s="68"/>
      <c r="F232" s="68"/>
      <c r="G232" s="206"/>
      <c r="H232" s="207">
        <f t="shared" si="9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8"/>
        <v>0</v>
      </c>
      <c r="D233" s="160">
        <f>SUM(D234)</f>
        <v>0</v>
      </c>
      <c r="E233" s="160">
        <f t="shared" ref="E233:L233" si="10">SUM(E234)</f>
        <v>0</v>
      </c>
      <c r="F233" s="160">
        <f t="shared" si="10"/>
        <v>0</v>
      </c>
      <c r="G233" s="161">
        <f t="shared" si="10"/>
        <v>0</v>
      </c>
      <c r="H233" s="208">
        <f t="shared" si="9"/>
        <v>0</v>
      </c>
      <c r="I233" s="160">
        <f t="shared" si="10"/>
        <v>0</v>
      </c>
      <c r="J233" s="160">
        <f t="shared" si="10"/>
        <v>0</v>
      </c>
      <c r="K233" s="160">
        <f t="shared" si="10"/>
        <v>0</v>
      </c>
      <c r="L233" s="162">
        <f t="shared" si="10"/>
        <v>0</v>
      </c>
    </row>
    <row r="234" spans="1:12" ht="24" x14ac:dyDescent="0.25">
      <c r="A234" s="44">
        <v>6239</v>
      </c>
      <c r="B234" s="65" t="s">
        <v>242</v>
      </c>
      <c r="C234" s="201">
        <f t="shared" si="8"/>
        <v>0</v>
      </c>
      <c r="D234" s="68"/>
      <c r="E234" s="68"/>
      <c r="F234" s="68"/>
      <c r="G234" s="154"/>
      <c r="H234" s="208">
        <f t="shared" si="9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9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9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9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9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8"/>
        <v>0</v>
      </c>
      <c r="D240" s="74"/>
      <c r="E240" s="74"/>
      <c r="F240" s="74"/>
      <c r="G240" s="157"/>
      <c r="H240" s="208">
        <f t="shared" si="9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8"/>
        <v>0</v>
      </c>
      <c r="D241" s="74"/>
      <c r="E241" s="74"/>
      <c r="F241" s="74"/>
      <c r="G241" s="157"/>
      <c r="H241" s="208">
        <f t="shared" si="9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8"/>
        <v>0</v>
      </c>
      <c r="D242" s="74"/>
      <c r="E242" s="74"/>
      <c r="F242" s="74"/>
      <c r="G242" s="157"/>
      <c r="H242" s="208">
        <f t="shared" si="9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8"/>
        <v>0</v>
      </c>
      <c r="D243" s="74"/>
      <c r="E243" s="74"/>
      <c r="F243" s="74"/>
      <c r="G243" s="157"/>
      <c r="H243" s="208">
        <f t="shared" si="9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8"/>
        <v>0</v>
      </c>
      <c r="D244" s="74"/>
      <c r="E244" s="74"/>
      <c r="F244" s="74"/>
      <c r="G244" s="157"/>
      <c r="H244" s="208">
        <f t="shared" si="9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8"/>
        <v>0</v>
      </c>
      <c r="D245" s="74"/>
      <c r="E245" s="74"/>
      <c r="F245" s="74"/>
      <c r="G245" s="157"/>
      <c r="H245" s="208">
        <f t="shared" si="9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8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9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2" x14ac:dyDescent="0.25">
      <c r="A247" s="44">
        <v>6291</v>
      </c>
      <c r="B247" s="71" t="s">
        <v>255</v>
      </c>
      <c r="C247" s="201">
        <f t="shared" si="8"/>
        <v>0</v>
      </c>
      <c r="D247" s="74"/>
      <c r="E247" s="74"/>
      <c r="F247" s="74"/>
      <c r="G247" s="211"/>
      <c r="H247" s="201">
        <f t="shared" si="9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8"/>
        <v>0</v>
      </c>
      <c r="D248" s="74"/>
      <c r="E248" s="74"/>
      <c r="F248" s="74"/>
      <c r="G248" s="211"/>
      <c r="H248" s="201">
        <f t="shared" si="9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8"/>
        <v>0</v>
      </c>
      <c r="D249" s="74"/>
      <c r="E249" s="74"/>
      <c r="F249" s="74"/>
      <c r="G249" s="211"/>
      <c r="H249" s="201">
        <f t="shared" si="9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8"/>
        <v>0</v>
      </c>
      <c r="D250" s="74"/>
      <c r="E250" s="74"/>
      <c r="F250" s="74"/>
      <c r="G250" s="211"/>
      <c r="H250" s="201">
        <f t="shared" si="9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8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9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2" ht="24" x14ac:dyDescent="0.25">
      <c r="A252" s="168">
        <v>6320</v>
      </c>
      <c r="B252" s="65" t="s">
        <v>260</v>
      </c>
      <c r="C252" s="209">
        <f t="shared" si="8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9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2" x14ac:dyDescent="0.25">
      <c r="A253" s="44">
        <v>6322</v>
      </c>
      <c r="B253" s="71" t="s">
        <v>261</v>
      </c>
      <c r="C253" s="201">
        <f t="shared" si="8"/>
        <v>0</v>
      </c>
      <c r="D253" s="74"/>
      <c r="E253" s="74"/>
      <c r="F253" s="74"/>
      <c r="G253" s="211"/>
      <c r="H253" s="201">
        <f t="shared" si="9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8"/>
        <v>0</v>
      </c>
      <c r="D254" s="74"/>
      <c r="E254" s="74"/>
      <c r="F254" s="74"/>
      <c r="G254" s="211"/>
      <c r="H254" s="201">
        <f t="shared" si="9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8"/>
        <v>0</v>
      </c>
      <c r="D255" s="74"/>
      <c r="E255" s="74"/>
      <c r="F255" s="74"/>
      <c r="G255" s="211"/>
      <c r="H255" s="201">
        <f t="shared" si="9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8"/>
        <v>0</v>
      </c>
      <c r="D256" s="68"/>
      <c r="E256" s="68"/>
      <c r="F256" s="68"/>
      <c r="G256" s="214"/>
      <c r="H256" s="205">
        <f t="shared" si="9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8"/>
        <v>0</v>
      </c>
      <c r="D258" s="74"/>
      <c r="E258" s="74"/>
      <c r="F258" s="74"/>
      <c r="G258" s="157"/>
      <c r="H258" s="208">
        <f t="shared" si="9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>SUM(I259:L259)</f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8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9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8"/>
        <v>0</v>
      </c>
      <c r="D261" s="74"/>
      <c r="E261" s="74"/>
      <c r="F261" s="74"/>
      <c r="G261" s="157"/>
      <c r="H261" s="208">
        <f t="shared" si="9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8"/>
        <v>0</v>
      </c>
      <c r="D262" s="74"/>
      <c r="E262" s="74"/>
      <c r="F262" s="74"/>
      <c r="G262" s="157"/>
      <c r="H262" s="208">
        <f t="shared" si="9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8"/>
        <v>0</v>
      </c>
      <c r="D263" s="74"/>
      <c r="E263" s="74"/>
      <c r="F263" s="74"/>
      <c r="G263" s="157"/>
      <c r="H263" s="208">
        <f t="shared" si="9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8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11">SUM(D265:G265)</f>
        <v>0</v>
      </c>
      <c r="D265" s="74"/>
      <c r="E265" s="74"/>
      <c r="F265" s="74"/>
      <c r="G265" s="157"/>
      <c r="H265" s="208">
        <f t="shared" ref="H265:H285" si="12">SUM(I265:L265)</f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63"/>
    </row>
    <row r="269" spans="1:13" ht="36" x14ac:dyDescent="0.25">
      <c r="A269" s="220">
        <v>7000</v>
      </c>
      <c r="B269" s="220" t="s">
        <v>277</v>
      </c>
      <c r="C269" s="221">
        <f t="shared" si="11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1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1"/>
        <v>0</v>
      </c>
      <c r="D271" s="68"/>
      <c r="E271" s="68"/>
      <c r="F271" s="68"/>
      <c r="G271" s="154"/>
      <c r="H271" s="66">
        <f t="shared" si="12"/>
        <v>0</v>
      </c>
      <c r="I271" s="68"/>
      <c r="J271" s="68"/>
      <c r="K271" s="68"/>
      <c r="L271" s="155"/>
    </row>
    <row r="272" spans="1:13" s="263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63" customFormat="1" ht="36" x14ac:dyDescent="0.25">
      <c r="A273" s="44">
        <v>7221</v>
      </c>
      <c r="B273" s="71" t="s">
        <v>281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/>
      <c r="J273" s="74"/>
      <c r="K273" s="74"/>
      <c r="L273" s="158"/>
    </row>
    <row r="274" spans="1:12" s="263" customFormat="1" ht="36" x14ac:dyDescent="0.25">
      <c r="A274" s="44">
        <v>7222</v>
      </c>
      <c r="B274" s="71" t="s">
        <v>282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2" ht="48" x14ac:dyDescent="0.25">
      <c r="A277" s="44">
        <v>7245</v>
      </c>
      <c r="B277" s="71" t="s">
        <v>285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11"/>
        <v>0</v>
      </c>
      <c r="D280" s="68"/>
      <c r="E280" s="68"/>
      <c r="F280" s="68"/>
      <c r="G280" s="154"/>
      <c r="H280" s="66">
        <f t="shared" si="12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2" x14ac:dyDescent="0.25">
      <c r="A282" s="150">
        <v>7720</v>
      </c>
      <c r="B282" s="65" t="s">
        <v>290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11"/>
        <v>1568</v>
      </c>
      <c r="D283" s="160">
        <f>SUM(D284:D285)</f>
        <v>1568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2"/>
        <v>1568</v>
      </c>
      <c r="I283" s="160">
        <f>SUM(I284:I285)</f>
        <v>1568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11"/>
        <v>0</v>
      </c>
      <c r="D284" s="74"/>
      <c r="E284" s="74"/>
      <c r="F284" s="74"/>
      <c r="G284" s="157"/>
      <c r="H284" s="72">
        <f t="shared" si="12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11"/>
        <v>1568</v>
      </c>
      <c r="D285" s="68">
        <v>1568</v>
      </c>
      <c r="E285" s="68"/>
      <c r="F285" s="68"/>
      <c r="G285" s="154"/>
      <c r="H285" s="66">
        <f t="shared" si="12"/>
        <v>1568</v>
      </c>
      <c r="I285" s="68">
        <v>1568</v>
      </c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13">SUM(C283,C269,C230,C195,C187,C173,C75,C53)</f>
        <v>6234</v>
      </c>
      <c r="D286" s="233">
        <f t="shared" si="13"/>
        <v>6234</v>
      </c>
      <c r="E286" s="233">
        <f t="shared" si="13"/>
        <v>0</v>
      </c>
      <c r="F286" s="233">
        <f t="shared" si="13"/>
        <v>0</v>
      </c>
      <c r="G286" s="234">
        <f t="shared" si="13"/>
        <v>0</v>
      </c>
      <c r="H286" s="235">
        <f t="shared" si="13"/>
        <v>6234</v>
      </c>
      <c r="I286" s="233">
        <f t="shared" si="13"/>
        <v>6234</v>
      </c>
      <c r="J286" s="233">
        <f t="shared" si="13"/>
        <v>0</v>
      </c>
      <c r="K286" s="233">
        <f t="shared" si="13"/>
        <v>0</v>
      </c>
      <c r="L286" s="236">
        <f t="shared" si="13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1568</v>
      </c>
      <c r="D287" s="238">
        <f>SUM(D24,D25,D41)-D51</f>
        <v>1568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1568</v>
      </c>
      <c r="I287" s="238">
        <f>SUM(I24,I25,I41)-I51</f>
        <v>1568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14">SUM(C289,C290)-C297+C298</f>
        <v>-1568</v>
      </c>
      <c r="D288" s="242">
        <f t="shared" si="14"/>
        <v>-1568</v>
      </c>
      <c r="E288" s="242">
        <f t="shared" si="14"/>
        <v>0</v>
      </c>
      <c r="F288" s="242">
        <f t="shared" si="14"/>
        <v>0</v>
      </c>
      <c r="G288" s="243">
        <f t="shared" si="14"/>
        <v>0</v>
      </c>
      <c r="H288" s="244">
        <f t="shared" si="14"/>
        <v>-1568</v>
      </c>
      <c r="I288" s="242">
        <f t="shared" si="14"/>
        <v>-1568</v>
      </c>
      <c r="J288" s="242">
        <f t="shared" si="14"/>
        <v>0</v>
      </c>
      <c r="K288" s="242">
        <f t="shared" si="14"/>
        <v>0</v>
      </c>
      <c r="L288" s="245">
        <f t="shared" si="14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5">C21-C283</f>
        <v>-1568</v>
      </c>
      <c r="D289" s="128">
        <f t="shared" si="15"/>
        <v>-1568</v>
      </c>
      <c r="E289" s="128">
        <f t="shared" si="15"/>
        <v>0</v>
      </c>
      <c r="F289" s="128">
        <f t="shared" si="15"/>
        <v>0</v>
      </c>
      <c r="G289" s="129">
        <f t="shared" si="15"/>
        <v>0</v>
      </c>
      <c r="H289" s="247">
        <f t="shared" si="15"/>
        <v>-1568</v>
      </c>
      <c r="I289" s="128">
        <f t="shared" si="15"/>
        <v>-1568</v>
      </c>
      <c r="J289" s="128">
        <f t="shared" si="15"/>
        <v>0</v>
      </c>
      <c r="K289" s="128">
        <f t="shared" si="15"/>
        <v>0</v>
      </c>
      <c r="L289" s="130">
        <f t="shared" si="15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6">SUM(C291,C293,C295)-SUM(C292,C294,C296)</f>
        <v>0</v>
      </c>
      <c r="D290" s="242">
        <f t="shared" si="16"/>
        <v>0</v>
      </c>
      <c r="E290" s="242">
        <f t="shared" si="16"/>
        <v>0</v>
      </c>
      <c r="F290" s="242">
        <f t="shared" si="16"/>
        <v>0</v>
      </c>
      <c r="G290" s="249">
        <f t="shared" si="16"/>
        <v>0</v>
      </c>
      <c r="H290" s="244">
        <f t="shared" si="16"/>
        <v>0</v>
      </c>
      <c r="I290" s="242">
        <f t="shared" si="16"/>
        <v>0</v>
      </c>
      <c r="J290" s="242">
        <f t="shared" si="16"/>
        <v>0</v>
      </c>
      <c r="K290" s="242">
        <f t="shared" si="16"/>
        <v>0</v>
      </c>
      <c r="L290" s="245">
        <f t="shared" si="16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17">SUM(D291:G291)</f>
        <v>0</v>
      </c>
      <c r="D291" s="81"/>
      <c r="E291" s="81"/>
      <c r="F291" s="81"/>
      <c r="G291" s="229"/>
      <c r="H291" s="79">
        <f t="shared" ref="H291:H296" si="18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7"/>
        <v>0</v>
      </c>
      <c r="D292" s="74"/>
      <c r="E292" s="74"/>
      <c r="F292" s="74"/>
      <c r="G292" s="157"/>
      <c r="H292" s="72">
        <f t="shared" si="18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7"/>
        <v>0</v>
      </c>
      <c r="D293" s="74"/>
      <c r="E293" s="74"/>
      <c r="F293" s="74"/>
      <c r="G293" s="157"/>
      <c r="H293" s="72">
        <f t="shared" si="18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7"/>
        <v>0</v>
      </c>
      <c r="D294" s="74"/>
      <c r="E294" s="74"/>
      <c r="F294" s="74"/>
      <c r="G294" s="157"/>
      <c r="H294" s="72">
        <f t="shared" si="18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7"/>
        <v>0</v>
      </c>
      <c r="D295" s="74"/>
      <c r="E295" s="74"/>
      <c r="F295" s="74"/>
      <c r="G295" s="157"/>
      <c r="H295" s="72">
        <f t="shared" si="18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7"/>
        <v>0</v>
      </c>
      <c r="D296" s="189"/>
      <c r="E296" s="189"/>
      <c r="F296" s="189"/>
      <c r="G296" s="253"/>
      <c r="H296" s="185">
        <f t="shared" si="18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4" sqref="C4:L4"/>
    </sheetView>
  </sheetViews>
  <sheetFormatPr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6" t="s">
        <v>372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373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ht="12" customHeight="1" x14ac:dyDescent="0.25">
      <c r="A7" s="4" t="s">
        <v>10</v>
      </c>
      <c r="B7" s="5"/>
      <c r="C7" s="270" t="s">
        <v>374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/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 t="s">
        <v>375</v>
      </c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7481</v>
      </c>
      <c r="D20" s="28">
        <f>SUM(D21,D24,D25,D41,D43)</f>
        <v>7481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7402</v>
      </c>
      <c r="I20" s="28">
        <f>SUM(I21,I24,I25,I41,I43)</f>
        <v>7402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669</v>
      </c>
      <c r="D21" s="34">
        <f>SUM(D22:D23)</f>
        <v>669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669</v>
      </c>
      <c r="I21" s="34">
        <f>SUM(I22:I23)</f>
        <v>669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>
        <v>0</v>
      </c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669</v>
      </c>
      <c r="D23" s="46">
        <v>669</v>
      </c>
      <c r="E23" s="46"/>
      <c r="F23" s="46"/>
      <c r="G23" s="47"/>
      <c r="H23" s="45">
        <f t="shared" si="1"/>
        <v>669</v>
      </c>
      <c r="I23" s="46">
        <v>669</v>
      </c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2333</v>
      </c>
      <c r="D24" s="51">
        <v>2333</v>
      </c>
      <c r="E24" s="51"/>
      <c r="F24" s="52" t="s">
        <v>35</v>
      </c>
      <c r="G24" s="53" t="s">
        <v>35</v>
      </c>
      <c r="H24" s="50">
        <f t="shared" si="1"/>
        <v>2254</v>
      </c>
      <c r="I24" s="51">
        <v>2254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>
        <v>18620</v>
      </c>
      <c r="B25" s="56" t="s">
        <v>36</v>
      </c>
      <c r="C25" s="57">
        <f t="shared" si="0"/>
        <v>4479</v>
      </c>
      <c r="D25" s="58">
        <v>4479</v>
      </c>
      <c r="E25" s="59" t="s">
        <v>35</v>
      </c>
      <c r="F25" s="59" t="s">
        <v>35</v>
      </c>
      <c r="G25" s="60" t="s">
        <v>35</v>
      </c>
      <c r="H25" s="57">
        <f t="shared" si="1"/>
        <v>4479</v>
      </c>
      <c r="I25" s="58">
        <v>4479</v>
      </c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7481</v>
      </c>
      <c r="D50" s="128">
        <f>SUM(D51,D283)</f>
        <v>7481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7402</v>
      </c>
      <c r="I50" s="128">
        <f>SUM(I51,I283)</f>
        <v>7402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7481</v>
      </c>
      <c r="D51" s="134">
        <f>SUM(D52,D194)</f>
        <v>7481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7402</v>
      </c>
      <c r="I51" s="134">
        <f>SUM(I52,I194)</f>
        <v>7402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3131</v>
      </c>
      <c r="D52" s="139">
        <f>SUM(D53,D75,D173,D187)</f>
        <v>3131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3052</v>
      </c>
      <c r="I52" s="139">
        <f>SUM(I53,I75,I173,I187)</f>
        <v>3052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2636</v>
      </c>
      <c r="D53" s="144">
        <f>SUM(D54,D67)</f>
        <v>2636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2559</v>
      </c>
      <c r="I53" s="144">
        <f>SUM(I54,I67)</f>
        <v>2559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2047</v>
      </c>
      <c r="D54" s="63">
        <f>SUM(D55,D58,D66)</f>
        <v>2047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1986</v>
      </c>
      <c r="I54" s="63">
        <f>SUM(I55,I58,I66)</f>
        <v>1986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5"/>
        <v>104</v>
      </c>
      <c r="D58" s="160">
        <f>SUM(D59:D65)</f>
        <v>104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104</v>
      </c>
      <c r="I58" s="160">
        <f>SUM(I59:I65)</f>
        <v>104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5"/>
        <v>104</v>
      </c>
      <c r="D63" s="74">
        <v>104</v>
      </c>
      <c r="E63" s="74"/>
      <c r="F63" s="74"/>
      <c r="G63" s="157"/>
      <c r="H63" s="72">
        <f t="shared" si="6"/>
        <v>104</v>
      </c>
      <c r="I63" s="74">
        <v>104</v>
      </c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5"/>
        <v>1943</v>
      </c>
      <c r="D66" s="163">
        <v>1943</v>
      </c>
      <c r="E66" s="163"/>
      <c r="F66" s="163"/>
      <c r="G66" s="164"/>
      <c r="H66" s="117">
        <f t="shared" si="6"/>
        <v>1882</v>
      </c>
      <c r="I66" s="163">
        <v>1882</v>
      </c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5"/>
        <v>589</v>
      </c>
      <c r="D67" s="63">
        <f>SUM(D68:D69)</f>
        <v>589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573</v>
      </c>
      <c r="I67" s="63">
        <f>SUM(I68:I69)</f>
        <v>573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5"/>
        <v>485</v>
      </c>
      <c r="D68" s="68">
        <v>485</v>
      </c>
      <c r="E68" s="68"/>
      <c r="F68" s="68"/>
      <c r="G68" s="154"/>
      <c r="H68" s="66">
        <f t="shared" si="6"/>
        <v>469</v>
      </c>
      <c r="I68" s="68">
        <v>469</v>
      </c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5"/>
        <v>104</v>
      </c>
      <c r="D69" s="160">
        <f>SUM(D70:D74)</f>
        <v>104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104</v>
      </c>
      <c r="I69" s="160">
        <f>SUM(I70:I74)</f>
        <v>104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5"/>
        <v>104</v>
      </c>
      <c r="D74" s="74">
        <v>104</v>
      </c>
      <c r="E74" s="74"/>
      <c r="F74" s="74"/>
      <c r="G74" s="157"/>
      <c r="H74" s="72">
        <f t="shared" si="6"/>
        <v>104</v>
      </c>
      <c r="I74" s="74">
        <v>104</v>
      </c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5"/>
        <v>495</v>
      </c>
      <c r="D75" s="144">
        <f>SUM(D76,D83,D130,D164,D165,D172)</f>
        <v>495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493</v>
      </c>
      <c r="I75" s="144">
        <f>SUM(I76,I83,I130,I164,I165,I172)</f>
        <v>493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5"/>
        <v>189</v>
      </c>
      <c r="D76" s="63">
        <f>SUM(D77,D80)</f>
        <v>189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189</v>
      </c>
      <c r="I76" s="63">
        <f>SUM(I77,I80)</f>
        <v>189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5"/>
        <v>189</v>
      </c>
      <c r="D77" s="169">
        <f>SUM(D78:D79)</f>
        <v>189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189</v>
      </c>
      <c r="I77" s="169">
        <f>SUM(I78:I79)</f>
        <v>189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5"/>
        <v>189</v>
      </c>
      <c r="D79" s="74">
        <v>189</v>
      </c>
      <c r="E79" s="74"/>
      <c r="F79" s="74"/>
      <c r="G79" s="157"/>
      <c r="H79" s="72">
        <f t="shared" si="6"/>
        <v>189</v>
      </c>
      <c r="I79" s="74">
        <v>189</v>
      </c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5"/>
        <v>25</v>
      </c>
      <c r="D83" s="63">
        <f>SUM(D84,D89,D95,D103,D112,D116,D122,D128)</f>
        <v>25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23</v>
      </c>
      <c r="I83" s="63">
        <f>SUM(I84,I89,I95,I103,I112,I116,I122,I128)</f>
        <v>23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5"/>
        <v>25</v>
      </c>
      <c r="D84" s="151">
        <f>SUM(D85:D88)</f>
        <v>25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23</v>
      </c>
      <c r="I84" s="151">
        <f>SUM(I85:I88)</f>
        <v>23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5"/>
        <v>25</v>
      </c>
      <c r="D87" s="74">
        <v>25</v>
      </c>
      <c r="E87" s="74"/>
      <c r="F87" s="74"/>
      <c r="G87" s="157"/>
      <c r="H87" s="72">
        <f t="shared" si="6"/>
        <v>23</v>
      </c>
      <c r="I87" s="74">
        <v>23</v>
      </c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281</v>
      </c>
      <c r="D130" s="63">
        <f>SUM(D131,D136,D140,D141,D144,D151,D159,D160,D163)</f>
        <v>281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281</v>
      </c>
      <c r="I130" s="63">
        <f>SUM(I131,I136,I140,I141,I144,I151,I159,I160,I163)</f>
        <v>281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281</v>
      </c>
      <c r="D136" s="160">
        <f>SUM(D137:D139)</f>
        <v>281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281</v>
      </c>
      <c r="I136" s="160">
        <f>SUM(I137:I139)</f>
        <v>281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281</v>
      </c>
      <c r="D138" s="74">
        <v>281</v>
      </c>
      <c r="E138" s="74"/>
      <c r="F138" s="74"/>
      <c r="G138" s="157"/>
      <c r="H138" s="72">
        <f t="shared" si="8"/>
        <v>281</v>
      </c>
      <c r="I138" s="74">
        <v>281</v>
      </c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23"/>
        <v>4350</v>
      </c>
      <c r="D194" s="139">
        <f>SUM(D195,D230,D269)</f>
        <v>4350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4350</v>
      </c>
      <c r="I194" s="139">
        <f>SUM(I195,I230,I269)</f>
        <v>4350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23"/>
        <v>4350</v>
      </c>
      <c r="D230" s="144">
        <f>D231+D251+D259</f>
        <v>4350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4350</v>
      </c>
      <c r="I230" s="144">
        <f>I231+I251+I259</f>
        <v>4350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>SUM(D231:G231)</f>
        <v>4350</v>
      </c>
      <c r="D231" s="194">
        <f>SUM(D232,D233,D235,D238,D244,D245,D246)</f>
        <v>4350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4350</v>
      </c>
      <c r="I231" s="194">
        <f>SUM(I232,I233,I235,I238,I244,I245,I246)</f>
        <v>4350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2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>SUM(D235:G235)</f>
        <v>4350</v>
      </c>
      <c r="D235" s="160">
        <f>SUM(D236:D237)</f>
        <v>4350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4350</v>
      </c>
      <c r="I235" s="160">
        <f>SUM(I236:I237)</f>
        <v>4350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>SUM(D237:G237)</f>
        <v>4350</v>
      </c>
      <c r="D237" s="74">
        <v>4350</v>
      </c>
      <c r="E237" s="74"/>
      <c r="F237" s="74"/>
      <c r="G237" s="157"/>
      <c r="H237" s="208">
        <f t="shared" si="24"/>
        <v>4350</v>
      </c>
      <c r="I237" s="74">
        <v>4350</v>
      </c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2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2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2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2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2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42">SUM(C283,C269,C230,C195,C187,C173,C75,C53)</f>
        <v>7481</v>
      </c>
      <c r="D286" s="233">
        <f t="shared" si="42"/>
        <v>7481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7402</v>
      </c>
      <c r="I286" s="233">
        <f t="shared" si="42"/>
        <v>7402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-669</v>
      </c>
      <c r="D287" s="238">
        <f>SUM(D24,D25,D41)-D51</f>
        <v>-669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-669</v>
      </c>
      <c r="I287" s="238">
        <f>SUM(I24,I25,I41)-I51</f>
        <v>-669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43">SUM(C289,C290)-C297+C298</f>
        <v>669</v>
      </c>
      <c r="D288" s="242">
        <f t="shared" si="43"/>
        <v>669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669</v>
      </c>
      <c r="I288" s="242">
        <f t="shared" si="43"/>
        <v>669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669</v>
      </c>
      <c r="D289" s="128">
        <f t="shared" si="44"/>
        <v>669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669</v>
      </c>
      <c r="I289" s="128">
        <f t="shared" si="44"/>
        <v>669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4"/>
  <sheetViews>
    <sheetView showGridLines="0" view="pageLayout" zoomScaleNormal="100" workbookViewId="0">
      <selection activeCell="C4" sqref="C4:L4"/>
    </sheetView>
  </sheetViews>
  <sheetFormatPr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6" t="s">
        <v>358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359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360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361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337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362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363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137995</v>
      </c>
      <c r="D20" s="28">
        <f>SUM(D21,D24,D25,D41,D43)</f>
        <v>137995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93041</v>
      </c>
      <c r="I20" s="28">
        <f>SUM(I21,I24,I25,I41,I43)</f>
        <v>93041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137995</v>
      </c>
      <c r="D24" s="51">
        <f>D51</f>
        <v>137995</v>
      </c>
      <c r="E24" s="51"/>
      <c r="F24" s="52" t="s">
        <v>35</v>
      </c>
      <c r="G24" s="53" t="s">
        <v>35</v>
      </c>
      <c r="H24" s="50">
        <f t="shared" si="1"/>
        <v>93041</v>
      </c>
      <c r="I24" s="51">
        <f>I51</f>
        <v>93041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137995</v>
      </c>
      <c r="D50" s="128">
        <f>SUM(D51,D283)</f>
        <v>137995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93041</v>
      </c>
      <c r="I50" s="128">
        <f>SUM(I51,I283)</f>
        <v>93041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137995</v>
      </c>
      <c r="D51" s="134">
        <f>SUM(D52,D194)</f>
        <v>137995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93041</v>
      </c>
      <c r="I51" s="134">
        <f>SUM(I52,I194)</f>
        <v>93041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137995</v>
      </c>
      <c r="D52" s="139">
        <f>SUM(D53,D75,D173,D187)</f>
        <v>137995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93041</v>
      </c>
      <c r="I52" s="139">
        <f>SUM(I53,I75,I173,I187)</f>
        <v>93041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137995</v>
      </c>
      <c r="D173" s="144">
        <f>SUM(D174,D184)</f>
        <v>137995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93041</v>
      </c>
      <c r="I173" s="144">
        <f>SUM(I174,I184)</f>
        <v>93041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137995</v>
      </c>
      <c r="D174" s="63">
        <f>SUM(D175,D179)</f>
        <v>137995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93041</v>
      </c>
      <c r="I174" s="63">
        <f>SUM(I175,I179)</f>
        <v>93041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137995</v>
      </c>
      <c r="D175" s="169">
        <f>SUM(D176:D178)</f>
        <v>137995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93041</v>
      </c>
      <c r="I175" s="169">
        <f>SUM(I176:I178)</f>
        <v>93041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>SUM(D177:G177)</f>
        <v>137995</v>
      </c>
      <c r="D177" s="74">
        <v>137995</v>
      </c>
      <c r="E177" s="74"/>
      <c r="F177" s="74"/>
      <c r="G177" s="157"/>
      <c r="H177" s="72">
        <f>SUM(I177:L177)</f>
        <v>93041</v>
      </c>
      <c r="I177" s="74">
        <v>93041</v>
      </c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2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2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2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2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2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2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42">SUM(C283,C269,C230,C195,C187,C173,C75,C53)</f>
        <v>137995</v>
      </c>
      <c r="D286" s="233">
        <f t="shared" si="42"/>
        <v>137995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93041</v>
      </c>
      <c r="I286" s="233">
        <f t="shared" si="42"/>
        <v>93041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6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6"/>
  <sheetViews>
    <sheetView showGridLines="0" view="pageLayout" zoomScaleNormal="100" workbookViewId="0">
      <selection activeCell="C4" sqref="C4:L4"/>
    </sheetView>
  </sheetViews>
  <sheetFormatPr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4" x14ac:dyDescent="0.25">
      <c r="A1" s="266" t="s">
        <v>376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4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4" ht="12.75" customHeight="1" x14ac:dyDescent="0.25">
      <c r="A3" s="2" t="s">
        <v>2</v>
      </c>
      <c r="B3" s="3"/>
      <c r="C3" s="270" t="s">
        <v>359</v>
      </c>
      <c r="D3" s="270"/>
      <c r="E3" s="270"/>
      <c r="F3" s="270"/>
      <c r="G3" s="270"/>
      <c r="H3" s="270"/>
      <c r="I3" s="270"/>
      <c r="J3" s="270"/>
      <c r="K3" s="270"/>
      <c r="L3" s="271"/>
      <c r="N3" s="225"/>
    </row>
    <row r="4" spans="1:14" ht="12.75" customHeight="1" x14ac:dyDescent="0.25">
      <c r="A4" s="2" t="s">
        <v>4</v>
      </c>
      <c r="B4" s="3"/>
      <c r="C4" s="270">
        <v>90000518538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4" ht="12.75" customHeight="1" x14ac:dyDescent="0.25">
      <c r="A5" s="4" t="s">
        <v>6</v>
      </c>
      <c r="B5" s="5"/>
      <c r="C5" s="264" t="s">
        <v>361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4" ht="12.75" customHeight="1" x14ac:dyDescent="0.25">
      <c r="A6" s="4" t="s">
        <v>8</v>
      </c>
      <c r="B6" s="5"/>
      <c r="C6" s="264" t="s">
        <v>377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4" x14ac:dyDescent="0.25">
      <c r="A7" s="4" t="s">
        <v>10</v>
      </c>
      <c r="B7" s="5"/>
      <c r="C7" s="305" t="s">
        <v>378</v>
      </c>
      <c r="D7" s="305"/>
      <c r="E7" s="305"/>
      <c r="F7" s="305"/>
      <c r="G7" s="305"/>
      <c r="H7" s="305"/>
      <c r="I7" s="305"/>
      <c r="J7" s="305"/>
      <c r="K7" s="305"/>
      <c r="L7" s="306"/>
    </row>
    <row r="8" spans="1:14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4" ht="12.75" customHeight="1" x14ac:dyDescent="0.25">
      <c r="A9" s="4"/>
      <c r="B9" s="5" t="s">
        <v>13</v>
      </c>
      <c r="C9" s="264"/>
      <c r="D9" s="264"/>
      <c r="E9" s="264"/>
      <c r="F9" s="264"/>
      <c r="G9" s="264"/>
      <c r="H9" s="264"/>
      <c r="I9" s="264"/>
      <c r="J9" s="264"/>
      <c r="K9" s="264"/>
      <c r="L9" s="265"/>
    </row>
    <row r="10" spans="1:14" ht="12.75" customHeight="1" x14ac:dyDescent="0.25">
      <c r="A10" s="4"/>
      <c r="B10" s="5" t="s">
        <v>15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8"/>
    </row>
    <row r="11" spans="1:14" ht="12.75" customHeight="1" x14ac:dyDescent="0.25">
      <c r="A11" s="4"/>
      <c r="B11" s="5" t="s">
        <v>16</v>
      </c>
      <c r="C11" s="309" t="s">
        <v>379</v>
      </c>
      <c r="D11" s="309"/>
      <c r="E11" s="309"/>
      <c r="F11" s="309"/>
      <c r="G11" s="309"/>
      <c r="H11" s="309"/>
      <c r="I11" s="309"/>
      <c r="J11" s="309"/>
      <c r="K11" s="309"/>
      <c r="L11" s="310"/>
    </row>
    <row r="12" spans="1:14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4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4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240900</v>
      </c>
      <c r="D20" s="28">
        <f>SUM(D21,D24,D25,D41,D43)</f>
        <v>240900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238365</v>
      </c>
      <c r="I20" s="28">
        <f>SUM(I21,I24,I25,I41,I43)</f>
        <v>238365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240900</v>
      </c>
      <c r="D24" s="51">
        <f>D51</f>
        <v>240900</v>
      </c>
      <c r="E24" s="51"/>
      <c r="F24" s="52" t="s">
        <v>35</v>
      </c>
      <c r="G24" s="53" t="s">
        <v>35</v>
      </c>
      <c r="H24" s="50">
        <f t="shared" si="1"/>
        <v>238365</v>
      </c>
      <c r="I24" s="51">
        <f>I51</f>
        <v>238365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58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240900</v>
      </c>
      <c r="D50" s="128">
        <f>SUM(D51,D283)</f>
        <v>240900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238365</v>
      </c>
      <c r="I50" s="128">
        <f>SUM(I51,I283)</f>
        <v>238365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240900</v>
      </c>
      <c r="D51" s="134">
        <f>SUM(D52,D194)</f>
        <v>240900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238365</v>
      </c>
      <c r="I51" s="134">
        <f>SUM(I52,I194)</f>
        <v>238365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240900</v>
      </c>
      <c r="D52" s="139">
        <f>SUM(D53,D75,D173,D187)</f>
        <v>240900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238365</v>
      </c>
      <c r="I52" s="139">
        <f>SUM(I53,I75,I173,I187)</f>
        <v>238365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240900</v>
      </c>
      <c r="D173" s="144">
        <f>SUM(D174,D184)</f>
        <v>240900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238365</v>
      </c>
      <c r="I173" s="144">
        <f>SUM(I174,I184)</f>
        <v>238365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240900</v>
      </c>
      <c r="D174" s="63">
        <f>SUM(D175,D179)</f>
        <v>240900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238365</v>
      </c>
      <c r="I174" s="63">
        <f>SUM(I175,I179)</f>
        <v>238365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240900</v>
      </c>
      <c r="D175" s="169">
        <f>SUM(D176:D178)</f>
        <v>240900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238365</v>
      </c>
      <c r="I175" s="169">
        <f>SUM(I176:I178)</f>
        <v>238365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>SUM(D177:G177)</f>
        <v>240900</v>
      </c>
      <c r="D177" s="74">
        <v>240900</v>
      </c>
      <c r="E177" s="74"/>
      <c r="F177" s="74"/>
      <c r="G177" s="157"/>
      <c r="H177" s="72">
        <f>SUM(I177:L177)</f>
        <v>238365</v>
      </c>
      <c r="I177" s="74">
        <v>238365</v>
      </c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2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2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2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2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2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2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42">SUM(C283,C269,C230,C195,C187,C173,C75,C53)</f>
        <v>240900</v>
      </c>
      <c r="D286" s="233">
        <f t="shared" si="42"/>
        <v>240900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238365</v>
      </c>
      <c r="I286" s="233">
        <f t="shared" si="42"/>
        <v>238365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3"/>
  <sheetViews>
    <sheetView showGridLines="0" view="pageLayout" zoomScaleNormal="100" workbookViewId="0">
      <selection activeCell="C6" sqref="C6:L6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6" t="s">
        <v>348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382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/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349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380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350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244375</v>
      </c>
      <c r="D20" s="28">
        <f>SUM(D21,D24,D25,D41,D43)</f>
        <v>244375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244375</v>
      </c>
      <c r="I20" s="28">
        <f>SUM(I21,I24,I25,I41,I43)</f>
        <v>244375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244375</v>
      </c>
      <c r="D24" s="51">
        <f>D51</f>
        <v>244375</v>
      </c>
      <c r="E24" s="51"/>
      <c r="F24" s="52" t="s">
        <v>35</v>
      </c>
      <c r="G24" s="53" t="s">
        <v>35</v>
      </c>
      <c r="H24" s="50">
        <f t="shared" si="1"/>
        <v>244375</v>
      </c>
      <c r="I24" s="51">
        <f>I51</f>
        <v>244375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2">SUM(D50:G50)</f>
        <v>244375</v>
      </c>
      <c r="D50" s="128">
        <f>SUM(D51,D283)</f>
        <v>244375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3">SUM(I50:L50)</f>
        <v>244375</v>
      </c>
      <c r="I50" s="128">
        <f>SUM(I51,I283)</f>
        <v>244375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2"/>
        <v>244375</v>
      </c>
      <c r="D51" s="134">
        <f>SUM(D52,D194)</f>
        <v>244375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244375</v>
      </c>
      <c r="I51" s="134">
        <f>SUM(I52,I194)</f>
        <v>244375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2"/>
        <v>244375</v>
      </c>
      <c r="D52" s="139">
        <f>SUM(D53,D75,D173,D187)</f>
        <v>244375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244375</v>
      </c>
      <c r="I52" s="139">
        <f>SUM(I53,I75,I173,I187)</f>
        <v>244375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2"/>
        <v>244375</v>
      </c>
      <c r="D75" s="144">
        <f>SUM(D76,D83,D130,D164,D165,D172)</f>
        <v>244375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244375</v>
      </c>
      <c r="I75" s="144">
        <f>SUM(I76,I83,I130,I164,I165,I172)</f>
        <v>244375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2"/>
        <v>0</v>
      </c>
      <c r="D82" s="74"/>
      <c r="E82" s="74"/>
      <c r="F82" s="74"/>
      <c r="G82" s="157"/>
      <c r="H82" s="72">
        <f t="shared" si="3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2"/>
        <v>244375</v>
      </c>
      <c r="D83" s="63">
        <f>SUM(D84,D89,D95,D103,D112,D116,D122,D128)</f>
        <v>244375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3"/>
        <v>244375</v>
      </c>
      <c r="I83" s="63">
        <f>SUM(I84,I89,I95,I103,I112,I116,I122,I128)</f>
        <v>244375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2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3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2"/>
        <v>0</v>
      </c>
      <c r="D85" s="68"/>
      <c r="E85" s="68"/>
      <c r="F85" s="68"/>
      <c r="G85" s="154"/>
      <c r="H85" s="66">
        <f t="shared" si="3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2"/>
        <v>0</v>
      </c>
      <c r="D86" s="74"/>
      <c r="E86" s="74"/>
      <c r="F86" s="74"/>
      <c r="G86" s="157"/>
      <c r="H86" s="72">
        <f t="shared" si="3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2"/>
        <v>0</v>
      </c>
      <c r="D87" s="74"/>
      <c r="E87" s="74"/>
      <c r="F87" s="74"/>
      <c r="G87" s="157"/>
      <c r="H87" s="72">
        <f t="shared" si="3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2"/>
        <v>0</v>
      </c>
      <c r="D88" s="74"/>
      <c r="E88" s="74"/>
      <c r="F88" s="74"/>
      <c r="G88" s="157"/>
      <c r="H88" s="72">
        <f t="shared" si="3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2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3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2"/>
        <v>0</v>
      </c>
      <c r="D90" s="74"/>
      <c r="E90" s="74"/>
      <c r="F90" s="74"/>
      <c r="G90" s="157"/>
      <c r="H90" s="72">
        <f t="shared" si="3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2"/>
        <v>0</v>
      </c>
      <c r="D91" s="74"/>
      <c r="E91" s="74"/>
      <c r="F91" s="74"/>
      <c r="G91" s="157"/>
      <c r="H91" s="72">
        <f t="shared" si="3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2"/>
        <v>0</v>
      </c>
      <c r="D92" s="74"/>
      <c r="E92" s="74"/>
      <c r="F92" s="74"/>
      <c r="G92" s="157"/>
      <c r="H92" s="72">
        <f t="shared" si="3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2"/>
        <v>0</v>
      </c>
      <c r="D93" s="74"/>
      <c r="E93" s="74"/>
      <c r="F93" s="74"/>
      <c r="G93" s="157"/>
      <c r="H93" s="72">
        <f t="shared" si="3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2"/>
        <v>0</v>
      </c>
      <c r="D94" s="74"/>
      <c r="E94" s="74"/>
      <c r="F94" s="74"/>
      <c r="G94" s="157"/>
      <c r="H94" s="72">
        <f t="shared" si="3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2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3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2"/>
        <v>0</v>
      </c>
      <c r="D96" s="74"/>
      <c r="E96" s="74"/>
      <c r="F96" s="74"/>
      <c r="G96" s="157"/>
      <c r="H96" s="72">
        <f t="shared" si="3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2"/>
        <v>0</v>
      </c>
      <c r="D97" s="74"/>
      <c r="E97" s="74"/>
      <c r="F97" s="74"/>
      <c r="G97" s="157"/>
      <c r="H97" s="72">
        <f t="shared" si="3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2"/>
        <v>0</v>
      </c>
      <c r="D98" s="68"/>
      <c r="E98" s="68"/>
      <c r="F98" s="68"/>
      <c r="G98" s="154"/>
      <c r="H98" s="66">
        <f t="shared" si="3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2"/>
        <v>0</v>
      </c>
      <c r="D99" s="74"/>
      <c r="E99" s="74"/>
      <c r="F99" s="74"/>
      <c r="G99" s="157"/>
      <c r="H99" s="72">
        <f t="shared" si="3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2"/>
        <v>0</v>
      </c>
      <c r="D100" s="74"/>
      <c r="E100" s="74"/>
      <c r="F100" s="74"/>
      <c r="G100" s="157"/>
      <c r="H100" s="72">
        <f t="shared" si="3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2"/>
        <v>0</v>
      </c>
      <c r="D101" s="74"/>
      <c r="E101" s="74"/>
      <c r="F101" s="74"/>
      <c r="G101" s="157"/>
      <c r="H101" s="72">
        <f t="shared" si="3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2"/>
        <v>0</v>
      </c>
      <c r="D102" s="74"/>
      <c r="E102" s="74"/>
      <c r="F102" s="74"/>
      <c r="G102" s="157"/>
      <c r="H102" s="72">
        <f t="shared" si="3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2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3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2"/>
        <v>0</v>
      </c>
      <c r="D104" s="74"/>
      <c r="E104" s="74"/>
      <c r="F104" s="74"/>
      <c r="G104" s="157"/>
      <c r="H104" s="72">
        <f t="shared" si="3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2"/>
        <v>0</v>
      </c>
      <c r="D105" s="74"/>
      <c r="E105" s="74"/>
      <c r="F105" s="74"/>
      <c r="G105" s="157"/>
      <c r="H105" s="72">
        <f t="shared" si="3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2"/>
        <v>0</v>
      </c>
      <c r="D106" s="74"/>
      <c r="E106" s="74"/>
      <c r="F106" s="74"/>
      <c r="G106" s="157"/>
      <c r="H106" s="72">
        <f t="shared" si="3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2"/>
        <v>0</v>
      </c>
      <c r="D107" s="74"/>
      <c r="E107" s="74"/>
      <c r="F107" s="74"/>
      <c r="G107" s="157"/>
      <c r="H107" s="72">
        <f t="shared" si="3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2"/>
        <v>0</v>
      </c>
      <c r="D108" s="74"/>
      <c r="E108" s="74"/>
      <c r="F108" s="74"/>
      <c r="G108" s="157"/>
      <c r="H108" s="72">
        <f t="shared" si="3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2"/>
        <v>0</v>
      </c>
      <c r="D109" s="74"/>
      <c r="E109" s="74"/>
      <c r="F109" s="74"/>
      <c r="G109" s="157"/>
      <c r="H109" s="72">
        <f t="shared" si="3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2"/>
        <v>0</v>
      </c>
      <c r="D110" s="74"/>
      <c r="E110" s="74"/>
      <c r="F110" s="74"/>
      <c r="G110" s="157"/>
      <c r="H110" s="72">
        <f t="shared" si="3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2"/>
        <v>0</v>
      </c>
      <c r="D111" s="74"/>
      <c r="E111" s="74"/>
      <c r="F111" s="74"/>
      <c r="G111" s="157"/>
      <c r="H111" s="72">
        <f t="shared" si="3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2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3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2"/>
        <v>0</v>
      </c>
      <c r="D113" s="74"/>
      <c r="E113" s="74"/>
      <c r="F113" s="74"/>
      <c r="G113" s="157"/>
      <c r="H113" s="72">
        <f t="shared" si="3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 t="shared" ref="C114:C127" si="4">SUM(D114:G114)</f>
        <v>0</v>
      </c>
      <c r="D114" s="74"/>
      <c r="E114" s="74"/>
      <c r="F114" s="74"/>
      <c r="G114" s="157"/>
      <c r="H114" s="72">
        <f t="shared" ref="H114:H127" si="5"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 t="shared" si="4"/>
        <v>0</v>
      </c>
      <c r="D115" s="74"/>
      <c r="E115" s="74"/>
      <c r="F115" s="74"/>
      <c r="G115" s="157"/>
      <c r="H115" s="72">
        <f t="shared" si="5"/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si="4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4"/>
        <v>0</v>
      </c>
      <c r="D117" s="74"/>
      <c r="E117" s="74"/>
      <c r="F117" s="74"/>
      <c r="G117" s="157"/>
      <c r="H117" s="72">
        <f t="shared" si="5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4"/>
        <v>0</v>
      </c>
      <c r="D118" s="74"/>
      <c r="E118" s="74"/>
      <c r="F118" s="74"/>
      <c r="G118" s="157"/>
      <c r="H118" s="72">
        <f t="shared" si="5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4"/>
        <v>0</v>
      </c>
      <c r="D119" s="74"/>
      <c r="E119" s="74"/>
      <c r="F119" s="74"/>
      <c r="G119" s="157"/>
      <c r="H119" s="72">
        <f t="shared" si="5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4"/>
        <v>0</v>
      </c>
      <c r="D120" s="74"/>
      <c r="E120" s="74"/>
      <c r="F120" s="74"/>
      <c r="G120" s="157"/>
      <c r="H120" s="72">
        <f t="shared" si="5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4"/>
        <v>0</v>
      </c>
      <c r="D121" s="74"/>
      <c r="E121" s="74"/>
      <c r="F121" s="74"/>
      <c r="G121" s="157"/>
      <c r="H121" s="72">
        <f t="shared" si="5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4"/>
        <v>244375</v>
      </c>
      <c r="D122" s="160">
        <f>SUM(D123:D127)</f>
        <v>244375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244375</v>
      </c>
      <c r="I122" s="160">
        <f>SUM(I123:I127)</f>
        <v>244375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4"/>
        <v>0</v>
      </c>
      <c r="D123" s="74"/>
      <c r="E123" s="74"/>
      <c r="F123" s="74"/>
      <c r="G123" s="157"/>
      <c r="H123" s="72">
        <f t="shared" si="5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4"/>
        <v>0</v>
      </c>
      <c r="D124" s="74"/>
      <c r="E124" s="74"/>
      <c r="F124" s="74"/>
      <c r="G124" s="157"/>
      <c r="H124" s="72">
        <f t="shared" si="5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4"/>
        <v>244375</v>
      </c>
      <c r="D125" s="74">
        <v>244375</v>
      </c>
      <c r="E125" s="74"/>
      <c r="F125" s="74"/>
      <c r="G125" s="157"/>
      <c r="H125" s="72">
        <f t="shared" si="5"/>
        <v>244375</v>
      </c>
      <c r="I125" s="74">
        <v>244375</v>
      </c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4"/>
        <v>0</v>
      </c>
      <c r="D126" s="74"/>
      <c r="E126" s="74"/>
      <c r="F126" s="74"/>
      <c r="G126" s="157"/>
      <c r="H126" s="72">
        <f t="shared" si="5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4"/>
        <v>0</v>
      </c>
      <c r="D127" s="74"/>
      <c r="E127" s="74"/>
      <c r="F127" s="74"/>
      <c r="G127" s="157"/>
      <c r="H127" s="72">
        <f t="shared" si="5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6">SUM(C129)</f>
        <v>0</v>
      </c>
      <c r="D128" s="169">
        <f t="shared" si="6"/>
        <v>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0</v>
      </c>
      <c r="I128" s="169">
        <f t="shared" si="6"/>
        <v>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2" ht="24" x14ac:dyDescent="0.25">
      <c r="A129" s="44">
        <v>2283</v>
      </c>
      <c r="B129" s="71" t="s">
        <v>137</v>
      </c>
      <c r="C129" s="72">
        <f t="shared" ref="C129:C192" si="7">SUM(D129:G129)</f>
        <v>0</v>
      </c>
      <c r="D129" s="74"/>
      <c r="E129" s="74"/>
      <c r="F129" s="74"/>
      <c r="G129" s="157"/>
      <c r="H129" s="72">
        <f t="shared" ref="H129:H192" si="8"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8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8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8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8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 t="shared" si="7"/>
        <v>0</v>
      </c>
      <c r="D176" s="74"/>
      <c r="E176" s="74"/>
      <c r="F176" s="74"/>
      <c r="G176" s="157"/>
      <c r="H176" s="72">
        <f t="shared" si="8"/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 t="shared" si="7"/>
        <v>0</v>
      </c>
      <c r="D177" s="74"/>
      <c r="E177" s="74"/>
      <c r="F177" s="74"/>
      <c r="G177" s="157"/>
      <c r="H177" s="72">
        <f t="shared" si="8"/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 t="shared" si="7"/>
        <v>0</v>
      </c>
      <c r="D178" s="74"/>
      <c r="E178" s="74"/>
      <c r="F178" s="74"/>
      <c r="G178" s="157"/>
      <c r="H178" s="72">
        <f t="shared" si="8"/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si="7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8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2" ht="72" x14ac:dyDescent="0.25">
      <c r="A180" s="44">
        <v>3291</v>
      </c>
      <c r="B180" s="71" t="s">
        <v>188</v>
      </c>
      <c r="C180" s="72">
        <f t="shared" si="7"/>
        <v>0</v>
      </c>
      <c r="D180" s="74"/>
      <c r="E180" s="74"/>
      <c r="F180" s="74"/>
      <c r="G180" s="187"/>
      <c r="H180" s="72">
        <f t="shared" si="8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7"/>
        <v>0</v>
      </c>
      <c r="D181" s="74"/>
      <c r="E181" s="74"/>
      <c r="F181" s="74"/>
      <c r="G181" s="187"/>
      <c r="H181" s="72">
        <f t="shared" si="8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7"/>
        <v>0</v>
      </c>
      <c r="D182" s="74"/>
      <c r="E182" s="74"/>
      <c r="F182" s="74"/>
      <c r="G182" s="187"/>
      <c r="H182" s="72">
        <f t="shared" si="8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7"/>
        <v>0</v>
      </c>
      <c r="D183" s="189"/>
      <c r="E183" s="189"/>
      <c r="F183" s="189"/>
      <c r="G183" s="190"/>
      <c r="H183" s="185">
        <f t="shared" si="8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8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 t="shared" si="7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si="7"/>
        <v>0</v>
      </c>
      <c r="D189" s="68"/>
      <c r="E189" s="68"/>
      <c r="F189" s="68"/>
      <c r="G189" s="154"/>
      <c r="H189" s="66">
        <f t="shared" si="8"/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7"/>
        <v>0</v>
      </c>
      <c r="D190" s="74"/>
      <c r="E190" s="74"/>
      <c r="F190" s="74"/>
      <c r="G190" s="157"/>
      <c r="H190" s="72">
        <f t="shared" si="8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7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8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 t="shared" si="7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8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ref="C193:C256" si="9">SUM(D193:G193)</f>
        <v>0</v>
      </c>
      <c r="D193" s="74"/>
      <c r="E193" s="74"/>
      <c r="F193" s="74"/>
      <c r="G193" s="157"/>
      <c r="H193" s="72">
        <f t="shared" ref="H193:H256" si="10">SUM(I193:L193)</f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9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0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9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0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9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0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9"/>
        <v>0</v>
      </c>
      <c r="D197" s="68"/>
      <c r="E197" s="68"/>
      <c r="F197" s="68"/>
      <c r="G197" s="154"/>
      <c r="H197" s="66">
        <f t="shared" si="10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9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0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9"/>
        <v>0</v>
      </c>
      <c r="D199" s="74"/>
      <c r="E199" s="74"/>
      <c r="F199" s="74"/>
      <c r="G199" s="157"/>
      <c r="H199" s="72">
        <f t="shared" si="10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9"/>
        <v>0</v>
      </c>
      <c r="D200" s="74"/>
      <c r="E200" s="74"/>
      <c r="F200" s="74"/>
      <c r="G200" s="157"/>
      <c r="H200" s="72">
        <f t="shared" si="10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9"/>
        <v>0</v>
      </c>
      <c r="D201" s="74"/>
      <c r="E201" s="74"/>
      <c r="F201" s="74"/>
      <c r="G201" s="157"/>
      <c r="H201" s="72">
        <f t="shared" si="10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9"/>
        <v>0</v>
      </c>
      <c r="D202" s="74"/>
      <c r="E202" s="74"/>
      <c r="F202" s="74"/>
      <c r="G202" s="157"/>
      <c r="H202" s="72">
        <f t="shared" si="10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9"/>
        <v>0</v>
      </c>
      <c r="D203" s="74"/>
      <c r="E203" s="74"/>
      <c r="F203" s="74"/>
      <c r="G203" s="157"/>
      <c r="H203" s="72">
        <f t="shared" si="10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9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0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9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0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9"/>
        <v>0</v>
      </c>
      <c r="D206" s="68"/>
      <c r="E206" s="68"/>
      <c r="F206" s="68"/>
      <c r="G206" s="154"/>
      <c r="H206" s="66">
        <f t="shared" si="10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9"/>
        <v>0</v>
      </c>
      <c r="D207" s="74"/>
      <c r="E207" s="74"/>
      <c r="F207" s="74"/>
      <c r="G207" s="157"/>
      <c r="H207" s="72">
        <f t="shared" si="10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9"/>
        <v>0</v>
      </c>
      <c r="D208" s="74"/>
      <c r="E208" s="74"/>
      <c r="F208" s="74"/>
      <c r="G208" s="157"/>
      <c r="H208" s="72">
        <f t="shared" si="10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9"/>
        <v>0</v>
      </c>
      <c r="D209" s="74"/>
      <c r="E209" s="74"/>
      <c r="F209" s="74"/>
      <c r="G209" s="157"/>
      <c r="H209" s="72">
        <f t="shared" si="10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 t="shared" si="9"/>
        <v>0</v>
      </c>
      <c r="D210" s="74"/>
      <c r="E210" s="74"/>
      <c r="F210" s="74"/>
      <c r="G210" s="157"/>
      <c r="H210" s="72">
        <f t="shared" si="10"/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9"/>
        <v>0</v>
      </c>
      <c r="D211" s="74"/>
      <c r="E211" s="74"/>
      <c r="F211" s="74"/>
      <c r="G211" s="157"/>
      <c r="H211" s="72">
        <f t="shared" si="10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9"/>
        <v>0</v>
      </c>
      <c r="D212" s="74"/>
      <c r="E212" s="74"/>
      <c r="F212" s="74"/>
      <c r="G212" s="157"/>
      <c r="H212" s="72">
        <f t="shared" si="10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9"/>
        <v>0</v>
      </c>
      <c r="D213" s="74"/>
      <c r="E213" s="74"/>
      <c r="F213" s="74"/>
      <c r="G213" s="157"/>
      <c r="H213" s="72">
        <f t="shared" si="10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9"/>
        <v>0</v>
      </c>
      <c r="D214" s="74"/>
      <c r="E214" s="74"/>
      <c r="F214" s="74"/>
      <c r="G214" s="157"/>
      <c r="H214" s="72">
        <f t="shared" si="10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9"/>
        <v>0</v>
      </c>
      <c r="D215" s="74"/>
      <c r="E215" s="74"/>
      <c r="F215" s="74"/>
      <c r="G215" s="157"/>
      <c r="H215" s="72">
        <f t="shared" si="10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9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0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9"/>
        <v>0</v>
      </c>
      <c r="D217" s="74"/>
      <c r="E217" s="74"/>
      <c r="F217" s="74"/>
      <c r="G217" s="157"/>
      <c r="H217" s="72">
        <f t="shared" si="10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9"/>
        <v>0</v>
      </c>
      <c r="D218" s="74"/>
      <c r="E218" s="74"/>
      <c r="F218" s="74"/>
      <c r="G218" s="157"/>
      <c r="H218" s="72">
        <f t="shared" si="10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9"/>
        <v>0</v>
      </c>
      <c r="D219" s="74"/>
      <c r="E219" s="74"/>
      <c r="F219" s="74"/>
      <c r="G219" s="157"/>
      <c r="H219" s="72">
        <f t="shared" si="10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9"/>
        <v>0</v>
      </c>
      <c r="D220" s="74"/>
      <c r="E220" s="74"/>
      <c r="F220" s="74"/>
      <c r="G220" s="157"/>
      <c r="H220" s="72">
        <f t="shared" si="10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9"/>
        <v>0</v>
      </c>
      <c r="D221" s="74"/>
      <c r="E221" s="74"/>
      <c r="F221" s="74"/>
      <c r="G221" s="157"/>
      <c r="H221" s="72">
        <f t="shared" si="10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9"/>
        <v>0</v>
      </c>
      <c r="D222" s="74"/>
      <c r="E222" s="74"/>
      <c r="F222" s="74"/>
      <c r="G222" s="157"/>
      <c r="H222" s="72">
        <f t="shared" si="10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9"/>
        <v>0</v>
      </c>
      <c r="D223" s="74"/>
      <c r="E223" s="74"/>
      <c r="F223" s="74"/>
      <c r="G223" s="157"/>
      <c r="H223" s="72">
        <f t="shared" si="10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9"/>
        <v>0</v>
      </c>
      <c r="D224" s="74"/>
      <c r="E224" s="74"/>
      <c r="F224" s="74"/>
      <c r="G224" s="157"/>
      <c r="H224" s="72">
        <f t="shared" si="10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9"/>
        <v>0</v>
      </c>
      <c r="D225" s="74"/>
      <c r="E225" s="74"/>
      <c r="F225" s="74"/>
      <c r="G225" s="157"/>
      <c r="H225" s="72">
        <f t="shared" si="10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9"/>
        <v>0</v>
      </c>
      <c r="D226" s="74"/>
      <c r="E226" s="74"/>
      <c r="F226" s="74"/>
      <c r="G226" s="157"/>
      <c r="H226" s="72">
        <f t="shared" si="10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9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0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9"/>
        <v>0</v>
      </c>
      <c r="D228" s="74"/>
      <c r="E228" s="74"/>
      <c r="F228" s="74"/>
      <c r="G228" s="157"/>
      <c r="H228" s="72">
        <f t="shared" si="10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9"/>
        <v>0</v>
      </c>
      <c r="D229" s="163"/>
      <c r="E229" s="163"/>
      <c r="F229" s="163"/>
      <c r="G229" s="164"/>
      <c r="H229" s="117">
        <f t="shared" si="10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9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0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 t="shared" si="9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0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9"/>
        <v>0</v>
      </c>
      <c r="D232" s="68"/>
      <c r="E232" s="68"/>
      <c r="F232" s="68"/>
      <c r="G232" s="206"/>
      <c r="H232" s="207">
        <f t="shared" si="10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9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0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2" ht="24" x14ac:dyDescent="0.25">
      <c r="A234" s="44">
        <v>6239</v>
      </c>
      <c r="B234" s="65" t="s">
        <v>242</v>
      </c>
      <c r="C234" s="201">
        <f t="shared" si="9"/>
        <v>0</v>
      </c>
      <c r="D234" s="68"/>
      <c r="E234" s="68"/>
      <c r="F234" s="68"/>
      <c r="G234" s="154"/>
      <c r="H234" s="208">
        <f t="shared" si="10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 t="shared" si="9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0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 t="shared" si="9"/>
        <v>0</v>
      </c>
      <c r="D236" s="74"/>
      <c r="E236" s="74"/>
      <c r="F236" s="74"/>
      <c r="G236" s="157"/>
      <c r="H236" s="208">
        <f t="shared" si="10"/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 t="shared" si="9"/>
        <v>0</v>
      </c>
      <c r="D237" s="74"/>
      <c r="E237" s="74"/>
      <c r="F237" s="74"/>
      <c r="G237" s="157"/>
      <c r="H237" s="208">
        <f t="shared" si="10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 t="shared" si="9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0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 t="shared" si="9"/>
        <v>0</v>
      </c>
      <c r="D239" s="74"/>
      <c r="E239" s="74"/>
      <c r="F239" s="74"/>
      <c r="G239" s="157"/>
      <c r="H239" s="208">
        <f t="shared" si="10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9"/>
        <v>0</v>
      </c>
      <c r="D240" s="74"/>
      <c r="E240" s="74"/>
      <c r="F240" s="74"/>
      <c r="G240" s="157"/>
      <c r="H240" s="208">
        <f t="shared" si="10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9"/>
        <v>0</v>
      </c>
      <c r="D241" s="74"/>
      <c r="E241" s="74"/>
      <c r="F241" s="74"/>
      <c r="G241" s="157"/>
      <c r="H241" s="208">
        <f t="shared" si="10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9"/>
        <v>0</v>
      </c>
      <c r="D242" s="74"/>
      <c r="E242" s="74"/>
      <c r="F242" s="74"/>
      <c r="G242" s="157"/>
      <c r="H242" s="208">
        <f t="shared" si="10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9"/>
        <v>0</v>
      </c>
      <c r="D243" s="74"/>
      <c r="E243" s="74"/>
      <c r="F243" s="74"/>
      <c r="G243" s="157"/>
      <c r="H243" s="208">
        <f t="shared" si="10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9"/>
        <v>0</v>
      </c>
      <c r="D244" s="74"/>
      <c r="E244" s="74"/>
      <c r="F244" s="74"/>
      <c r="G244" s="157"/>
      <c r="H244" s="208">
        <f t="shared" si="10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9"/>
        <v>0</v>
      </c>
      <c r="D245" s="74"/>
      <c r="E245" s="74"/>
      <c r="F245" s="74"/>
      <c r="G245" s="157"/>
      <c r="H245" s="208">
        <f t="shared" si="10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9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0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2" x14ac:dyDescent="0.25">
      <c r="A247" s="44">
        <v>6291</v>
      </c>
      <c r="B247" s="71" t="s">
        <v>255</v>
      </c>
      <c r="C247" s="201">
        <f t="shared" si="9"/>
        <v>0</v>
      </c>
      <c r="D247" s="74"/>
      <c r="E247" s="74"/>
      <c r="F247" s="74"/>
      <c r="G247" s="211"/>
      <c r="H247" s="201">
        <f t="shared" si="10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9"/>
        <v>0</v>
      </c>
      <c r="D248" s="74"/>
      <c r="E248" s="74"/>
      <c r="F248" s="74"/>
      <c r="G248" s="211"/>
      <c r="H248" s="201">
        <f t="shared" si="10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9"/>
        <v>0</v>
      </c>
      <c r="D249" s="74"/>
      <c r="E249" s="74"/>
      <c r="F249" s="74"/>
      <c r="G249" s="211"/>
      <c r="H249" s="201">
        <f t="shared" si="10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9"/>
        <v>0</v>
      </c>
      <c r="D250" s="74"/>
      <c r="E250" s="74"/>
      <c r="F250" s="74"/>
      <c r="G250" s="211"/>
      <c r="H250" s="201">
        <f t="shared" si="10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9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0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2" ht="24" x14ac:dyDescent="0.25">
      <c r="A252" s="168">
        <v>6320</v>
      </c>
      <c r="B252" s="65" t="s">
        <v>260</v>
      </c>
      <c r="C252" s="209">
        <f t="shared" si="9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0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2" x14ac:dyDescent="0.25">
      <c r="A253" s="44">
        <v>6322</v>
      </c>
      <c r="B253" s="71" t="s">
        <v>261</v>
      </c>
      <c r="C253" s="201">
        <f t="shared" si="9"/>
        <v>0</v>
      </c>
      <c r="D253" s="74"/>
      <c r="E253" s="74"/>
      <c r="F253" s="74"/>
      <c r="G253" s="211"/>
      <c r="H253" s="201">
        <f t="shared" si="10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9"/>
        <v>0</v>
      </c>
      <c r="D254" s="74"/>
      <c r="E254" s="74"/>
      <c r="F254" s="74"/>
      <c r="G254" s="211"/>
      <c r="H254" s="201">
        <f t="shared" si="10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9"/>
        <v>0</v>
      </c>
      <c r="D255" s="74"/>
      <c r="E255" s="74"/>
      <c r="F255" s="74"/>
      <c r="G255" s="211"/>
      <c r="H255" s="201">
        <f t="shared" si="10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9"/>
        <v>0</v>
      </c>
      <c r="D256" s="68"/>
      <c r="E256" s="68"/>
      <c r="F256" s="68"/>
      <c r="G256" s="214"/>
      <c r="H256" s="205">
        <f t="shared" si="10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 t="shared" ref="C257:C285" si="11">SUM(D257:G257)</f>
        <v>0</v>
      </c>
      <c r="D257" s="189"/>
      <c r="E257" s="189"/>
      <c r="F257" s="189"/>
      <c r="G257" s="211"/>
      <c r="H257" s="209">
        <f t="shared" ref="H257:H285" si="12"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11"/>
        <v>0</v>
      </c>
      <c r="D258" s="74"/>
      <c r="E258" s="74"/>
      <c r="F258" s="74"/>
      <c r="G258" s="157"/>
      <c r="H258" s="208">
        <f t="shared" si="12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 t="shared" si="11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2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1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2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1"/>
        <v>0</v>
      </c>
      <c r="D261" s="74"/>
      <c r="E261" s="74"/>
      <c r="F261" s="74"/>
      <c r="G261" s="157"/>
      <c r="H261" s="208">
        <f t="shared" si="12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11"/>
        <v>0</v>
      </c>
      <c r="D262" s="74"/>
      <c r="E262" s="74"/>
      <c r="F262" s="74"/>
      <c r="G262" s="157"/>
      <c r="H262" s="208">
        <f t="shared" si="12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11"/>
        <v>0</v>
      </c>
      <c r="D263" s="74"/>
      <c r="E263" s="74"/>
      <c r="F263" s="74"/>
      <c r="G263" s="157"/>
      <c r="H263" s="208">
        <f t="shared" si="12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11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2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1"/>
        <v>0</v>
      </c>
      <c r="D265" s="74"/>
      <c r="E265" s="74"/>
      <c r="F265" s="74"/>
      <c r="G265" s="157"/>
      <c r="H265" s="208">
        <f t="shared" si="12"/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 t="shared" si="11"/>
        <v>0</v>
      </c>
      <c r="D267" s="74"/>
      <c r="E267" s="74"/>
      <c r="F267" s="74"/>
      <c r="G267" s="157"/>
      <c r="H267" s="208">
        <f t="shared" si="12"/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 t="shared" si="11"/>
        <v>0</v>
      </c>
      <c r="D268" s="74"/>
      <c r="E268" s="74"/>
      <c r="F268" s="74"/>
      <c r="G268" s="157"/>
      <c r="H268" s="208">
        <f t="shared" si="12"/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11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1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1"/>
        <v>0</v>
      </c>
      <c r="D271" s="68"/>
      <c r="E271" s="68"/>
      <c r="F271" s="68"/>
      <c r="G271" s="154"/>
      <c r="H271" s="66">
        <f t="shared" si="12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 t="shared" si="11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2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2" ht="48" x14ac:dyDescent="0.25">
      <c r="A277" s="44">
        <v>7245</v>
      </c>
      <c r="B277" s="71" t="s">
        <v>285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11"/>
        <v>0</v>
      </c>
      <c r="D280" s="68"/>
      <c r="E280" s="68"/>
      <c r="F280" s="68"/>
      <c r="G280" s="154"/>
      <c r="H280" s="66">
        <f t="shared" si="12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2" x14ac:dyDescent="0.25">
      <c r="A282" s="150">
        <v>7720</v>
      </c>
      <c r="B282" s="65" t="s">
        <v>290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11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2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11"/>
        <v>0</v>
      </c>
      <c r="D284" s="74"/>
      <c r="E284" s="74"/>
      <c r="F284" s="74"/>
      <c r="G284" s="157"/>
      <c r="H284" s="72">
        <f t="shared" si="12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11"/>
        <v>0</v>
      </c>
      <c r="D285" s="68"/>
      <c r="E285" s="68"/>
      <c r="F285" s="68"/>
      <c r="G285" s="154"/>
      <c r="H285" s="66">
        <f t="shared" si="12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13">SUM(C283,C269,C230,C195,C187,C173,C75,C53)</f>
        <v>244375</v>
      </c>
      <c r="D286" s="233">
        <f t="shared" si="13"/>
        <v>244375</v>
      </c>
      <c r="E286" s="233">
        <f t="shared" si="13"/>
        <v>0</v>
      </c>
      <c r="F286" s="233">
        <f t="shared" si="13"/>
        <v>0</v>
      </c>
      <c r="G286" s="234">
        <f t="shared" si="13"/>
        <v>0</v>
      </c>
      <c r="H286" s="235">
        <f t="shared" si="13"/>
        <v>244375</v>
      </c>
      <c r="I286" s="233">
        <f t="shared" si="13"/>
        <v>244375</v>
      </c>
      <c r="J286" s="233">
        <f t="shared" si="13"/>
        <v>0</v>
      </c>
      <c r="K286" s="233">
        <f t="shared" si="13"/>
        <v>0</v>
      </c>
      <c r="L286" s="236">
        <f t="shared" si="13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14">SUM(C289,C290)-C297+C298</f>
        <v>0</v>
      </c>
      <c r="D288" s="242">
        <f t="shared" si="14"/>
        <v>0</v>
      </c>
      <c r="E288" s="242">
        <f t="shared" si="14"/>
        <v>0</v>
      </c>
      <c r="F288" s="242">
        <f t="shared" si="14"/>
        <v>0</v>
      </c>
      <c r="G288" s="243">
        <f t="shared" si="14"/>
        <v>0</v>
      </c>
      <c r="H288" s="244">
        <f t="shared" si="14"/>
        <v>0</v>
      </c>
      <c r="I288" s="242">
        <f t="shared" si="14"/>
        <v>0</v>
      </c>
      <c r="J288" s="242">
        <f t="shared" si="14"/>
        <v>0</v>
      </c>
      <c r="K288" s="242">
        <f t="shared" si="14"/>
        <v>0</v>
      </c>
      <c r="L288" s="245">
        <f t="shared" si="14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5">C21-C283</f>
        <v>0</v>
      </c>
      <c r="D289" s="128">
        <f t="shared" si="15"/>
        <v>0</v>
      </c>
      <c r="E289" s="128">
        <f t="shared" si="15"/>
        <v>0</v>
      </c>
      <c r="F289" s="128">
        <f t="shared" si="15"/>
        <v>0</v>
      </c>
      <c r="G289" s="129">
        <f t="shared" si="15"/>
        <v>0</v>
      </c>
      <c r="H289" s="247">
        <f t="shared" si="15"/>
        <v>0</v>
      </c>
      <c r="I289" s="128">
        <f t="shared" si="15"/>
        <v>0</v>
      </c>
      <c r="J289" s="128">
        <f t="shared" si="15"/>
        <v>0</v>
      </c>
      <c r="K289" s="128">
        <f t="shared" si="15"/>
        <v>0</v>
      </c>
      <c r="L289" s="130">
        <f t="shared" si="15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6">SUM(C291,C293,C295)-SUM(C292,C294,C296)</f>
        <v>0</v>
      </c>
      <c r="D290" s="242">
        <f t="shared" si="16"/>
        <v>0</v>
      </c>
      <c r="E290" s="242">
        <f t="shared" si="16"/>
        <v>0</v>
      </c>
      <c r="F290" s="242">
        <f t="shared" si="16"/>
        <v>0</v>
      </c>
      <c r="G290" s="249">
        <f t="shared" si="16"/>
        <v>0</v>
      </c>
      <c r="H290" s="244">
        <f t="shared" si="16"/>
        <v>0</v>
      </c>
      <c r="I290" s="242">
        <f t="shared" si="16"/>
        <v>0</v>
      </c>
      <c r="J290" s="242">
        <f t="shared" si="16"/>
        <v>0</v>
      </c>
      <c r="K290" s="242">
        <f t="shared" si="16"/>
        <v>0</v>
      </c>
      <c r="L290" s="245">
        <f t="shared" si="16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7">SUM(D291:G291)</f>
        <v>0</v>
      </c>
      <c r="D291" s="81"/>
      <c r="E291" s="81"/>
      <c r="F291" s="81"/>
      <c r="G291" s="229"/>
      <c r="H291" s="79">
        <f t="shared" ref="H291:H298" si="18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7"/>
        <v>0</v>
      </c>
      <c r="D292" s="74"/>
      <c r="E292" s="74"/>
      <c r="F292" s="74"/>
      <c r="G292" s="157"/>
      <c r="H292" s="72">
        <f t="shared" si="18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7"/>
        <v>0</v>
      </c>
      <c r="D293" s="74"/>
      <c r="E293" s="74"/>
      <c r="F293" s="74"/>
      <c r="G293" s="157"/>
      <c r="H293" s="72">
        <f t="shared" si="18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7"/>
        <v>0</v>
      </c>
      <c r="D294" s="74"/>
      <c r="E294" s="74"/>
      <c r="F294" s="74"/>
      <c r="G294" s="157"/>
      <c r="H294" s="72">
        <f t="shared" si="18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7"/>
        <v>0</v>
      </c>
      <c r="D295" s="74"/>
      <c r="E295" s="74"/>
      <c r="F295" s="74"/>
      <c r="G295" s="157"/>
      <c r="H295" s="72">
        <f t="shared" si="18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7"/>
        <v>0</v>
      </c>
      <c r="D296" s="189"/>
      <c r="E296" s="189"/>
      <c r="F296" s="189"/>
      <c r="G296" s="253"/>
      <c r="H296" s="185">
        <f t="shared" si="18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7"/>
        <v>0</v>
      </c>
      <c r="D297" s="256"/>
      <c r="E297" s="256"/>
      <c r="F297" s="256"/>
      <c r="G297" s="257"/>
      <c r="H297" s="255">
        <f t="shared" si="18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7"/>
        <v>0</v>
      </c>
      <c r="D298" s="177"/>
      <c r="E298" s="177"/>
      <c r="F298" s="177"/>
      <c r="G298" s="178"/>
      <c r="H298" s="260">
        <f t="shared" si="18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5"/>
  <sheetViews>
    <sheetView showGridLines="0" view="pageLayout" zoomScaleNormal="100" workbookViewId="0">
      <selection activeCell="C4" sqref="C4:L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4" x14ac:dyDescent="0.25">
      <c r="A1" s="266" t="s">
        <v>342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4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4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4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  <c r="N4" s="1" t="s">
        <v>343</v>
      </c>
    </row>
    <row r="5" spans="1:14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  <c r="N5" s="1" t="s">
        <v>63</v>
      </c>
    </row>
    <row r="6" spans="1:14" ht="12.75" customHeight="1" x14ac:dyDescent="0.25">
      <c r="A6" s="4" t="s">
        <v>8</v>
      </c>
      <c r="B6" s="5"/>
      <c r="C6" s="264" t="s">
        <v>320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4" x14ac:dyDescent="0.25">
      <c r="A7" s="4" t="s">
        <v>10</v>
      </c>
      <c r="B7" s="5"/>
      <c r="C7" s="270" t="s">
        <v>340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4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4" ht="12.75" customHeight="1" x14ac:dyDescent="0.25">
      <c r="A9" s="4"/>
      <c r="B9" s="5" t="s">
        <v>13</v>
      </c>
      <c r="C9" s="264" t="s">
        <v>341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4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4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4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4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4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3611903</v>
      </c>
      <c r="D20" s="28">
        <f>SUM(D21,D24,D25,D41,D43)</f>
        <v>3611903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3309648</v>
      </c>
      <c r="I20" s="28">
        <f>SUM(I21,I24,I25,I41,I43)</f>
        <v>3309648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3611903</v>
      </c>
      <c r="D24" s="51">
        <f>3397898+214005</f>
        <v>3611903</v>
      </c>
      <c r="E24" s="51"/>
      <c r="F24" s="52" t="s">
        <v>35</v>
      </c>
      <c r="G24" s="53" t="s">
        <v>35</v>
      </c>
      <c r="H24" s="50">
        <f t="shared" si="1"/>
        <v>3309648</v>
      </c>
      <c r="I24" s="51">
        <f>I51</f>
        <v>3309648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81" si="2">SUM(D50:G50)</f>
        <v>3611903</v>
      </c>
      <c r="D50" s="128">
        <f>SUM(D51,D283)</f>
        <v>3611903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81" si="3">SUM(I50:L50)</f>
        <v>3309648</v>
      </c>
      <c r="I50" s="128">
        <f>SUM(I51,I283)</f>
        <v>3309648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2"/>
        <v>3611903</v>
      </c>
      <c r="D51" s="134">
        <f>SUM(D52,D194)</f>
        <v>3611903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3309648</v>
      </c>
      <c r="I51" s="134">
        <f>SUM(I52,I194)</f>
        <v>3309648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2"/>
        <v>3441003</v>
      </c>
      <c r="D52" s="139">
        <f>SUM(D53,D75,D173,D187)</f>
        <v>3441003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3254048</v>
      </c>
      <c r="I52" s="139">
        <f>SUM(I53,I75,I173,I187)</f>
        <v>3254048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2"/>
        <v>3397898</v>
      </c>
      <c r="D53" s="144">
        <f>SUM(D54,D67)</f>
        <v>3397898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3220331</v>
      </c>
      <c r="I53" s="144">
        <f>SUM(I54,I67)</f>
        <v>3220331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2"/>
        <v>2608971</v>
      </c>
      <c r="D54" s="63">
        <f>SUM(D55,D58,D66)</f>
        <v>2608971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2456635</v>
      </c>
      <c r="I54" s="63">
        <f>SUM(I55,I58,I66)</f>
        <v>2456635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2"/>
        <v>2218922</v>
      </c>
      <c r="D55" s="151">
        <f>SUM(D56:D57)</f>
        <v>2218922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2129530</v>
      </c>
      <c r="I55" s="151">
        <f>SUM(I56:I57)</f>
        <v>2129530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2"/>
        <v>2218922</v>
      </c>
      <c r="D57" s="74">
        <v>2218922</v>
      </c>
      <c r="E57" s="74"/>
      <c r="F57" s="74"/>
      <c r="G57" s="157"/>
      <c r="H57" s="72">
        <f t="shared" si="3"/>
        <v>2129530</v>
      </c>
      <c r="I57" s="74">
        <v>2129530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2"/>
        <v>319730</v>
      </c>
      <c r="D58" s="160">
        <f>SUM(D59:D65)</f>
        <v>319730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270930</v>
      </c>
      <c r="I58" s="160">
        <f>SUM(I59:I65)</f>
        <v>270930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2"/>
        <v>46824</v>
      </c>
      <c r="D60" s="74">
        <v>46824</v>
      </c>
      <c r="E60" s="74"/>
      <c r="F60" s="74"/>
      <c r="G60" s="157"/>
      <c r="H60" s="72">
        <f t="shared" si="3"/>
        <v>20000</v>
      </c>
      <c r="I60" s="74">
        <v>20000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2"/>
        <v>96575</v>
      </c>
      <c r="D62" s="74">
        <v>96575</v>
      </c>
      <c r="E62" s="74"/>
      <c r="F62" s="74"/>
      <c r="G62" s="157"/>
      <c r="H62" s="72">
        <f t="shared" si="3"/>
        <v>50000</v>
      </c>
      <c r="I62" s="74">
        <v>50000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2"/>
        <v>55000</v>
      </c>
      <c r="D63" s="74">
        <v>55000</v>
      </c>
      <c r="E63" s="74"/>
      <c r="F63" s="74"/>
      <c r="G63" s="157"/>
      <c r="H63" s="72">
        <f t="shared" si="3"/>
        <v>52550</v>
      </c>
      <c r="I63" s="74">
        <v>52550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2"/>
        <v>121331</v>
      </c>
      <c r="D64" s="74">
        <v>121331</v>
      </c>
      <c r="E64" s="74"/>
      <c r="F64" s="74"/>
      <c r="G64" s="157"/>
      <c r="H64" s="72">
        <f t="shared" si="3"/>
        <v>148380</v>
      </c>
      <c r="I64" s="74">
        <v>148380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2"/>
        <v>70319</v>
      </c>
      <c r="D66" s="163">
        <v>70319</v>
      </c>
      <c r="E66" s="163"/>
      <c r="F66" s="163"/>
      <c r="G66" s="164"/>
      <c r="H66" s="117">
        <f t="shared" si="3"/>
        <v>56175</v>
      </c>
      <c r="I66" s="163">
        <v>56175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2"/>
        <v>788927</v>
      </c>
      <c r="D67" s="63">
        <f>SUM(D68:D69)</f>
        <v>788927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763696</v>
      </c>
      <c r="I67" s="63">
        <f>SUM(I68:I69)</f>
        <v>763696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2"/>
        <v>634904</v>
      </c>
      <c r="D68" s="68">
        <v>634904</v>
      </c>
      <c r="E68" s="68"/>
      <c r="F68" s="68"/>
      <c r="G68" s="154"/>
      <c r="H68" s="66">
        <f t="shared" si="3"/>
        <v>619475</v>
      </c>
      <c r="I68" s="68">
        <v>619475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2"/>
        <v>154023</v>
      </c>
      <c r="D69" s="160">
        <f>SUM(D70:D74)</f>
        <v>154023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144221</v>
      </c>
      <c r="I69" s="160">
        <f>SUM(I70:I74)</f>
        <v>144221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2"/>
        <v>121575</v>
      </c>
      <c r="D70" s="74">
        <v>121575</v>
      </c>
      <c r="E70" s="74"/>
      <c r="F70" s="74"/>
      <c r="G70" s="157"/>
      <c r="H70" s="72">
        <f t="shared" si="3"/>
        <v>114867</v>
      </c>
      <c r="I70" s="74">
        <v>114867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2"/>
        <v>1500</v>
      </c>
      <c r="D71" s="74">
        <v>1500</v>
      </c>
      <c r="E71" s="74"/>
      <c r="F71" s="74"/>
      <c r="G71" s="157"/>
      <c r="H71" s="72">
        <f t="shared" si="3"/>
        <v>1394</v>
      </c>
      <c r="I71" s="74">
        <v>1394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2"/>
        <v>30948</v>
      </c>
      <c r="D73" s="74">
        <v>30948</v>
      </c>
      <c r="E73" s="74"/>
      <c r="F73" s="74"/>
      <c r="G73" s="157"/>
      <c r="H73" s="72">
        <f t="shared" si="3"/>
        <v>27960</v>
      </c>
      <c r="I73" s="74">
        <v>27960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2"/>
        <v>43105</v>
      </c>
      <c r="D75" s="144">
        <f>SUM(D76,D83,D130,D164,D165,D172)</f>
        <v>43105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33717</v>
      </c>
      <c r="I75" s="144">
        <f>SUM(I76,I83,I130,I164,I165,I172)</f>
        <v>33717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ref="C82:C113" si="4">SUM(D82:G82)</f>
        <v>0</v>
      </c>
      <c r="D82" s="74"/>
      <c r="E82" s="74"/>
      <c r="F82" s="74"/>
      <c r="G82" s="157"/>
      <c r="H82" s="72">
        <f t="shared" ref="H82:H127" si="5">SUM(I82:L82)</f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4"/>
        <v>9965</v>
      </c>
      <c r="D83" s="63">
        <f>SUM(D84,D89,D95,D103,D112,D116,D122,D128)</f>
        <v>9965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5"/>
        <v>7677</v>
      </c>
      <c r="I83" s="63">
        <f>SUM(I84,I89,I95,I103,I112,I116,I122,I128)</f>
        <v>7677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4"/>
        <v>900</v>
      </c>
      <c r="D84" s="151">
        <f>SUM(D85:D88)</f>
        <v>900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5"/>
        <v>900</v>
      </c>
      <c r="I84" s="151">
        <f>SUM(I85:I88)</f>
        <v>900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4"/>
        <v>0</v>
      </c>
      <c r="D85" s="68"/>
      <c r="E85" s="68"/>
      <c r="F85" s="68"/>
      <c r="G85" s="154"/>
      <c r="H85" s="66">
        <f t="shared" si="5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4"/>
        <v>0</v>
      </c>
      <c r="D86" s="74"/>
      <c r="E86" s="74"/>
      <c r="F86" s="74"/>
      <c r="G86" s="157"/>
      <c r="H86" s="72">
        <f t="shared" si="5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4"/>
        <v>0</v>
      </c>
      <c r="D87" s="74"/>
      <c r="E87" s="74"/>
      <c r="F87" s="74"/>
      <c r="G87" s="157"/>
      <c r="H87" s="72">
        <f t="shared" si="5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4"/>
        <v>900</v>
      </c>
      <c r="D88" s="74">
        <v>900</v>
      </c>
      <c r="E88" s="74"/>
      <c r="F88" s="74"/>
      <c r="G88" s="157"/>
      <c r="H88" s="72">
        <f t="shared" si="5"/>
        <v>900</v>
      </c>
      <c r="I88" s="74">
        <v>900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4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5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4"/>
        <v>0</v>
      </c>
      <c r="D90" s="74"/>
      <c r="E90" s="74"/>
      <c r="F90" s="74"/>
      <c r="G90" s="157"/>
      <c r="H90" s="72">
        <f t="shared" si="5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4"/>
        <v>0</v>
      </c>
      <c r="D91" s="74"/>
      <c r="E91" s="74"/>
      <c r="F91" s="74"/>
      <c r="G91" s="157"/>
      <c r="H91" s="72">
        <f t="shared" si="5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4"/>
        <v>0</v>
      </c>
      <c r="D92" s="74"/>
      <c r="E92" s="74"/>
      <c r="F92" s="74"/>
      <c r="G92" s="157"/>
      <c r="H92" s="72">
        <f t="shared" si="5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4"/>
        <v>0</v>
      </c>
      <c r="D93" s="74"/>
      <c r="E93" s="74"/>
      <c r="F93" s="74"/>
      <c r="G93" s="157"/>
      <c r="H93" s="72">
        <f t="shared" si="5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4"/>
        <v>0</v>
      </c>
      <c r="D94" s="74"/>
      <c r="E94" s="74"/>
      <c r="F94" s="74"/>
      <c r="G94" s="157"/>
      <c r="H94" s="72">
        <f t="shared" si="5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4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5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4"/>
        <v>0</v>
      </c>
      <c r="D96" s="74"/>
      <c r="E96" s="74"/>
      <c r="F96" s="74"/>
      <c r="G96" s="157"/>
      <c r="H96" s="72">
        <f t="shared" si="5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4"/>
        <v>0</v>
      </c>
      <c r="D97" s="74"/>
      <c r="E97" s="74"/>
      <c r="F97" s="74"/>
      <c r="G97" s="157"/>
      <c r="H97" s="72">
        <f t="shared" si="5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4"/>
        <v>0</v>
      </c>
      <c r="D98" s="68"/>
      <c r="E98" s="68"/>
      <c r="F98" s="68"/>
      <c r="G98" s="154"/>
      <c r="H98" s="66">
        <f t="shared" si="5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4"/>
        <v>0</v>
      </c>
      <c r="D99" s="74"/>
      <c r="E99" s="74"/>
      <c r="F99" s="74"/>
      <c r="G99" s="157"/>
      <c r="H99" s="72">
        <f t="shared" si="5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4"/>
        <v>0</v>
      </c>
      <c r="D100" s="74"/>
      <c r="E100" s="74"/>
      <c r="F100" s="74"/>
      <c r="G100" s="157"/>
      <c r="H100" s="72">
        <f t="shared" si="5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4"/>
        <v>0</v>
      </c>
      <c r="D101" s="74"/>
      <c r="E101" s="74"/>
      <c r="F101" s="74"/>
      <c r="G101" s="157"/>
      <c r="H101" s="72">
        <f t="shared" si="5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4"/>
        <v>0</v>
      </c>
      <c r="D102" s="74"/>
      <c r="E102" s="74"/>
      <c r="F102" s="74"/>
      <c r="G102" s="157"/>
      <c r="H102" s="72">
        <f t="shared" si="5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4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5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4"/>
        <v>0</v>
      </c>
      <c r="D104" s="74"/>
      <c r="E104" s="74"/>
      <c r="F104" s="74"/>
      <c r="G104" s="157"/>
      <c r="H104" s="72">
        <f t="shared" si="5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4"/>
        <v>0</v>
      </c>
      <c r="D105" s="74"/>
      <c r="E105" s="74"/>
      <c r="F105" s="74"/>
      <c r="G105" s="157"/>
      <c r="H105" s="72">
        <f t="shared" si="5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4"/>
        <v>0</v>
      </c>
      <c r="D106" s="74"/>
      <c r="E106" s="74"/>
      <c r="F106" s="74"/>
      <c r="G106" s="157"/>
      <c r="H106" s="72">
        <f t="shared" si="5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4"/>
        <v>0</v>
      </c>
      <c r="D107" s="74"/>
      <c r="E107" s="74"/>
      <c r="F107" s="74"/>
      <c r="G107" s="157"/>
      <c r="H107" s="72">
        <f t="shared" si="5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4"/>
        <v>0</v>
      </c>
      <c r="D108" s="74"/>
      <c r="E108" s="74"/>
      <c r="F108" s="74"/>
      <c r="G108" s="157"/>
      <c r="H108" s="72">
        <f t="shared" si="5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4"/>
        <v>0</v>
      </c>
      <c r="D109" s="74"/>
      <c r="E109" s="74"/>
      <c r="F109" s="74"/>
      <c r="G109" s="157"/>
      <c r="H109" s="72">
        <f t="shared" si="5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4"/>
        <v>0</v>
      </c>
      <c r="D110" s="74"/>
      <c r="E110" s="74"/>
      <c r="F110" s="74"/>
      <c r="G110" s="157"/>
      <c r="H110" s="72">
        <f t="shared" si="5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4"/>
        <v>0</v>
      </c>
      <c r="D111" s="74"/>
      <c r="E111" s="74"/>
      <c r="F111" s="74"/>
      <c r="G111" s="157"/>
      <c r="H111" s="72">
        <f t="shared" si="5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4"/>
        <v>9065</v>
      </c>
      <c r="D112" s="160">
        <f>SUM(D113:D115)</f>
        <v>9065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5"/>
        <v>6777</v>
      </c>
      <c r="I112" s="160">
        <f>SUM(I113:I115)</f>
        <v>6777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4"/>
        <v>125</v>
      </c>
      <c r="D113" s="74">
        <v>125</v>
      </c>
      <c r="E113" s="74"/>
      <c r="F113" s="74"/>
      <c r="G113" s="157"/>
      <c r="H113" s="72">
        <f t="shared" si="5"/>
        <v>125</v>
      </c>
      <c r="I113" s="74">
        <v>125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 t="shared" ref="C114:C127" si="6">SUM(D114:G114)</f>
        <v>0</v>
      </c>
      <c r="D114" s="74"/>
      <c r="E114" s="74"/>
      <c r="F114" s="74"/>
      <c r="G114" s="157"/>
      <c r="H114" s="72">
        <f t="shared" si="5"/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 t="shared" si="6"/>
        <v>8940</v>
      </c>
      <c r="D115" s="74">
        <v>8940</v>
      </c>
      <c r="E115" s="74"/>
      <c r="F115" s="74"/>
      <c r="G115" s="157"/>
      <c r="H115" s="72">
        <f t="shared" si="5"/>
        <v>6652</v>
      </c>
      <c r="I115" s="74">
        <v>6652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si="6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6"/>
        <v>0</v>
      </c>
      <c r="D117" s="74"/>
      <c r="E117" s="74"/>
      <c r="F117" s="74"/>
      <c r="G117" s="157"/>
      <c r="H117" s="72">
        <f t="shared" si="5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6"/>
        <v>0</v>
      </c>
      <c r="D118" s="74"/>
      <c r="E118" s="74"/>
      <c r="F118" s="74"/>
      <c r="G118" s="157"/>
      <c r="H118" s="72">
        <f t="shared" si="5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6"/>
        <v>0</v>
      </c>
      <c r="D119" s="74"/>
      <c r="E119" s="74"/>
      <c r="F119" s="74"/>
      <c r="G119" s="157"/>
      <c r="H119" s="72">
        <f t="shared" si="5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6"/>
        <v>0</v>
      </c>
      <c r="D120" s="74"/>
      <c r="E120" s="74"/>
      <c r="F120" s="74"/>
      <c r="G120" s="157"/>
      <c r="H120" s="72">
        <f t="shared" si="5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6"/>
        <v>0</v>
      </c>
      <c r="D121" s="74"/>
      <c r="E121" s="74"/>
      <c r="F121" s="74"/>
      <c r="G121" s="157"/>
      <c r="H121" s="72">
        <f t="shared" si="5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6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6"/>
        <v>0</v>
      </c>
      <c r="D123" s="74"/>
      <c r="E123" s="74"/>
      <c r="F123" s="74"/>
      <c r="G123" s="157"/>
      <c r="H123" s="72">
        <f t="shared" si="5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6"/>
        <v>0</v>
      </c>
      <c r="D124" s="74"/>
      <c r="E124" s="74"/>
      <c r="F124" s="74"/>
      <c r="G124" s="157"/>
      <c r="H124" s="72">
        <f t="shared" si="5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6"/>
        <v>0</v>
      </c>
      <c r="D125" s="74"/>
      <c r="E125" s="74"/>
      <c r="F125" s="74"/>
      <c r="G125" s="157"/>
      <c r="H125" s="72">
        <f t="shared" si="5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6"/>
        <v>0</v>
      </c>
      <c r="D126" s="74"/>
      <c r="E126" s="74"/>
      <c r="F126" s="74"/>
      <c r="G126" s="157"/>
      <c r="H126" s="72">
        <f t="shared" si="5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6"/>
        <v>0</v>
      </c>
      <c r="D127" s="74"/>
      <c r="E127" s="74"/>
      <c r="F127" s="74"/>
      <c r="G127" s="157"/>
      <c r="H127" s="72">
        <f t="shared" si="5"/>
        <v>0</v>
      </c>
      <c r="I127" s="74">
        <v>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7">SUM(C129)</f>
        <v>0</v>
      </c>
      <c r="D128" s="169">
        <f t="shared" si="7"/>
        <v>0</v>
      </c>
      <c r="E128" s="169">
        <f t="shared" si="7"/>
        <v>0</v>
      </c>
      <c r="F128" s="169">
        <f t="shared" si="7"/>
        <v>0</v>
      </c>
      <c r="G128" s="169">
        <f t="shared" si="7"/>
        <v>0</v>
      </c>
      <c r="H128" s="66">
        <f t="shared" si="7"/>
        <v>0</v>
      </c>
      <c r="I128" s="169">
        <f t="shared" si="7"/>
        <v>0</v>
      </c>
      <c r="J128" s="169">
        <f t="shared" si="7"/>
        <v>0</v>
      </c>
      <c r="K128" s="169">
        <f t="shared" si="7"/>
        <v>0</v>
      </c>
      <c r="L128" s="176">
        <f t="shared" si="7"/>
        <v>0</v>
      </c>
    </row>
    <row r="129" spans="1:13" ht="24" x14ac:dyDescent="0.25">
      <c r="A129" s="44">
        <v>2283</v>
      </c>
      <c r="B129" s="71" t="s">
        <v>137</v>
      </c>
      <c r="C129" s="72">
        <f t="shared" ref="C129:C160" si="8">SUM(D129:G129)</f>
        <v>0</v>
      </c>
      <c r="D129" s="74"/>
      <c r="E129" s="74"/>
      <c r="F129" s="74"/>
      <c r="G129" s="157"/>
      <c r="H129" s="72">
        <f t="shared" ref="H129:H192" si="9"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8"/>
        <v>33140</v>
      </c>
      <c r="D130" s="63">
        <f>SUM(D131,D136,D140,D141,D144,D151,D159,D160,D163)</f>
        <v>33140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9"/>
        <v>26040</v>
      </c>
      <c r="I130" s="63">
        <f>SUM(I131,I136,I140,I141,I144,I151,I159,I160,I163)</f>
        <v>26040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8"/>
        <v>23670</v>
      </c>
      <c r="D131" s="169">
        <f>SUM(D132:D135)</f>
        <v>23670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9"/>
        <v>21670</v>
      </c>
      <c r="I131" s="169">
        <f>SUM(I132:I135)</f>
        <v>21670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3" x14ac:dyDescent="0.25">
      <c r="A132" s="44">
        <v>2311</v>
      </c>
      <c r="B132" s="71" t="s">
        <v>140</v>
      </c>
      <c r="C132" s="72">
        <f t="shared" si="8"/>
        <v>16000</v>
      </c>
      <c r="D132" s="74">
        <v>16000</v>
      </c>
      <c r="E132" s="74"/>
      <c r="F132" s="74"/>
      <c r="G132" s="157"/>
      <c r="H132" s="72">
        <f t="shared" si="9"/>
        <v>14000</v>
      </c>
      <c r="I132" s="74">
        <v>14000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8"/>
        <v>7670</v>
      </c>
      <c r="D133" s="74">
        <v>7670</v>
      </c>
      <c r="E133" s="74"/>
      <c r="F133" s="74"/>
      <c r="G133" s="157"/>
      <c r="H133" s="72">
        <f t="shared" si="9"/>
        <v>7670</v>
      </c>
      <c r="I133" s="74">
        <v>7670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8"/>
        <v>0</v>
      </c>
      <c r="D134" s="74"/>
      <c r="E134" s="74"/>
      <c r="F134" s="74"/>
      <c r="G134" s="157"/>
      <c r="H134" s="72">
        <f t="shared" si="9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8"/>
        <v>0</v>
      </c>
      <c r="D135" s="74"/>
      <c r="E135" s="74"/>
      <c r="F135" s="74"/>
      <c r="G135" s="157"/>
      <c r="H135" s="72">
        <f t="shared" si="9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8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9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8"/>
        <v>0</v>
      </c>
      <c r="D137" s="74"/>
      <c r="E137" s="74"/>
      <c r="F137" s="74"/>
      <c r="G137" s="157"/>
      <c r="H137" s="72">
        <f t="shared" si="9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8"/>
        <v>0</v>
      </c>
      <c r="D138" s="74"/>
      <c r="E138" s="74"/>
      <c r="F138" s="74"/>
      <c r="G138" s="157"/>
      <c r="H138" s="72">
        <f t="shared" si="9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8"/>
        <v>0</v>
      </c>
      <c r="D139" s="74"/>
      <c r="E139" s="74"/>
      <c r="F139" s="74"/>
      <c r="G139" s="157"/>
      <c r="H139" s="72">
        <f t="shared" si="9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8"/>
        <v>0</v>
      </c>
      <c r="D140" s="74"/>
      <c r="E140" s="74"/>
      <c r="F140" s="74"/>
      <c r="G140" s="157"/>
      <c r="H140" s="72">
        <f t="shared" si="9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8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9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8"/>
        <v>0</v>
      </c>
      <c r="D142" s="74"/>
      <c r="E142" s="74"/>
      <c r="F142" s="74"/>
      <c r="G142" s="157"/>
      <c r="H142" s="72">
        <f t="shared" si="9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8"/>
        <v>0</v>
      </c>
      <c r="D143" s="74"/>
      <c r="E143" s="74"/>
      <c r="F143" s="74"/>
      <c r="G143" s="157"/>
      <c r="H143" s="72">
        <f t="shared" si="9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8"/>
        <v>9470</v>
      </c>
      <c r="D144" s="151">
        <f>SUM(D145:D150)</f>
        <v>9470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9"/>
        <v>4370</v>
      </c>
      <c r="I144" s="151">
        <f>SUM(I145:I150)</f>
        <v>4370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8"/>
        <v>0</v>
      </c>
      <c r="D145" s="68"/>
      <c r="E145" s="68"/>
      <c r="F145" s="68"/>
      <c r="G145" s="154"/>
      <c r="H145" s="66">
        <f t="shared" si="9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8"/>
        <v>0</v>
      </c>
      <c r="D146" s="74"/>
      <c r="E146" s="74"/>
      <c r="F146" s="74"/>
      <c r="G146" s="157"/>
      <c r="H146" s="72">
        <f t="shared" si="9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8"/>
        <v>0</v>
      </c>
      <c r="D147" s="74"/>
      <c r="E147" s="74"/>
      <c r="F147" s="74"/>
      <c r="G147" s="157"/>
      <c r="H147" s="72">
        <f t="shared" si="9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8"/>
        <v>0</v>
      </c>
      <c r="D148" s="74"/>
      <c r="E148" s="74"/>
      <c r="F148" s="74"/>
      <c r="G148" s="157"/>
      <c r="H148" s="72">
        <f t="shared" si="9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8"/>
        <v>9470</v>
      </c>
      <c r="D149" s="74">
        <v>9470</v>
      </c>
      <c r="E149" s="74"/>
      <c r="F149" s="74"/>
      <c r="G149" s="157"/>
      <c r="H149" s="72">
        <f t="shared" si="9"/>
        <v>4370</v>
      </c>
      <c r="I149" s="74">
        <v>4370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8"/>
        <v>0</v>
      </c>
      <c r="D150" s="74"/>
      <c r="E150" s="74"/>
      <c r="F150" s="74"/>
      <c r="G150" s="157"/>
      <c r="H150" s="72">
        <f t="shared" si="9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8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9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8"/>
        <v>0</v>
      </c>
      <c r="D152" s="74"/>
      <c r="E152" s="74"/>
      <c r="F152" s="74"/>
      <c r="G152" s="157"/>
      <c r="H152" s="72">
        <f t="shared" si="9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8"/>
        <v>0</v>
      </c>
      <c r="D153" s="74"/>
      <c r="E153" s="74"/>
      <c r="F153" s="74"/>
      <c r="G153" s="157"/>
      <c r="H153" s="72">
        <f t="shared" si="9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8"/>
        <v>0</v>
      </c>
      <c r="D154" s="74"/>
      <c r="E154" s="74"/>
      <c r="F154" s="74"/>
      <c r="G154" s="157"/>
      <c r="H154" s="72">
        <f t="shared" si="9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8"/>
        <v>0</v>
      </c>
      <c r="D155" s="74"/>
      <c r="E155" s="74"/>
      <c r="F155" s="74"/>
      <c r="G155" s="157"/>
      <c r="H155" s="72">
        <f t="shared" si="9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8"/>
        <v>0</v>
      </c>
      <c r="D156" s="74"/>
      <c r="E156" s="74"/>
      <c r="F156" s="74"/>
      <c r="G156" s="157"/>
      <c r="H156" s="72">
        <f t="shared" si="9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8"/>
        <v>0</v>
      </c>
      <c r="D157" s="74"/>
      <c r="E157" s="74"/>
      <c r="F157" s="74"/>
      <c r="G157" s="157"/>
      <c r="H157" s="72">
        <f t="shared" si="9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8"/>
        <v>0</v>
      </c>
      <c r="D158" s="74"/>
      <c r="E158" s="74"/>
      <c r="F158" s="74"/>
      <c r="G158" s="157"/>
      <c r="H158" s="72">
        <f t="shared" si="9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8"/>
        <v>0</v>
      </c>
      <c r="D159" s="163"/>
      <c r="E159" s="163"/>
      <c r="F159" s="163"/>
      <c r="G159" s="164"/>
      <c r="H159" s="117">
        <f t="shared" si="9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8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9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ref="C161:C224" si="10">SUM(D161:G161)</f>
        <v>0</v>
      </c>
      <c r="D161" s="68"/>
      <c r="E161" s="68"/>
      <c r="F161" s="68"/>
      <c r="G161" s="154"/>
      <c r="H161" s="66">
        <f t="shared" si="9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10"/>
        <v>0</v>
      </c>
      <c r="D162" s="74"/>
      <c r="E162" s="74"/>
      <c r="F162" s="74"/>
      <c r="G162" s="157"/>
      <c r="H162" s="72">
        <f t="shared" si="9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10"/>
        <v>0</v>
      </c>
      <c r="D163" s="163"/>
      <c r="E163" s="163"/>
      <c r="F163" s="163"/>
      <c r="G163" s="164"/>
      <c r="H163" s="117">
        <f t="shared" si="9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10"/>
        <v>0</v>
      </c>
      <c r="D164" s="177"/>
      <c r="E164" s="177"/>
      <c r="F164" s="177"/>
      <c r="G164" s="178"/>
      <c r="H164" s="57">
        <f t="shared" si="9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10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9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10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9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3" ht="24" x14ac:dyDescent="0.25">
      <c r="A167" s="44">
        <v>2512</v>
      </c>
      <c r="B167" s="71" t="s">
        <v>175</v>
      </c>
      <c r="C167" s="72">
        <f t="shared" si="10"/>
        <v>0</v>
      </c>
      <c r="D167" s="74"/>
      <c r="E167" s="74"/>
      <c r="F167" s="74"/>
      <c r="G167" s="157"/>
      <c r="H167" s="72">
        <f t="shared" si="9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10"/>
        <v>0</v>
      </c>
      <c r="D168" s="74"/>
      <c r="E168" s="74"/>
      <c r="F168" s="74"/>
      <c r="G168" s="157"/>
      <c r="H168" s="72">
        <f t="shared" si="9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10"/>
        <v>0</v>
      </c>
      <c r="D169" s="74"/>
      <c r="E169" s="74"/>
      <c r="F169" s="74"/>
      <c r="G169" s="157"/>
      <c r="H169" s="72">
        <f t="shared" si="9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10"/>
        <v>0</v>
      </c>
      <c r="D170" s="74"/>
      <c r="E170" s="74"/>
      <c r="F170" s="74"/>
      <c r="G170" s="157"/>
      <c r="H170" s="72">
        <f t="shared" si="9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10"/>
        <v>0</v>
      </c>
      <c r="D171" s="74"/>
      <c r="E171" s="74"/>
      <c r="F171" s="74"/>
      <c r="G171" s="157"/>
      <c r="H171" s="72">
        <f t="shared" si="9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10"/>
        <v>0</v>
      </c>
      <c r="D172" s="40"/>
      <c r="E172" s="40"/>
      <c r="F172" s="40"/>
      <c r="G172" s="41"/>
      <c r="H172" s="66">
        <f t="shared" si="9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10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9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10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9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x14ac:dyDescent="0.25">
      <c r="A175" s="168">
        <v>3260</v>
      </c>
      <c r="B175" s="65" t="s">
        <v>183</v>
      </c>
      <c r="C175" s="66">
        <f t="shared" si="10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9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 t="shared" si="10"/>
        <v>0</v>
      </c>
      <c r="D176" s="74"/>
      <c r="E176" s="74"/>
      <c r="F176" s="74"/>
      <c r="G176" s="157"/>
      <c r="H176" s="72">
        <f t="shared" si="9"/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 t="shared" si="10"/>
        <v>0</v>
      </c>
      <c r="D177" s="74"/>
      <c r="E177" s="74"/>
      <c r="F177" s="74"/>
      <c r="G177" s="157"/>
      <c r="H177" s="72">
        <f t="shared" si="9"/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 t="shared" si="10"/>
        <v>0</v>
      </c>
      <c r="D178" s="74"/>
      <c r="E178" s="74"/>
      <c r="F178" s="74"/>
      <c r="G178" s="157"/>
      <c r="H178" s="72">
        <f t="shared" si="9"/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si="10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9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x14ac:dyDescent="0.25">
      <c r="A180" s="44">
        <v>3291</v>
      </c>
      <c r="B180" s="71" t="s">
        <v>188</v>
      </c>
      <c r="C180" s="72">
        <f t="shared" si="10"/>
        <v>0</v>
      </c>
      <c r="D180" s="74"/>
      <c r="E180" s="74"/>
      <c r="F180" s="74"/>
      <c r="G180" s="187"/>
      <c r="H180" s="72">
        <f t="shared" si="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0"/>
        <v>0</v>
      </c>
      <c r="D181" s="74"/>
      <c r="E181" s="74"/>
      <c r="F181" s="74"/>
      <c r="G181" s="187"/>
      <c r="H181" s="72">
        <f t="shared" si="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0"/>
        <v>0</v>
      </c>
      <c r="D182" s="74"/>
      <c r="E182" s="74"/>
      <c r="F182" s="74"/>
      <c r="G182" s="187"/>
      <c r="H182" s="72">
        <f t="shared" si="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0"/>
        <v>0</v>
      </c>
      <c r="D183" s="189"/>
      <c r="E183" s="189"/>
      <c r="F183" s="189"/>
      <c r="G183" s="190"/>
      <c r="H183" s="185">
        <f t="shared" si="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10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9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x14ac:dyDescent="0.25">
      <c r="A185" s="111">
        <v>3310</v>
      </c>
      <c r="B185" s="112" t="s">
        <v>193</v>
      </c>
      <c r="C185" s="195">
        <f t="shared" si="10"/>
        <v>0</v>
      </c>
      <c r="D185" s="163"/>
      <c r="E185" s="163"/>
      <c r="F185" s="163"/>
      <c r="G185" s="164"/>
      <c r="H185" s="195">
        <f t="shared" si="9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10"/>
        <v>0</v>
      </c>
      <c r="D186" s="68"/>
      <c r="E186" s="68"/>
      <c r="F186" s="68"/>
      <c r="G186" s="154"/>
      <c r="H186" s="66">
        <f t="shared" si="9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10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9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 t="shared" si="10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9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si="10"/>
        <v>0</v>
      </c>
      <c r="D189" s="68"/>
      <c r="E189" s="68"/>
      <c r="F189" s="68"/>
      <c r="G189" s="154"/>
      <c r="H189" s="66">
        <f t="shared" si="9"/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10"/>
        <v>0</v>
      </c>
      <c r="D190" s="74"/>
      <c r="E190" s="74"/>
      <c r="F190" s="74"/>
      <c r="G190" s="157"/>
      <c r="H190" s="72">
        <f t="shared" si="9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10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9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 t="shared" si="10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9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10"/>
        <v>0</v>
      </c>
      <c r="D193" s="74"/>
      <c r="E193" s="74"/>
      <c r="F193" s="74"/>
      <c r="G193" s="157"/>
      <c r="H193" s="72">
        <f t="shared" ref="H193:H256" si="11">SUM(I193:L193)</f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10"/>
        <v>170900</v>
      </c>
      <c r="D194" s="139">
        <f>SUM(D195,D230,D269)</f>
        <v>170900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1"/>
        <v>55600</v>
      </c>
      <c r="I194" s="139">
        <f>SUM(I195,I230,I269)</f>
        <v>55600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10"/>
        <v>170900</v>
      </c>
      <c r="D195" s="144">
        <f>D196+D204</f>
        <v>170900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1"/>
        <v>55600</v>
      </c>
      <c r="I195" s="144">
        <f>I196+I204</f>
        <v>55600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10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1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10"/>
        <v>0</v>
      </c>
      <c r="D197" s="68"/>
      <c r="E197" s="68"/>
      <c r="F197" s="68"/>
      <c r="G197" s="154"/>
      <c r="H197" s="66">
        <f t="shared" si="11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10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1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10"/>
        <v>0</v>
      </c>
      <c r="D199" s="74"/>
      <c r="E199" s="74"/>
      <c r="F199" s="74"/>
      <c r="G199" s="157"/>
      <c r="H199" s="72">
        <f t="shared" si="11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10"/>
        <v>0</v>
      </c>
      <c r="D200" s="74"/>
      <c r="E200" s="74"/>
      <c r="F200" s="74"/>
      <c r="G200" s="157"/>
      <c r="H200" s="72">
        <f t="shared" si="11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10"/>
        <v>0</v>
      </c>
      <c r="D201" s="74"/>
      <c r="E201" s="74"/>
      <c r="F201" s="74"/>
      <c r="G201" s="157"/>
      <c r="H201" s="72">
        <f t="shared" si="11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10"/>
        <v>0</v>
      </c>
      <c r="D202" s="74"/>
      <c r="E202" s="74"/>
      <c r="F202" s="74"/>
      <c r="G202" s="157"/>
      <c r="H202" s="72">
        <f t="shared" si="11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10"/>
        <v>0</v>
      </c>
      <c r="D203" s="74"/>
      <c r="E203" s="74"/>
      <c r="F203" s="74"/>
      <c r="G203" s="157"/>
      <c r="H203" s="72">
        <f t="shared" si="11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10"/>
        <v>170900</v>
      </c>
      <c r="D204" s="63">
        <f>D205+D215+D216+D225+D226+D227+D229</f>
        <v>170900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1"/>
        <v>55600</v>
      </c>
      <c r="I204" s="63">
        <f>I205+I215+I216+I225+I226+I227+I229</f>
        <v>55600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10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1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10"/>
        <v>0</v>
      </c>
      <c r="D206" s="68"/>
      <c r="E206" s="68"/>
      <c r="F206" s="68"/>
      <c r="G206" s="154"/>
      <c r="H206" s="66">
        <f t="shared" si="11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10"/>
        <v>0</v>
      </c>
      <c r="D207" s="74"/>
      <c r="E207" s="74"/>
      <c r="F207" s="74"/>
      <c r="G207" s="157"/>
      <c r="H207" s="72">
        <f t="shared" si="11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10"/>
        <v>0</v>
      </c>
      <c r="D208" s="74"/>
      <c r="E208" s="74"/>
      <c r="F208" s="74"/>
      <c r="G208" s="157"/>
      <c r="H208" s="72">
        <f t="shared" si="11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10"/>
        <v>0</v>
      </c>
      <c r="D209" s="74"/>
      <c r="E209" s="74"/>
      <c r="F209" s="74"/>
      <c r="G209" s="157"/>
      <c r="H209" s="72">
        <f t="shared" si="11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 t="shared" si="10"/>
        <v>0</v>
      </c>
      <c r="D210" s="74"/>
      <c r="E210" s="74"/>
      <c r="F210" s="74"/>
      <c r="G210" s="157"/>
      <c r="H210" s="72">
        <f t="shared" si="11"/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10"/>
        <v>0</v>
      </c>
      <c r="D211" s="74"/>
      <c r="E211" s="74"/>
      <c r="F211" s="74"/>
      <c r="G211" s="157"/>
      <c r="H211" s="72">
        <f t="shared" si="11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10"/>
        <v>0</v>
      </c>
      <c r="D212" s="74"/>
      <c r="E212" s="74"/>
      <c r="F212" s="74"/>
      <c r="G212" s="157"/>
      <c r="H212" s="72">
        <f t="shared" si="11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10"/>
        <v>0</v>
      </c>
      <c r="D213" s="74"/>
      <c r="E213" s="74"/>
      <c r="F213" s="74"/>
      <c r="G213" s="157"/>
      <c r="H213" s="72">
        <f t="shared" si="11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10"/>
        <v>0</v>
      </c>
      <c r="D214" s="74"/>
      <c r="E214" s="74"/>
      <c r="F214" s="74"/>
      <c r="G214" s="157"/>
      <c r="H214" s="72">
        <f t="shared" si="11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10"/>
        <v>0</v>
      </c>
      <c r="D215" s="74"/>
      <c r="E215" s="74"/>
      <c r="F215" s="74"/>
      <c r="G215" s="157"/>
      <c r="H215" s="72">
        <f t="shared" si="11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10"/>
        <v>170900</v>
      </c>
      <c r="D216" s="160">
        <f>SUM(D217:D224)</f>
        <v>170900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1"/>
        <v>55600</v>
      </c>
      <c r="I216" s="160">
        <f>SUM(I217:I224)</f>
        <v>55600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10"/>
        <v>0</v>
      </c>
      <c r="D217" s="74"/>
      <c r="E217" s="74"/>
      <c r="F217" s="74"/>
      <c r="G217" s="157"/>
      <c r="H217" s="72">
        <f t="shared" si="11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10"/>
        <v>0</v>
      </c>
      <c r="D218" s="74"/>
      <c r="E218" s="74"/>
      <c r="F218" s="74"/>
      <c r="G218" s="157"/>
      <c r="H218" s="72">
        <f t="shared" si="11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10"/>
        <v>0</v>
      </c>
      <c r="D219" s="74"/>
      <c r="E219" s="74"/>
      <c r="F219" s="74"/>
      <c r="G219" s="157"/>
      <c r="H219" s="72">
        <f t="shared" si="11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10"/>
        <v>0</v>
      </c>
      <c r="D220" s="74"/>
      <c r="E220" s="74"/>
      <c r="F220" s="74"/>
      <c r="G220" s="157"/>
      <c r="H220" s="72">
        <f t="shared" si="11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10"/>
        <v>0</v>
      </c>
      <c r="D221" s="74"/>
      <c r="E221" s="74"/>
      <c r="F221" s="74"/>
      <c r="G221" s="157"/>
      <c r="H221" s="72">
        <f t="shared" si="11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10"/>
        <v>0</v>
      </c>
      <c r="D222" s="74"/>
      <c r="E222" s="74"/>
      <c r="F222" s="74"/>
      <c r="G222" s="157"/>
      <c r="H222" s="72">
        <f t="shared" si="11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10"/>
        <v>108000</v>
      </c>
      <c r="D223" s="74">
        <v>108000</v>
      </c>
      <c r="E223" s="74"/>
      <c r="F223" s="74"/>
      <c r="G223" s="157"/>
      <c r="H223" s="72">
        <f t="shared" si="11"/>
        <v>47600</v>
      </c>
      <c r="I223" s="74">
        <v>47600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10"/>
        <v>62900</v>
      </c>
      <c r="D224" s="74">
        <v>62900</v>
      </c>
      <c r="E224" s="74"/>
      <c r="F224" s="74"/>
      <c r="G224" s="157"/>
      <c r="H224" s="72">
        <f t="shared" si="11"/>
        <v>8000</v>
      </c>
      <c r="I224" s="74">
        <v>8000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ref="C225:C256" si="12">SUM(D225:G225)</f>
        <v>0</v>
      </c>
      <c r="D225" s="74"/>
      <c r="E225" s="74"/>
      <c r="F225" s="74"/>
      <c r="G225" s="157"/>
      <c r="H225" s="72">
        <f t="shared" si="11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12"/>
        <v>0</v>
      </c>
      <c r="D226" s="74"/>
      <c r="E226" s="74"/>
      <c r="F226" s="74"/>
      <c r="G226" s="157"/>
      <c r="H226" s="72">
        <f t="shared" si="11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12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1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12"/>
        <v>0</v>
      </c>
      <c r="D228" s="74"/>
      <c r="E228" s="74"/>
      <c r="F228" s="74"/>
      <c r="G228" s="157"/>
      <c r="H228" s="72">
        <f t="shared" si="11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12"/>
        <v>0</v>
      </c>
      <c r="D229" s="163"/>
      <c r="E229" s="163"/>
      <c r="F229" s="163"/>
      <c r="G229" s="164"/>
      <c r="H229" s="117">
        <f t="shared" si="11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12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1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 t="shared" si="12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1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12"/>
        <v>0</v>
      </c>
      <c r="D232" s="68"/>
      <c r="E232" s="68"/>
      <c r="F232" s="68"/>
      <c r="G232" s="206"/>
      <c r="H232" s="207">
        <f t="shared" si="11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12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1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x14ac:dyDescent="0.25">
      <c r="A234" s="44">
        <v>6239</v>
      </c>
      <c r="B234" s="65" t="s">
        <v>242</v>
      </c>
      <c r="C234" s="201">
        <f t="shared" si="12"/>
        <v>0</v>
      </c>
      <c r="D234" s="68"/>
      <c r="E234" s="68"/>
      <c r="F234" s="68"/>
      <c r="G234" s="154"/>
      <c r="H234" s="208">
        <f t="shared" si="11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 t="shared" si="12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1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 t="shared" si="12"/>
        <v>0</v>
      </c>
      <c r="D236" s="74"/>
      <c r="E236" s="74"/>
      <c r="F236" s="74"/>
      <c r="G236" s="157"/>
      <c r="H236" s="208">
        <f t="shared" si="11"/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 t="shared" si="12"/>
        <v>0</v>
      </c>
      <c r="D237" s="74"/>
      <c r="E237" s="74"/>
      <c r="F237" s="74"/>
      <c r="G237" s="157"/>
      <c r="H237" s="208">
        <f t="shared" si="11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 t="shared" si="12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1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 t="shared" si="12"/>
        <v>0</v>
      </c>
      <c r="D239" s="74"/>
      <c r="E239" s="74"/>
      <c r="F239" s="74"/>
      <c r="G239" s="157"/>
      <c r="H239" s="208">
        <f t="shared" si="11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12"/>
        <v>0</v>
      </c>
      <c r="D240" s="74"/>
      <c r="E240" s="74"/>
      <c r="F240" s="74"/>
      <c r="G240" s="157"/>
      <c r="H240" s="208">
        <f t="shared" si="11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12"/>
        <v>0</v>
      </c>
      <c r="D241" s="74"/>
      <c r="E241" s="74"/>
      <c r="F241" s="74"/>
      <c r="G241" s="157"/>
      <c r="H241" s="208">
        <f t="shared" si="11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12"/>
        <v>0</v>
      </c>
      <c r="D242" s="74"/>
      <c r="E242" s="74"/>
      <c r="F242" s="74"/>
      <c r="G242" s="157"/>
      <c r="H242" s="208">
        <f t="shared" si="11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12"/>
        <v>0</v>
      </c>
      <c r="D243" s="74"/>
      <c r="E243" s="74"/>
      <c r="F243" s="74"/>
      <c r="G243" s="157"/>
      <c r="H243" s="208">
        <f t="shared" si="11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12"/>
        <v>0</v>
      </c>
      <c r="D244" s="74"/>
      <c r="E244" s="74"/>
      <c r="F244" s="74"/>
      <c r="G244" s="157"/>
      <c r="H244" s="208">
        <f t="shared" si="11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12"/>
        <v>0</v>
      </c>
      <c r="D245" s="74"/>
      <c r="E245" s="74"/>
      <c r="F245" s="74"/>
      <c r="G245" s="157"/>
      <c r="H245" s="208">
        <f t="shared" si="11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12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1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x14ac:dyDescent="0.25">
      <c r="A247" s="44">
        <v>6291</v>
      </c>
      <c r="B247" s="71" t="s">
        <v>255</v>
      </c>
      <c r="C247" s="201">
        <f t="shared" si="12"/>
        <v>0</v>
      </c>
      <c r="D247" s="74"/>
      <c r="E247" s="74"/>
      <c r="F247" s="74"/>
      <c r="G247" s="211"/>
      <c r="H247" s="201">
        <f t="shared" si="11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12"/>
        <v>0</v>
      </c>
      <c r="D248" s="74"/>
      <c r="E248" s="74"/>
      <c r="F248" s="74"/>
      <c r="G248" s="211"/>
      <c r="H248" s="201">
        <f t="shared" si="11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12"/>
        <v>0</v>
      </c>
      <c r="D249" s="74"/>
      <c r="E249" s="74"/>
      <c r="F249" s="74"/>
      <c r="G249" s="211"/>
      <c r="H249" s="201">
        <f t="shared" si="11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12"/>
        <v>0</v>
      </c>
      <c r="D250" s="74"/>
      <c r="E250" s="74"/>
      <c r="F250" s="74"/>
      <c r="G250" s="211"/>
      <c r="H250" s="201">
        <f t="shared" si="11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12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1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x14ac:dyDescent="0.25">
      <c r="A252" s="168">
        <v>6320</v>
      </c>
      <c r="B252" s="65" t="s">
        <v>260</v>
      </c>
      <c r="C252" s="209">
        <f t="shared" si="12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1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x14ac:dyDescent="0.25">
      <c r="A253" s="44">
        <v>6322</v>
      </c>
      <c r="B253" s="71" t="s">
        <v>261</v>
      </c>
      <c r="C253" s="201">
        <f t="shared" si="12"/>
        <v>0</v>
      </c>
      <c r="D253" s="74"/>
      <c r="E253" s="74"/>
      <c r="F253" s="74"/>
      <c r="G253" s="211"/>
      <c r="H253" s="201">
        <f t="shared" si="11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12"/>
        <v>0</v>
      </c>
      <c r="D254" s="74"/>
      <c r="E254" s="74"/>
      <c r="F254" s="74"/>
      <c r="G254" s="211"/>
      <c r="H254" s="201">
        <f t="shared" si="11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12"/>
        <v>0</v>
      </c>
      <c r="D255" s="74"/>
      <c r="E255" s="74"/>
      <c r="F255" s="74"/>
      <c r="G255" s="211"/>
      <c r="H255" s="201">
        <f t="shared" si="11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12"/>
        <v>0</v>
      </c>
      <c r="D256" s="68"/>
      <c r="E256" s="68"/>
      <c r="F256" s="68"/>
      <c r="G256" s="214"/>
      <c r="H256" s="205">
        <f t="shared" si="11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 t="shared" ref="C257:C285" si="13">SUM(D257:G257)</f>
        <v>0</v>
      </c>
      <c r="D257" s="189"/>
      <c r="E257" s="189"/>
      <c r="F257" s="189"/>
      <c r="G257" s="211"/>
      <c r="H257" s="209">
        <f t="shared" ref="H257:H285" si="14"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13"/>
        <v>0</v>
      </c>
      <c r="D258" s="74"/>
      <c r="E258" s="74"/>
      <c r="F258" s="74"/>
      <c r="G258" s="157"/>
      <c r="H258" s="208">
        <f t="shared" si="1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 t="shared" si="13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4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3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4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3"/>
        <v>0</v>
      </c>
      <c r="D261" s="74"/>
      <c r="E261" s="74"/>
      <c r="F261" s="74"/>
      <c r="G261" s="157"/>
      <c r="H261" s="208">
        <f t="shared" si="1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13"/>
        <v>0</v>
      </c>
      <c r="D262" s="74"/>
      <c r="E262" s="74"/>
      <c r="F262" s="74"/>
      <c r="G262" s="157"/>
      <c r="H262" s="208">
        <f t="shared" si="1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13"/>
        <v>0</v>
      </c>
      <c r="D263" s="74"/>
      <c r="E263" s="74"/>
      <c r="F263" s="74"/>
      <c r="G263" s="157"/>
      <c r="H263" s="208">
        <f t="shared" si="1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1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4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3"/>
        <v>0</v>
      </c>
      <c r="D265" s="74"/>
      <c r="E265" s="74"/>
      <c r="F265" s="74"/>
      <c r="G265" s="157"/>
      <c r="H265" s="208">
        <f t="shared" si="14"/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13"/>
        <v>0</v>
      </c>
      <c r="D266" s="74"/>
      <c r="E266" s="74"/>
      <c r="F266" s="74"/>
      <c r="G266" s="157"/>
      <c r="H266" s="208">
        <f t="shared" si="14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 t="shared" si="13"/>
        <v>0</v>
      </c>
      <c r="D267" s="74"/>
      <c r="E267" s="74"/>
      <c r="F267" s="74"/>
      <c r="G267" s="157"/>
      <c r="H267" s="208">
        <f t="shared" si="14"/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 t="shared" si="13"/>
        <v>0</v>
      </c>
      <c r="D268" s="74"/>
      <c r="E268" s="74"/>
      <c r="F268" s="74"/>
      <c r="G268" s="157"/>
      <c r="H268" s="208">
        <f t="shared" si="14"/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13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4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3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4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3"/>
        <v>0</v>
      </c>
      <c r="D271" s="68"/>
      <c r="E271" s="68"/>
      <c r="F271" s="68"/>
      <c r="G271" s="154"/>
      <c r="H271" s="66">
        <f t="shared" si="14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 t="shared" si="13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4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13"/>
        <v>0</v>
      </c>
      <c r="D273" s="74"/>
      <c r="E273" s="74"/>
      <c r="F273" s="74"/>
      <c r="G273" s="157"/>
      <c r="H273" s="72">
        <f t="shared" si="14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13"/>
        <v>0</v>
      </c>
      <c r="D274" s="74"/>
      <c r="E274" s="74"/>
      <c r="F274" s="74"/>
      <c r="G274" s="157"/>
      <c r="H274" s="72">
        <f t="shared" si="14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13"/>
        <v>0</v>
      </c>
      <c r="D275" s="74"/>
      <c r="E275" s="74"/>
      <c r="F275" s="74"/>
      <c r="G275" s="157"/>
      <c r="H275" s="72">
        <f t="shared" si="14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13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4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x14ac:dyDescent="0.25">
      <c r="A277" s="44">
        <v>7245</v>
      </c>
      <c r="B277" s="71" t="s">
        <v>285</v>
      </c>
      <c r="C277" s="201">
        <f t="shared" si="13"/>
        <v>0</v>
      </c>
      <c r="D277" s="74"/>
      <c r="E277" s="74"/>
      <c r="F277" s="74"/>
      <c r="G277" s="157"/>
      <c r="H277" s="72">
        <f t="shared" si="14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13"/>
        <v>0</v>
      </c>
      <c r="D278" s="74"/>
      <c r="E278" s="74"/>
      <c r="F278" s="74"/>
      <c r="G278" s="157"/>
      <c r="H278" s="72">
        <f t="shared" si="14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13"/>
        <v>0</v>
      </c>
      <c r="D279" s="74"/>
      <c r="E279" s="74"/>
      <c r="F279" s="74"/>
      <c r="G279" s="157"/>
      <c r="H279" s="72">
        <f t="shared" si="14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13"/>
        <v>0</v>
      </c>
      <c r="D280" s="68"/>
      <c r="E280" s="68"/>
      <c r="F280" s="68"/>
      <c r="G280" s="154"/>
      <c r="H280" s="66">
        <f t="shared" si="14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13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4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x14ac:dyDescent="0.25">
      <c r="A282" s="150">
        <v>7720</v>
      </c>
      <c r="B282" s="65" t="s">
        <v>290</v>
      </c>
      <c r="C282" s="79">
        <f t="shared" si="13"/>
        <v>0</v>
      </c>
      <c r="D282" s="81"/>
      <c r="E282" s="81"/>
      <c r="F282" s="81"/>
      <c r="G282" s="229"/>
      <c r="H282" s="79">
        <f t="shared" si="14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13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4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13"/>
        <v>0</v>
      </c>
      <c r="D284" s="74"/>
      <c r="E284" s="74"/>
      <c r="F284" s="74"/>
      <c r="G284" s="157"/>
      <c r="H284" s="72">
        <f t="shared" si="14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13"/>
        <v>0</v>
      </c>
      <c r="D285" s="68"/>
      <c r="E285" s="68"/>
      <c r="F285" s="68"/>
      <c r="G285" s="154"/>
      <c r="H285" s="66">
        <f t="shared" si="14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15">SUM(C283,C269,C230,C195,C187,C173,C75,C53)</f>
        <v>3611903</v>
      </c>
      <c r="D286" s="233">
        <f t="shared" si="15"/>
        <v>3611903</v>
      </c>
      <c r="E286" s="233">
        <f t="shared" si="15"/>
        <v>0</v>
      </c>
      <c r="F286" s="233">
        <f t="shared" si="15"/>
        <v>0</v>
      </c>
      <c r="G286" s="234">
        <f t="shared" si="15"/>
        <v>0</v>
      </c>
      <c r="H286" s="235">
        <f t="shared" si="15"/>
        <v>3309648</v>
      </c>
      <c r="I286" s="233">
        <f t="shared" si="15"/>
        <v>3309648</v>
      </c>
      <c r="J286" s="233">
        <f t="shared" si="15"/>
        <v>0</v>
      </c>
      <c r="K286" s="233">
        <f t="shared" si="15"/>
        <v>0</v>
      </c>
      <c r="L286" s="236">
        <f t="shared" si="15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16">SUM(C289,C290)-C297+C298</f>
        <v>0</v>
      </c>
      <c r="D288" s="242">
        <f t="shared" si="16"/>
        <v>0</v>
      </c>
      <c r="E288" s="242">
        <f t="shared" si="16"/>
        <v>0</v>
      </c>
      <c r="F288" s="242">
        <f t="shared" si="16"/>
        <v>0</v>
      </c>
      <c r="G288" s="243">
        <f t="shared" si="16"/>
        <v>0</v>
      </c>
      <c r="H288" s="244">
        <f t="shared" si="16"/>
        <v>0</v>
      </c>
      <c r="I288" s="242">
        <f t="shared" si="16"/>
        <v>0</v>
      </c>
      <c r="J288" s="242">
        <f t="shared" si="16"/>
        <v>0</v>
      </c>
      <c r="K288" s="242">
        <f t="shared" si="16"/>
        <v>0</v>
      </c>
      <c r="L288" s="245">
        <f t="shared" si="16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7">C21-C283</f>
        <v>0</v>
      </c>
      <c r="D289" s="128">
        <f t="shared" si="17"/>
        <v>0</v>
      </c>
      <c r="E289" s="128">
        <f t="shared" si="17"/>
        <v>0</v>
      </c>
      <c r="F289" s="128">
        <f t="shared" si="17"/>
        <v>0</v>
      </c>
      <c r="G289" s="129">
        <f t="shared" si="17"/>
        <v>0</v>
      </c>
      <c r="H289" s="247">
        <f t="shared" si="17"/>
        <v>0</v>
      </c>
      <c r="I289" s="128">
        <f t="shared" si="17"/>
        <v>0</v>
      </c>
      <c r="J289" s="128">
        <f t="shared" si="17"/>
        <v>0</v>
      </c>
      <c r="K289" s="128">
        <f t="shared" si="17"/>
        <v>0</v>
      </c>
      <c r="L289" s="130">
        <f t="shared" si="17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8">SUM(C291,C293,C295)-SUM(C292,C294,C296)</f>
        <v>0</v>
      </c>
      <c r="D290" s="242">
        <f t="shared" si="18"/>
        <v>0</v>
      </c>
      <c r="E290" s="242">
        <f t="shared" si="18"/>
        <v>0</v>
      </c>
      <c r="F290" s="242">
        <f t="shared" si="18"/>
        <v>0</v>
      </c>
      <c r="G290" s="249">
        <f t="shared" si="18"/>
        <v>0</v>
      </c>
      <c r="H290" s="244">
        <f t="shared" si="18"/>
        <v>0</v>
      </c>
      <c r="I290" s="242">
        <f t="shared" si="18"/>
        <v>0</v>
      </c>
      <c r="J290" s="242">
        <f t="shared" si="18"/>
        <v>0</v>
      </c>
      <c r="K290" s="242">
        <f t="shared" si="18"/>
        <v>0</v>
      </c>
      <c r="L290" s="245">
        <f t="shared" si="18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9">SUM(D291:G291)</f>
        <v>0</v>
      </c>
      <c r="D291" s="81"/>
      <c r="E291" s="81"/>
      <c r="F291" s="81"/>
      <c r="G291" s="229"/>
      <c r="H291" s="79">
        <f t="shared" ref="H291:H298" si="20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9"/>
        <v>0</v>
      </c>
      <c r="D292" s="74"/>
      <c r="E292" s="74"/>
      <c r="F292" s="74"/>
      <c r="G292" s="157"/>
      <c r="H292" s="72">
        <f t="shared" si="20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9"/>
        <v>0</v>
      </c>
      <c r="D293" s="74"/>
      <c r="E293" s="74"/>
      <c r="F293" s="74"/>
      <c r="G293" s="157"/>
      <c r="H293" s="72">
        <f t="shared" si="20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9"/>
        <v>0</v>
      </c>
      <c r="D294" s="74"/>
      <c r="E294" s="74"/>
      <c r="F294" s="74"/>
      <c r="G294" s="157"/>
      <c r="H294" s="72">
        <f t="shared" si="20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9"/>
        <v>0</v>
      </c>
      <c r="D295" s="74"/>
      <c r="E295" s="74"/>
      <c r="F295" s="74"/>
      <c r="G295" s="157"/>
      <c r="H295" s="72">
        <f t="shared" si="20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9"/>
        <v>0</v>
      </c>
      <c r="D296" s="189"/>
      <c r="E296" s="189"/>
      <c r="F296" s="189"/>
      <c r="G296" s="253"/>
      <c r="H296" s="185">
        <f t="shared" si="20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9"/>
        <v>0</v>
      </c>
      <c r="D297" s="256"/>
      <c r="E297" s="256"/>
      <c r="F297" s="256"/>
      <c r="G297" s="257"/>
      <c r="H297" s="255">
        <f t="shared" si="20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9"/>
        <v>0</v>
      </c>
      <c r="D298" s="177"/>
      <c r="E298" s="177"/>
      <c r="F298" s="177"/>
      <c r="G298" s="178"/>
      <c r="H298" s="260">
        <f t="shared" si="20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3"/>
  <sheetViews>
    <sheetView showGridLines="0" view="pageLayout" zoomScaleNormal="100" workbookViewId="0">
      <selection activeCell="C4" sqref="C4:L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6" t="s">
        <v>351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382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/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352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353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350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19500</v>
      </c>
      <c r="D20" s="28">
        <f>SUM(D21,D24,D25,D41,D43)</f>
        <v>19500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19500</v>
      </c>
      <c r="I20" s="28">
        <f>SUM(I21,I24,I25,I41,I43)</f>
        <v>19500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19500</v>
      </c>
      <c r="D24" s="51">
        <v>19500</v>
      </c>
      <c r="E24" s="51"/>
      <c r="F24" s="52" t="s">
        <v>35</v>
      </c>
      <c r="G24" s="53" t="s">
        <v>35</v>
      </c>
      <c r="H24" s="50">
        <f t="shared" si="1"/>
        <v>19500</v>
      </c>
      <c r="I24" s="51">
        <v>19500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2">SUM(D50:G50)</f>
        <v>19500</v>
      </c>
      <c r="D50" s="128">
        <f>SUM(D51,D283)</f>
        <v>19500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3">SUM(I50:L50)</f>
        <v>19500</v>
      </c>
      <c r="I50" s="128">
        <f>SUM(I51,I283)</f>
        <v>19500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2"/>
        <v>6000</v>
      </c>
      <c r="D51" s="134">
        <f>SUM(D52,D194)</f>
        <v>6000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2200</v>
      </c>
      <c r="I51" s="134">
        <f>SUM(I52,I194)</f>
        <v>2200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2"/>
        <v>6000</v>
      </c>
      <c r="D52" s="139">
        <f>SUM(D53,D75,D173,D187)</f>
        <v>6000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2200</v>
      </c>
      <c r="I52" s="139">
        <f>SUM(I53,I75,I173,I187)</f>
        <v>2200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2"/>
        <v>6000</v>
      </c>
      <c r="D75" s="144">
        <f>SUM(D76,D83,D130,D164,D165,D172)</f>
        <v>6000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2200</v>
      </c>
      <c r="I75" s="144">
        <f>SUM(I76,I83,I130,I164,I165,I172)</f>
        <v>2200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2"/>
        <v>0</v>
      </c>
      <c r="D82" s="74"/>
      <c r="E82" s="74"/>
      <c r="F82" s="74"/>
      <c r="G82" s="157"/>
      <c r="H82" s="72">
        <f t="shared" si="3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2"/>
        <v>6000</v>
      </c>
      <c r="D83" s="63">
        <f>SUM(D84,D89,D95,D103,D112,D116,D122,D128)</f>
        <v>6000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3"/>
        <v>2200</v>
      </c>
      <c r="I83" s="63">
        <f>SUM(I84,I89,I95,I103,I112,I116,I122,I128)</f>
        <v>2200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2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3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2"/>
        <v>0</v>
      </c>
      <c r="D85" s="68"/>
      <c r="E85" s="68"/>
      <c r="F85" s="68"/>
      <c r="G85" s="154"/>
      <c r="H85" s="66">
        <f t="shared" si="3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2"/>
        <v>0</v>
      </c>
      <c r="D86" s="74"/>
      <c r="E86" s="74"/>
      <c r="F86" s="74"/>
      <c r="G86" s="157"/>
      <c r="H86" s="72">
        <f t="shared" si="3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2"/>
        <v>0</v>
      </c>
      <c r="D87" s="74"/>
      <c r="E87" s="74"/>
      <c r="F87" s="74"/>
      <c r="G87" s="157"/>
      <c r="H87" s="72">
        <f t="shared" si="3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2"/>
        <v>0</v>
      </c>
      <c r="D88" s="74"/>
      <c r="E88" s="74"/>
      <c r="F88" s="74"/>
      <c r="G88" s="157"/>
      <c r="H88" s="72">
        <f t="shared" si="3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2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3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2"/>
        <v>0</v>
      </c>
      <c r="D90" s="74"/>
      <c r="E90" s="74"/>
      <c r="F90" s="74"/>
      <c r="G90" s="157"/>
      <c r="H90" s="72">
        <f t="shared" si="3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2"/>
        <v>0</v>
      </c>
      <c r="D91" s="74"/>
      <c r="E91" s="74"/>
      <c r="F91" s="74"/>
      <c r="G91" s="157"/>
      <c r="H91" s="72">
        <f t="shared" si="3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2"/>
        <v>0</v>
      </c>
      <c r="D92" s="74"/>
      <c r="E92" s="74"/>
      <c r="F92" s="74"/>
      <c r="G92" s="157"/>
      <c r="H92" s="72">
        <f t="shared" si="3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2"/>
        <v>0</v>
      </c>
      <c r="D93" s="74"/>
      <c r="E93" s="74"/>
      <c r="F93" s="74"/>
      <c r="G93" s="157"/>
      <c r="H93" s="72">
        <f t="shared" si="3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2"/>
        <v>0</v>
      </c>
      <c r="D94" s="74"/>
      <c r="E94" s="74"/>
      <c r="F94" s="74"/>
      <c r="G94" s="157"/>
      <c r="H94" s="72">
        <f t="shared" si="3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2"/>
        <v>6000</v>
      </c>
      <c r="D95" s="160">
        <f>SUM(D96:D102)</f>
        <v>6000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3"/>
        <v>2200</v>
      </c>
      <c r="I95" s="160">
        <f>SUM(I96:I102)</f>
        <v>2200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2"/>
        <v>0</v>
      </c>
      <c r="D96" s="74"/>
      <c r="E96" s="74"/>
      <c r="F96" s="74"/>
      <c r="G96" s="157"/>
      <c r="H96" s="72">
        <f t="shared" si="3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2"/>
        <v>0</v>
      </c>
      <c r="D97" s="74"/>
      <c r="E97" s="74"/>
      <c r="F97" s="74"/>
      <c r="G97" s="157"/>
      <c r="H97" s="72">
        <f t="shared" si="3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2"/>
        <v>0</v>
      </c>
      <c r="D98" s="68"/>
      <c r="E98" s="68"/>
      <c r="F98" s="68"/>
      <c r="G98" s="154"/>
      <c r="H98" s="66">
        <f t="shared" si="3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2"/>
        <v>0</v>
      </c>
      <c r="D99" s="74"/>
      <c r="E99" s="74"/>
      <c r="F99" s="74"/>
      <c r="G99" s="157"/>
      <c r="H99" s="72">
        <f t="shared" si="3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2"/>
        <v>0</v>
      </c>
      <c r="D100" s="74"/>
      <c r="E100" s="74"/>
      <c r="F100" s="74"/>
      <c r="G100" s="157"/>
      <c r="H100" s="72">
        <f t="shared" si="3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2"/>
        <v>6000</v>
      </c>
      <c r="D101" s="74">
        <v>6000</v>
      </c>
      <c r="E101" s="74"/>
      <c r="F101" s="74"/>
      <c r="G101" s="157"/>
      <c r="H101" s="72">
        <f t="shared" si="3"/>
        <v>2200</v>
      </c>
      <c r="I101" s="74">
        <v>2200</v>
      </c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2"/>
        <v>0</v>
      </c>
      <c r="D102" s="74"/>
      <c r="E102" s="74"/>
      <c r="F102" s="74"/>
      <c r="G102" s="157"/>
      <c r="H102" s="72">
        <f t="shared" si="3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2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3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2"/>
        <v>0</v>
      </c>
      <c r="D104" s="74"/>
      <c r="E104" s="74"/>
      <c r="F104" s="74"/>
      <c r="G104" s="157"/>
      <c r="H104" s="72">
        <f t="shared" si="3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2"/>
        <v>0</v>
      </c>
      <c r="D105" s="74"/>
      <c r="E105" s="74"/>
      <c r="F105" s="74"/>
      <c r="G105" s="157"/>
      <c r="H105" s="72">
        <f t="shared" si="3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2"/>
        <v>0</v>
      </c>
      <c r="D106" s="74"/>
      <c r="E106" s="74"/>
      <c r="F106" s="74"/>
      <c r="G106" s="157"/>
      <c r="H106" s="72">
        <f t="shared" si="3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2"/>
        <v>0</v>
      </c>
      <c r="D107" s="74"/>
      <c r="E107" s="74"/>
      <c r="F107" s="74"/>
      <c r="G107" s="157"/>
      <c r="H107" s="72">
        <f t="shared" si="3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2"/>
        <v>0</v>
      </c>
      <c r="D108" s="74"/>
      <c r="E108" s="74"/>
      <c r="F108" s="74"/>
      <c r="G108" s="157"/>
      <c r="H108" s="72">
        <f t="shared" si="3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2"/>
        <v>0</v>
      </c>
      <c r="D109" s="74"/>
      <c r="E109" s="74"/>
      <c r="F109" s="74"/>
      <c r="G109" s="157"/>
      <c r="H109" s="72">
        <f t="shared" si="3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2"/>
        <v>0</v>
      </c>
      <c r="D110" s="74"/>
      <c r="E110" s="74"/>
      <c r="F110" s="74"/>
      <c r="G110" s="157"/>
      <c r="H110" s="72">
        <f t="shared" si="3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2"/>
        <v>0</v>
      </c>
      <c r="D111" s="74"/>
      <c r="E111" s="74"/>
      <c r="F111" s="74"/>
      <c r="G111" s="157"/>
      <c r="H111" s="72">
        <f t="shared" si="3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2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3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2"/>
        <v>0</v>
      </c>
      <c r="D113" s="74"/>
      <c r="E113" s="74"/>
      <c r="F113" s="74"/>
      <c r="G113" s="157"/>
      <c r="H113" s="72">
        <f t="shared" si="3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 t="shared" ref="C114:C127" si="4">SUM(D114:G114)</f>
        <v>0</v>
      </c>
      <c r="D114" s="74"/>
      <c r="E114" s="74"/>
      <c r="F114" s="74"/>
      <c r="G114" s="157"/>
      <c r="H114" s="72">
        <f t="shared" ref="H114:H127" si="5"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 t="shared" si="4"/>
        <v>0</v>
      </c>
      <c r="D115" s="74"/>
      <c r="E115" s="74"/>
      <c r="F115" s="74"/>
      <c r="G115" s="157"/>
      <c r="H115" s="72">
        <f t="shared" si="5"/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si="4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4"/>
        <v>0</v>
      </c>
      <c r="D117" s="74"/>
      <c r="E117" s="74"/>
      <c r="F117" s="74"/>
      <c r="G117" s="157"/>
      <c r="H117" s="72">
        <f t="shared" si="5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4"/>
        <v>0</v>
      </c>
      <c r="D118" s="74"/>
      <c r="E118" s="74"/>
      <c r="F118" s="74"/>
      <c r="G118" s="157"/>
      <c r="H118" s="72">
        <f t="shared" si="5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4"/>
        <v>0</v>
      </c>
      <c r="D119" s="74"/>
      <c r="E119" s="74"/>
      <c r="F119" s="74"/>
      <c r="G119" s="157"/>
      <c r="H119" s="72">
        <f t="shared" si="5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4"/>
        <v>0</v>
      </c>
      <c r="D120" s="74"/>
      <c r="E120" s="74"/>
      <c r="F120" s="74"/>
      <c r="G120" s="157"/>
      <c r="H120" s="72">
        <f t="shared" si="5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4"/>
        <v>0</v>
      </c>
      <c r="D121" s="74"/>
      <c r="E121" s="74"/>
      <c r="F121" s="74"/>
      <c r="G121" s="157"/>
      <c r="H121" s="72">
        <f t="shared" si="5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4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4"/>
        <v>0</v>
      </c>
      <c r="D123" s="74"/>
      <c r="E123" s="74"/>
      <c r="F123" s="74"/>
      <c r="G123" s="157"/>
      <c r="H123" s="72">
        <f t="shared" si="5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4"/>
        <v>0</v>
      </c>
      <c r="D124" s="74"/>
      <c r="E124" s="74"/>
      <c r="F124" s="74"/>
      <c r="G124" s="157"/>
      <c r="H124" s="72">
        <f t="shared" si="5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4"/>
        <v>0</v>
      </c>
      <c r="D125" s="74"/>
      <c r="E125" s="74"/>
      <c r="F125" s="74"/>
      <c r="G125" s="157"/>
      <c r="H125" s="72">
        <f t="shared" si="5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4"/>
        <v>0</v>
      </c>
      <c r="D126" s="74"/>
      <c r="E126" s="74"/>
      <c r="F126" s="74"/>
      <c r="G126" s="157"/>
      <c r="H126" s="72">
        <f t="shared" si="5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4"/>
        <v>0</v>
      </c>
      <c r="D127" s="74"/>
      <c r="E127" s="74"/>
      <c r="F127" s="74"/>
      <c r="G127" s="157"/>
      <c r="H127" s="72">
        <f t="shared" si="5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6">SUM(C129)</f>
        <v>0</v>
      </c>
      <c r="D128" s="169">
        <f t="shared" si="6"/>
        <v>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0</v>
      </c>
      <c r="I128" s="169">
        <f t="shared" si="6"/>
        <v>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2" ht="24" x14ac:dyDescent="0.25">
      <c r="A129" s="44">
        <v>2283</v>
      </c>
      <c r="B129" s="71" t="s">
        <v>137</v>
      </c>
      <c r="C129" s="72">
        <f t="shared" ref="C129:C192" si="7">SUM(D129:G129)</f>
        <v>0</v>
      </c>
      <c r="D129" s="74"/>
      <c r="E129" s="74"/>
      <c r="F129" s="74"/>
      <c r="G129" s="157"/>
      <c r="H129" s="72">
        <f t="shared" ref="H129:H192" si="8"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8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8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8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8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 t="shared" si="7"/>
        <v>0</v>
      </c>
      <c r="D176" s="74"/>
      <c r="E176" s="74"/>
      <c r="F176" s="74"/>
      <c r="G176" s="157"/>
      <c r="H176" s="72">
        <f t="shared" si="8"/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 t="shared" si="7"/>
        <v>0</v>
      </c>
      <c r="D177" s="74"/>
      <c r="E177" s="74"/>
      <c r="F177" s="74"/>
      <c r="G177" s="157"/>
      <c r="H177" s="72">
        <f t="shared" si="8"/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 t="shared" si="7"/>
        <v>0</v>
      </c>
      <c r="D178" s="74"/>
      <c r="E178" s="74"/>
      <c r="F178" s="74"/>
      <c r="G178" s="157"/>
      <c r="H178" s="72">
        <f t="shared" si="8"/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si="7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8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2" ht="72" x14ac:dyDescent="0.25">
      <c r="A180" s="44">
        <v>3291</v>
      </c>
      <c r="B180" s="71" t="s">
        <v>188</v>
      </c>
      <c r="C180" s="72">
        <f t="shared" si="7"/>
        <v>0</v>
      </c>
      <c r="D180" s="74"/>
      <c r="E180" s="74"/>
      <c r="F180" s="74"/>
      <c r="G180" s="187"/>
      <c r="H180" s="72">
        <f t="shared" si="8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7"/>
        <v>0</v>
      </c>
      <c r="D181" s="74"/>
      <c r="E181" s="74"/>
      <c r="F181" s="74"/>
      <c r="G181" s="187"/>
      <c r="H181" s="72">
        <f t="shared" si="8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7"/>
        <v>0</v>
      </c>
      <c r="D182" s="74"/>
      <c r="E182" s="74"/>
      <c r="F182" s="74"/>
      <c r="G182" s="187"/>
      <c r="H182" s="72">
        <f t="shared" si="8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7"/>
        <v>0</v>
      </c>
      <c r="D183" s="189"/>
      <c r="E183" s="189"/>
      <c r="F183" s="189"/>
      <c r="G183" s="190"/>
      <c r="H183" s="185">
        <f t="shared" si="8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8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 t="shared" si="7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si="7"/>
        <v>0</v>
      </c>
      <c r="D189" s="68"/>
      <c r="E189" s="68"/>
      <c r="F189" s="68"/>
      <c r="G189" s="154"/>
      <c r="H189" s="66">
        <f t="shared" si="8"/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7"/>
        <v>0</v>
      </c>
      <c r="D190" s="74"/>
      <c r="E190" s="74"/>
      <c r="F190" s="74"/>
      <c r="G190" s="157"/>
      <c r="H190" s="72">
        <f t="shared" si="8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7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8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 t="shared" si="7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8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ref="C193:C256" si="9">SUM(D193:G193)</f>
        <v>0</v>
      </c>
      <c r="D193" s="74"/>
      <c r="E193" s="74"/>
      <c r="F193" s="74"/>
      <c r="G193" s="157"/>
      <c r="H193" s="72">
        <f t="shared" ref="H193:H256" si="10">SUM(I193:L193)</f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9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0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9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0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9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0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9"/>
        <v>0</v>
      </c>
      <c r="D197" s="68"/>
      <c r="E197" s="68"/>
      <c r="F197" s="68"/>
      <c r="G197" s="154"/>
      <c r="H197" s="66">
        <f t="shared" si="10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9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0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9"/>
        <v>0</v>
      </c>
      <c r="D199" s="74"/>
      <c r="E199" s="74"/>
      <c r="F199" s="74"/>
      <c r="G199" s="157"/>
      <c r="H199" s="72">
        <f t="shared" si="10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9"/>
        <v>0</v>
      </c>
      <c r="D200" s="74"/>
      <c r="E200" s="74"/>
      <c r="F200" s="74"/>
      <c r="G200" s="157"/>
      <c r="H200" s="72">
        <f t="shared" si="10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9"/>
        <v>0</v>
      </c>
      <c r="D201" s="74"/>
      <c r="E201" s="74"/>
      <c r="F201" s="74"/>
      <c r="G201" s="157"/>
      <c r="H201" s="72">
        <f t="shared" si="10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9"/>
        <v>0</v>
      </c>
      <c r="D202" s="74"/>
      <c r="E202" s="74"/>
      <c r="F202" s="74"/>
      <c r="G202" s="157"/>
      <c r="H202" s="72">
        <f t="shared" si="10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9"/>
        <v>0</v>
      </c>
      <c r="D203" s="74"/>
      <c r="E203" s="74"/>
      <c r="F203" s="74"/>
      <c r="G203" s="157"/>
      <c r="H203" s="72">
        <f t="shared" si="10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9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0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9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0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9"/>
        <v>0</v>
      </c>
      <c r="D206" s="68"/>
      <c r="E206" s="68"/>
      <c r="F206" s="68"/>
      <c r="G206" s="154"/>
      <c r="H206" s="66">
        <f t="shared" si="10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9"/>
        <v>0</v>
      </c>
      <c r="D207" s="74"/>
      <c r="E207" s="74"/>
      <c r="F207" s="74"/>
      <c r="G207" s="157"/>
      <c r="H207" s="72">
        <f t="shared" si="10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9"/>
        <v>0</v>
      </c>
      <c r="D208" s="74"/>
      <c r="E208" s="74"/>
      <c r="F208" s="74"/>
      <c r="G208" s="157"/>
      <c r="H208" s="72">
        <f t="shared" si="10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9"/>
        <v>0</v>
      </c>
      <c r="D209" s="74"/>
      <c r="E209" s="74"/>
      <c r="F209" s="74"/>
      <c r="G209" s="157"/>
      <c r="H209" s="72">
        <f t="shared" si="10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 t="shared" si="9"/>
        <v>0</v>
      </c>
      <c r="D210" s="74"/>
      <c r="E210" s="74"/>
      <c r="F210" s="74"/>
      <c r="G210" s="157"/>
      <c r="H210" s="72">
        <f t="shared" si="10"/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9"/>
        <v>0</v>
      </c>
      <c r="D211" s="74"/>
      <c r="E211" s="74"/>
      <c r="F211" s="74"/>
      <c r="G211" s="157"/>
      <c r="H211" s="72">
        <f t="shared" si="10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9"/>
        <v>0</v>
      </c>
      <c r="D212" s="74"/>
      <c r="E212" s="74"/>
      <c r="F212" s="74"/>
      <c r="G212" s="157"/>
      <c r="H212" s="72">
        <f t="shared" si="10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9"/>
        <v>0</v>
      </c>
      <c r="D213" s="74"/>
      <c r="E213" s="74"/>
      <c r="F213" s="74"/>
      <c r="G213" s="157"/>
      <c r="H213" s="72">
        <f t="shared" si="10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9"/>
        <v>0</v>
      </c>
      <c r="D214" s="74"/>
      <c r="E214" s="74"/>
      <c r="F214" s="74"/>
      <c r="G214" s="157"/>
      <c r="H214" s="72">
        <f t="shared" si="10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9"/>
        <v>0</v>
      </c>
      <c r="D215" s="74"/>
      <c r="E215" s="74"/>
      <c r="F215" s="74"/>
      <c r="G215" s="157"/>
      <c r="H215" s="72">
        <f t="shared" si="10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9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0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9"/>
        <v>0</v>
      </c>
      <c r="D217" s="74"/>
      <c r="E217" s="74"/>
      <c r="F217" s="74"/>
      <c r="G217" s="157"/>
      <c r="H217" s="72">
        <f t="shared" si="10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9"/>
        <v>0</v>
      </c>
      <c r="D218" s="74"/>
      <c r="E218" s="74"/>
      <c r="F218" s="74"/>
      <c r="G218" s="157"/>
      <c r="H218" s="72">
        <f t="shared" si="10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9"/>
        <v>0</v>
      </c>
      <c r="D219" s="74"/>
      <c r="E219" s="74"/>
      <c r="F219" s="74"/>
      <c r="G219" s="157"/>
      <c r="H219" s="72">
        <f t="shared" si="10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9"/>
        <v>0</v>
      </c>
      <c r="D220" s="74"/>
      <c r="E220" s="74"/>
      <c r="F220" s="74"/>
      <c r="G220" s="157"/>
      <c r="H220" s="72">
        <f t="shared" si="10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9"/>
        <v>0</v>
      </c>
      <c r="D221" s="74"/>
      <c r="E221" s="74"/>
      <c r="F221" s="74"/>
      <c r="G221" s="157"/>
      <c r="H221" s="72">
        <f t="shared" si="10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9"/>
        <v>0</v>
      </c>
      <c r="D222" s="74"/>
      <c r="E222" s="74"/>
      <c r="F222" s="74"/>
      <c r="G222" s="157"/>
      <c r="H222" s="72">
        <f t="shared" si="10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9"/>
        <v>0</v>
      </c>
      <c r="D223" s="74"/>
      <c r="E223" s="74"/>
      <c r="F223" s="74"/>
      <c r="G223" s="157"/>
      <c r="H223" s="72">
        <f t="shared" si="10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9"/>
        <v>0</v>
      </c>
      <c r="D224" s="74"/>
      <c r="E224" s="74"/>
      <c r="F224" s="74"/>
      <c r="G224" s="157"/>
      <c r="H224" s="72">
        <f t="shared" si="10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9"/>
        <v>0</v>
      </c>
      <c r="D225" s="74"/>
      <c r="E225" s="74"/>
      <c r="F225" s="74"/>
      <c r="G225" s="157"/>
      <c r="H225" s="72">
        <f t="shared" si="10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9"/>
        <v>0</v>
      </c>
      <c r="D226" s="74"/>
      <c r="E226" s="74"/>
      <c r="F226" s="74"/>
      <c r="G226" s="157"/>
      <c r="H226" s="72">
        <f t="shared" si="10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9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0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9"/>
        <v>0</v>
      </c>
      <c r="D228" s="74"/>
      <c r="E228" s="74"/>
      <c r="F228" s="74"/>
      <c r="G228" s="157"/>
      <c r="H228" s="72">
        <f t="shared" si="10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9"/>
        <v>0</v>
      </c>
      <c r="D229" s="163"/>
      <c r="E229" s="163"/>
      <c r="F229" s="163"/>
      <c r="G229" s="164"/>
      <c r="H229" s="117">
        <f t="shared" si="10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9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0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 t="shared" si="9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0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9"/>
        <v>0</v>
      </c>
      <c r="D232" s="68"/>
      <c r="E232" s="68"/>
      <c r="F232" s="68"/>
      <c r="G232" s="206"/>
      <c r="H232" s="207">
        <f t="shared" si="10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9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0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2" ht="24" x14ac:dyDescent="0.25">
      <c r="A234" s="44">
        <v>6239</v>
      </c>
      <c r="B234" s="65" t="s">
        <v>242</v>
      </c>
      <c r="C234" s="201">
        <f t="shared" si="9"/>
        <v>0</v>
      </c>
      <c r="D234" s="68"/>
      <c r="E234" s="68"/>
      <c r="F234" s="68"/>
      <c r="G234" s="154"/>
      <c r="H234" s="208">
        <f t="shared" si="10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 t="shared" si="9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0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 t="shared" si="9"/>
        <v>0</v>
      </c>
      <c r="D236" s="74"/>
      <c r="E236" s="74"/>
      <c r="F236" s="74"/>
      <c r="G236" s="157"/>
      <c r="H236" s="208">
        <f t="shared" si="10"/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 t="shared" si="9"/>
        <v>0</v>
      </c>
      <c r="D237" s="74"/>
      <c r="E237" s="74"/>
      <c r="F237" s="74"/>
      <c r="G237" s="157"/>
      <c r="H237" s="208">
        <f t="shared" si="10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 t="shared" si="9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0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 t="shared" si="9"/>
        <v>0</v>
      </c>
      <c r="D239" s="74"/>
      <c r="E239" s="74"/>
      <c r="F239" s="74"/>
      <c r="G239" s="157"/>
      <c r="H239" s="208">
        <f t="shared" si="10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9"/>
        <v>0</v>
      </c>
      <c r="D240" s="74"/>
      <c r="E240" s="74"/>
      <c r="F240" s="74"/>
      <c r="G240" s="157"/>
      <c r="H240" s="208">
        <f t="shared" si="10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9"/>
        <v>0</v>
      </c>
      <c r="D241" s="74"/>
      <c r="E241" s="74"/>
      <c r="F241" s="74"/>
      <c r="G241" s="157"/>
      <c r="H241" s="208">
        <f t="shared" si="10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9"/>
        <v>0</v>
      </c>
      <c r="D242" s="74"/>
      <c r="E242" s="74"/>
      <c r="F242" s="74"/>
      <c r="G242" s="157"/>
      <c r="H242" s="208">
        <f t="shared" si="10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9"/>
        <v>0</v>
      </c>
      <c r="D243" s="74"/>
      <c r="E243" s="74"/>
      <c r="F243" s="74"/>
      <c r="G243" s="157"/>
      <c r="H243" s="208">
        <f t="shared" si="10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9"/>
        <v>0</v>
      </c>
      <c r="D244" s="74"/>
      <c r="E244" s="74"/>
      <c r="F244" s="74"/>
      <c r="G244" s="157"/>
      <c r="H244" s="208">
        <f t="shared" si="10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9"/>
        <v>0</v>
      </c>
      <c r="D245" s="74"/>
      <c r="E245" s="74"/>
      <c r="F245" s="74"/>
      <c r="G245" s="157"/>
      <c r="H245" s="208">
        <f t="shared" si="10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9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0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2" x14ac:dyDescent="0.25">
      <c r="A247" s="44">
        <v>6291</v>
      </c>
      <c r="B247" s="71" t="s">
        <v>255</v>
      </c>
      <c r="C247" s="201">
        <f t="shared" si="9"/>
        <v>0</v>
      </c>
      <c r="D247" s="74"/>
      <c r="E247" s="74"/>
      <c r="F247" s="74"/>
      <c r="G247" s="211"/>
      <c r="H247" s="201">
        <f t="shared" si="10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9"/>
        <v>0</v>
      </c>
      <c r="D248" s="74"/>
      <c r="E248" s="74"/>
      <c r="F248" s="74"/>
      <c r="G248" s="211"/>
      <c r="H248" s="201">
        <f t="shared" si="10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9"/>
        <v>0</v>
      </c>
      <c r="D249" s="74"/>
      <c r="E249" s="74"/>
      <c r="F249" s="74"/>
      <c r="G249" s="211"/>
      <c r="H249" s="201">
        <f t="shared" si="10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9"/>
        <v>0</v>
      </c>
      <c r="D250" s="74"/>
      <c r="E250" s="74"/>
      <c r="F250" s="74"/>
      <c r="G250" s="211"/>
      <c r="H250" s="201">
        <f t="shared" si="10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9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0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2" ht="24" x14ac:dyDescent="0.25">
      <c r="A252" s="168">
        <v>6320</v>
      </c>
      <c r="B252" s="65" t="s">
        <v>260</v>
      </c>
      <c r="C252" s="209">
        <f t="shared" si="9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0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2" x14ac:dyDescent="0.25">
      <c r="A253" s="44">
        <v>6322</v>
      </c>
      <c r="B253" s="71" t="s">
        <v>261</v>
      </c>
      <c r="C253" s="201">
        <f t="shared" si="9"/>
        <v>0</v>
      </c>
      <c r="D253" s="74"/>
      <c r="E253" s="74"/>
      <c r="F253" s="74"/>
      <c r="G253" s="211"/>
      <c r="H253" s="201">
        <f t="shared" si="10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9"/>
        <v>0</v>
      </c>
      <c r="D254" s="74"/>
      <c r="E254" s="74"/>
      <c r="F254" s="74"/>
      <c r="G254" s="211"/>
      <c r="H254" s="201">
        <f t="shared" si="10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9"/>
        <v>0</v>
      </c>
      <c r="D255" s="74"/>
      <c r="E255" s="74"/>
      <c r="F255" s="74"/>
      <c r="G255" s="211"/>
      <c r="H255" s="201">
        <f t="shared" si="10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9"/>
        <v>0</v>
      </c>
      <c r="D256" s="68"/>
      <c r="E256" s="68"/>
      <c r="F256" s="68"/>
      <c r="G256" s="214"/>
      <c r="H256" s="205">
        <f t="shared" si="10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 t="shared" ref="C257:C285" si="11">SUM(D257:G257)</f>
        <v>0</v>
      </c>
      <c r="D257" s="189"/>
      <c r="E257" s="189"/>
      <c r="F257" s="189"/>
      <c r="G257" s="211"/>
      <c r="H257" s="209">
        <f t="shared" ref="H257:H285" si="12"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11"/>
        <v>0</v>
      </c>
      <c r="D258" s="74"/>
      <c r="E258" s="74"/>
      <c r="F258" s="74"/>
      <c r="G258" s="157"/>
      <c r="H258" s="208">
        <f t="shared" si="12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 t="shared" si="11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2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1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2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1"/>
        <v>0</v>
      </c>
      <c r="D261" s="74"/>
      <c r="E261" s="74"/>
      <c r="F261" s="74"/>
      <c r="G261" s="157"/>
      <c r="H261" s="208">
        <f t="shared" si="12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11"/>
        <v>0</v>
      </c>
      <c r="D262" s="74"/>
      <c r="E262" s="74"/>
      <c r="F262" s="74"/>
      <c r="G262" s="157"/>
      <c r="H262" s="208">
        <f t="shared" si="12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11"/>
        <v>0</v>
      </c>
      <c r="D263" s="74"/>
      <c r="E263" s="74"/>
      <c r="F263" s="74"/>
      <c r="G263" s="157"/>
      <c r="H263" s="208">
        <f t="shared" si="12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11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2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1"/>
        <v>0</v>
      </c>
      <c r="D265" s="74"/>
      <c r="E265" s="74"/>
      <c r="F265" s="74"/>
      <c r="G265" s="157"/>
      <c r="H265" s="208">
        <f t="shared" si="12"/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 t="shared" si="11"/>
        <v>0</v>
      </c>
      <c r="D267" s="74"/>
      <c r="E267" s="74"/>
      <c r="F267" s="74"/>
      <c r="G267" s="157"/>
      <c r="H267" s="208">
        <f t="shared" si="12"/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 t="shared" si="11"/>
        <v>0</v>
      </c>
      <c r="D268" s="74"/>
      <c r="E268" s="74"/>
      <c r="F268" s="74"/>
      <c r="G268" s="157"/>
      <c r="H268" s="208">
        <f t="shared" si="12"/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11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1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1"/>
        <v>0</v>
      </c>
      <c r="D271" s="68"/>
      <c r="E271" s="68"/>
      <c r="F271" s="68"/>
      <c r="G271" s="154"/>
      <c r="H271" s="66">
        <f t="shared" si="12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 t="shared" si="11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2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2" ht="48" x14ac:dyDescent="0.25">
      <c r="A277" s="44">
        <v>7245</v>
      </c>
      <c r="B277" s="71" t="s">
        <v>285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11"/>
        <v>0</v>
      </c>
      <c r="D280" s="68"/>
      <c r="E280" s="68"/>
      <c r="F280" s="68"/>
      <c r="G280" s="154"/>
      <c r="H280" s="66">
        <f t="shared" si="12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2" x14ac:dyDescent="0.25">
      <c r="A282" s="150">
        <v>7720</v>
      </c>
      <c r="B282" s="65" t="s">
        <v>290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11"/>
        <v>13500</v>
      </c>
      <c r="D283" s="160">
        <f>SUM(D284:D285)</f>
        <v>13500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2"/>
        <v>17300</v>
      </c>
      <c r="I283" s="160">
        <f>SUM(I284:I285)</f>
        <v>17300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11"/>
        <v>13500</v>
      </c>
      <c r="D284" s="74">
        <v>13500</v>
      </c>
      <c r="E284" s="74"/>
      <c r="F284" s="74"/>
      <c r="G284" s="157"/>
      <c r="H284" s="72">
        <f t="shared" si="12"/>
        <v>17300</v>
      </c>
      <c r="I284" s="74">
        <v>17300</v>
      </c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11"/>
        <v>0</v>
      </c>
      <c r="D285" s="68"/>
      <c r="E285" s="68"/>
      <c r="F285" s="68"/>
      <c r="G285" s="154"/>
      <c r="H285" s="66">
        <f t="shared" si="12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13">SUM(C283,C269,C230,C195,C187,C173,C75,C53)</f>
        <v>19500</v>
      </c>
      <c r="D286" s="233">
        <f t="shared" si="13"/>
        <v>19500</v>
      </c>
      <c r="E286" s="233">
        <f t="shared" si="13"/>
        <v>0</v>
      </c>
      <c r="F286" s="233">
        <f t="shared" si="13"/>
        <v>0</v>
      </c>
      <c r="G286" s="234">
        <f t="shared" si="13"/>
        <v>0</v>
      </c>
      <c r="H286" s="235">
        <f t="shared" si="13"/>
        <v>19500</v>
      </c>
      <c r="I286" s="233">
        <f t="shared" si="13"/>
        <v>19500</v>
      </c>
      <c r="J286" s="233">
        <f t="shared" si="13"/>
        <v>0</v>
      </c>
      <c r="K286" s="233">
        <f t="shared" si="13"/>
        <v>0</v>
      </c>
      <c r="L286" s="236">
        <f t="shared" si="13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13500</v>
      </c>
      <c r="D287" s="238">
        <f>SUM(D24,D25,D41)-D51</f>
        <v>13500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17300</v>
      </c>
      <c r="I287" s="238">
        <f>SUM(I24,I25,I41)-I51</f>
        <v>17300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14">SUM(C289,C290)-C297+C298</f>
        <v>-13500</v>
      </c>
      <c r="D288" s="242">
        <f t="shared" si="14"/>
        <v>-13500</v>
      </c>
      <c r="E288" s="242">
        <f t="shared" si="14"/>
        <v>0</v>
      </c>
      <c r="F288" s="242">
        <f t="shared" si="14"/>
        <v>0</v>
      </c>
      <c r="G288" s="243">
        <f t="shared" si="14"/>
        <v>0</v>
      </c>
      <c r="H288" s="244">
        <f t="shared" si="14"/>
        <v>-17300</v>
      </c>
      <c r="I288" s="242">
        <f t="shared" si="14"/>
        <v>-17300</v>
      </c>
      <c r="J288" s="242">
        <f t="shared" si="14"/>
        <v>0</v>
      </c>
      <c r="K288" s="242">
        <f t="shared" si="14"/>
        <v>0</v>
      </c>
      <c r="L288" s="245">
        <f t="shared" si="14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5">C21-C283</f>
        <v>-13500</v>
      </c>
      <c r="D289" s="128">
        <f t="shared" si="15"/>
        <v>-13500</v>
      </c>
      <c r="E289" s="128">
        <f t="shared" si="15"/>
        <v>0</v>
      </c>
      <c r="F289" s="128">
        <f t="shared" si="15"/>
        <v>0</v>
      </c>
      <c r="G289" s="129">
        <f t="shared" si="15"/>
        <v>0</v>
      </c>
      <c r="H289" s="247">
        <f t="shared" si="15"/>
        <v>-17300</v>
      </c>
      <c r="I289" s="128">
        <f t="shared" si="15"/>
        <v>-17300</v>
      </c>
      <c r="J289" s="128">
        <f t="shared" si="15"/>
        <v>0</v>
      </c>
      <c r="K289" s="128">
        <f t="shared" si="15"/>
        <v>0</v>
      </c>
      <c r="L289" s="130">
        <f t="shared" si="15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6">SUM(C291,C293,C295)-SUM(C292,C294,C296)</f>
        <v>0</v>
      </c>
      <c r="D290" s="242">
        <f t="shared" si="16"/>
        <v>0</v>
      </c>
      <c r="E290" s="242">
        <f t="shared" si="16"/>
        <v>0</v>
      </c>
      <c r="F290" s="242">
        <f t="shared" si="16"/>
        <v>0</v>
      </c>
      <c r="G290" s="249">
        <f t="shared" si="16"/>
        <v>0</v>
      </c>
      <c r="H290" s="244">
        <f t="shared" si="16"/>
        <v>0</v>
      </c>
      <c r="I290" s="242">
        <f t="shared" si="16"/>
        <v>0</v>
      </c>
      <c r="J290" s="242">
        <f t="shared" si="16"/>
        <v>0</v>
      </c>
      <c r="K290" s="242">
        <f t="shared" si="16"/>
        <v>0</v>
      </c>
      <c r="L290" s="245">
        <f t="shared" si="16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7">SUM(D291:G291)</f>
        <v>0</v>
      </c>
      <c r="D291" s="81"/>
      <c r="E291" s="81"/>
      <c r="F291" s="81"/>
      <c r="G291" s="229"/>
      <c r="H291" s="79">
        <f t="shared" ref="H291:H298" si="18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7"/>
        <v>0</v>
      </c>
      <c r="D292" s="74"/>
      <c r="E292" s="74"/>
      <c r="F292" s="74"/>
      <c r="G292" s="157"/>
      <c r="H292" s="72">
        <f t="shared" si="18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7"/>
        <v>0</v>
      </c>
      <c r="D293" s="74"/>
      <c r="E293" s="74"/>
      <c r="F293" s="74"/>
      <c r="G293" s="157"/>
      <c r="H293" s="72">
        <f t="shared" si="18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7"/>
        <v>0</v>
      </c>
      <c r="D294" s="74"/>
      <c r="E294" s="74"/>
      <c r="F294" s="74"/>
      <c r="G294" s="157"/>
      <c r="H294" s="72">
        <f t="shared" si="18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7"/>
        <v>0</v>
      </c>
      <c r="D295" s="74"/>
      <c r="E295" s="74"/>
      <c r="F295" s="74"/>
      <c r="G295" s="157"/>
      <c r="H295" s="72">
        <f t="shared" si="18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7"/>
        <v>0</v>
      </c>
      <c r="D296" s="189"/>
      <c r="E296" s="189"/>
      <c r="F296" s="189"/>
      <c r="G296" s="253"/>
      <c r="H296" s="185">
        <f t="shared" si="18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7"/>
        <v>0</v>
      </c>
      <c r="D297" s="256"/>
      <c r="E297" s="256"/>
      <c r="F297" s="256"/>
      <c r="G297" s="257"/>
      <c r="H297" s="255">
        <f t="shared" si="18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7"/>
        <v>0</v>
      </c>
      <c r="D298" s="177"/>
      <c r="E298" s="177"/>
      <c r="F298" s="177"/>
      <c r="G298" s="178"/>
      <c r="H298" s="260">
        <f t="shared" si="18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3"/>
  <sheetViews>
    <sheetView showGridLines="0" view="pageLayout" zoomScaleNormal="100" workbookViewId="0">
      <selection activeCell="C4" sqref="C4:L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6" t="s">
        <v>354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382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/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349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355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350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150000</v>
      </c>
      <c r="D20" s="28">
        <f>SUM(D21,D24,D25,D41,D43)</f>
        <v>150000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150000</v>
      </c>
      <c r="I20" s="28">
        <f>SUM(I21,I24,I25,I41,I43)</f>
        <v>150000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150000</v>
      </c>
      <c r="D24" s="51">
        <f>D51</f>
        <v>150000</v>
      </c>
      <c r="E24" s="51"/>
      <c r="F24" s="52" t="s">
        <v>35</v>
      </c>
      <c r="G24" s="53" t="s">
        <v>35</v>
      </c>
      <c r="H24" s="50">
        <f t="shared" si="1"/>
        <v>150000</v>
      </c>
      <c r="I24" s="51">
        <f>I51</f>
        <v>150000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2">SUM(D50:G50)</f>
        <v>150000</v>
      </c>
      <c r="D50" s="128">
        <f>SUM(D51,D283)</f>
        <v>150000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3">SUM(I50:L50)</f>
        <v>150000</v>
      </c>
      <c r="I50" s="128">
        <f>SUM(I51,I283)</f>
        <v>150000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2"/>
        <v>150000</v>
      </c>
      <c r="D51" s="134">
        <f>SUM(D52,D194)</f>
        <v>150000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150000</v>
      </c>
      <c r="I51" s="134">
        <f>SUM(I52,I194)</f>
        <v>150000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2"/>
        <v>150000</v>
      </c>
      <c r="D52" s="139">
        <f>SUM(D53,D75,D173,D187)</f>
        <v>150000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150000</v>
      </c>
      <c r="I52" s="139">
        <f>SUM(I53,I75,I173,I187)</f>
        <v>150000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2"/>
        <v>150000</v>
      </c>
      <c r="D75" s="144">
        <f>SUM(D76,D83,D130,D164,D165,D172)</f>
        <v>150000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150000</v>
      </c>
      <c r="I75" s="144">
        <f>SUM(I76,I83,I130,I164,I165,I172)</f>
        <v>150000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2"/>
        <v>0</v>
      </c>
      <c r="D82" s="74"/>
      <c r="E82" s="74"/>
      <c r="F82" s="74"/>
      <c r="G82" s="157"/>
      <c r="H82" s="72">
        <f t="shared" si="3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2"/>
        <v>150000</v>
      </c>
      <c r="D83" s="63">
        <f>SUM(D84,D89,D95,D103,D112,D116,D122,D128)</f>
        <v>150000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3"/>
        <v>150000</v>
      </c>
      <c r="I83" s="63">
        <f>SUM(I84,I89,I95,I103,I112,I116,I122,I128)</f>
        <v>150000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2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3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2"/>
        <v>0</v>
      </c>
      <c r="D85" s="68"/>
      <c r="E85" s="68"/>
      <c r="F85" s="68"/>
      <c r="G85" s="154"/>
      <c r="H85" s="66">
        <f t="shared" si="3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2"/>
        <v>0</v>
      </c>
      <c r="D86" s="74"/>
      <c r="E86" s="74"/>
      <c r="F86" s="74"/>
      <c r="G86" s="157"/>
      <c r="H86" s="72">
        <f t="shared" si="3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2"/>
        <v>0</v>
      </c>
      <c r="D87" s="74"/>
      <c r="E87" s="74"/>
      <c r="F87" s="74"/>
      <c r="G87" s="157"/>
      <c r="H87" s="72">
        <f t="shared" si="3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2"/>
        <v>0</v>
      </c>
      <c r="D88" s="74"/>
      <c r="E88" s="74"/>
      <c r="F88" s="74"/>
      <c r="G88" s="157"/>
      <c r="H88" s="72">
        <f t="shared" si="3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2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3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2"/>
        <v>0</v>
      </c>
      <c r="D90" s="74"/>
      <c r="E90" s="74"/>
      <c r="F90" s="74"/>
      <c r="G90" s="157"/>
      <c r="H90" s="72">
        <f t="shared" si="3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2"/>
        <v>0</v>
      </c>
      <c r="D91" s="74"/>
      <c r="E91" s="74"/>
      <c r="F91" s="74"/>
      <c r="G91" s="157"/>
      <c r="H91" s="72">
        <f t="shared" si="3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2"/>
        <v>0</v>
      </c>
      <c r="D92" s="74"/>
      <c r="E92" s="74"/>
      <c r="F92" s="74"/>
      <c r="G92" s="157"/>
      <c r="H92" s="72">
        <f t="shared" si="3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2"/>
        <v>0</v>
      </c>
      <c r="D93" s="74"/>
      <c r="E93" s="74"/>
      <c r="F93" s="74"/>
      <c r="G93" s="157"/>
      <c r="H93" s="72">
        <f t="shared" si="3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2"/>
        <v>0</v>
      </c>
      <c r="D94" s="74"/>
      <c r="E94" s="74"/>
      <c r="F94" s="74"/>
      <c r="G94" s="157"/>
      <c r="H94" s="72">
        <f t="shared" si="3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2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3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2"/>
        <v>0</v>
      </c>
      <c r="D96" s="74"/>
      <c r="E96" s="74"/>
      <c r="F96" s="74"/>
      <c r="G96" s="157"/>
      <c r="H96" s="72">
        <f t="shared" si="3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2"/>
        <v>0</v>
      </c>
      <c r="D97" s="74"/>
      <c r="E97" s="74"/>
      <c r="F97" s="74"/>
      <c r="G97" s="157"/>
      <c r="H97" s="72">
        <f t="shared" si="3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2"/>
        <v>0</v>
      </c>
      <c r="D98" s="68"/>
      <c r="E98" s="68"/>
      <c r="F98" s="68"/>
      <c r="G98" s="154"/>
      <c r="H98" s="66">
        <f t="shared" si="3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2"/>
        <v>0</v>
      </c>
      <c r="D99" s="74"/>
      <c r="E99" s="74"/>
      <c r="F99" s="74"/>
      <c r="G99" s="157"/>
      <c r="H99" s="72">
        <f t="shared" si="3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2"/>
        <v>0</v>
      </c>
      <c r="D100" s="74"/>
      <c r="E100" s="74"/>
      <c r="F100" s="74"/>
      <c r="G100" s="157"/>
      <c r="H100" s="72">
        <f t="shared" si="3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2"/>
        <v>0</v>
      </c>
      <c r="D101" s="74"/>
      <c r="E101" s="74"/>
      <c r="F101" s="74"/>
      <c r="G101" s="157"/>
      <c r="H101" s="72">
        <f t="shared" si="3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2"/>
        <v>0</v>
      </c>
      <c r="D102" s="74"/>
      <c r="E102" s="74"/>
      <c r="F102" s="74"/>
      <c r="G102" s="157"/>
      <c r="H102" s="72">
        <f t="shared" si="3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2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3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2"/>
        <v>0</v>
      </c>
      <c r="D104" s="74"/>
      <c r="E104" s="74"/>
      <c r="F104" s="74"/>
      <c r="G104" s="157"/>
      <c r="H104" s="72">
        <f t="shared" si="3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2"/>
        <v>0</v>
      </c>
      <c r="D105" s="74"/>
      <c r="E105" s="74"/>
      <c r="F105" s="74"/>
      <c r="G105" s="157"/>
      <c r="H105" s="72">
        <f t="shared" si="3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2"/>
        <v>0</v>
      </c>
      <c r="D106" s="74"/>
      <c r="E106" s="74"/>
      <c r="F106" s="74"/>
      <c r="G106" s="157"/>
      <c r="H106" s="72">
        <f t="shared" si="3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2"/>
        <v>0</v>
      </c>
      <c r="D107" s="74"/>
      <c r="E107" s="74"/>
      <c r="F107" s="74"/>
      <c r="G107" s="157"/>
      <c r="H107" s="72">
        <f t="shared" si="3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2"/>
        <v>0</v>
      </c>
      <c r="D108" s="74"/>
      <c r="E108" s="74"/>
      <c r="F108" s="74"/>
      <c r="G108" s="157"/>
      <c r="H108" s="72">
        <f t="shared" si="3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2"/>
        <v>0</v>
      </c>
      <c r="D109" s="74"/>
      <c r="E109" s="74"/>
      <c r="F109" s="74"/>
      <c r="G109" s="157"/>
      <c r="H109" s="72">
        <f t="shared" si="3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2"/>
        <v>0</v>
      </c>
      <c r="D110" s="74"/>
      <c r="E110" s="74"/>
      <c r="F110" s="74"/>
      <c r="G110" s="157"/>
      <c r="H110" s="72">
        <f t="shared" si="3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2"/>
        <v>0</v>
      </c>
      <c r="D111" s="74"/>
      <c r="E111" s="74"/>
      <c r="F111" s="74"/>
      <c r="G111" s="157"/>
      <c r="H111" s="72">
        <f t="shared" si="3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2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3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2"/>
        <v>0</v>
      </c>
      <c r="D113" s="74"/>
      <c r="E113" s="74"/>
      <c r="F113" s="74"/>
      <c r="G113" s="157"/>
      <c r="H113" s="72">
        <f t="shared" si="3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 t="shared" ref="C114:C127" si="4">SUM(D114:G114)</f>
        <v>0</v>
      </c>
      <c r="D114" s="74"/>
      <c r="E114" s="74"/>
      <c r="F114" s="74"/>
      <c r="G114" s="157"/>
      <c r="H114" s="72">
        <f t="shared" ref="H114:H127" si="5"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 t="shared" si="4"/>
        <v>0</v>
      </c>
      <c r="D115" s="74"/>
      <c r="E115" s="74"/>
      <c r="F115" s="74"/>
      <c r="G115" s="157"/>
      <c r="H115" s="72">
        <f t="shared" si="5"/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si="4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4"/>
        <v>0</v>
      </c>
      <c r="D117" s="74"/>
      <c r="E117" s="74"/>
      <c r="F117" s="74"/>
      <c r="G117" s="157"/>
      <c r="H117" s="72">
        <f t="shared" si="5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4"/>
        <v>0</v>
      </c>
      <c r="D118" s="74"/>
      <c r="E118" s="74"/>
      <c r="F118" s="74"/>
      <c r="G118" s="157"/>
      <c r="H118" s="72">
        <f t="shared" si="5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4"/>
        <v>0</v>
      </c>
      <c r="D119" s="74"/>
      <c r="E119" s="74"/>
      <c r="F119" s="74"/>
      <c r="G119" s="157"/>
      <c r="H119" s="72">
        <f t="shared" si="5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4"/>
        <v>0</v>
      </c>
      <c r="D120" s="74"/>
      <c r="E120" s="74"/>
      <c r="F120" s="74"/>
      <c r="G120" s="157"/>
      <c r="H120" s="72">
        <f t="shared" si="5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4"/>
        <v>0</v>
      </c>
      <c r="D121" s="74"/>
      <c r="E121" s="74"/>
      <c r="F121" s="74"/>
      <c r="G121" s="157"/>
      <c r="H121" s="72">
        <f t="shared" si="5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4"/>
        <v>150000</v>
      </c>
      <c r="D122" s="160">
        <f>SUM(D123:D127)</f>
        <v>150000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150000</v>
      </c>
      <c r="I122" s="160">
        <f>SUM(I123:I127)</f>
        <v>150000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4"/>
        <v>0</v>
      </c>
      <c r="D123" s="74"/>
      <c r="E123" s="74"/>
      <c r="F123" s="74"/>
      <c r="G123" s="157"/>
      <c r="H123" s="72">
        <f t="shared" si="5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4"/>
        <v>0</v>
      </c>
      <c r="D124" s="74"/>
      <c r="E124" s="74"/>
      <c r="F124" s="74"/>
      <c r="G124" s="157"/>
      <c r="H124" s="72">
        <f t="shared" si="5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4"/>
        <v>150000</v>
      </c>
      <c r="D125" s="74">
        <v>150000</v>
      </c>
      <c r="E125" s="74"/>
      <c r="F125" s="74"/>
      <c r="G125" s="157"/>
      <c r="H125" s="72">
        <f t="shared" si="5"/>
        <v>150000</v>
      </c>
      <c r="I125" s="74">
        <v>150000</v>
      </c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4"/>
        <v>0</v>
      </c>
      <c r="D126" s="74"/>
      <c r="E126" s="74"/>
      <c r="F126" s="74"/>
      <c r="G126" s="157"/>
      <c r="H126" s="72">
        <f t="shared" si="5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4"/>
        <v>0</v>
      </c>
      <c r="D127" s="74"/>
      <c r="E127" s="74"/>
      <c r="F127" s="74"/>
      <c r="G127" s="157"/>
      <c r="H127" s="72">
        <f t="shared" si="5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6">SUM(C129)</f>
        <v>0</v>
      </c>
      <c r="D128" s="169">
        <f t="shared" si="6"/>
        <v>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0</v>
      </c>
      <c r="I128" s="169">
        <f t="shared" si="6"/>
        <v>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2" ht="24" x14ac:dyDescent="0.25">
      <c r="A129" s="44">
        <v>2283</v>
      </c>
      <c r="B129" s="71" t="s">
        <v>137</v>
      </c>
      <c r="C129" s="72">
        <f t="shared" ref="C129:C192" si="7">SUM(D129:G129)</f>
        <v>0</v>
      </c>
      <c r="D129" s="74"/>
      <c r="E129" s="74"/>
      <c r="F129" s="74"/>
      <c r="G129" s="157"/>
      <c r="H129" s="72">
        <f t="shared" ref="H129:H192" si="8"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8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8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8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8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 t="shared" si="7"/>
        <v>0</v>
      </c>
      <c r="D176" s="74"/>
      <c r="E176" s="74"/>
      <c r="F176" s="74"/>
      <c r="G176" s="157"/>
      <c r="H176" s="72">
        <f t="shared" si="8"/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 t="shared" si="7"/>
        <v>0</v>
      </c>
      <c r="D177" s="74"/>
      <c r="E177" s="74"/>
      <c r="F177" s="74"/>
      <c r="G177" s="157"/>
      <c r="H177" s="72">
        <f t="shared" si="8"/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 t="shared" si="7"/>
        <v>0</v>
      </c>
      <c r="D178" s="74"/>
      <c r="E178" s="74"/>
      <c r="F178" s="74"/>
      <c r="G178" s="157"/>
      <c r="H178" s="72">
        <f t="shared" si="8"/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si="7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8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2" ht="72" x14ac:dyDescent="0.25">
      <c r="A180" s="44">
        <v>3291</v>
      </c>
      <c r="B180" s="71" t="s">
        <v>188</v>
      </c>
      <c r="C180" s="72">
        <f t="shared" si="7"/>
        <v>0</v>
      </c>
      <c r="D180" s="74"/>
      <c r="E180" s="74"/>
      <c r="F180" s="74"/>
      <c r="G180" s="187"/>
      <c r="H180" s="72">
        <f t="shared" si="8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7"/>
        <v>0</v>
      </c>
      <c r="D181" s="74"/>
      <c r="E181" s="74"/>
      <c r="F181" s="74"/>
      <c r="G181" s="187"/>
      <c r="H181" s="72">
        <f t="shared" si="8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7"/>
        <v>0</v>
      </c>
      <c r="D182" s="74"/>
      <c r="E182" s="74"/>
      <c r="F182" s="74"/>
      <c r="G182" s="187"/>
      <c r="H182" s="72">
        <f t="shared" si="8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7"/>
        <v>0</v>
      </c>
      <c r="D183" s="189"/>
      <c r="E183" s="189"/>
      <c r="F183" s="189"/>
      <c r="G183" s="190"/>
      <c r="H183" s="185">
        <f t="shared" si="8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8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 t="shared" si="7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si="7"/>
        <v>0</v>
      </c>
      <c r="D189" s="68"/>
      <c r="E189" s="68"/>
      <c r="F189" s="68"/>
      <c r="G189" s="154"/>
      <c r="H189" s="66">
        <f t="shared" si="8"/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7"/>
        <v>0</v>
      </c>
      <c r="D190" s="74"/>
      <c r="E190" s="74"/>
      <c r="F190" s="74"/>
      <c r="G190" s="157"/>
      <c r="H190" s="72">
        <f t="shared" si="8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7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8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 t="shared" si="7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8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ref="C193:C256" si="9">SUM(D193:G193)</f>
        <v>0</v>
      </c>
      <c r="D193" s="74"/>
      <c r="E193" s="74"/>
      <c r="F193" s="74"/>
      <c r="G193" s="157"/>
      <c r="H193" s="72">
        <f t="shared" ref="H193:H256" si="10">SUM(I193:L193)</f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9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0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9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0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9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0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9"/>
        <v>0</v>
      </c>
      <c r="D197" s="68"/>
      <c r="E197" s="68"/>
      <c r="F197" s="68"/>
      <c r="G197" s="154"/>
      <c r="H197" s="66">
        <f t="shared" si="10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9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0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9"/>
        <v>0</v>
      </c>
      <c r="D199" s="74"/>
      <c r="E199" s="74"/>
      <c r="F199" s="74"/>
      <c r="G199" s="157"/>
      <c r="H199" s="72">
        <f t="shared" si="10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9"/>
        <v>0</v>
      </c>
      <c r="D200" s="74"/>
      <c r="E200" s="74"/>
      <c r="F200" s="74"/>
      <c r="G200" s="157"/>
      <c r="H200" s="72">
        <f t="shared" si="10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9"/>
        <v>0</v>
      </c>
      <c r="D201" s="74"/>
      <c r="E201" s="74"/>
      <c r="F201" s="74"/>
      <c r="G201" s="157"/>
      <c r="H201" s="72">
        <f t="shared" si="10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9"/>
        <v>0</v>
      </c>
      <c r="D202" s="74"/>
      <c r="E202" s="74"/>
      <c r="F202" s="74"/>
      <c r="G202" s="157"/>
      <c r="H202" s="72">
        <f t="shared" si="10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9"/>
        <v>0</v>
      </c>
      <c r="D203" s="74"/>
      <c r="E203" s="74"/>
      <c r="F203" s="74"/>
      <c r="G203" s="157"/>
      <c r="H203" s="72">
        <f t="shared" si="10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9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0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9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0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9"/>
        <v>0</v>
      </c>
      <c r="D206" s="68"/>
      <c r="E206" s="68"/>
      <c r="F206" s="68"/>
      <c r="G206" s="154"/>
      <c r="H206" s="66">
        <f t="shared" si="10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9"/>
        <v>0</v>
      </c>
      <c r="D207" s="74"/>
      <c r="E207" s="74"/>
      <c r="F207" s="74"/>
      <c r="G207" s="157"/>
      <c r="H207" s="72">
        <f t="shared" si="10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9"/>
        <v>0</v>
      </c>
      <c r="D208" s="74"/>
      <c r="E208" s="74"/>
      <c r="F208" s="74"/>
      <c r="G208" s="157"/>
      <c r="H208" s="72">
        <f t="shared" si="10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9"/>
        <v>0</v>
      </c>
      <c r="D209" s="74"/>
      <c r="E209" s="74"/>
      <c r="F209" s="74"/>
      <c r="G209" s="157"/>
      <c r="H209" s="72">
        <f t="shared" si="10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 t="shared" si="9"/>
        <v>0</v>
      </c>
      <c r="D210" s="74"/>
      <c r="E210" s="74"/>
      <c r="F210" s="74"/>
      <c r="G210" s="157"/>
      <c r="H210" s="72">
        <f t="shared" si="10"/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9"/>
        <v>0</v>
      </c>
      <c r="D211" s="74"/>
      <c r="E211" s="74"/>
      <c r="F211" s="74"/>
      <c r="G211" s="157"/>
      <c r="H211" s="72">
        <f t="shared" si="10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9"/>
        <v>0</v>
      </c>
      <c r="D212" s="74"/>
      <c r="E212" s="74"/>
      <c r="F212" s="74"/>
      <c r="G212" s="157"/>
      <c r="H212" s="72">
        <f t="shared" si="10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9"/>
        <v>0</v>
      </c>
      <c r="D213" s="74"/>
      <c r="E213" s="74"/>
      <c r="F213" s="74"/>
      <c r="G213" s="157"/>
      <c r="H213" s="72">
        <f t="shared" si="10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9"/>
        <v>0</v>
      </c>
      <c r="D214" s="74"/>
      <c r="E214" s="74"/>
      <c r="F214" s="74"/>
      <c r="G214" s="157"/>
      <c r="H214" s="72">
        <f t="shared" si="10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9"/>
        <v>0</v>
      </c>
      <c r="D215" s="74"/>
      <c r="E215" s="74"/>
      <c r="F215" s="74"/>
      <c r="G215" s="157"/>
      <c r="H215" s="72">
        <f t="shared" si="10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9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0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9"/>
        <v>0</v>
      </c>
      <c r="D217" s="74"/>
      <c r="E217" s="74"/>
      <c r="F217" s="74"/>
      <c r="G217" s="157"/>
      <c r="H217" s="72">
        <f t="shared" si="10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9"/>
        <v>0</v>
      </c>
      <c r="D218" s="74"/>
      <c r="E218" s="74"/>
      <c r="F218" s="74"/>
      <c r="G218" s="157"/>
      <c r="H218" s="72">
        <f t="shared" si="10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9"/>
        <v>0</v>
      </c>
      <c r="D219" s="74"/>
      <c r="E219" s="74"/>
      <c r="F219" s="74"/>
      <c r="G219" s="157"/>
      <c r="H219" s="72">
        <f t="shared" si="10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9"/>
        <v>0</v>
      </c>
      <c r="D220" s="74"/>
      <c r="E220" s="74"/>
      <c r="F220" s="74"/>
      <c r="G220" s="157"/>
      <c r="H220" s="72">
        <f t="shared" si="10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9"/>
        <v>0</v>
      </c>
      <c r="D221" s="74"/>
      <c r="E221" s="74"/>
      <c r="F221" s="74"/>
      <c r="G221" s="157"/>
      <c r="H221" s="72">
        <f t="shared" si="10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9"/>
        <v>0</v>
      </c>
      <c r="D222" s="74"/>
      <c r="E222" s="74"/>
      <c r="F222" s="74"/>
      <c r="G222" s="157"/>
      <c r="H222" s="72">
        <f t="shared" si="10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9"/>
        <v>0</v>
      </c>
      <c r="D223" s="74"/>
      <c r="E223" s="74"/>
      <c r="F223" s="74"/>
      <c r="G223" s="157"/>
      <c r="H223" s="72">
        <f t="shared" si="10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9"/>
        <v>0</v>
      </c>
      <c r="D224" s="74"/>
      <c r="E224" s="74"/>
      <c r="F224" s="74"/>
      <c r="G224" s="157"/>
      <c r="H224" s="72">
        <f t="shared" si="10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9"/>
        <v>0</v>
      </c>
      <c r="D225" s="74"/>
      <c r="E225" s="74"/>
      <c r="F225" s="74"/>
      <c r="G225" s="157"/>
      <c r="H225" s="72">
        <f t="shared" si="10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9"/>
        <v>0</v>
      </c>
      <c r="D226" s="74"/>
      <c r="E226" s="74"/>
      <c r="F226" s="74"/>
      <c r="G226" s="157"/>
      <c r="H226" s="72">
        <f t="shared" si="10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9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0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9"/>
        <v>0</v>
      </c>
      <c r="D228" s="74"/>
      <c r="E228" s="74"/>
      <c r="F228" s="74"/>
      <c r="G228" s="157"/>
      <c r="H228" s="72">
        <f t="shared" si="10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9"/>
        <v>0</v>
      </c>
      <c r="D229" s="163"/>
      <c r="E229" s="163"/>
      <c r="F229" s="163"/>
      <c r="G229" s="164"/>
      <c r="H229" s="117">
        <f t="shared" si="10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9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0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 t="shared" si="9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0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9"/>
        <v>0</v>
      </c>
      <c r="D232" s="68"/>
      <c r="E232" s="68"/>
      <c r="F232" s="68"/>
      <c r="G232" s="206"/>
      <c r="H232" s="207">
        <f t="shared" si="10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9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0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2" ht="24" x14ac:dyDescent="0.25">
      <c r="A234" s="44">
        <v>6239</v>
      </c>
      <c r="B234" s="65" t="s">
        <v>242</v>
      </c>
      <c r="C234" s="201">
        <f t="shared" si="9"/>
        <v>0</v>
      </c>
      <c r="D234" s="68"/>
      <c r="E234" s="68"/>
      <c r="F234" s="68"/>
      <c r="G234" s="154"/>
      <c r="H234" s="208">
        <f t="shared" si="10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 t="shared" si="9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0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 t="shared" si="9"/>
        <v>0</v>
      </c>
      <c r="D236" s="74"/>
      <c r="E236" s="74"/>
      <c r="F236" s="74"/>
      <c r="G236" s="157"/>
      <c r="H236" s="208">
        <f t="shared" si="10"/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 t="shared" si="9"/>
        <v>0</v>
      </c>
      <c r="D237" s="74"/>
      <c r="E237" s="74"/>
      <c r="F237" s="74"/>
      <c r="G237" s="157"/>
      <c r="H237" s="208">
        <f t="shared" si="10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 t="shared" si="9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0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 t="shared" si="9"/>
        <v>0</v>
      </c>
      <c r="D239" s="74"/>
      <c r="E239" s="74"/>
      <c r="F239" s="74"/>
      <c r="G239" s="157"/>
      <c r="H239" s="208">
        <f t="shared" si="10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9"/>
        <v>0</v>
      </c>
      <c r="D240" s="74"/>
      <c r="E240" s="74"/>
      <c r="F240" s="74"/>
      <c r="G240" s="157"/>
      <c r="H240" s="208">
        <f t="shared" si="10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9"/>
        <v>0</v>
      </c>
      <c r="D241" s="74"/>
      <c r="E241" s="74"/>
      <c r="F241" s="74"/>
      <c r="G241" s="157"/>
      <c r="H241" s="208">
        <f t="shared" si="10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9"/>
        <v>0</v>
      </c>
      <c r="D242" s="74"/>
      <c r="E242" s="74"/>
      <c r="F242" s="74"/>
      <c r="G242" s="157"/>
      <c r="H242" s="208">
        <f t="shared" si="10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9"/>
        <v>0</v>
      </c>
      <c r="D243" s="74"/>
      <c r="E243" s="74"/>
      <c r="F243" s="74"/>
      <c r="G243" s="157"/>
      <c r="H243" s="208">
        <f t="shared" si="10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9"/>
        <v>0</v>
      </c>
      <c r="D244" s="74"/>
      <c r="E244" s="74"/>
      <c r="F244" s="74"/>
      <c r="G244" s="157"/>
      <c r="H244" s="208">
        <f t="shared" si="10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9"/>
        <v>0</v>
      </c>
      <c r="D245" s="74"/>
      <c r="E245" s="74"/>
      <c r="F245" s="74"/>
      <c r="G245" s="157"/>
      <c r="H245" s="208">
        <f t="shared" si="10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9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0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2" x14ac:dyDescent="0.25">
      <c r="A247" s="44">
        <v>6291</v>
      </c>
      <c r="B247" s="71" t="s">
        <v>255</v>
      </c>
      <c r="C247" s="201">
        <f t="shared" si="9"/>
        <v>0</v>
      </c>
      <c r="D247" s="74"/>
      <c r="E247" s="74"/>
      <c r="F247" s="74"/>
      <c r="G247" s="211"/>
      <c r="H247" s="201">
        <f t="shared" si="10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9"/>
        <v>0</v>
      </c>
      <c r="D248" s="74"/>
      <c r="E248" s="74"/>
      <c r="F248" s="74"/>
      <c r="G248" s="211"/>
      <c r="H248" s="201">
        <f t="shared" si="10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9"/>
        <v>0</v>
      </c>
      <c r="D249" s="74"/>
      <c r="E249" s="74"/>
      <c r="F249" s="74"/>
      <c r="G249" s="211"/>
      <c r="H249" s="201">
        <f t="shared" si="10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9"/>
        <v>0</v>
      </c>
      <c r="D250" s="74"/>
      <c r="E250" s="74"/>
      <c r="F250" s="74"/>
      <c r="G250" s="211"/>
      <c r="H250" s="201">
        <f t="shared" si="10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9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0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2" ht="24" x14ac:dyDescent="0.25">
      <c r="A252" s="168">
        <v>6320</v>
      </c>
      <c r="B252" s="65" t="s">
        <v>260</v>
      </c>
      <c r="C252" s="209">
        <f t="shared" si="9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0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2" x14ac:dyDescent="0.25">
      <c r="A253" s="44">
        <v>6322</v>
      </c>
      <c r="B253" s="71" t="s">
        <v>261</v>
      </c>
      <c r="C253" s="201">
        <f t="shared" si="9"/>
        <v>0</v>
      </c>
      <c r="D253" s="74"/>
      <c r="E253" s="74"/>
      <c r="F253" s="74"/>
      <c r="G253" s="211"/>
      <c r="H253" s="201">
        <f t="shared" si="10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9"/>
        <v>0</v>
      </c>
      <c r="D254" s="74"/>
      <c r="E254" s="74"/>
      <c r="F254" s="74"/>
      <c r="G254" s="211"/>
      <c r="H254" s="201">
        <f t="shared" si="10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9"/>
        <v>0</v>
      </c>
      <c r="D255" s="74"/>
      <c r="E255" s="74"/>
      <c r="F255" s="74"/>
      <c r="G255" s="211"/>
      <c r="H255" s="201">
        <f t="shared" si="10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9"/>
        <v>0</v>
      </c>
      <c r="D256" s="68"/>
      <c r="E256" s="68"/>
      <c r="F256" s="68"/>
      <c r="G256" s="214"/>
      <c r="H256" s="205">
        <f t="shared" si="10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 t="shared" ref="C257:C285" si="11">SUM(D257:G257)</f>
        <v>0</v>
      </c>
      <c r="D257" s="189"/>
      <c r="E257" s="189"/>
      <c r="F257" s="189"/>
      <c r="G257" s="211"/>
      <c r="H257" s="209">
        <f t="shared" ref="H257:H285" si="12"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11"/>
        <v>0</v>
      </c>
      <c r="D258" s="74"/>
      <c r="E258" s="74"/>
      <c r="F258" s="74"/>
      <c r="G258" s="157"/>
      <c r="H258" s="208">
        <f t="shared" si="12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 t="shared" si="11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2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1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2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1"/>
        <v>0</v>
      </c>
      <c r="D261" s="74"/>
      <c r="E261" s="74"/>
      <c r="F261" s="74"/>
      <c r="G261" s="157"/>
      <c r="H261" s="208">
        <f t="shared" si="12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11"/>
        <v>0</v>
      </c>
      <c r="D262" s="74"/>
      <c r="E262" s="74"/>
      <c r="F262" s="74"/>
      <c r="G262" s="157"/>
      <c r="H262" s="208">
        <f t="shared" si="12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11"/>
        <v>0</v>
      </c>
      <c r="D263" s="74"/>
      <c r="E263" s="74"/>
      <c r="F263" s="74"/>
      <c r="G263" s="157"/>
      <c r="H263" s="208">
        <f t="shared" si="12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11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2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1"/>
        <v>0</v>
      </c>
      <c r="D265" s="74"/>
      <c r="E265" s="74"/>
      <c r="F265" s="74"/>
      <c r="G265" s="157"/>
      <c r="H265" s="208">
        <f t="shared" si="12"/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 t="shared" si="11"/>
        <v>0</v>
      </c>
      <c r="D267" s="74"/>
      <c r="E267" s="74"/>
      <c r="F267" s="74"/>
      <c r="G267" s="157"/>
      <c r="H267" s="208">
        <f t="shared" si="12"/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 t="shared" si="11"/>
        <v>0</v>
      </c>
      <c r="D268" s="74"/>
      <c r="E268" s="74"/>
      <c r="F268" s="74"/>
      <c r="G268" s="157"/>
      <c r="H268" s="208">
        <f t="shared" si="12"/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11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1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1"/>
        <v>0</v>
      </c>
      <c r="D271" s="68"/>
      <c r="E271" s="68"/>
      <c r="F271" s="68"/>
      <c r="G271" s="154"/>
      <c r="H271" s="66">
        <f t="shared" si="12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 t="shared" si="11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2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2" ht="48" x14ac:dyDescent="0.25">
      <c r="A277" s="44">
        <v>7245</v>
      </c>
      <c r="B277" s="71" t="s">
        <v>285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11"/>
        <v>0</v>
      </c>
      <c r="D280" s="68"/>
      <c r="E280" s="68"/>
      <c r="F280" s="68"/>
      <c r="G280" s="154"/>
      <c r="H280" s="66">
        <f t="shared" si="12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2" x14ac:dyDescent="0.25">
      <c r="A282" s="150">
        <v>7720</v>
      </c>
      <c r="B282" s="65" t="s">
        <v>290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11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2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11"/>
        <v>0</v>
      </c>
      <c r="D284" s="74"/>
      <c r="E284" s="74"/>
      <c r="F284" s="74"/>
      <c r="G284" s="157"/>
      <c r="H284" s="72">
        <f t="shared" si="12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11"/>
        <v>0</v>
      </c>
      <c r="D285" s="68"/>
      <c r="E285" s="68"/>
      <c r="F285" s="68"/>
      <c r="G285" s="154"/>
      <c r="H285" s="66">
        <f t="shared" si="12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13">SUM(C283,C269,C230,C195,C187,C173,C75,C53)</f>
        <v>150000</v>
      </c>
      <c r="D286" s="233">
        <f t="shared" si="13"/>
        <v>150000</v>
      </c>
      <c r="E286" s="233">
        <f t="shared" si="13"/>
        <v>0</v>
      </c>
      <c r="F286" s="233">
        <f t="shared" si="13"/>
        <v>0</v>
      </c>
      <c r="G286" s="234">
        <f t="shared" si="13"/>
        <v>0</v>
      </c>
      <c r="H286" s="235">
        <f t="shared" si="13"/>
        <v>150000</v>
      </c>
      <c r="I286" s="233">
        <f t="shared" si="13"/>
        <v>150000</v>
      </c>
      <c r="J286" s="233">
        <f t="shared" si="13"/>
        <v>0</v>
      </c>
      <c r="K286" s="233">
        <f t="shared" si="13"/>
        <v>0</v>
      </c>
      <c r="L286" s="236">
        <f t="shared" si="13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14">SUM(C289,C290)-C297+C298</f>
        <v>0</v>
      </c>
      <c r="D288" s="242">
        <f t="shared" si="14"/>
        <v>0</v>
      </c>
      <c r="E288" s="242">
        <f t="shared" si="14"/>
        <v>0</v>
      </c>
      <c r="F288" s="242">
        <f t="shared" si="14"/>
        <v>0</v>
      </c>
      <c r="G288" s="243">
        <f t="shared" si="14"/>
        <v>0</v>
      </c>
      <c r="H288" s="244">
        <f t="shared" si="14"/>
        <v>0</v>
      </c>
      <c r="I288" s="242">
        <f t="shared" si="14"/>
        <v>0</v>
      </c>
      <c r="J288" s="242">
        <f t="shared" si="14"/>
        <v>0</v>
      </c>
      <c r="K288" s="242">
        <f t="shared" si="14"/>
        <v>0</v>
      </c>
      <c r="L288" s="245">
        <f t="shared" si="14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5">C21-C283</f>
        <v>0</v>
      </c>
      <c r="D289" s="128">
        <f t="shared" si="15"/>
        <v>0</v>
      </c>
      <c r="E289" s="128">
        <f t="shared" si="15"/>
        <v>0</v>
      </c>
      <c r="F289" s="128">
        <f t="shared" si="15"/>
        <v>0</v>
      </c>
      <c r="G289" s="129">
        <f t="shared" si="15"/>
        <v>0</v>
      </c>
      <c r="H289" s="247">
        <f t="shared" si="15"/>
        <v>0</v>
      </c>
      <c r="I289" s="128">
        <f t="shared" si="15"/>
        <v>0</v>
      </c>
      <c r="J289" s="128">
        <f t="shared" si="15"/>
        <v>0</v>
      </c>
      <c r="K289" s="128">
        <f t="shared" si="15"/>
        <v>0</v>
      </c>
      <c r="L289" s="130">
        <f t="shared" si="15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6">SUM(C291,C293,C295)-SUM(C292,C294,C296)</f>
        <v>0</v>
      </c>
      <c r="D290" s="242">
        <f t="shared" si="16"/>
        <v>0</v>
      </c>
      <c r="E290" s="242">
        <f t="shared" si="16"/>
        <v>0</v>
      </c>
      <c r="F290" s="242">
        <f t="shared" si="16"/>
        <v>0</v>
      </c>
      <c r="G290" s="249">
        <f t="shared" si="16"/>
        <v>0</v>
      </c>
      <c r="H290" s="244">
        <f t="shared" si="16"/>
        <v>0</v>
      </c>
      <c r="I290" s="242">
        <f t="shared" si="16"/>
        <v>0</v>
      </c>
      <c r="J290" s="242">
        <f t="shared" si="16"/>
        <v>0</v>
      </c>
      <c r="K290" s="242">
        <f t="shared" si="16"/>
        <v>0</v>
      </c>
      <c r="L290" s="245">
        <f t="shared" si="16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7">SUM(D291:G291)</f>
        <v>0</v>
      </c>
      <c r="D291" s="81"/>
      <c r="E291" s="81"/>
      <c r="F291" s="81"/>
      <c r="G291" s="229"/>
      <c r="H291" s="79">
        <f t="shared" ref="H291:H298" si="18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7"/>
        <v>0</v>
      </c>
      <c r="D292" s="74"/>
      <c r="E292" s="74"/>
      <c r="F292" s="74"/>
      <c r="G292" s="157"/>
      <c r="H292" s="72">
        <f t="shared" si="18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7"/>
        <v>0</v>
      </c>
      <c r="D293" s="74"/>
      <c r="E293" s="74"/>
      <c r="F293" s="74"/>
      <c r="G293" s="157"/>
      <c r="H293" s="72">
        <f t="shared" si="18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7"/>
        <v>0</v>
      </c>
      <c r="D294" s="74"/>
      <c r="E294" s="74"/>
      <c r="F294" s="74"/>
      <c r="G294" s="157"/>
      <c r="H294" s="72">
        <f t="shared" si="18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7"/>
        <v>0</v>
      </c>
      <c r="D295" s="74"/>
      <c r="E295" s="74"/>
      <c r="F295" s="74"/>
      <c r="G295" s="157"/>
      <c r="H295" s="72">
        <f t="shared" si="18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7"/>
        <v>0</v>
      </c>
      <c r="D296" s="189"/>
      <c r="E296" s="189"/>
      <c r="F296" s="189"/>
      <c r="G296" s="253"/>
      <c r="H296" s="185">
        <f t="shared" si="18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7"/>
        <v>0</v>
      </c>
      <c r="D297" s="256"/>
      <c r="E297" s="256"/>
      <c r="F297" s="256"/>
      <c r="G297" s="257"/>
      <c r="H297" s="255">
        <f t="shared" si="18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7"/>
        <v>0</v>
      </c>
      <c r="D298" s="177"/>
      <c r="E298" s="177"/>
      <c r="F298" s="177"/>
      <c r="G298" s="178"/>
      <c r="H298" s="260">
        <f t="shared" si="18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3"/>
  <sheetViews>
    <sheetView showGridLines="0" tabSelected="1" view="pageLayout" zoomScaleNormal="100" workbookViewId="0">
      <selection activeCell="C5" sqref="C5:L5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6" t="s">
        <v>356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382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/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349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357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350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70000</v>
      </c>
      <c r="D20" s="28">
        <f>SUM(D21,D24,D25,D41,D43)</f>
        <v>70000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50000</v>
      </c>
      <c r="I20" s="28">
        <f>SUM(I21,I24,I25,I41,I43)</f>
        <v>50000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70000</v>
      </c>
      <c r="D24" s="51">
        <f>D51</f>
        <v>70000</v>
      </c>
      <c r="E24" s="51"/>
      <c r="F24" s="52" t="s">
        <v>35</v>
      </c>
      <c r="G24" s="53" t="s">
        <v>35</v>
      </c>
      <c r="H24" s="50">
        <f t="shared" si="1"/>
        <v>50000</v>
      </c>
      <c r="I24" s="51">
        <f>I51</f>
        <v>50000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2">SUM(D50:G50)</f>
        <v>70000</v>
      </c>
      <c r="D50" s="128">
        <f>SUM(D51,D283)</f>
        <v>70000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3">SUM(I50:L50)</f>
        <v>50000</v>
      </c>
      <c r="I50" s="128">
        <f>SUM(I51,I283)</f>
        <v>50000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2"/>
        <v>70000</v>
      </c>
      <c r="D51" s="134">
        <f>SUM(D52,D194)</f>
        <v>70000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50000</v>
      </c>
      <c r="I51" s="134">
        <f>SUM(I52,I194)</f>
        <v>50000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2"/>
        <v>70000</v>
      </c>
      <c r="D52" s="139">
        <f>SUM(D53,D75,D173,D187)</f>
        <v>70000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50000</v>
      </c>
      <c r="I52" s="139">
        <f>SUM(I53,I75,I173,I187)</f>
        <v>50000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2"/>
        <v>70000</v>
      </c>
      <c r="D75" s="144">
        <f>SUM(D76,D83,D130,D164,D165,D172)</f>
        <v>70000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50000</v>
      </c>
      <c r="I75" s="144">
        <f>SUM(I76,I83,I130,I164,I165,I172)</f>
        <v>50000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2"/>
        <v>0</v>
      </c>
      <c r="D82" s="74"/>
      <c r="E82" s="74"/>
      <c r="F82" s="74"/>
      <c r="G82" s="157"/>
      <c r="H82" s="72">
        <f t="shared" si="3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2"/>
        <v>70000</v>
      </c>
      <c r="D83" s="63">
        <f>SUM(D84,D89,D95,D103,D112,D116,D122,D128)</f>
        <v>70000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3"/>
        <v>50000</v>
      </c>
      <c r="I83" s="63">
        <f>SUM(I84,I89,I95,I103,I112,I116,I122,I128)</f>
        <v>50000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2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3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2"/>
        <v>0</v>
      </c>
      <c r="D85" s="68"/>
      <c r="E85" s="68"/>
      <c r="F85" s="68"/>
      <c r="G85" s="154"/>
      <c r="H85" s="66">
        <f t="shared" si="3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2"/>
        <v>0</v>
      </c>
      <c r="D86" s="74"/>
      <c r="E86" s="74"/>
      <c r="F86" s="74"/>
      <c r="G86" s="157"/>
      <c r="H86" s="72">
        <f t="shared" si="3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2"/>
        <v>0</v>
      </c>
      <c r="D87" s="74"/>
      <c r="E87" s="74"/>
      <c r="F87" s="74"/>
      <c r="G87" s="157"/>
      <c r="H87" s="72">
        <f t="shared" si="3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2"/>
        <v>0</v>
      </c>
      <c r="D88" s="74"/>
      <c r="E88" s="74"/>
      <c r="F88" s="74"/>
      <c r="G88" s="157"/>
      <c r="H88" s="72">
        <f t="shared" si="3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2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3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2"/>
        <v>0</v>
      </c>
      <c r="D90" s="74"/>
      <c r="E90" s="74"/>
      <c r="F90" s="74"/>
      <c r="G90" s="157"/>
      <c r="H90" s="72">
        <f t="shared" si="3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2"/>
        <v>0</v>
      </c>
      <c r="D91" s="74"/>
      <c r="E91" s="74"/>
      <c r="F91" s="74"/>
      <c r="G91" s="157"/>
      <c r="H91" s="72">
        <f t="shared" si="3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2"/>
        <v>0</v>
      </c>
      <c r="D92" s="74"/>
      <c r="E92" s="74"/>
      <c r="F92" s="74"/>
      <c r="G92" s="157"/>
      <c r="H92" s="72">
        <f t="shared" si="3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2"/>
        <v>0</v>
      </c>
      <c r="D93" s="74"/>
      <c r="E93" s="74"/>
      <c r="F93" s="74"/>
      <c r="G93" s="157"/>
      <c r="H93" s="72">
        <f t="shared" si="3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2"/>
        <v>0</v>
      </c>
      <c r="D94" s="74"/>
      <c r="E94" s="74"/>
      <c r="F94" s="74"/>
      <c r="G94" s="157"/>
      <c r="H94" s="72">
        <f t="shared" si="3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2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3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2"/>
        <v>0</v>
      </c>
      <c r="D96" s="74"/>
      <c r="E96" s="74"/>
      <c r="F96" s="74"/>
      <c r="G96" s="157"/>
      <c r="H96" s="72">
        <f t="shared" si="3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2"/>
        <v>0</v>
      </c>
      <c r="D97" s="74"/>
      <c r="E97" s="74"/>
      <c r="F97" s="74"/>
      <c r="G97" s="157"/>
      <c r="H97" s="72">
        <f t="shared" si="3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2"/>
        <v>0</v>
      </c>
      <c r="D98" s="68"/>
      <c r="E98" s="68"/>
      <c r="F98" s="68"/>
      <c r="G98" s="154"/>
      <c r="H98" s="66">
        <f t="shared" si="3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2"/>
        <v>0</v>
      </c>
      <c r="D99" s="74"/>
      <c r="E99" s="74"/>
      <c r="F99" s="74"/>
      <c r="G99" s="157"/>
      <c r="H99" s="72">
        <f t="shared" si="3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2"/>
        <v>0</v>
      </c>
      <c r="D100" s="74"/>
      <c r="E100" s="74"/>
      <c r="F100" s="74"/>
      <c r="G100" s="157"/>
      <c r="H100" s="72">
        <f t="shared" si="3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2"/>
        <v>0</v>
      </c>
      <c r="D101" s="74"/>
      <c r="E101" s="74"/>
      <c r="F101" s="74"/>
      <c r="G101" s="157"/>
      <c r="H101" s="72">
        <f t="shared" si="3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2"/>
        <v>0</v>
      </c>
      <c r="D102" s="74"/>
      <c r="E102" s="74"/>
      <c r="F102" s="74"/>
      <c r="G102" s="157"/>
      <c r="H102" s="72">
        <f t="shared" si="3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2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3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2"/>
        <v>0</v>
      </c>
      <c r="D104" s="74"/>
      <c r="E104" s="74"/>
      <c r="F104" s="74"/>
      <c r="G104" s="157"/>
      <c r="H104" s="72">
        <f t="shared" si="3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2"/>
        <v>0</v>
      </c>
      <c r="D105" s="74"/>
      <c r="E105" s="74"/>
      <c r="F105" s="74"/>
      <c r="G105" s="157"/>
      <c r="H105" s="72">
        <f t="shared" si="3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2"/>
        <v>0</v>
      </c>
      <c r="D106" s="74"/>
      <c r="E106" s="74"/>
      <c r="F106" s="74"/>
      <c r="G106" s="157"/>
      <c r="H106" s="72">
        <f t="shared" si="3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2"/>
        <v>0</v>
      </c>
      <c r="D107" s="74"/>
      <c r="E107" s="74"/>
      <c r="F107" s="74"/>
      <c r="G107" s="157"/>
      <c r="H107" s="72">
        <f t="shared" si="3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2"/>
        <v>0</v>
      </c>
      <c r="D108" s="74"/>
      <c r="E108" s="74"/>
      <c r="F108" s="74"/>
      <c r="G108" s="157"/>
      <c r="H108" s="72">
        <f t="shared" si="3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2"/>
        <v>0</v>
      </c>
      <c r="D109" s="74"/>
      <c r="E109" s="74"/>
      <c r="F109" s="74"/>
      <c r="G109" s="157"/>
      <c r="H109" s="72">
        <f t="shared" si="3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2"/>
        <v>0</v>
      </c>
      <c r="D110" s="74"/>
      <c r="E110" s="74"/>
      <c r="F110" s="74"/>
      <c r="G110" s="157"/>
      <c r="H110" s="72">
        <f t="shared" si="3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2"/>
        <v>0</v>
      </c>
      <c r="D111" s="74"/>
      <c r="E111" s="74"/>
      <c r="F111" s="74"/>
      <c r="G111" s="157"/>
      <c r="H111" s="72">
        <f t="shared" si="3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2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3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2"/>
        <v>0</v>
      </c>
      <c r="D113" s="74"/>
      <c r="E113" s="74"/>
      <c r="F113" s="74"/>
      <c r="G113" s="157"/>
      <c r="H113" s="72">
        <f t="shared" si="3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 t="shared" ref="C114:C127" si="4">SUM(D114:G114)</f>
        <v>0</v>
      </c>
      <c r="D114" s="74"/>
      <c r="E114" s="74"/>
      <c r="F114" s="74"/>
      <c r="G114" s="157"/>
      <c r="H114" s="72">
        <f t="shared" ref="H114:H127" si="5"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 t="shared" si="4"/>
        <v>0</v>
      </c>
      <c r="D115" s="74"/>
      <c r="E115" s="74"/>
      <c r="F115" s="74"/>
      <c r="G115" s="157"/>
      <c r="H115" s="72">
        <f t="shared" si="5"/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si="4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4"/>
        <v>0</v>
      </c>
      <c r="D117" s="74"/>
      <c r="E117" s="74"/>
      <c r="F117" s="74"/>
      <c r="G117" s="157"/>
      <c r="H117" s="72">
        <f t="shared" si="5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4"/>
        <v>0</v>
      </c>
      <c r="D118" s="74"/>
      <c r="E118" s="74"/>
      <c r="F118" s="74"/>
      <c r="G118" s="157"/>
      <c r="H118" s="72">
        <f t="shared" si="5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4"/>
        <v>0</v>
      </c>
      <c r="D119" s="74"/>
      <c r="E119" s="74"/>
      <c r="F119" s="74"/>
      <c r="G119" s="157"/>
      <c r="H119" s="72">
        <f t="shared" si="5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4"/>
        <v>0</v>
      </c>
      <c r="D120" s="74"/>
      <c r="E120" s="74"/>
      <c r="F120" s="74"/>
      <c r="G120" s="157"/>
      <c r="H120" s="72">
        <f t="shared" si="5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4"/>
        <v>0</v>
      </c>
      <c r="D121" s="74"/>
      <c r="E121" s="74"/>
      <c r="F121" s="74"/>
      <c r="G121" s="157"/>
      <c r="H121" s="72">
        <f t="shared" si="5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4"/>
        <v>70000</v>
      </c>
      <c r="D122" s="160">
        <f>SUM(D123:D127)</f>
        <v>70000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50000</v>
      </c>
      <c r="I122" s="160">
        <f>SUM(I123:I127)</f>
        <v>50000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4"/>
        <v>0</v>
      </c>
      <c r="D123" s="74"/>
      <c r="E123" s="74"/>
      <c r="F123" s="74"/>
      <c r="G123" s="157"/>
      <c r="H123" s="72">
        <f t="shared" si="5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4"/>
        <v>0</v>
      </c>
      <c r="D124" s="74"/>
      <c r="E124" s="74"/>
      <c r="F124" s="74"/>
      <c r="G124" s="157"/>
      <c r="H124" s="72">
        <f t="shared" si="5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4"/>
        <v>70000</v>
      </c>
      <c r="D125" s="74">
        <v>70000</v>
      </c>
      <c r="E125" s="74"/>
      <c r="F125" s="74"/>
      <c r="G125" s="157"/>
      <c r="H125" s="72">
        <f t="shared" si="5"/>
        <v>50000</v>
      </c>
      <c r="I125" s="74">
        <v>50000</v>
      </c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4"/>
        <v>0</v>
      </c>
      <c r="D126" s="74"/>
      <c r="E126" s="74"/>
      <c r="F126" s="74"/>
      <c r="G126" s="157"/>
      <c r="H126" s="72">
        <f t="shared" si="5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4"/>
        <v>0</v>
      </c>
      <c r="D127" s="74"/>
      <c r="E127" s="74"/>
      <c r="F127" s="74"/>
      <c r="G127" s="157"/>
      <c r="H127" s="72">
        <f t="shared" si="5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6">SUM(C129)</f>
        <v>0</v>
      </c>
      <c r="D128" s="169">
        <f t="shared" si="6"/>
        <v>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0</v>
      </c>
      <c r="I128" s="169">
        <f t="shared" si="6"/>
        <v>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2" ht="24" x14ac:dyDescent="0.25">
      <c r="A129" s="44">
        <v>2283</v>
      </c>
      <c r="B129" s="71" t="s">
        <v>137</v>
      </c>
      <c r="C129" s="72">
        <f t="shared" ref="C129:C192" si="7">SUM(D129:G129)</f>
        <v>0</v>
      </c>
      <c r="D129" s="74"/>
      <c r="E129" s="74"/>
      <c r="F129" s="74"/>
      <c r="G129" s="157"/>
      <c r="H129" s="72">
        <f t="shared" ref="H129:H192" si="8"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8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8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8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8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 t="shared" si="7"/>
        <v>0</v>
      </c>
      <c r="D176" s="74"/>
      <c r="E176" s="74"/>
      <c r="F176" s="74"/>
      <c r="G176" s="157"/>
      <c r="H176" s="72">
        <f t="shared" si="8"/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 t="shared" si="7"/>
        <v>0</v>
      </c>
      <c r="D177" s="74"/>
      <c r="E177" s="74"/>
      <c r="F177" s="74"/>
      <c r="G177" s="157"/>
      <c r="H177" s="72">
        <f t="shared" si="8"/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 t="shared" si="7"/>
        <v>0</v>
      </c>
      <c r="D178" s="74"/>
      <c r="E178" s="74"/>
      <c r="F178" s="74"/>
      <c r="G178" s="157"/>
      <c r="H178" s="72">
        <f t="shared" si="8"/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si="7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8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2" ht="72" x14ac:dyDescent="0.25">
      <c r="A180" s="44">
        <v>3291</v>
      </c>
      <c r="B180" s="71" t="s">
        <v>188</v>
      </c>
      <c r="C180" s="72">
        <f t="shared" si="7"/>
        <v>0</v>
      </c>
      <c r="D180" s="74"/>
      <c r="E180" s="74"/>
      <c r="F180" s="74"/>
      <c r="G180" s="187"/>
      <c r="H180" s="72">
        <f t="shared" si="8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7"/>
        <v>0</v>
      </c>
      <c r="D181" s="74"/>
      <c r="E181" s="74"/>
      <c r="F181" s="74"/>
      <c r="G181" s="187"/>
      <c r="H181" s="72">
        <f t="shared" si="8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7"/>
        <v>0</v>
      </c>
      <c r="D182" s="74"/>
      <c r="E182" s="74"/>
      <c r="F182" s="74"/>
      <c r="G182" s="187"/>
      <c r="H182" s="72">
        <f t="shared" si="8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7"/>
        <v>0</v>
      </c>
      <c r="D183" s="189"/>
      <c r="E183" s="189"/>
      <c r="F183" s="189"/>
      <c r="G183" s="190"/>
      <c r="H183" s="185">
        <f t="shared" si="8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8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 t="shared" si="7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si="7"/>
        <v>0</v>
      </c>
      <c r="D189" s="68"/>
      <c r="E189" s="68"/>
      <c r="F189" s="68"/>
      <c r="G189" s="154"/>
      <c r="H189" s="66">
        <f t="shared" si="8"/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7"/>
        <v>0</v>
      </c>
      <c r="D190" s="74"/>
      <c r="E190" s="74"/>
      <c r="F190" s="74"/>
      <c r="G190" s="157"/>
      <c r="H190" s="72">
        <f t="shared" si="8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7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8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 t="shared" si="7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8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ref="C193:C256" si="9">SUM(D193:G193)</f>
        <v>0</v>
      </c>
      <c r="D193" s="74"/>
      <c r="E193" s="74"/>
      <c r="F193" s="74"/>
      <c r="G193" s="157"/>
      <c r="H193" s="72">
        <f t="shared" ref="H193:H256" si="10">SUM(I193:L193)</f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9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0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9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0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9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0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9"/>
        <v>0</v>
      </c>
      <c r="D197" s="68"/>
      <c r="E197" s="68"/>
      <c r="F197" s="68"/>
      <c r="G197" s="154"/>
      <c r="H197" s="66">
        <f t="shared" si="10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9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0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9"/>
        <v>0</v>
      </c>
      <c r="D199" s="74"/>
      <c r="E199" s="74"/>
      <c r="F199" s="74"/>
      <c r="G199" s="157"/>
      <c r="H199" s="72">
        <f t="shared" si="10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9"/>
        <v>0</v>
      </c>
      <c r="D200" s="74"/>
      <c r="E200" s="74"/>
      <c r="F200" s="74"/>
      <c r="G200" s="157"/>
      <c r="H200" s="72">
        <f t="shared" si="10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9"/>
        <v>0</v>
      </c>
      <c r="D201" s="74"/>
      <c r="E201" s="74"/>
      <c r="F201" s="74"/>
      <c r="G201" s="157"/>
      <c r="H201" s="72">
        <f t="shared" si="10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9"/>
        <v>0</v>
      </c>
      <c r="D202" s="74"/>
      <c r="E202" s="74"/>
      <c r="F202" s="74"/>
      <c r="G202" s="157"/>
      <c r="H202" s="72">
        <f t="shared" si="10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9"/>
        <v>0</v>
      </c>
      <c r="D203" s="74"/>
      <c r="E203" s="74"/>
      <c r="F203" s="74"/>
      <c r="G203" s="157"/>
      <c r="H203" s="72">
        <f t="shared" si="10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9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0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9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0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9"/>
        <v>0</v>
      </c>
      <c r="D206" s="68"/>
      <c r="E206" s="68"/>
      <c r="F206" s="68"/>
      <c r="G206" s="154"/>
      <c r="H206" s="66">
        <f t="shared" si="10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9"/>
        <v>0</v>
      </c>
      <c r="D207" s="74"/>
      <c r="E207" s="74"/>
      <c r="F207" s="74"/>
      <c r="G207" s="157"/>
      <c r="H207" s="72">
        <f t="shared" si="10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9"/>
        <v>0</v>
      </c>
      <c r="D208" s="74"/>
      <c r="E208" s="74"/>
      <c r="F208" s="74"/>
      <c r="G208" s="157"/>
      <c r="H208" s="72">
        <f t="shared" si="10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9"/>
        <v>0</v>
      </c>
      <c r="D209" s="74"/>
      <c r="E209" s="74"/>
      <c r="F209" s="74"/>
      <c r="G209" s="157"/>
      <c r="H209" s="72">
        <f t="shared" si="10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 t="shared" si="9"/>
        <v>0</v>
      </c>
      <c r="D210" s="74"/>
      <c r="E210" s="74"/>
      <c r="F210" s="74"/>
      <c r="G210" s="157"/>
      <c r="H210" s="72">
        <f t="shared" si="10"/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9"/>
        <v>0</v>
      </c>
      <c r="D211" s="74"/>
      <c r="E211" s="74"/>
      <c r="F211" s="74"/>
      <c r="G211" s="157"/>
      <c r="H211" s="72">
        <f t="shared" si="10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9"/>
        <v>0</v>
      </c>
      <c r="D212" s="74"/>
      <c r="E212" s="74"/>
      <c r="F212" s="74"/>
      <c r="G212" s="157"/>
      <c r="H212" s="72">
        <f t="shared" si="10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9"/>
        <v>0</v>
      </c>
      <c r="D213" s="74"/>
      <c r="E213" s="74"/>
      <c r="F213" s="74"/>
      <c r="G213" s="157"/>
      <c r="H213" s="72">
        <f t="shared" si="10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9"/>
        <v>0</v>
      </c>
      <c r="D214" s="74"/>
      <c r="E214" s="74"/>
      <c r="F214" s="74"/>
      <c r="G214" s="157"/>
      <c r="H214" s="72">
        <f t="shared" si="10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9"/>
        <v>0</v>
      </c>
      <c r="D215" s="74"/>
      <c r="E215" s="74"/>
      <c r="F215" s="74"/>
      <c r="G215" s="157"/>
      <c r="H215" s="72">
        <f t="shared" si="10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9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0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9"/>
        <v>0</v>
      </c>
      <c r="D217" s="74"/>
      <c r="E217" s="74"/>
      <c r="F217" s="74"/>
      <c r="G217" s="157"/>
      <c r="H217" s="72">
        <f t="shared" si="10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9"/>
        <v>0</v>
      </c>
      <c r="D218" s="74"/>
      <c r="E218" s="74"/>
      <c r="F218" s="74"/>
      <c r="G218" s="157"/>
      <c r="H218" s="72">
        <f t="shared" si="10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9"/>
        <v>0</v>
      </c>
      <c r="D219" s="74"/>
      <c r="E219" s="74"/>
      <c r="F219" s="74"/>
      <c r="G219" s="157"/>
      <c r="H219" s="72">
        <f t="shared" si="10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9"/>
        <v>0</v>
      </c>
      <c r="D220" s="74"/>
      <c r="E220" s="74"/>
      <c r="F220" s="74"/>
      <c r="G220" s="157"/>
      <c r="H220" s="72">
        <f t="shared" si="10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9"/>
        <v>0</v>
      </c>
      <c r="D221" s="74"/>
      <c r="E221" s="74"/>
      <c r="F221" s="74"/>
      <c r="G221" s="157"/>
      <c r="H221" s="72">
        <f t="shared" si="10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9"/>
        <v>0</v>
      </c>
      <c r="D222" s="74"/>
      <c r="E222" s="74"/>
      <c r="F222" s="74"/>
      <c r="G222" s="157"/>
      <c r="H222" s="72">
        <f t="shared" si="10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9"/>
        <v>0</v>
      </c>
      <c r="D223" s="74"/>
      <c r="E223" s="74"/>
      <c r="F223" s="74"/>
      <c r="G223" s="157"/>
      <c r="H223" s="72">
        <f t="shared" si="10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9"/>
        <v>0</v>
      </c>
      <c r="D224" s="74"/>
      <c r="E224" s="74"/>
      <c r="F224" s="74"/>
      <c r="G224" s="157"/>
      <c r="H224" s="72">
        <f t="shared" si="10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9"/>
        <v>0</v>
      </c>
      <c r="D225" s="74"/>
      <c r="E225" s="74"/>
      <c r="F225" s="74"/>
      <c r="G225" s="157"/>
      <c r="H225" s="72">
        <f t="shared" si="10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9"/>
        <v>0</v>
      </c>
      <c r="D226" s="74"/>
      <c r="E226" s="74"/>
      <c r="F226" s="74"/>
      <c r="G226" s="157"/>
      <c r="H226" s="72">
        <f t="shared" si="10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9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0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9"/>
        <v>0</v>
      </c>
      <c r="D228" s="74"/>
      <c r="E228" s="74"/>
      <c r="F228" s="74"/>
      <c r="G228" s="157"/>
      <c r="H228" s="72">
        <f t="shared" si="10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9"/>
        <v>0</v>
      </c>
      <c r="D229" s="163"/>
      <c r="E229" s="163"/>
      <c r="F229" s="163"/>
      <c r="G229" s="164"/>
      <c r="H229" s="117">
        <f t="shared" si="10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9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0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 t="shared" si="9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0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9"/>
        <v>0</v>
      </c>
      <c r="D232" s="68"/>
      <c r="E232" s="68"/>
      <c r="F232" s="68"/>
      <c r="G232" s="206"/>
      <c r="H232" s="207">
        <f t="shared" si="10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9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0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2" ht="24" x14ac:dyDescent="0.25">
      <c r="A234" s="44">
        <v>6239</v>
      </c>
      <c r="B234" s="65" t="s">
        <v>242</v>
      </c>
      <c r="C234" s="201">
        <f t="shared" si="9"/>
        <v>0</v>
      </c>
      <c r="D234" s="68"/>
      <c r="E234" s="68"/>
      <c r="F234" s="68"/>
      <c r="G234" s="154"/>
      <c r="H234" s="208">
        <f t="shared" si="10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 t="shared" si="9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0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 t="shared" si="9"/>
        <v>0</v>
      </c>
      <c r="D236" s="74"/>
      <c r="E236" s="74"/>
      <c r="F236" s="74"/>
      <c r="G236" s="157"/>
      <c r="H236" s="208">
        <f t="shared" si="10"/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 t="shared" si="9"/>
        <v>0</v>
      </c>
      <c r="D237" s="74"/>
      <c r="E237" s="74"/>
      <c r="F237" s="74"/>
      <c r="G237" s="157"/>
      <c r="H237" s="208">
        <f t="shared" si="10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 t="shared" si="9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0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 t="shared" si="9"/>
        <v>0</v>
      </c>
      <c r="D239" s="74"/>
      <c r="E239" s="74"/>
      <c r="F239" s="74"/>
      <c r="G239" s="157"/>
      <c r="H239" s="208">
        <f t="shared" si="10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9"/>
        <v>0</v>
      </c>
      <c r="D240" s="74"/>
      <c r="E240" s="74"/>
      <c r="F240" s="74"/>
      <c r="G240" s="157"/>
      <c r="H240" s="208">
        <f t="shared" si="10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9"/>
        <v>0</v>
      </c>
      <c r="D241" s="74"/>
      <c r="E241" s="74"/>
      <c r="F241" s="74"/>
      <c r="G241" s="157"/>
      <c r="H241" s="208">
        <f t="shared" si="10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9"/>
        <v>0</v>
      </c>
      <c r="D242" s="74"/>
      <c r="E242" s="74"/>
      <c r="F242" s="74"/>
      <c r="G242" s="157"/>
      <c r="H242" s="208">
        <f t="shared" si="10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9"/>
        <v>0</v>
      </c>
      <c r="D243" s="74"/>
      <c r="E243" s="74"/>
      <c r="F243" s="74"/>
      <c r="G243" s="157"/>
      <c r="H243" s="208">
        <f t="shared" si="10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9"/>
        <v>0</v>
      </c>
      <c r="D244" s="74"/>
      <c r="E244" s="74"/>
      <c r="F244" s="74"/>
      <c r="G244" s="157"/>
      <c r="H244" s="208">
        <f t="shared" si="10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9"/>
        <v>0</v>
      </c>
      <c r="D245" s="74"/>
      <c r="E245" s="74"/>
      <c r="F245" s="74"/>
      <c r="G245" s="157"/>
      <c r="H245" s="208">
        <f t="shared" si="10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9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0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2" x14ac:dyDescent="0.25">
      <c r="A247" s="44">
        <v>6291</v>
      </c>
      <c r="B247" s="71" t="s">
        <v>255</v>
      </c>
      <c r="C247" s="201">
        <f t="shared" si="9"/>
        <v>0</v>
      </c>
      <c r="D247" s="74"/>
      <c r="E247" s="74"/>
      <c r="F247" s="74"/>
      <c r="G247" s="211"/>
      <c r="H247" s="201">
        <f t="shared" si="10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9"/>
        <v>0</v>
      </c>
      <c r="D248" s="74"/>
      <c r="E248" s="74"/>
      <c r="F248" s="74"/>
      <c r="G248" s="211"/>
      <c r="H248" s="201">
        <f t="shared" si="10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9"/>
        <v>0</v>
      </c>
      <c r="D249" s="74"/>
      <c r="E249" s="74"/>
      <c r="F249" s="74"/>
      <c r="G249" s="211"/>
      <c r="H249" s="201">
        <f t="shared" si="10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9"/>
        <v>0</v>
      </c>
      <c r="D250" s="74"/>
      <c r="E250" s="74"/>
      <c r="F250" s="74"/>
      <c r="G250" s="211"/>
      <c r="H250" s="201">
        <f t="shared" si="10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9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0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2" ht="24" x14ac:dyDescent="0.25">
      <c r="A252" s="168">
        <v>6320</v>
      </c>
      <c r="B252" s="65" t="s">
        <v>260</v>
      </c>
      <c r="C252" s="209">
        <f t="shared" si="9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0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2" x14ac:dyDescent="0.25">
      <c r="A253" s="44">
        <v>6322</v>
      </c>
      <c r="B253" s="71" t="s">
        <v>261</v>
      </c>
      <c r="C253" s="201">
        <f t="shared" si="9"/>
        <v>0</v>
      </c>
      <c r="D253" s="74"/>
      <c r="E253" s="74"/>
      <c r="F253" s="74"/>
      <c r="G253" s="211"/>
      <c r="H253" s="201">
        <f t="shared" si="10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9"/>
        <v>0</v>
      </c>
      <c r="D254" s="74"/>
      <c r="E254" s="74"/>
      <c r="F254" s="74"/>
      <c r="G254" s="211"/>
      <c r="H254" s="201">
        <f t="shared" si="10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9"/>
        <v>0</v>
      </c>
      <c r="D255" s="74"/>
      <c r="E255" s="74"/>
      <c r="F255" s="74"/>
      <c r="G255" s="211"/>
      <c r="H255" s="201">
        <f t="shared" si="10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9"/>
        <v>0</v>
      </c>
      <c r="D256" s="68"/>
      <c r="E256" s="68"/>
      <c r="F256" s="68"/>
      <c r="G256" s="214"/>
      <c r="H256" s="205">
        <f t="shared" si="10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 t="shared" ref="C257:C285" si="11">SUM(D257:G257)</f>
        <v>0</v>
      </c>
      <c r="D257" s="189"/>
      <c r="E257" s="189"/>
      <c r="F257" s="189"/>
      <c r="G257" s="211"/>
      <c r="H257" s="209">
        <f t="shared" ref="H257:H285" si="12"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11"/>
        <v>0</v>
      </c>
      <c r="D258" s="74"/>
      <c r="E258" s="74"/>
      <c r="F258" s="74"/>
      <c r="G258" s="157"/>
      <c r="H258" s="208">
        <f t="shared" si="12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 t="shared" si="11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2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1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2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1"/>
        <v>0</v>
      </c>
      <c r="D261" s="74"/>
      <c r="E261" s="74"/>
      <c r="F261" s="74"/>
      <c r="G261" s="157"/>
      <c r="H261" s="208">
        <f t="shared" si="12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11"/>
        <v>0</v>
      </c>
      <c r="D262" s="74"/>
      <c r="E262" s="74"/>
      <c r="F262" s="74"/>
      <c r="G262" s="157"/>
      <c r="H262" s="208">
        <f t="shared" si="12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11"/>
        <v>0</v>
      </c>
      <c r="D263" s="74"/>
      <c r="E263" s="74"/>
      <c r="F263" s="74"/>
      <c r="G263" s="157"/>
      <c r="H263" s="208">
        <f t="shared" si="12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11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2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1"/>
        <v>0</v>
      </c>
      <c r="D265" s="74"/>
      <c r="E265" s="74"/>
      <c r="F265" s="74"/>
      <c r="G265" s="157"/>
      <c r="H265" s="208">
        <f t="shared" si="12"/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 t="shared" si="11"/>
        <v>0</v>
      </c>
      <c r="D267" s="74"/>
      <c r="E267" s="74"/>
      <c r="F267" s="74"/>
      <c r="G267" s="157"/>
      <c r="H267" s="208">
        <f t="shared" si="12"/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 t="shared" si="11"/>
        <v>0</v>
      </c>
      <c r="D268" s="74"/>
      <c r="E268" s="74"/>
      <c r="F268" s="74"/>
      <c r="G268" s="157"/>
      <c r="H268" s="208">
        <f t="shared" si="12"/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11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1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1"/>
        <v>0</v>
      </c>
      <c r="D271" s="68"/>
      <c r="E271" s="68"/>
      <c r="F271" s="68"/>
      <c r="G271" s="154"/>
      <c r="H271" s="66">
        <f t="shared" si="12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 t="shared" si="11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2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2" ht="48" x14ac:dyDescent="0.25">
      <c r="A277" s="44">
        <v>7245</v>
      </c>
      <c r="B277" s="71" t="s">
        <v>285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11"/>
        <v>0</v>
      </c>
      <c r="D280" s="68"/>
      <c r="E280" s="68"/>
      <c r="F280" s="68"/>
      <c r="G280" s="154"/>
      <c r="H280" s="66">
        <f t="shared" si="12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2" x14ac:dyDescent="0.25">
      <c r="A282" s="150">
        <v>7720</v>
      </c>
      <c r="B282" s="65" t="s">
        <v>290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11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2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11"/>
        <v>0</v>
      </c>
      <c r="D284" s="74"/>
      <c r="E284" s="74"/>
      <c r="F284" s="74"/>
      <c r="G284" s="157"/>
      <c r="H284" s="72">
        <f t="shared" si="12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11"/>
        <v>0</v>
      </c>
      <c r="D285" s="68"/>
      <c r="E285" s="68"/>
      <c r="F285" s="68"/>
      <c r="G285" s="154"/>
      <c r="H285" s="66">
        <f t="shared" si="12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13">SUM(C283,C269,C230,C195,C187,C173,C75,C53)</f>
        <v>70000</v>
      </c>
      <c r="D286" s="233">
        <f t="shared" si="13"/>
        <v>70000</v>
      </c>
      <c r="E286" s="233">
        <f t="shared" si="13"/>
        <v>0</v>
      </c>
      <c r="F286" s="233">
        <f t="shared" si="13"/>
        <v>0</v>
      </c>
      <c r="G286" s="234">
        <f t="shared" si="13"/>
        <v>0</v>
      </c>
      <c r="H286" s="235">
        <f t="shared" si="13"/>
        <v>50000</v>
      </c>
      <c r="I286" s="233">
        <f t="shared" si="13"/>
        <v>50000</v>
      </c>
      <c r="J286" s="233">
        <f t="shared" si="13"/>
        <v>0</v>
      </c>
      <c r="K286" s="233">
        <f t="shared" si="13"/>
        <v>0</v>
      </c>
      <c r="L286" s="236">
        <f t="shared" si="13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14">SUM(C289,C290)-C297+C298</f>
        <v>0</v>
      </c>
      <c r="D288" s="242">
        <f t="shared" si="14"/>
        <v>0</v>
      </c>
      <c r="E288" s="242">
        <f t="shared" si="14"/>
        <v>0</v>
      </c>
      <c r="F288" s="242">
        <f t="shared" si="14"/>
        <v>0</v>
      </c>
      <c r="G288" s="243">
        <f t="shared" si="14"/>
        <v>0</v>
      </c>
      <c r="H288" s="244">
        <f t="shared" si="14"/>
        <v>0</v>
      </c>
      <c r="I288" s="242">
        <f t="shared" si="14"/>
        <v>0</v>
      </c>
      <c r="J288" s="242">
        <f t="shared" si="14"/>
        <v>0</v>
      </c>
      <c r="K288" s="242">
        <f t="shared" si="14"/>
        <v>0</v>
      </c>
      <c r="L288" s="245">
        <f t="shared" si="14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5">C21-C283</f>
        <v>0</v>
      </c>
      <c r="D289" s="128">
        <f t="shared" si="15"/>
        <v>0</v>
      </c>
      <c r="E289" s="128">
        <f t="shared" si="15"/>
        <v>0</v>
      </c>
      <c r="F289" s="128">
        <f t="shared" si="15"/>
        <v>0</v>
      </c>
      <c r="G289" s="129">
        <f t="shared" si="15"/>
        <v>0</v>
      </c>
      <c r="H289" s="247">
        <f t="shared" si="15"/>
        <v>0</v>
      </c>
      <c r="I289" s="128">
        <f t="shared" si="15"/>
        <v>0</v>
      </c>
      <c r="J289" s="128">
        <f t="shared" si="15"/>
        <v>0</v>
      </c>
      <c r="K289" s="128">
        <f t="shared" si="15"/>
        <v>0</v>
      </c>
      <c r="L289" s="130">
        <f t="shared" si="15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6">SUM(C291,C293,C295)-SUM(C292,C294,C296)</f>
        <v>0</v>
      </c>
      <c r="D290" s="242">
        <f t="shared" si="16"/>
        <v>0</v>
      </c>
      <c r="E290" s="242">
        <f t="shared" si="16"/>
        <v>0</v>
      </c>
      <c r="F290" s="242">
        <f t="shared" si="16"/>
        <v>0</v>
      </c>
      <c r="G290" s="249">
        <f t="shared" si="16"/>
        <v>0</v>
      </c>
      <c r="H290" s="244">
        <f t="shared" si="16"/>
        <v>0</v>
      </c>
      <c r="I290" s="242">
        <f t="shared" si="16"/>
        <v>0</v>
      </c>
      <c r="J290" s="242">
        <f t="shared" si="16"/>
        <v>0</v>
      </c>
      <c r="K290" s="242">
        <f t="shared" si="16"/>
        <v>0</v>
      </c>
      <c r="L290" s="245">
        <f t="shared" si="16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7">SUM(D291:G291)</f>
        <v>0</v>
      </c>
      <c r="D291" s="81"/>
      <c r="E291" s="81"/>
      <c r="F291" s="81"/>
      <c r="G291" s="229"/>
      <c r="H291" s="79">
        <f t="shared" ref="H291:H298" si="18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7"/>
        <v>0</v>
      </c>
      <c r="D292" s="74"/>
      <c r="E292" s="74"/>
      <c r="F292" s="74"/>
      <c r="G292" s="157"/>
      <c r="H292" s="72">
        <f t="shared" si="18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7"/>
        <v>0</v>
      </c>
      <c r="D293" s="74"/>
      <c r="E293" s="74"/>
      <c r="F293" s="74"/>
      <c r="G293" s="157"/>
      <c r="H293" s="72">
        <f t="shared" si="18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7"/>
        <v>0</v>
      </c>
      <c r="D294" s="74"/>
      <c r="E294" s="74"/>
      <c r="F294" s="74"/>
      <c r="G294" s="157"/>
      <c r="H294" s="72">
        <f t="shared" si="18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7"/>
        <v>0</v>
      </c>
      <c r="D295" s="74"/>
      <c r="E295" s="74"/>
      <c r="F295" s="74"/>
      <c r="G295" s="157"/>
      <c r="H295" s="72">
        <f t="shared" si="18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7"/>
        <v>0</v>
      </c>
      <c r="D296" s="189"/>
      <c r="E296" s="189"/>
      <c r="F296" s="189"/>
      <c r="G296" s="253"/>
      <c r="H296" s="185">
        <f t="shared" si="18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7"/>
        <v>0</v>
      </c>
      <c r="D297" s="256"/>
      <c r="E297" s="256"/>
      <c r="F297" s="256"/>
      <c r="G297" s="257"/>
      <c r="H297" s="255">
        <f t="shared" si="18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7"/>
        <v>0</v>
      </c>
      <c r="D298" s="177"/>
      <c r="E298" s="177"/>
      <c r="F298" s="177"/>
      <c r="G298" s="178"/>
      <c r="H298" s="260">
        <f t="shared" si="18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5"/>
  <sheetViews>
    <sheetView showGridLines="0" view="pageLayout" zoomScaleNormal="100" workbookViewId="0">
      <selection activeCell="C4" sqref="C4:L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4" x14ac:dyDescent="0.25">
      <c r="A1" s="266" t="s">
        <v>344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4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4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  <c r="N3" s="1" t="s">
        <v>345</v>
      </c>
    </row>
    <row r="4" spans="1:14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  <c r="N4" s="1" t="s">
        <v>346</v>
      </c>
    </row>
    <row r="5" spans="1:14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  <c r="N5" s="1" t="s">
        <v>343</v>
      </c>
    </row>
    <row r="6" spans="1:14" ht="12.75" customHeight="1" x14ac:dyDescent="0.25">
      <c r="A6" s="4" t="s">
        <v>8</v>
      </c>
      <c r="B6" s="5"/>
      <c r="C6" s="264" t="s">
        <v>320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4" x14ac:dyDescent="0.25">
      <c r="A7" s="4" t="s">
        <v>10</v>
      </c>
      <c r="B7" s="5"/>
      <c r="C7" s="270" t="s">
        <v>347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4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4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4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4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4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4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4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1029708</v>
      </c>
      <c r="D20" s="28">
        <f>SUM(D21,D24,D25,D41,D43)</f>
        <v>1029708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510197</v>
      </c>
      <c r="I20" s="28">
        <f>SUM(I21,I24,I25,I41,I43)</f>
        <v>510197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1029708</v>
      </c>
      <c r="D24" s="51">
        <f>4269+3000+1022439</f>
        <v>1029708</v>
      </c>
      <c r="E24" s="51"/>
      <c r="F24" s="52" t="s">
        <v>35</v>
      </c>
      <c r="G24" s="53" t="s">
        <v>35</v>
      </c>
      <c r="H24" s="50">
        <f t="shared" si="1"/>
        <v>510197</v>
      </c>
      <c r="I24" s="51">
        <f>I51</f>
        <v>510197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81" si="2">SUM(D50:G50)</f>
        <v>1029708</v>
      </c>
      <c r="D50" s="128">
        <f>SUM(D51,D283)</f>
        <v>1029708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81" si="3">SUM(I50:L50)</f>
        <v>510197</v>
      </c>
      <c r="I50" s="128">
        <f>SUM(I51,I283)</f>
        <v>510197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2"/>
        <v>1029708</v>
      </c>
      <c r="D51" s="134">
        <f>SUM(D52,D194)</f>
        <v>1029708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510197</v>
      </c>
      <c r="I51" s="134">
        <f>SUM(I52,I194)</f>
        <v>510197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2"/>
        <v>316388</v>
      </c>
      <c r="D52" s="139">
        <f>SUM(D53,D75,D173,D187)</f>
        <v>316388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302197</v>
      </c>
      <c r="I52" s="139">
        <f>SUM(I53,I75,I173,I187)</f>
        <v>302197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2"/>
        <v>316388</v>
      </c>
      <c r="D75" s="144">
        <f>SUM(D76,D83,D130,D164,D165,D172)</f>
        <v>316388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302197</v>
      </c>
      <c r="I75" s="144">
        <f>SUM(I76,I83,I130,I164,I165,I172)</f>
        <v>302197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ref="C82:C127" si="4">SUM(D82:G82)</f>
        <v>0</v>
      </c>
      <c r="D82" s="74"/>
      <c r="E82" s="74"/>
      <c r="F82" s="74"/>
      <c r="G82" s="157"/>
      <c r="H82" s="72">
        <f t="shared" ref="H82:H127" si="5">SUM(I82:L82)</f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4"/>
        <v>288650</v>
      </c>
      <c r="D83" s="63">
        <f>SUM(D84,D89,D95,D103,D112,D116,D122,D128)</f>
        <v>288650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5"/>
        <v>274459</v>
      </c>
      <c r="I83" s="63">
        <f>SUM(I84,I89,I95,I103,I112,I116,I122,I128)</f>
        <v>274459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4"/>
        <v>53000</v>
      </c>
      <c r="D84" s="151">
        <f>SUM(D85:D88)</f>
        <v>53000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5"/>
        <v>47000</v>
      </c>
      <c r="I84" s="151">
        <f>SUM(I85:I88)</f>
        <v>47000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4"/>
        <v>0</v>
      </c>
      <c r="D85" s="68"/>
      <c r="E85" s="68"/>
      <c r="F85" s="68"/>
      <c r="G85" s="154"/>
      <c r="H85" s="66">
        <f t="shared" si="5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4"/>
        <v>53000</v>
      </c>
      <c r="D86" s="74">
        <v>53000</v>
      </c>
      <c r="E86" s="74"/>
      <c r="F86" s="74"/>
      <c r="G86" s="157"/>
      <c r="H86" s="72">
        <f t="shared" si="5"/>
        <v>47000</v>
      </c>
      <c r="I86" s="74">
        <v>47000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4"/>
        <v>0</v>
      </c>
      <c r="D87" s="74"/>
      <c r="E87" s="74"/>
      <c r="F87" s="74"/>
      <c r="G87" s="157"/>
      <c r="H87" s="72">
        <f t="shared" si="5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4"/>
        <v>0</v>
      </c>
      <c r="D88" s="74"/>
      <c r="E88" s="74"/>
      <c r="F88" s="74"/>
      <c r="G88" s="157"/>
      <c r="H88" s="72">
        <f t="shared" si="5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4"/>
        <v>1000</v>
      </c>
      <c r="D89" s="160">
        <f>SUM(D90:D94)</f>
        <v>1000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5"/>
        <v>1000</v>
      </c>
      <c r="I89" s="160">
        <f>SUM(I90:I94)</f>
        <v>1000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4"/>
        <v>0</v>
      </c>
      <c r="D90" s="74"/>
      <c r="E90" s="74"/>
      <c r="F90" s="74"/>
      <c r="G90" s="157"/>
      <c r="H90" s="72">
        <f t="shared" si="5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4"/>
        <v>0</v>
      </c>
      <c r="D91" s="74"/>
      <c r="E91" s="74"/>
      <c r="F91" s="74"/>
      <c r="G91" s="157"/>
      <c r="H91" s="72">
        <f t="shared" si="5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4"/>
        <v>1000</v>
      </c>
      <c r="D92" s="74">
        <v>1000</v>
      </c>
      <c r="E92" s="74"/>
      <c r="F92" s="74"/>
      <c r="G92" s="157"/>
      <c r="H92" s="72">
        <f t="shared" si="5"/>
        <v>1000</v>
      </c>
      <c r="I92" s="74">
        <v>1000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4"/>
        <v>0</v>
      </c>
      <c r="D93" s="74"/>
      <c r="E93" s="74"/>
      <c r="F93" s="74"/>
      <c r="G93" s="157"/>
      <c r="H93" s="72">
        <f t="shared" si="5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4"/>
        <v>0</v>
      </c>
      <c r="D94" s="74"/>
      <c r="E94" s="74"/>
      <c r="F94" s="74"/>
      <c r="G94" s="157"/>
      <c r="H94" s="72">
        <f t="shared" si="5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4"/>
        <v>7269</v>
      </c>
      <c r="D95" s="160">
        <f>SUM(D96:D102)</f>
        <v>7269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5"/>
        <v>4888</v>
      </c>
      <c r="I95" s="160">
        <f>SUM(I96:I102)</f>
        <v>4888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4"/>
        <v>0</v>
      </c>
      <c r="D96" s="74"/>
      <c r="E96" s="74"/>
      <c r="F96" s="74"/>
      <c r="G96" s="157"/>
      <c r="H96" s="72">
        <f t="shared" si="5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4"/>
        <v>0</v>
      </c>
      <c r="D97" s="74"/>
      <c r="E97" s="74"/>
      <c r="F97" s="74"/>
      <c r="G97" s="157"/>
      <c r="H97" s="72">
        <f t="shared" si="5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4"/>
        <v>0</v>
      </c>
      <c r="D98" s="68"/>
      <c r="E98" s="68"/>
      <c r="F98" s="68"/>
      <c r="G98" s="154"/>
      <c r="H98" s="66">
        <f t="shared" si="5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4"/>
        <v>0</v>
      </c>
      <c r="D99" s="74"/>
      <c r="E99" s="74"/>
      <c r="F99" s="74"/>
      <c r="G99" s="157"/>
      <c r="H99" s="72">
        <f t="shared" si="5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4"/>
        <v>0</v>
      </c>
      <c r="D100" s="74"/>
      <c r="E100" s="74"/>
      <c r="F100" s="74"/>
      <c r="G100" s="157"/>
      <c r="H100" s="72">
        <f t="shared" si="5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4"/>
        <v>0</v>
      </c>
      <c r="D101" s="74"/>
      <c r="E101" s="74"/>
      <c r="F101" s="74"/>
      <c r="G101" s="157"/>
      <c r="H101" s="72">
        <f t="shared" si="5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4"/>
        <v>7269</v>
      </c>
      <c r="D102" s="74">
        <f>4269+3000</f>
        <v>7269</v>
      </c>
      <c r="E102" s="74"/>
      <c r="F102" s="74"/>
      <c r="G102" s="157"/>
      <c r="H102" s="72">
        <f t="shared" si="5"/>
        <v>4888</v>
      </c>
      <c r="I102" s="74">
        <v>4888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4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5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4"/>
        <v>0</v>
      </c>
      <c r="D104" s="74"/>
      <c r="E104" s="74"/>
      <c r="F104" s="74"/>
      <c r="G104" s="157"/>
      <c r="H104" s="72">
        <f t="shared" si="5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4"/>
        <v>0</v>
      </c>
      <c r="D105" s="74"/>
      <c r="E105" s="74"/>
      <c r="F105" s="74"/>
      <c r="G105" s="157"/>
      <c r="H105" s="72">
        <f t="shared" si="5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4"/>
        <v>0</v>
      </c>
      <c r="D106" s="74"/>
      <c r="E106" s="74"/>
      <c r="F106" s="74"/>
      <c r="G106" s="157"/>
      <c r="H106" s="72">
        <f t="shared" si="5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4"/>
        <v>0</v>
      </c>
      <c r="D107" s="74"/>
      <c r="E107" s="74"/>
      <c r="F107" s="74"/>
      <c r="G107" s="157"/>
      <c r="H107" s="72">
        <f t="shared" si="5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4"/>
        <v>0</v>
      </c>
      <c r="D108" s="74"/>
      <c r="E108" s="74"/>
      <c r="F108" s="74"/>
      <c r="G108" s="157"/>
      <c r="H108" s="72">
        <f t="shared" si="5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4"/>
        <v>0</v>
      </c>
      <c r="D109" s="74"/>
      <c r="E109" s="74"/>
      <c r="F109" s="74"/>
      <c r="G109" s="157"/>
      <c r="H109" s="72">
        <f t="shared" si="5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4"/>
        <v>0</v>
      </c>
      <c r="D110" s="74"/>
      <c r="E110" s="74"/>
      <c r="F110" s="74"/>
      <c r="G110" s="157"/>
      <c r="H110" s="72">
        <f t="shared" si="5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4"/>
        <v>0</v>
      </c>
      <c r="D111" s="74"/>
      <c r="E111" s="74"/>
      <c r="F111" s="74"/>
      <c r="G111" s="157"/>
      <c r="H111" s="72">
        <f t="shared" si="5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4"/>
        <v>224881</v>
      </c>
      <c r="D112" s="160">
        <f>SUM(D113:D115)</f>
        <v>224881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5"/>
        <v>221571</v>
      </c>
      <c r="I112" s="160">
        <f>SUM(I113:I115)</f>
        <v>221571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4"/>
        <v>111226</v>
      </c>
      <c r="D113" s="74">
        <v>111226</v>
      </c>
      <c r="E113" s="74"/>
      <c r="F113" s="74"/>
      <c r="G113" s="157"/>
      <c r="H113" s="72">
        <f t="shared" si="5"/>
        <v>108646</v>
      </c>
      <c r="I113" s="74">
        <v>108646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 t="shared" si="4"/>
        <v>100630</v>
      </c>
      <c r="D114" s="74">
        <v>100630</v>
      </c>
      <c r="E114" s="74"/>
      <c r="F114" s="74"/>
      <c r="G114" s="157"/>
      <c r="H114" s="72">
        <f t="shared" si="5"/>
        <v>100630</v>
      </c>
      <c r="I114" s="74">
        <v>100630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 t="shared" si="4"/>
        <v>13025</v>
      </c>
      <c r="D115" s="74">
        <v>13025</v>
      </c>
      <c r="E115" s="74"/>
      <c r="F115" s="74"/>
      <c r="G115" s="157"/>
      <c r="H115" s="72">
        <f t="shared" si="5"/>
        <v>12295</v>
      </c>
      <c r="I115" s="74">
        <v>12295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si="4"/>
        <v>2500</v>
      </c>
      <c r="D116" s="160">
        <f>SUM(D117:D121)</f>
        <v>2500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4"/>
        <v>0</v>
      </c>
      <c r="D117" s="74"/>
      <c r="E117" s="74"/>
      <c r="F117" s="74"/>
      <c r="G117" s="157"/>
      <c r="H117" s="72">
        <f t="shared" si="5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4"/>
        <v>0</v>
      </c>
      <c r="D118" s="74"/>
      <c r="E118" s="74"/>
      <c r="F118" s="74"/>
      <c r="G118" s="157"/>
      <c r="H118" s="72">
        <f t="shared" si="5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4"/>
        <v>0</v>
      </c>
      <c r="D119" s="74"/>
      <c r="E119" s="74"/>
      <c r="F119" s="74"/>
      <c r="G119" s="157"/>
      <c r="H119" s="72">
        <f t="shared" si="5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4"/>
        <v>2500</v>
      </c>
      <c r="D120" s="74">
        <v>2500</v>
      </c>
      <c r="E120" s="74"/>
      <c r="F120" s="74"/>
      <c r="G120" s="157"/>
      <c r="H120" s="72">
        <f t="shared" si="5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4"/>
        <v>0</v>
      </c>
      <c r="D121" s="74"/>
      <c r="E121" s="74"/>
      <c r="F121" s="74"/>
      <c r="G121" s="157"/>
      <c r="H121" s="72">
        <f t="shared" si="5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4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4"/>
        <v>0</v>
      </c>
      <c r="D123" s="74"/>
      <c r="E123" s="74"/>
      <c r="F123" s="74"/>
      <c r="G123" s="157"/>
      <c r="H123" s="72">
        <f t="shared" si="5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4"/>
        <v>0</v>
      </c>
      <c r="D124" s="74"/>
      <c r="E124" s="74"/>
      <c r="F124" s="74"/>
      <c r="G124" s="157"/>
      <c r="H124" s="72">
        <f t="shared" si="5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4"/>
        <v>0</v>
      </c>
      <c r="D125" s="74"/>
      <c r="E125" s="74"/>
      <c r="F125" s="74"/>
      <c r="G125" s="157"/>
      <c r="H125" s="72">
        <f t="shared" si="5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4"/>
        <v>0</v>
      </c>
      <c r="D126" s="74"/>
      <c r="E126" s="74"/>
      <c r="F126" s="74"/>
      <c r="G126" s="157"/>
      <c r="H126" s="72">
        <f t="shared" si="5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4"/>
        <v>0</v>
      </c>
      <c r="D127" s="74"/>
      <c r="E127" s="74"/>
      <c r="F127" s="74"/>
      <c r="G127" s="157"/>
      <c r="H127" s="72">
        <f t="shared" si="5"/>
        <v>0</v>
      </c>
      <c r="I127" s="74">
        <v>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6">SUM(C129)</f>
        <v>0</v>
      </c>
      <c r="D128" s="169">
        <f t="shared" si="6"/>
        <v>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0</v>
      </c>
      <c r="I128" s="169">
        <f t="shared" si="6"/>
        <v>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3" ht="24" x14ac:dyDescent="0.25">
      <c r="A129" s="44">
        <v>2283</v>
      </c>
      <c r="B129" s="71" t="s">
        <v>137</v>
      </c>
      <c r="C129" s="72">
        <f t="shared" ref="C129:C160" si="7">SUM(D129:G129)</f>
        <v>0</v>
      </c>
      <c r="D129" s="74"/>
      <c r="E129" s="74"/>
      <c r="F129" s="74"/>
      <c r="G129" s="157"/>
      <c r="H129" s="72">
        <f t="shared" ref="H129:H192" si="8"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27738</v>
      </c>
      <c r="D130" s="63">
        <f>SUM(D131,D136,D140,D141,D144,D151,D159,D160,D163)</f>
        <v>27738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27738</v>
      </c>
      <c r="I130" s="63">
        <f>SUM(I131,I136,I140,I141,I144,I151,I159,I160,I163)</f>
        <v>27738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13970</v>
      </c>
      <c r="D131" s="169">
        <f>SUM(D132:D135)</f>
        <v>13970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8"/>
        <v>13970</v>
      </c>
      <c r="I131" s="169">
        <f>SUM(I132:I135)</f>
        <v>13970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13970</v>
      </c>
      <c r="D132" s="74">
        <v>13970</v>
      </c>
      <c r="E132" s="74"/>
      <c r="F132" s="74"/>
      <c r="G132" s="157"/>
      <c r="H132" s="72">
        <f t="shared" si="8"/>
        <v>13970</v>
      </c>
      <c r="I132" s="74">
        <v>13970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13768</v>
      </c>
      <c r="D144" s="151">
        <f>SUM(D145:D150)</f>
        <v>13768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13768</v>
      </c>
      <c r="I144" s="151">
        <f>SUM(I145:I150)</f>
        <v>13768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13768</v>
      </c>
      <c r="D149" s="74">
        <v>13768</v>
      </c>
      <c r="E149" s="74"/>
      <c r="F149" s="74"/>
      <c r="G149" s="157"/>
      <c r="H149" s="72">
        <f t="shared" si="8"/>
        <v>13768</v>
      </c>
      <c r="I149" s="74">
        <v>13768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ref="C161:C224" si="9">SUM(D161:G161)</f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9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9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9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9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8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9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8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3" ht="24" x14ac:dyDescent="0.25">
      <c r="A167" s="44">
        <v>2512</v>
      </c>
      <c r="B167" s="71" t="s">
        <v>175</v>
      </c>
      <c r="C167" s="72">
        <f t="shared" si="9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9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9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9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9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9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9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9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8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x14ac:dyDescent="0.25">
      <c r="A175" s="168">
        <v>3260</v>
      </c>
      <c r="B175" s="65" t="s">
        <v>183</v>
      </c>
      <c r="C175" s="66">
        <f t="shared" si="9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 t="shared" si="9"/>
        <v>0</v>
      </c>
      <c r="D176" s="74"/>
      <c r="E176" s="74"/>
      <c r="F176" s="74"/>
      <c r="G176" s="157"/>
      <c r="H176" s="72">
        <f t="shared" si="8"/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 t="shared" si="9"/>
        <v>0</v>
      </c>
      <c r="D177" s="74"/>
      <c r="E177" s="74"/>
      <c r="F177" s="74"/>
      <c r="G177" s="157"/>
      <c r="H177" s="72">
        <f t="shared" si="8"/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 t="shared" si="9"/>
        <v>0</v>
      </c>
      <c r="D178" s="74"/>
      <c r="E178" s="74"/>
      <c r="F178" s="74"/>
      <c r="G178" s="157"/>
      <c r="H178" s="72">
        <f t="shared" si="8"/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si="9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8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x14ac:dyDescent="0.25">
      <c r="A180" s="44">
        <v>3291</v>
      </c>
      <c r="B180" s="71" t="s">
        <v>188</v>
      </c>
      <c r="C180" s="72">
        <f t="shared" si="9"/>
        <v>0</v>
      </c>
      <c r="D180" s="74"/>
      <c r="E180" s="74"/>
      <c r="F180" s="74"/>
      <c r="G180" s="187"/>
      <c r="H180" s="72">
        <f t="shared" si="8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9"/>
        <v>0</v>
      </c>
      <c r="D181" s="74"/>
      <c r="E181" s="74"/>
      <c r="F181" s="74"/>
      <c r="G181" s="187"/>
      <c r="H181" s="72">
        <f t="shared" si="8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9"/>
        <v>0</v>
      </c>
      <c r="D182" s="74"/>
      <c r="E182" s="74"/>
      <c r="F182" s="74"/>
      <c r="G182" s="187"/>
      <c r="H182" s="72">
        <f t="shared" si="8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9"/>
        <v>0</v>
      </c>
      <c r="D183" s="189"/>
      <c r="E183" s="189"/>
      <c r="F183" s="189"/>
      <c r="G183" s="190"/>
      <c r="H183" s="185">
        <f t="shared" si="8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9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8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x14ac:dyDescent="0.25">
      <c r="A185" s="111">
        <v>3310</v>
      </c>
      <c r="B185" s="112" t="s">
        <v>193</v>
      </c>
      <c r="C185" s="195">
        <f t="shared" si="9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9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9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 t="shared" si="9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si="9"/>
        <v>0</v>
      </c>
      <c r="D189" s="68"/>
      <c r="E189" s="68"/>
      <c r="F189" s="68"/>
      <c r="G189" s="154"/>
      <c r="H189" s="66">
        <f t="shared" si="8"/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9"/>
        <v>0</v>
      </c>
      <c r="D190" s="74"/>
      <c r="E190" s="74"/>
      <c r="F190" s="74"/>
      <c r="G190" s="157"/>
      <c r="H190" s="72">
        <f t="shared" si="8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9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8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 t="shared" si="9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8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9"/>
        <v>0</v>
      </c>
      <c r="D193" s="74"/>
      <c r="E193" s="74"/>
      <c r="F193" s="74"/>
      <c r="G193" s="157"/>
      <c r="H193" s="72">
        <f t="shared" ref="H193:H256" si="10">SUM(I193:L193)</f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9"/>
        <v>713320</v>
      </c>
      <c r="D194" s="139">
        <f>SUM(D195,D230,D269)</f>
        <v>713320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0"/>
        <v>208000</v>
      </c>
      <c r="I194" s="139">
        <f>SUM(I195,I230,I269)</f>
        <v>208000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9"/>
        <v>713320</v>
      </c>
      <c r="D195" s="144">
        <f>D196+D204</f>
        <v>713320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0"/>
        <v>208000</v>
      </c>
      <c r="I195" s="144">
        <f>I196+I204</f>
        <v>208000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9"/>
        <v>258420</v>
      </c>
      <c r="D196" s="63">
        <f>D197+D198+D201+D202+D203</f>
        <v>258420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0"/>
        <v>127100</v>
      </c>
      <c r="I196" s="63">
        <f>I197+I198+I201+I202+I203</f>
        <v>127100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9"/>
        <v>0</v>
      </c>
      <c r="D197" s="68"/>
      <c r="E197" s="68"/>
      <c r="F197" s="68"/>
      <c r="G197" s="154"/>
      <c r="H197" s="66">
        <f t="shared" si="10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9"/>
        <v>258420</v>
      </c>
      <c r="D198" s="160">
        <f>D199+D200</f>
        <v>258420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0"/>
        <v>127100</v>
      </c>
      <c r="I198" s="160">
        <f>I199+I200</f>
        <v>127100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9"/>
        <v>258420</v>
      </c>
      <c r="D199" s="74">
        <v>258420</v>
      </c>
      <c r="E199" s="74"/>
      <c r="F199" s="74"/>
      <c r="G199" s="157"/>
      <c r="H199" s="72">
        <f t="shared" si="10"/>
        <v>127100</v>
      </c>
      <c r="I199" s="74">
        <v>127100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9"/>
        <v>0</v>
      </c>
      <c r="D200" s="74"/>
      <c r="E200" s="74"/>
      <c r="F200" s="74"/>
      <c r="G200" s="157"/>
      <c r="H200" s="72">
        <f t="shared" si="10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9"/>
        <v>0</v>
      </c>
      <c r="D201" s="74"/>
      <c r="E201" s="74"/>
      <c r="F201" s="74"/>
      <c r="G201" s="157"/>
      <c r="H201" s="72">
        <f t="shared" si="10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9"/>
        <v>0</v>
      </c>
      <c r="D202" s="74"/>
      <c r="E202" s="74"/>
      <c r="F202" s="74"/>
      <c r="G202" s="157"/>
      <c r="H202" s="72">
        <f t="shared" si="10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9"/>
        <v>0</v>
      </c>
      <c r="D203" s="74"/>
      <c r="E203" s="74"/>
      <c r="F203" s="74"/>
      <c r="G203" s="157"/>
      <c r="H203" s="72">
        <f t="shared" si="10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9"/>
        <v>454900</v>
      </c>
      <c r="D204" s="63">
        <f>D205+D215+D216+D225+D226+D227+D229</f>
        <v>454900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0"/>
        <v>80900</v>
      </c>
      <c r="I204" s="63">
        <f>I205+I215+I216+I225+I226+I227+I229</f>
        <v>80900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9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0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9"/>
        <v>0</v>
      </c>
      <c r="D206" s="68"/>
      <c r="E206" s="68"/>
      <c r="F206" s="68"/>
      <c r="G206" s="154"/>
      <c r="H206" s="66">
        <f t="shared" si="10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9"/>
        <v>0</v>
      </c>
      <c r="D207" s="74"/>
      <c r="E207" s="74"/>
      <c r="F207" s="74"/>
      <c r="G207" s="157"/>
      <c r="H207" s="72">
        <f t="shared" si="10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9"/>
        <v>0</v>
      </c>
      <c r="D208" s="74"/>
      <c r="E208" s="74"/>
      <c r="F208" s="74"/>
      <c r="G208" s="157"/>
      <c r="H208" s="72">
        <f t="shared" si="10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9"/>
        <v>0</v>
      </c>
      <c r="D209" s="74"/>
      <c r="E209" s="74"/>
      <c r="F209" s="74"/>
      <c r="G209" s="157"/>
      <c r="H209" s="72">
        <f t="shared" si="10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 t="shared" si="9"/>
        <v>0</v>
      </c>
      <c r="D210" s="74"/>
      <c r="E210" s="74"/>
      <c r="F210" s="74"/>
      <c r="G210" s="157"/>
      <c r="H210" s="72">
        <f t="shared" si="10"/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9"/>
        <v>0</v>
      </c>
      <c r="D211" s="74"/>
      <c r="E211" s="74"/>
      <c r="F211" s="74"/>
      <c r="G211" s="157"/>
      <c r="H211" s="72">
        <f t="shared" si="10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9"/>
        <v>0</v>
      </c>
      <c r="D212" s="74"/>
      <c r="E212" s="74"/>
      <c r="F212" s="74"/>
      <c r="G212" s="157"/>
      <c r="H212" s="72">
        <f t="shared" si="10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9"/>
        <v>0</v>
      </c>
      <c r="D213" s="74"/>
      <c r="E213" s="74"/>
      <c r="F213" s="74"/>
      <c r="G213" s="157"/>
      <c r="H213" s="72">
        <f t="shared" si="10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9"/>
        <v>0</v>
      </c>
      <c r="D214" s="74"/>
      <c r="E214" s="74"/>
      <c r="F214" s="74"/>
      <c r="G214" s="157"/>
      <c r="H214" s="72">
        <f t="shared" si="10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9"/>
        <v>0</v>
      </c>
      <c r="D215" s="74"/>
      <c r="E215" s="74"/>
      <c r="F215" s="74"/>
      <c r="G215" s="157"/>
      <c r="H215" s="72">
        <f t="shared" si="10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9"/>
        <v>367900</v>
      </c>
      <c r="D216" s="160">
        <f>SUM(D217:D224)</f>
        <v>367900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0"/>
        <v>70900</v>
      </c>
      <c r="I216" s="160">
        <f>SUM(I217:I224)</f>
        <v>70900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9"/>
        <v>0</v>
      </c>
      <c r="D217" s="74"/>
      <c r="E217" s="74"/>
      <c r="F217" s="74"/>
      <c r="G217" s="157"/>
      <c r="H217" s="72">
        <f t="shared" si="10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9"/>
        <v>0</v>
      </c>
      <c r="D218" s="74"/>
      <c r="E218" s="74"/>
      <c r="F218" s="74"/>
      <c r="G218" s="157"/>
      <c r="H218" s="72">
        <f t="shared" si="10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9"/>
        <v>0</v>
      </c>
      <c r="D219" s="74"/>
      <c r="E219" s="74"/>
      <c r="F219" s="74"/>
      <c r="G219" s="157"/>
      <c r="H219" s="72">
        <f t="shared" si="10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9"/>
        <v>0</v>
      </c>
      <c r="D220" s="74"/>
      <c r="E220" s="74"/>
      <c r="F220" s="74"/>
      <c r="G220" s="157"/>
      <c r="H220" s="72">
        <f t="shared" si="10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9"/>
        <v>0</v>
      </c>
      <c r="D221" s="74"/>
      <c r="E221" s="74"/>
      <c r="F221" s="74"/>
      <c r="G221" s="157"/>
      <c r="H221" s="72">
        <f t="shared" si="10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9"/>
        <v>0</v>
      </c>
      <c r="D222" s="74"/>
      <c r="E222" s="74"/>
      <c r="F222" s="74"/>
      <c r="G222" s="157"/>
      <c r="H222" s="72">
        <f t="shared" si="10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9"/>
        <v>62400</v>
      </c>
      <c r="D223" s="74">
        <v>62400</v>
      </c>
      <c r="E223" s="74"/>
      <c r="F223" s="74"/>
      <c r="G223" s="157"/>
      <c r="H223" s="72">
        <f t="shared" si="10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9"/>
        <v>305500</v>
      </c>
      <c r="D224" s="74">
        <v>305500</v>
      </c>
      <c r="E224" s="74"/>
      <c r="F224" s="74"/>
      <c r="G224" s="157"/>
      <c r="H224" s="72">
        <f t="shared" si="10"/>
        <v>70900</v>
      </c>
      <c r="I224" s="74">
        <v>70900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ref="C225:C285" si="11">SUM(D225:G225)</f>
        <v>87000</v>
      </c>
      <c r="D225" s="74">
        <v>87000</v>
      </c>
      <c r="E225" s="74"/>
      <c r="F225" s="74"/>
      <c r="G225" s="157"/>
      <c r="H225" s="72">
        <f t="shared" si="10"/>
        <v>10000</v>
      </c>
      <c r="I225" s="74">
        <v>10000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11"/>
        <v>0</v>
      </c>
      <c r="D226" s="74"/>
      <c r="E226" s="74"/>
      <c r="F226" s="74"/>
      <c r="G226" s="157"/>
      <c r="H226" s="72">
        <f t="shared" si="10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11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0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11"/>
        <v>0</v>
      </c>
      <c r="D228" s="74"/>
      <c r="E228" s="74"/>
      <c r="F228" s="74"/>
      <c r="G228" s="157"/>
      <c r="H228" s="72">
        <f t="shared" si="10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11"/>
        <v>0</v>
      </c>
      <c r="D229" s="163"/>
      <c r="E229" s="163"/>
      <c r="F229" s="163"/>
      <c r="G229" s="164"/>
      <c r="H229" s="117">
        <f t="shared" si="10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11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0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 t="shared" si="11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0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11"/>
        <v>0</v>
      </c>
      <c r="D232" s="68"/>
      <c r="E232" s="68"/>
      <c r="F232" s="68"/>
      <c r="G232" s="206"/>
      <c r="H232" s="207">
        <f t="shared" si="10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11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0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x14ac:dyDescent="0.25">
      <c r="A234" s="44">
        <v>6239</v>
      </c>
      <c r="B234" s="65" t="s">
        <v>242</v>
      </c>
      <c r="C234" s="201">
        <f t="shared" si="11"/>
        <v>0</v>
      </c>
      <c r="D234" s="68"/>
      <c r="E234" s="68"/>
      <c r="F234" s="68"/>
      <c r="G234" s="154"/>
      <c r="H234" s="208">
        <f t="shared" si="10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 t="shared" si="11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0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 t="shared" si="11"/>
        <v>0</v>
      </c>
      <c r="D236" s="74"/>
      <c r="E236" s="74"/>
      <c r="F236" s="74"/>
      <c r="G236" s="157"/>
      <c r="H236" s="208">
        <f t="shared" si="10"/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 t="shared" si="11"/>
        <v>0</v>
      </c>
      <c r="D237" s="74"/>
      <c r="E237" s="74"/>
      <c r="F237" s="74"/>
      <c r="G237" s="157"/>
      <c r="H237" s="208">
        <f t="shared" si="10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 t="shared" si="11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0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 t="shared" si="11"/>
        <v>0</v>
      </c>
      <c r="D239" s="74"/>
      <c r="E239" s="74"/>
      <c r="F239" s="74"/>
      <c r="G239" s="157"/>
      <c r="H239" s="208">
        <f t="shared" si="10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11"/>
        <v>0</v>
      </c>
      <c r="D240" s="74"/>
      <c r="E240" s="74"/>
      <c r="F240" s="74"/>
      <c r="G240" s="157"/>
      <c r="H240" s="208">
        <f t="shared" si="10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11"/>
        <v>0</v>
      </c>
      <c r="D241" s="74"/>
      <c r="E241" s="74"/>
      <c r="F241" s="74"/>
      <c r="G241" s="157"/>
      <c r="H241" s="208">
        <f t="shared" si="10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11"/>
        <v>0</v>
      </c>
      <c r="D242" s="74"/>
      <c r="E242" s="74"/>
      <c r="F242" s="74"/>
      <c r="G242" s="157"/>
      <c r="H242" s="208">
        <f t="shared" si="10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11"/>
        <v>0</v>
      </c>
      <c r="D243" s="74"/>
      <c r="E243" s="74"/>
      <c r="F243" s="74"/>
      <c r="G243" s="157"/>
      <c r="H243" s="208">
        <f t="shared" si="10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11"/>
        <v>0</v>
      </c>
      <c r="D244" s="74"/>
      <c r="E244" s="74"/>
      <c r="F244" s="74"/>
      <c r="G244" s="157"/>
      <c r="H244" s="208">
        <f t="shared" si="10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11"/>
        <v>0</v>
      </c>
      <c r="D245" s="74"/>
      <c r="E245" s="74"/>
      <c r="F245" s="74"/>
      <c r="G245" s="157"/>
      <c r="H245" s="208">
        <f t="shared" si="10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11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0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x14ac:dyDescent="0.25">
      <c r="A247" s="44">
        <v>6291</v>
      </c>
      <c r="B247" s="71" t="s">
        <v>255</v>
      </c>
      <c r="C247" s="201">
        <f t="shared" si="11"/>
        <v>0</v>
      </c>
      <c r="D247" s="74"/>
      <c r="E247" s="74"/>
      <c r="F247" s="74"/>
      <c r="G247" s="211"/>
      <c r="H247" s="201">
        <f t="shared" si="10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11"/>
        <v>0</v>
      </c>
      <c r="D248" s="74"/>
      <c r="E248" s="74"/>
      <c r="F248" s="74"/>
      <c r="G248" s="211"/>
      <c r="H248" s="201">
        <f t="shared" si="10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11"/>
        <v>0</v>
      </c>
      <c r="D249" s="74"/>
      <c r="E249" s="74"/>
      <c r="F249" s="74"/>
      <c r="G249" s="211"/>
      <c r="H249" s="201">
        <f t="shared" si="10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11"/>
        <v>0</v>
      </c>
      <c r="D250" s="74"/>
      <c r="E250" s="74"/>
      <c r="F250" s="74"/>
      <c r="G250" s="211"/>
      <c r="H250" s="201">
        <f t="shared" si="10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11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0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x14ac:dyDescent="0.25">
      <c r="A252" s="168">
        <v>6320</v>
      </c>
      <c r="B252" s="65" t="s">
        <v>260</v>
      </c>
      <c r="C252" s="209">
        <f t="shared" si="11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0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x14ac:dyDescent="0.25">
      <c r="A253" s="44">
        <v>6322</v>
      </c>
      <c r="B253" s="71" t="s">
        <v>261</v>
      </c>
      <c r="C253" s="201">
        <f t="shared" si="11"/>
        <v>0</v>
      </c>
      <c r="D253" s="74"/>
      <c r="E253" s="74"/>
      <c r="F253" s="74"/>
      <c r="G253" s="211"/>
      <c r="H253" s="201">
        <f t="shared" si="10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11"/>
        <v>0</v>
      </c>
      <c r="D254" s="74"/>
      <c r="E254" s="74"/>
      <c r="F254" s="74"/>
      <c r="G254" s="211"/>
      <c r="H254" s="201">
        <f t="shared" si="10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11"/>
        <v>0</v>
      </c>
      <c r="D255" s="74"/>
      <c r="E255" s="74"/>
      <c r="F255" s="74"/>
      <c r="G255" s="211"/>
      <c r="H255" s="201">
        <f t="shared" si="10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11"/>
        <v>0</v>
      </c>
      <c r="D256" s="68"/>
      <c r="E256" s="68"/>
      <c r="F256" s="68"/>
      <c r="G256" s="214"/>
      <c r="H256" s="205">
        <f t="shared" si="10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 t="shared" si="11"/>
        <v>0</v>
      </c>
      <c r="D257" s="189"/>
      <c r="E257" s="189"/>
      <c r="F257" s="189"/>
      <c r="G257" s="211"/>
      <c r="H257" s="209">
        <f t="shared" ref="H257:H285" si="12"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11"/>
        <v>0</v>
      </c>
      <c r="D258" s="74"/>
      <c r="E258" s="74"/>
      <c r="F258" s="74"/>
      <c r="G258" s="157"/>
      <c r="H258" s="208">
        <f t="shared" si="12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 t="shared" si="11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2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1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2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1"/>
        <v>0</v>
      </c>
      <c r="D261" s="74"/>
      <c r="E261" s="74"/>
      <c r="F261" s="74"/>
      <c r="G261" s="157"/>
      <c r="H261" s="208">
        <f t="shared" si="12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11"/>
        <v>0</v>
      </c>
      <c r="D262" s="74"/>
      <c r="E262" s="74"/>
      <c r="F262" s="74"/>
      <c r="G262" s="157"/>
      <c r="H262" s="208">
        <f t="shared" si="12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11"/>
        <v>0</v>
      </c>
      <c r="D263" s="74"/>
      <c r="E263" s="74"/>
      <c r="F263" s="74"/>
      <c r="G263" s="157"/>
      <c r="H263" s="208">
        <f t="shared" si="12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11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2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1"/>
        <v>0</v>
      </c>
      <c r="D265" s="74"/>
      <c r="E265" s="74"/>
      <c r="F265" s="74"/>
      <c r="G265" s="157"/>
      <c r="H265" s="208">
        <f t="shared" si="12"/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 t="shared" si="11"/>
        <v>0</v>
      </c>
      <c r="D267" s="74"/>
      <c r="E267" s="74"/>
      <c r="F267" s="74"/>
      <c r="G267" s="157"/>
      <c r="H267" s="208">
        <f t="shared" si="12"/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 t="shared" si="11"/>
        <v>0</v>
      </c>
      <c r="D268" s="74"/>
      <c r="E268" s="74"/>
      <c r="F268" s="74"/>
      <c r="G268" s="157"/>
      <c r="H268" s="208">
        <f t="shared" si="12"/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11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1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1"/>
        <v>0</v>
      </c>
      <c r="D271" s="68"/>
      <c r="E271" s="68"/>
      <c r="F271" s="68"/>
      <c r="G271" s="154"/>
      <c r="H271" s="66">
        <f t="shared" si="12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 t="shared" si="11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2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x14ac:dyDescent="0.25">
      <c r="A277" s="44">
        <v>7245</v>
      </c>
      <c r="B277" s="71" t="s">
        <v>285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11"/>
        <v>0</v>
      </c>
      <c r="D280" s="68"/>
      <c r="E280" s="68"/>
      <c r="F280" s="68"/>
      <c r="G280" s="154"/>
      <c r="H280" s="66">
        <f t="shared" si="12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x14ac:dyDescent="0.25">
      <c r="A282" s="150">
        <v>7720</v>
      </c>
      <c r="B282" s="65" t="s">
        <v>290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11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2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11"/>
        <v>0</v>
      </c>
      <c r="D284" s="74"/>
      <c r="E284" s="74"/>
      <c r="F284" s="74"/>
      <c r="G284" s="157"/>
      <c r="H284" s="72">
        <f t="shared" si="12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11"/>
        <v>0</v>
      </c>
      <c r="D285" s="68"/>
      <c r="E285" s="68"/>
      <c r="F285" s="68"/>
      <c r="G285" s="154"/>
      <c r="H285" s="66">
        <f t="shared" si="12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13">SUM(C283,C269,C230,C195,C187,C173,C75,C53)</f>
        <v>1029708</v>
      </c>
      <c r="D286" s="233">
        <f t="shared" si="13"/>
        <v>1029708</v>
      </c>
      <c r="E286" s="233">
        <f t="shared" si="13"/>
        <v>0</v>
      </c>
      <c r="F286" s="233">
        <f t="shared" si="13"/>
        <v>0</v>
      </c>
      <c r="G286" s="234">
        <f t="shared" si="13"/>
        <v>0</v>
      </c>
      <c r="H286" s="235">
        <f t="shared" si="13"/>
        <v>510197</v>
      </c>
      <c r="I286" s="233">
        <f t="shared" si="13"/>
        <v>510197</v>
      </c>
      <c r="J286" s="233">
        <f t="shared" si="13"/>
        <v>0</v>
      </c>
      <c r="K286" s="233">
        <f t="shared" si="13"/>
        <v>0</v>
      </c>
      <c r="L286" s="236">
        <f t="shared" si="13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14">SUM(C289,C290)-C297+C298</f>
        <v>0</v>
      </c>
      <c r="D288" s="242">
        <f t="shared" si="14"/>
        <v>0</v>
      </c>
      <c r="E288" s="242">
        <f t="shared" si="14"/>
        <v>0</v>
      </c>
      <c r="F288" s="242">
        <f t="shared" si="14"/>
        <v>0</v>
      </c>
      <c r="G288" s="243">
        <f t="shared" si="14"/>
        <v>0</v>
      </c>
      <c r="H288" s="244">
        <f t="shared" si="14"/>
        <v>0</v>
      </c>
      <c r="I288" s="242">
        <f t="shared" si="14"/>
        <v>0</v>
      </c>
      <c r="J288" s="242">
        <f t="shared" si="14"/>
        <v>0</v>
      </c>
      <c r="K288" s="242">
        <f t="shared" si="14"/>
        <v>0</v>
      </c>
      <c r="L288" s="245">
        <f t="shared" si="14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5">C21-C283</f>
        <v>0</v>
      </c>
      <c r="D289" s="128">
        <f t="shared" si="15"/>
        <v>0</v>
      </c>
      <c r="E289" s="128">
        <f t="shared" si="15"/>
        <v>0</v>
      </c>
      <c r="F289" s="128">
        <f t="shared" si="15"/>
        <v>0</v>
      </c>
      <c r="G289" s="129">
        <f t="shared" si="15"/>
        <v>0</v>
      </c>
      <c r="H289" s="247">
        <f t="shared" si="15"/>
        <v>0</v>
      </c>
      <c r="I289" s="128">
        <f t="shared" si="15"/>
        <v>0</v>
      </c>
      <c r="J289" s="128">
        <f t="shared" si="15"/>
        <v>0</v>
      </c>
      <c r="K289" s="128">
        <f t="shared" si="15"/>
        <v>0</v>
      </c>
      <c r="L289" s="130">
        <f t="shared" si="15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6">SUM(C291,C293,C295)-SUM(C292,C294,C296)</f>
        <v>0</v>
      </c>
      <c r="D290" s="242">
        <f t="shared" si="16"/>
        <v>0</v>
      </c>
      <c r="E290" s="242">
        <f t="shared" si="16"/>
        <v>0</v>
      </c>
      <c r="F290" s="242">
        <f t="shared" si="16"/>
        <v>0</v>
      </c>
      <c r="G290" s="249">
        <f t="shared" si="16"/>
        <v>0</v>
      </c>
      <c r="H290" s="244">
        <f t="shared" si="16"/>
        <v>0</v>
      </c>
      <c r="I290" s="242">
        <f t="shared" si="16"/>
        <v>0</v>
      </c>
      <c r="J290" s="242">
        <f t="shared" si="16"/>
        <v>0</v>
      </c>
      <c r="K290" s="242">
        <f t="shared" si="16"/>
        <v>0</v>
      </c>
      <c r="L290" s="245">
        <f t="shared" si="16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7">SUM(D291:G291)</f>
        <v>0</v>
      </c>
      <c r="D291" s="81"/>
      <c r="E291" s="81"/>
      <c r="F291" s="81"/>
      <c r="G291" s="229"/>
      <c r="H291" s="79">
        <f t="shared" ref="H291:H298" si="18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7"/>
        <v>0</v>
      </c>
      <c r="D292" s="74"/>
      <c r="E292" s="74"/>
      <c r="F292" s="74"/>
      <c r="G292" s="157"/>
      <c r="H292" s="72">
        <f t="shared" si="18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7"/>
        <v>0</v>
      </c>
      <c r="D293" s="74"/>
      <c r="E293" s="74"/>
      <c r="F293" s="74"/>
      <c r="G293" s="157"/>
      <c r="H293" s="72">
        <f t="shared" si="18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7"/>
        <v>0</v>
      </c>
      <c r="D294" s="74"/>
      <c r="E294" s="74"/>
      <c r="F294" s="74"/>
      <c r="G294" s="157"/>
      <c r="H294" s="72">
        <f t="shared" si="18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7"/>
        <v>0</v>
      </c>
      <c r="D295" s="74"/>
      <c r="E295" s="74"/>
      <c r="F295" s="74"/>
      <c r="G295" s="157"/>
      <c r="H295" s="72">
        <f t="shared" si="18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7"/>
        <v>0</v>
      </c>
      <c r="D296" s="189"/>
      <c r="E296" s="189"/>
      <c r="F296" s="189"/>
      <c r="G296" s="253"/>
      <c r="H296" s="185">
        <f t="shared" si="18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7"/>
        <v>0</v>
      </c>
      <c r="D297" s="256"/>
      <c r="E297" s="256"/>
      <c r="F297" s="256"/>
      <c r="G297" s="257"/>
      <c r="H297" s="255">
        <f t="shared" si="18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7"/>
        <v>0</v>
      </c>
      <c r="D298" s="177"/>
      <c r="E298" s="177"/>
      <c r="F298" s="177"/>
      <c r="G298" s="178"/>
      <c r="H298" s="260">
        <f t="shared" si="18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fitToHeight="0" orientation="portrait" verticalDpi="200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4" sqref="C4:L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11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2041783</v>
      </c>
      <c r="D20" s="28">
        <f>SUM(D21,D24,D25,D41,D43)</f>
        <v>1913783</v>
      </c>
      <c r="E20" s="28">
        <f>SUM(E21,E24,E43)</f>
        <v>128000</v>
      </c>
      <c r="F20" s="28">
        <f>SUM(F21,F26,F43)</f>
        <v>0</v>
      </c>
      <c r="G20" s="29">
        <f>SUM(G21,G45)</f>
        <v>0</v>
      </c>
      <c r="H20" s="27">
        <f>SUM(I20:L20)</f>
        <v>1789633</v>
      </c>
      <c r="I20" s="28">
        <f>SUM(I21,I24,I25,I41,I43)</f>
        <v>1650250</v>
      </c>
      <c r="J20" s="28">
        <f>SUM(J21,J24,J43)</f>
        <v>139383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2041783</v>
      </c>
      <c r="D24" s="51">
        <f>2041783-128000</f>
        <v>1913783</v>
      </c>
      <c r="E24" s="51">
        <f>128000</f>
        <v>128000</v>
      </c>
      <c r="F24" s="52" t="s">
        <v>35</v>
      </c>
      <c r="G24" s="53" t="s">
        <v>35</v>
      </c>
      <c r="H24" s="50">
        <f t="shared" si="1"/>
        <v>1789633</v>
      </c>
      <c r="I24" s="51">
        <f>I51</f>
        <v>1650250</v>
      </c>
      <c r="J24" s="51">
        <f>J51</f>
        <v>139383</v>
      </c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2041783</v>
      </c>
      <c r="D50" s="128">
        <f>SUM(D51,D283)</f>
        <v>1913783</v>
      </c>
      <c r="E50" s="128">
        <f>SUM(E51,E283)</f>
        <v>128000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1789633</v>
      </c>
      <c r="I50" s="128">
        <f>SUM(I51,I283)</f>
        <v>1650250</v>
      </c>
      <c r="J50" s="128">
        <f>SUM(J51,J283)</f>
        <v>139383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2041783</v>
      </c>
      <c r="D51" s="134">
        <f>SUM(D52,D194)</f>
        <v>1913783</v>
      </c>
      <c r="E51" s="134">
        <f>SUM(E52,E194)</f>
        <v>128000</v>
      </c>
      <c r="F51" s="134">
        <f>SUM(F52,F194)</f>
        <v>0</v>
      </c>
      <c r="G51" s="135">
        <f>SUM(G52,G194)</f>
        <v>0</v>
      </c>
      <c r="H51" s="133">
        <f t="shared" si="6"/>
        <v>1789633</v>
      </c>
      <c r="I51" s="134">
        <f>SUM(I52,I194)</f>
        <v>1650250</v>
      </c>
      <c r="J51" s="134">
        <f>SUM(J52,J194)</f>
        <v>139383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1869321</v>
      </c>
      <c r="D52" s="139">
        <f>SUM(D53,D75,D173,D187)</f>
        <v>1741321</v>
      </c>
      <c r="E52" s="139">
        <f>SUM(E53,E75,E173,E187)</f>
        <v>128000</v>
      </c>
      <c r="F52" s="139">
        <f>SUM(F53,F75,F173,F187)</f>
        <v>0</v>
      </c>
      <c r="G52" s="140">
        <f>SUM(G53,G75,G173,G187)</f>
        <v>0</v>
      </c>
      <c r="H52" s="138">
        <f t="shared" si="6"/>
        <v>1760889</v>
      </c>
      <c r="I52" s="139">
        <f>SUM(I53,I75,I173,I187)</f>
        <v>1621506</v>
      </c>
      <c r="J52" s="139">
        <f>SUM(J53,J75,J173,J187)</f>
        <v>139383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223568</v>
      </c>
      <c r="D75" s="144">
        <f>SUM(D76,D83,D130,D164,D165,D172)</f>
        <v>223568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196506</v>
      </c>
      <c r="I75" s="144">
        <f>SUM(I76,I83,I130,I164,I165,I172)</f>
        <v>196506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123448</v>
      </c>
      <c r="D83" s="63">
        <f>SUM(D84,D89,D95,D103,D112,D116,D122,D128)</f>
        <v>123448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112265</v>
      </c>
      <c r="I83" s="63">
        <f>SUM(I84,I89,I95,I103,I112,I116,I122,I128)</f>
        <v>112265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10000</v>
      </c>
      <c r="D95" s="160">
        <f>SUM(D96:D102)</f>
        <v>10000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13385</v>
      </c>
      <c r="I95" s="160">
        <f>SUM(I96:I102)</f>
        <v>13385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10000</v>
      </c>
      <c r="D97" s="74">
        <f>10000</f>
        <v>10000</v>
      </c>
      <c r="E97" s="74"/>
      <c r="F97" s="74"/>
      <c r="G97" s="157"/>
      <c r="H97" s="72">
        <f t="shared" si="6"/>
        <v>13385</v>
      </c>
      <c r="I97" s="74">
        <v>13385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84358</v>
      </c>
      <c r="D112" s="160">
        <f>SUM(D113:D115)</f>
        <v>84358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84358</v>
      </c>
      <c r="I112" s="160">
        <f>SUM(I113:I115)</f>
        <v>84358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t="15" customHeight="1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84358</v>
      </c>
      <c r="D115" s="74">
        <f>84358</f>
        <v>84358</v>
      </c>
      <c r="E115" s="74"/>
      <c r="F115" s="74"/>
      <c r="G115" s="157"/>
      <c r="H115" s="72">
        <f>SUM(I115:L115)</f>
        <v>84358</v>
      </c>
      <c r="I115" s="74">
        <v>84358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29090</v>
      </c>
      <c r="D122" s="160">
        <f>SUM(D123:D127)</f>
        <v>29090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14522</v>
      </c>
      <c r="I122" s="160">
        <f>SUM(I123:I127)</f>
        <v>14522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29090</v>
      </c>
      <c r="D127" s="74">
        <f>21830+7260</f>
        <v>29090</v>
      </c>
      <c r="E127" s="74"/>
      <c r="F127" s="74"/>
      <c r="G127" s="157"/>
      <c r="H127" s="72">
        <f t="shared" si="8"/>
        <v>14522</v>
      </c>
      <c r="I127" s="74">
        <v>14522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100120</v>
      </c>
      <c r="D130" s="63">
        <f>SUM(D131,D136,D140,D141,D144,D151,D159,D160,D163)</f>
        <v>100120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84241</v>
      </c>
      <c r="I130" s="63">
        <f>SUM(I131,I136,I140,I141,I144,I151,I159,I160,I163)</f>
        <v>84241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10000</v>
      </c>
      <c r="D131" s="169">
        <f>SUM(D132:D135)</f>
        <v>10000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3923</v>
      </c>
      <c r="I131" s="169">
        <f t="shared" si="10"/>
        <v>3923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10000</v>
      </c>
      <c r="D135" s="74">
        <f>10000</f>
        <v>10000</v>
      </c>
      <c r="E135" s="74"/>
      <c r="F135" s="74"/>
      <c r="G135" s="157"/>
      <c r="H135" s="72">
        <f t="shared" si="8"/>
        <v>3923</v>
      </c>
      <c r="I135" s="74">
        <v>3923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90120</v>
      </c>
      <c r="D163" s="163">
        <f>500+89620</f>
        <v>90120</v>
      </c>
      <c r="E163" s="163"/>
      <c r="F163" s="163"/>
      <c r="G163" s="164"/>
      <c r="H163" s="117">
        <f t="shared" si="8"/>
        <v>80318</v>
      </c>
      <c r="I163" s="163">
        <v>80318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1645753</v>
      </c>
      <c r="D173" s="144">
        <f>SUM(D174,D184)</f>
        <v>1517753</v>
      </c>
      <c r="E173" s="144">
        <f>SUM(E174,E184)</f>
        <v>128000</v>
      </c>
      <c r="F173" s="144">
        <f>SUM(F174,F184)</f>
        <v>0</v>
      </c>
      <c r="G173" s="145">
        <f>SUM(G174,G184)</f>
        <v>0</v>
      </c>
      <c r="H173" s="143">
        <f t="shared" si="8"/>
        <v>1564383</v>
      </c>
      <c r="I173" s="144">
        <f>SUM(I174,I184)</f>
        <v>1425000</v>
      </c>
      <c r="J173" s="144">
        <f>SUM(J174,J184)</f>
        <v>139383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1645753</v>
      </c>
      <c r="D184" s="194">
        <f>SUM(D185:D186)</f>
        <v>1517753</v>
      </c>
      <c r="E184" s="194">
        <f t="shared" ref="E184:G184" si="21">SUM(E185:E186)</f>
        <v>128000</v>
      </c>
      <c r="F184" s="194">
        <f t="shared" si="21"/>
        <v>0</v>
      </c>
      <c r="G184" s="194">
        <f t="shared" si="21"/>
        <v>0</v>
      </c>
      <c r="H184" s="193">
        <f t="shared" si="8"/>
        <v>1564383</v>
      </c>
      <c r="I184" s="194">
        <f>SUM(I185:I186)</f>
        <v>1425000</v>
      </c>
      <c r="J184" s="194">
        <f t="shared" ref="J184:L184" si="22">SUM(J185:J186)</f>
        <v>139383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128000</v>
      </c>
      <c r="D185" s="163"/>
      <c r="E185" s="163">
        <v>128000</v>
      </c>
      <c r="F185" s="163"/>
      <c r="G185" s="164"/>
      <c r="H185" s="195">
        <f t="shared" si="8"/>
        <v>139383</v>
      </c>
      <c r="I185" s="163">
        <v>0</v>
      </c>
      <c r="J185" s="163">
        <v>139383</v>
      </c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1517753</v>
      </c>
      <c r="D186" s="68">
        <v>1517753</v>
      </c>
      <c r="E186" s="68"/>
      <c r="F186" s="68"/>
      <c r="G186" s="154"/>
      <c r="H186" s="66">
        <f t="shared" si="8"/>
        <v>1425000</v>
      </c>
      <c r="I186" s="68">
        <v>1425000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172462</v>
      </c>
      <c r="D194" s="139">
        <f>SUM(D195,D230,D269)</f>
        <v>172462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28744</v>
      </c>
      <c r="I194" s="139">
        <f>SUM(I195,I230,I269)</f>
        <v>28744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172462</v>
      </c>
      <c r="D195" s="144">
        <f>D196+D204</f>
        <v>172462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28744</v>
      </c>
      <c r="I195" s="144">
        <f>I196+I204</f>
        <v>28744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172462</v>
      </c>
      <c r="D204" s="63">
        <f>D205+D215+D216+D225+D226+D227+D229</f>
        <v>172462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28744</v>
      </c>
      <c r="I204" s="63">
        <f>I205+I215+I216+I225+I226+I227+I229</f>
        <v>28744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172462</v>
      </c>
      <c r="D225" s="74">
        <f>130463+41999</f>
        <v>172462</v>
      </c>
      <c r="E225" s="74"/>
      <c r="F225" s="74"/>
      <c r="G225" s="157"/>
      <c r="H225" s="72">
        <f t="shared" si="24"/>
        <v>28744</v>
      </c>
      <c r="I225" s="74">
        <v>28744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2041783</v>
      </c>
      <c r="D286" s="233">
        <f t="shared" si="42"/>
        <v>1913783</v>
      </c>
      <c r="E286" s="233">
        <f t="shared" si="42"/>
        <v>128000</v>
      </c>
      <c r="F286" s="233">
        <f t="shared" si="42"/>
        <v>0</v>
      </c>
      <c r="G286" s="234">
        <f t="shared" si="42"/>
        <v>0</v>
      </c>
      <c r="H286" s="235">
        <f t="shared" si="42"/>
        <v>1789633</v>
      </c>
      <c r="I286" s="233">
        <f t="shared" si="42"/>
        <v>1650250</v>
      </c>
      <c r="J286" s="233">
        <f t="shared" si="42"/>
        <v>139383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4" sqref="C4:L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6" t="s">
        <v>319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320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321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65775</v>
      </c>
      <c r="D20" s="28">
        <f>SUM(D21,D24,D25,D41,D43)</f>
        <v>65775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48615</v>
      </c>
      <c r="I20" s="28">
        <f>SUM(I21,I24,I25,I41,I43)</f>
        <v>48615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65775</v>
      </c>
      <c r="D24" s="51">
        <f>65775</f>
        <v>65775</v>
      </c>
      <c r="E24" s="51"/>
      <c r="F24" s="52" t="s">
        <v>35</v>
      </c>
      <c r="G24" s="53" t="s">
        <v>35</v>
      </c>
      <c r="H24" s="50">
        <f t="shared" si="1"/>
        <v>48615</v>
      </c>
      <c r="I24" s="51">
        <f>I51</f>
        <v>48615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65775</v>
      </c>
      <c r="D50" s="128">
        <f>SUM(D51,D283)</f>
        <v>65775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48615</v>
      </c>
      <c r="I50" s="128">
        <f>SUM(I51,I283)</f>
        <v>48615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65775</v>
      </c>
      <c r="D51" s="134">
        <f>SUM(D52,D194)</f>
        <v>65775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48615</v>
      </c>
      <c r="I51" s="134">
        <f>SUM(I52,I194)</f>
        <v>48615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65775</v>
      </c>
      <c r="D52" s="139">
        <f>SUM(D53,D75,D173,D187)</f>
        <v>65775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48615</v>
      </c>
      <c r="I52" s="139">
        <f>SUM(I53,I75,I173,I187)</f>
        <v>48615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1000</v>
      </c>
      <c r="D53" s="144">
        <f>SUM(D54,D67)</f>
        <v>1000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1000</v>
      </c>
      <c r="I53" s="144">
        <f>SUM(I54,I67)</f>
        <v>1000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1000</v>
      </c>
      <c r="D54" s="63">
        <f>SUM(D55,D58,D66)</f>
        <v>1000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1000</v>
      </c>
      <c r="I54" s="63">
        <f>SUM(I55,I58,I66)</f>
        <v>1000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1000</v>
      </c>
      <c r="D66" s="163">
        <f>1000</f>
        <v>1000</v>
      </c>
      <c r="E66" s="163"/>
      <c r="F66" s="163"/>
      <c r="G66" s="164"/>
      <c r="H66" s="117">
        <f t="shared" si="6"/>
        <v>1000</v>
      </c>
      <c r="I66" s="163">
        <v>1000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64775</v>
      </c>
      <c r="D75" s="144">
        <f>SUM(D76,D83,D130,D164,D165,D172)</f>
        <v>64775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47615</v>
      </c>
      <c r="I75" s="144">
        <f>SUM(I76,I83,I130,I164,I165,I172)</f>
        <v>47615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18000</v>
      </c>
      <c r="D76" s="63">
        <f>SUM(D77,D80)</f>
        <v>18000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15340</v>
      </c>
      <c r="I76" s="63">
        <f>SUM(I77,I80)</f>
        <v>15340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18000</v>
      </c>
      <c r="D80" s="160">
        <f>SUM(D81:D82)</f>
        <v>18000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15340</v>
      </c>
      <c r="I80" s="160">
        <f>SUM(I81:I82)</f>
        <v>15340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3500</v>
      </c>
      <c r="D81" s="74">
        <f>3500</f>
        <v>3500</v>
      </c>
      <c r="E81" s="74"/>
      <c r="F81" s="74"/>
      <c r="G81" s="157"/>
      <c r="H81" s="72">
        <f t="shared" si="6"/>
        <v>2900</v>
      </c>
      <c r="I81" s="74">
        <v>2900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14500</v>
      </c>
      <c r="D82" s="74">
        <f>14500</f>
        <v>14500</v>
      </c>
      <c r="E82" s="74"/>
      <c r="F82" s="74"/>
      <c r="G82" s="157"/>
      <c r="H82" s="72">
        <f t="shared" si="6"/>
        <v>12440</v>
      </c>
      <c r="I82" s="74">
        <v>12440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44275</v>
      </c>
      <c r="D83" s="63">
        <f>SUM(D84,D89,D95,D103,D112,D116,D122,D128)</f>
        <v>44275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30275</v>
      </c>
      <c r="I83" s="63">
        <f>SUM(I84,I89,I95,I103,I112,I116,I122,I128)</f>
        <v>30275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41000</v>
      </c>
      <c r="D95" s="160">
        <f>SUM(D96:D102)</f>
        <v>41000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27000</v>
      </c>
      <c r="I95" s="160">
        <f>SUM(I96:I102)</f>
        <v>27000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40000</v>
      </c>
      <c r="D96" s="74">
        <f>15000+25000</f>
        <v>40000</v>
      </c>
      <c r="E96" s="74"/>
      <c r="F96" s="74"/>
      <c r="G96" s="157"/>
      <c r="H96" s="72">
        <f t="shared" si="6"/>
        <v>26000</v>
      </c>
      <c r="I96" s="74">
        <v>26000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1000</v>
      </c>
      <c r="D97" s="74">
        <f>1000</f>
        <v>1000</v>
      </c>
      <c r="E97" s="74"/>
      <c r="F97" s="74"/>
      <c r="G97" s="157"/>
      <c r="H97" s="72">
        <f t="shared" si="6"/>
        <v>1000</v>
      </c>
      <c r="I97" s="74">
        <v>1000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1000</v>
      </c>
      <c r="D116" s="160">
        <f>SUM(D117:D121)</f>
        <v>1000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1000</v>
      </c>
      <c r="I116" s="160">
        <f>SUM(I117:I121)</f>
        <v>1000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t="12.75" customHeight="1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1000</v>
      </c>
      <c r="D118" s="74">
        <f>1000</f>
        <v>1000</v>
      </c>
      <c r="E118" s="74"/>
      <c r="F118" s="74"/>
      <c r="G118" s="157"/>
      <c r="H118" s="72">
        <f t="shared" si="8"/>
        <v>1000</v>
      </c>
      <c r="I118" s="74">
        <v>1000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2275</v>
      </c>
      <c r="D122" s="160">
        <f>SUM(D123:D127)</f>
        <v>2275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2275</v>
      </c>
      <c r="I122" s="160">
        <f>SUM(I123:I127)</f>
        <v>2275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2275</v>
      </c>
      <c r="D127" s="74">
        <f>2275</f>
        <v>2275</v>
      </c>
      <c r="E127" s="74"/>
      <c r="F127" s="74"/>
      <c r="G127" s="157"/>
      <c r="H127" s="72">
        <f t="shared" si="8"/>
        <v>2275</v>
      </c>
      <c r="I127" s="74">
        <v>2275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2500</v>
      </c>
      <c r="D130" s="63">
        <f>SUM(D131,D136,D140,D141,D144,D151,D159,D160,D163)</f>
        <v>2500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2000</v>
      </c>
      <c r="I130" s="63">
        <f>SUM(I131,I136,I140,I141,I144,I151,I159,I160,I163)</f>
        <v>2000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2500</v>
      </c>
      <c r="D131" s="169">
        <f>SUM(D132:D135)</f>
        <v>2500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2000</v>
      </c>
      <c r="I131" s="169">
        <f t="shared" si="10"/>
        <v>2000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2500</v>
      </c>
      <c r="D135" s="74">
        <f>2500</f>
        <v>2500</v>
      </c>
      <c r="E135" s="74"/>
      <c r="F135" s="74"/>
      <c r="G135" s="157"/>
      <c r="H135" s="72">
        <f t="shared" si="8"/>
        <v>2000</v>
      </c>
      <c r="I135" s="74">
        <v>2000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65775</v>
      </c>
      <c r="D286" s="233">
        <f t="shared" si="42"/>
        <v>65775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48615</v>
      </c>
      <c r="I286" s="233">
        <f t="shared" si="42"/>
        <v>48615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4" sqref="C4:L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6" t="s">
        <v>322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323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324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 t="s">
        <v>325</v>
      </c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557205</v>
      </c>
      <c r="D20" s="28">
        <f>SUM(D21,D24,D25,D41,D43)</f>
        <v>553533</v>
      </c>
      <c r="E20" s="28">
        <f>SUM(E21,E24,E43)</f>
        <v>0</v>
      </c>
      <c r="F20" s="28">
        <f>SUM(F21,F26,F43)</f>
        <v>3672</v>
      </c>
      <c r="G20" s="29">
        <f>SUM(G21,G45)</f>
        <v>0</v>
      </c>
      <c r="H20" s="27">
        <f>SUM(I20:L20)</f>
        <v>234266</v>
      </c>
      <c r="I20" s="28">
        <f>SUM(I21,I24,I25,I41,I43)</f>
        <v>227904</v>
      </c>
      <c r="J20" s="28">
        <f>SUM(J21,J24,J43)</f>
        <v>0</v>
      </c>
      <c r="K20" s="28">
        <f>SUM(K21,K26,K43)</f>
        <v>6362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2200</v>
      </c>
      <c r="I21" s="34">
        <f>SUM(I22:I23)</f>
        <v>0</v>
      </c>
      <c r="J21" s="34">
        <f>SUM(J22:J23)</f>
        <v>0</v>
      </c>
      <c r="K21" s="34">
        <f>SUM(K22:K23)</f>
        <v>2200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2200</v>
      </c>
      <c r="I23" s="46"/>
      <c r="J23" s="46"/>
      <c r="K23" s="46">
        <v>2200</v>
      </c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553533</v>
      </c>
      <c r="D24" s="51">
        <f>553533</f>
        <v>553533</v>
      </c>
      <c r="E24" s="51"/>
      <c r="F24" s="52" t="s">
        <v>35</v>
      </c>
      <c r="G24" s="53" t="s">
        <v>35</v>
      </c>
      <c r="H24" s="50">
        <f t="shared" si="1"/>
        <v>227904</v>
      </c>
      <c r="I24" s="51">
        <f>I51</f>
        <v>227904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3672</v>
      </c>
      <c r="D26" s="59" t="s">
        <v>35</v>
      </c>
      <c r="E26" s="59" t="s">
        <v>35</v>
      </c>
      <c r="F26" s="63">
        <f>SUM(F27,F31,F33,F36)</f>
        <v>3672</v>
      </c>
      <c r="G26" s="60" t="s">
        <v>35</v>
      </c>
      <c r="H26" s="57">
        <f t="shared" si="1"/>
        <v>4162</v>
      </c>
      <c r="I26" s="59" t="s">
        <v>35</v>
      </c>
      <c r="J26" s="59" t="s">
        <v>35</v>
      </c>
      <c r="K26" s="63">
        <f>SUM(K27,K31,K33,K36)</f>
        <v>4162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3672</v>
      </c>
      <c r="D36" s="59" t="s">
        <v>35</v>
      </c>
      <c r="E36" s="59" t="s">
        <v>35</v>
      </c>
      <c r="F36" s="63">
        <f>SUM(F37:F40)</f>
        <v>3672</v>
      </c>
      <c r="G36" s="60" t="s">
        <v>35</v>
      </c>
      <c r="H36" s="57">
        <f t="shared" si="1"/>
        <v>4162</v>
      </c>
      <c r="I36" s="59" t="s">
        <v>35</v>
      </c>
      <c r="J36" s="59" t="s">
        <v>35</v>
      </c>
      <c r="K36" s="63">
        <f>SUM(K37:K40)</f>
        <v>4162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3672</v>
      </c>
      <c r="D40" s="87" t="s">
        <v>35</v>
      </c>
      <c r="E40" s="87" t="s">
        <v>35</v>
      </c>
      <c r="F40" s="88">
        <f>3000+672</f>
        <v>3672</v>
      </c>
      <c r="G40" s="89" t="s">
        <v>35</v>
      </c>
      <c r="H40" s="86">
        <f t="shared" si="1"/>
        <v>4162</v>
      </c>
      <c r="I40" s="87" t="s">
        <v>35</v>
      </c>
      <c r="J40" s="87" t="s">
        <v>35</v>
      </c>
      <c r="K40" s="88">
        <f>3490+672</f>
        <v>4162</v>
      </c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557205</v>
      </c>
      <c r="D50" s="128">
        <f>SUM(D51,D283)</f>
        <v>553533</v>
      </c>
      <c r="E50" s="128">
        <f>SUM(E51,E283)</f>
        <v>0</v>
      </c>
      <c r="F50" s="128">
        <f>SUM(F51,F283)</f>
        <v>3672</v>
      </c>
      <c r="G50" s="129">
        <f>SUM(G51,G283)</f>
        <v>0</v>
      </c>
      <c r="H50" s="127">
        <f t="shared" ref="H50:H113" si="6">SUM(I50:L50)</f>
        <v>234266</v>
      </c>
      <c r="I50" s="128">
        <f>SUM(I51,I283)</f>
        <v>227904</v>
      </c>
      <c r="J50" s="128">
        <f>SUM(J51,J283)</f>
        <v>0</v>
      </c>
      <c r="K50" s="128">
        <f>SUM(K51,K283)</f>
        <v>6362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557205</v>
      </c>
      <c r="D51" s="134">
        <f>SUM(D52,D194)</f>
        <v>553533</v>
      </c>
      <c r="E51" s="134">
        <f>SUM(E52,E194)</f>
        <v>0</v>
      </c>
      <c r="F51" s="134">
        <f>SUM(F52,F194)</f>
        <v>3672</v>
      </c>
      <c r="G51" s="135">
        <f>SUM(G52,G194)</f>
        <v>0</v>
      </c>
      <c r="H51" s="133">
        <f t="shared" si="6"/>
        <v>234266</v>
      </c>
      <c r="I51" s="134">
        <f>SUM(I52,I194)</f>
        <v>227904</v>
      </c>
      <c r="J51" s="134">
        <f>SUM(J52,J194)</f>
        <v>0</v>
      </c>
      <c r="K51" s="134">
        <f>SUM(K52,K194)</f>
        <v>6362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522205</v>
      </c>
      <c r="D52" s="139">
        <f>SUM(D53,D75,D173,D187)</f>
        <v>518533</v>
      </c>
      <c r="E52" s="139">
        <f>SUM(E53,E75,E173,E187)</f>
        <v>0</v>
      </c>
      <c r="F52" s="139">
        <f>SUM(F53,F75,F173,F187)</f>
        <v>3672</v>
      </c>
      <c r="G52" s="140">
        <f>SUM(G53,G75,G173,G187)</f>
        <v>0</v>
      </c>
      <c r="H52" s="138">
        <f t="shared" si="6"/>
        <v>219266</v>
      </c>
      <c r="I52" s="139">
        <f>SUM(I53,I75,I173,I187)</f>
        <v>212904</v>
      </c>
      <c r="J52" s="139">
        <f>SUM(J53,J75,J173,J187)</f>
        <v>0</v>
      </c>
      <c r="K52" s="139">
        <f>SUM(K53,K75,K173,K187)</f>
        <v>6362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>
        <v>0</v>
      </c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>
        <v>0</v>
      </c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>
        <v>0</v>
      </c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>
        <v>0</v>
      </c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>
        <v>0</v>
      </c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>
        <v>0</v>
      </c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>
        <v>0</v>
      </c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>
        <v>0</v>
      </c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>
        <v>0</v>
      </c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>
        <v>0</v>
      </c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>
        <v>0</v>
      </c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>
        <v>0</v>
      </c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>
        <v>0</v>
      </c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>
        <v>0</v>
      </c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>
        <v>0</v>
      </c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>
        <v>0</v>
      </c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522205</v>
      </c>
      <c r="D75" s="144">
        <f>SUM(D76,D83,D130,D164,D165,D172)</f>
        <v>518533</v>
      </c>
      <c r="E75" s="144">
        <f>SUM(E76,E83,E130,E164,E165,E172)</f>
        <v>0</v>
      </c>
      <c r="F75" s="144">
        <f>SUM(F76,F83,F130,F164,F165,F172)</f>
        <v>3672</v>
      </c>
      <c r="G75" s="145">
        <f>SUM(G76,G83,G130,G164,G165,G172)</f>
        <v>0</v>
      </c>
      <c r="H75" s="143">
        <f t="shared" si="6"/>
        <v>219266</v>
      </c>
      <c r="I75" s="144">
        <f>SUM(I76,I83,I130,I164,I165,I172)</f>
        <v>212904</v>
      </c>
      <c r="J75" s="144">
        <f>SUM(J76,J83,J130,J164,J165,J172)</f>
        <v>0</v>
      </c>
      <c r="K75" s="144">
        <f>SUM(K76,K83,K130,K164,K165,K172)</f>
        <v>6362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8500</v>
      </c>
      <c r="D76" s="63">
        <f>SUM(D77,D80)</f>
        <v>8500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4723</v>
      </c>
      <c r="I76" s="63">
        <f>SUM(I77,I80)</f>
        <v>4723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>
        <v>0</v>
      </c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>
        <v>0</v>
      </c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8500</v>
      </c>
      <c r="D80" s="160">
        <f>SUM(D81:D82)</f>
        <v>8500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4723</v>
      </c>
      <c r="I80" s="160">
        <f>SUM(I81:I82)</f>
        <v>4723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3300</v>
      </c>
      <c r="D81" s="74">
        <f>3000+300</f>
        <v>3300</v>
      </c>
      <c r="E81" s="74"/>
      <c r="F81" s="74"/>
      <c r="G81" s="157"/>
      <c r="H81" s="72">
        <f t="shared" si="6"/>
        <v>815</v>
      </c>
      <c r="I81" s="74">
        <v>815</v>
      </c>
      <c r="J81" s="74"/>
      <c r="K81" s="74">
        <v>0</v>
      </c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5200</v>
      </c>
      <c r="D82" s="74">
        <f>5200</f>
        <v>5200</v>
      </c>
      <c r="E82" s="74"/>
      <c r="F82" s="74"/>
      <c r="G82" s="157"/>
      <c r="H82" s="72">
        <f t="shared" si="6"/>
        <v>3908</v>
      </c>
      <c r="I82" s="74">
        <v>3908</v>
      </c>
      <c r="J82" s="74"/>
      <c r="K82" s="74">
        <v>0</v>
      </c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471160</v>
      </c>
      <c r="D83" s="63">
        <f>SUM(D84,D89,D95,D103,D112,D116,D122,D128)</f>
        <v>470488</v>
      </c>
      <c r="E83" s="63">
        <f>SUM(E84,E89,E95,E103,E112,E116,E122,E128)</f>
        <v>0</v>
      </c>
      <c r="F83" s="63">
        <f>SUM(F84,F89,F95,F103,F112,F116,F122,F128)</f>
        <v>672</v>
      </c>
      <c r="G83" s="166">
        <f>SUM(G84,G89,G95,G103,G112,G116,G122,G128)</f>
        <v>0</v>
      </c>
      <c r="H83" s="57">
        <f t="shared" si="6"/>
        <v>175228</v>
      </c>
      <c r="I83" s="63">
        <f>SUM(I84,I89,I95,I103,I112,I116,I122,I128)</f>
        <v>172356</v>
      </c>
      <c r="J83" s="63">
        <f>SUM(J84,J89,J95,J103,J112,J116,J122,J128)</f>
        <v>0</v>
      </c>
      <c r="K83" s="63">
        <f>SUM(K84,K89,K95,K103,K112,K116,K122,K128)</f>
        <v>2872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>
        <v>0</v>
      </c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>
        <v>0</v>
      </c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>
        <v>0</v>
      </c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>
        <v>0</v>
      </c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>
        <v>0</v>
      </c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>
        <v>0</v>
      </c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>
        <v>0</v>
      </c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>
        <v>0</v>
      </c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>
        <v>0</v>
      </c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199213</v>
      </c>
      <c r="D95" s="160">
        <f>SUM(D96:D102)</f>
        <v>199213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155929</v>
      </c>
      <c r="I95" s="160">
        <f>SUM(I96:I102)</f>
        <v>153729</v>
      </c>
      <c r="J95" s="160">
        <f>SUM(J96:J102)</f>
        <v>0</v>
      </c>
      <c r="K95" s="160">
        <f>SUM(K96:K102)</f>
        <v>2200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14259</v>
      </c>
      <c r="D96" s="74">
        <f>5000+9259</f>
        <v>14259</v>
      </c>
      <c r="E96" s="74"/>
      <c r="F96" s="74"/>
      <c r="G96" s="157"/>
      <c r="H96" s="72">
        <f t="shared" si="6"/>
        <v>11959</v>
      </c>
      <c r="I96" s="74">
        <v>11959</v>
      </c>
      <c r="J96" s="74"/>
      <c r="K96" s="74">
        <v>0</v>
      </c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15000</v>
      </c>
      <c r="D97" s="74">
        <f>15000</f>
        <v>15000</v>
      </c>
      <c r="E97" s="74"/>
      <c r="F97" s="74"/>
      <c r="G97" s="157"/>
      <c r="H97" s="72">
        <f t="shared" si="6"/>
        <v>9500</v>
      </c>
      <c r="I97" s="74">
        <v>9500</v>
      </c>
      <c r="J97" s="74"/>
      <c r="K97" s="74">
        <v>0</v>
      </c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>
        <v>0</v>
      </c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>
        <v>0</v>
      </c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>
        <v>0</v>
      </c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>
        <v>0</v>
      </c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169954</v>
      </c>
      <c r="D102" s="74">
        <f>40000+70000+30000+854+20000+5100+4000</f>
        <v>169954</v>
      </c>
      <c r="E102" s="74"/>
      <c r="F102" s="74"/>
      <c r="G102" s="157"/>
      <c r="H102" s="72">
        <f t="shared" si="6"/>
        <v>134470</v>
      </c>
      <c r="I102" s="74">
        <v>132270</v>
      </c>
      <c r="J102" s="74"/>
      <c r="K102" s="74">
        <v>2200</v>
      </c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242110</v>
      </c>
      <c r="D103" s="160">
        <f>SUM(D104:D111)</f>
        <v>242110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110</v>
      </c>
      <c r="I103" s="160">
        <f>SUM(I104:I111)</f>
        <v>110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>
        <v>0</v>
      </c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>
        <v>0</v>
      </c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110</v>
      </c>
      <c r="D106" s="74">
        <v>110</v>
      </c>
      <c r="E106" s="74"/>
      <c r="F106" s="74"/>
      <c r="G106" s="157"/>
      <c r="H106" s="72">
        <f t="shared" si="6"/>
        <v>110</v>
      </c>
      <c r="I106" s="74">
        <v>110</v>
      </c>
      <c r="J106" s="74"/>
      <c r="K106" s="74">
        <v>0</v>
      </c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242000</v>
      </c>
      <c r="D107" s="74">
        <f>242000</f>
        <v>242000</v>
      </c>
      <c r="E107" s="74"/>
      <c r="F107" s="74"/>
      <c r="G107" s="157"/>
      <c r="H107" s="72">
        <f t="shared" si="6"/>
        <v>0</v>
      </c>
      <c r="I107" s="74">
        <v>0</v>
      </c>
      <c r="J107" s="74"/>
      <c r="K107" s="74">
        <v>0</v>
      </c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>
        <v>0</v>
      </c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>
        <v>0</v>
      </c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>
        <v>0</v>
      </c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>
        <v>0</v>
      </c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9826</v>
      </c>
      <c r="D112" s="160">
        <f>SUM(D113:D115)</f>
        <v>9826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5000</v>
      </c>
      <c r="I112" s="160">
        <f>SUM(I113:I115)</f>
        <v>5000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>
        <v>0</v>
      </c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>
        <v>0</v>
      </c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9826</v>
      </c>
      <c r="D115" s="74">
        <f>9826</f>
        <v>9826</v>
      </c>
      <c r="E115" s="74"/>
      <c r="F115" s="74"/>
      <c r="G115" s="157"/>
      <c r="H115" s="72">
        <f>SUM(I115:L115)</f>
        <v>5000</v>
      </c>
      <c r="I115" s="74">
        <v>5000</v>
      </c>
      <c r="J115" s="74"/>
      <c r="K115" s="74">
        <v>0</v>
      </c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>
        <v>0</v>
      </c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>
        <v>0</v>
      </c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>
        <v>0</v>
      </c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>
        <v>0</v>
      </c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>
        <v>0</v>
      </c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20011</v>
      </c>
      <c r="D122" s="160">
        <f>SUM(D123:D127)</f>
        <v>19339</v>
      </c>
      <c r="E122" s="160">
        <f>SUM(E123:E127)</f>
        <v>0</v>
      </c>
      <c r="F122" s="160">
        <f>SUM(F123:F127)</f>
        <v>672</v>
      </c>
      <c r="G122" s="161">
        <f>SUM(G123:G127)</f>
        <v>0</v>
      </c>
      <c r="H122" s="72">
        <f t="shared" si="8"/>
        <v>14189</v>
      </c>
      <c r="I122" s="160">
        <f>SUM(I123:I127)</f>
        <v>13517</v>
      </c>
      <c r="J122" s="160">
        <f>SUM(J123:J127)</f>
        <v>0</v>
      </c>
      <c r="K122" s="160">
        <f>SUM(K123:K127)</f>
        <v>672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>
        <v>0</v>
      </c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>
        <v>0</v>
      </c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>
        <v>0</v>
      </c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>
        <v>0</v>
      </c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20011</v>
      </c>
      <c r="D127" s="74">
        <f>854+400+3000+14413+512+160</f>
        <v>19339</v>
      </c>
      <c r="E127" s="74"/>
      <c r="F127" s="74">
        <v>672</v>
      </c>
      <c r="G127" s="157"/>
      <c r="H127" s="72">
        <f t="shared" si="8"/>
        <v>14189</v>
      </c>
      <c r="I127" s="74">
        <v>13517</v>
      </c>
      <c r="J127" s="74"/>
      <c r="K127" s="74">
        <v>672</v>
      </c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>
        <v>0</v>
      </c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41145</v>
      </c>
      <c r="D130" s="63">
        <f>SUM(D131,D136,D140,D141,D144,D151,D159,D160,D163)</f>
        <v>39545</v>
      </c>
      <c r="E130" s="63">
        <f>SUM(E131,E136,E140,E141,E144,E151,E159,E160,E163)</f>
        <v>0</v>
      </c>
      <c r="F130" s="63">
        <f>SUM(F131,F136,F140,F141,F144,F151,F159,F160,F163)</f>
        <v>1600</v>
      </c>
      <c r="G130" s="166">
        <f>SUM(G131,G136,G140,G141,G144,G151,G159,G160,G163)</f>
        <v>0</v>
      </c>
      <c r="H130" s="57">
        <f t="shared" si="8"/>
        <v>37715</v>
      </c>
      <c r="I130" s="63">
        <f>SUM(I131,I136,I140,I141,I144,I151,I159,I160,I163)</f>
        <v>35825</v>
      </c>
      <c r="J130" s="63">
        <f>SUM(J131,J136,J140,J141,J144,J151,J159,J160,J163)</f>
        <v>0</v>
      </c>
      <c r="K130" s="63">
        <f>SUM(K131,K136,K140,K141,K144,K151,K159,K160,K163)</f>
        <v>1890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39520</v>
      </c>
      <c r="D131" s="169">
        <f>SUM(D132:D135)</f>
        <v>39520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35800</v>
      </c>
      <c r="I131" s="169">
        <f t="shared" si="10"/>
        <v>35800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>
        <v>0</v>
      </c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4520</v>
      </c>
      <c r="D133" s="74">
        <f>4520</f>
        <v>4520</v>
      </c>
      <c r="E133" s="74"/>
      <c r="F133" s="74"/>
      <c r="G133" s="157"/>
      <c r="H133" s="72">
        <f t="shared" si="8"/>
        <v>2500</v>
      </c>
      <c r="I133" s="74">
        <v>2500</v>
      </c>
      <c r="J133" s="74"/>
      <c r="K133" s="74">
        <v>0</v>
      </c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>
        <v>0</v>
      </c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35000</v>
      </c>
      <c r="D135" s="74">
        <f>35000</f>
        <v>35000</v>
      </c>
      <c r="E135" s="74"/>
      <c r="F135" s="74"/>
      <c r="G135" s="157"/>
      <c r="H135" s="72">
        <f t="shared" si="8"/>
        <v>33300</v>
      </c>
      <c r="I135" s="74">
        <v>33300</v>
      </c>
      <c r="J135" s="74"/>
      <c r="K135" s="74">
        <v>0</v>
      </c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>
        <v>0</v>
      </c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>
        <v>0</v>
      </c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>
        <v>0</v>
      </c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>
        <v>0</v>
      </c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>
        <v>0</v>
      </c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>
        <v>0</v>
      </c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>
        <v>0</v>
      </c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>
        <v>0</v>
      </c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>
        <v>0</v>
      </c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>
        <v>0</v>
      </c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>
        <v>0</v>
      </c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>
        <v>0</v>
      </c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>
        <v>0</v>
      </c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>
        <v>0</v>
      </c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>
        <v>0</v>
      </c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>
        <v>0</v>
      </c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>
        <v>0</v>
      </c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>
        <v>0</v>
      </c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>
        <v>0</v>
      </c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>
        <v>0</v>
      </c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>
        <v>0</v>
      </c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>
        <v>0</v>
      </c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1625</v>
      </c>
      <c r="D163" s="163">
        <f>25</f>
        <v>25</v>
      </c>
      <c r="E163" s="163"/>
      <c r="F163" s="163">
        <v>1600</v>
      </c>
      <c r="G163" s="164"/>
      <c r="H163" s="117">
        <f t="shared" si="8"/>
        <v>1915</v>
      </c>
      <c r="I163" s="163">
        <v>25</v>
      </c>
      <c r="J163" s="163"/>
      <c r="K163" s="163">
        <v>1890</v>
      </c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>
        <v>0</v>
      </c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1400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1400</v>
      </c>
      <c r="G165" s="63">
        <f t="shared" si="11"/>
        <v>0</v>
      </c>
      <c r="H165" s="57">
        <f t="shared" si="8"/>
        <v>1600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1600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1400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1400</v>
      </c>
      <c r="G166" s="169">
        <f t="shared" si="13"/>
        <v>0</v>
      </c>
      <c r="H166" s="66">
        <f t="shared" si="8"/>
        <v>1600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1600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1400</v>
      </c>
      <c r="D167" s="74"/>
      <c r="E167" s="74"/>
      <c r="F167" s="74">
        <v>1400</v>
      </c>
      <c r="G167" s="157"/>
      <c r="H167" s="72">
        <f t="shared" si="8"/>
        <v>1600</v>
      </c>
      <c r="I167" s="74">
        <v>0</v>
      </c>
      <c r="J167" s="74"/>
      <c r="K167" s="74">
        <v>1600</v>
      </c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>
        <v>0</v>
      </c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>
        <v>0</v>
      </c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>
        <v>0</v>
      </c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>
        <v>0</v>
      </c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>
        <v>0</v>
      </c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>
        <v>0</v>
      </c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>
        <v>0</v>
      </c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>
        <v>0</v>
      </c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>
        <v>0</v>
      </c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>
        <v>0</v>
      </c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>
        <v>0</v>
      </c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>
        <v>0</v>
      </c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>
        <v>0</v>
      </c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>
        <v>0</v>
      </c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>
        <v>0</v>
      </c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>
        <v>0</v>
      </c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>
        <v>0</v>
      </c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35000</v>
      </c>
      <c r="D194" s="139">
        <f>SUM(D195,D230,D269)</f>
        <v>35000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15000</v>
      </c>
      <c r="I194" s="139">
        <f>SUM(I195,I230,I269)</f>
        <v>15000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35000</v>
      </c>
      <c r="D195" s="144">
        <f>D196+D204</f>
        <v>35000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15000</v>
      </c>
      <c r="I195" s="144">
        <f>I196+I204</f>
        <v>15000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25000</v>
      </c>
      <c r="D196" s="63">
        <f>D197+D198+D201+D202+D203</f>
        <v>25000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5000</v>
      </c>
      <c r="I196" s="63">
        <f>I197+I198+I201+I202+I203</f>
        <v>5000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>
        <v>0</v>
      </c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>
        <v>0</v>
      </c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>
        <v>0</v>
      </c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>
        <v>0</v>
      </c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25000</v>
      </c>
      <c r="D202" s="74">
        <f>25000</f>
        <v>25000</v>
      </c>
      <c r="E202" s="74"/>
      <c r="F202" s="74"/>
      <c r="G202" s="157"/>
      <c r="H202" s="72">
        <f t="shared" si="24"/>
        <v>5000</v>
      </c>
      <c r="I202" s="74">
        <v>5000</v>
      </c>
      <c r="J202" s="74"/>
      <c r="K202" s="74">
        <v>0</v>
      </c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>
        <v>0</v>
      </c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10000</v>
      </c>
      <c r="D204" s="63">
        <f>D205+D215+D216+D225+D226+D227+D229</f>
        <v>10000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10000</v>
      </c>
      <c r="I204" s="63">
        <f>I205+I215+I216+I225+I226+I227+I229</f>
        <v>10000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>
        <v>0</v>
      </c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>
        <v>0</v>
      </c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>
        <v>0</v>
      </c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>
        <v>0</v>
      </c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>
        <v>0</v>
      </c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>
        <v>0</v>
      </c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>
        <v>0</v>
      </c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>
        <v>0</v>
      </c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>
        <v>0</v>
      </c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>
        <v>0</v>
      </c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10000</v>
      </c>
      <c r="D216" s="160">
        <f>SUM(D217:D224)</f>
        <v>10000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10000</v>
      </c>
      <c r="I216" s="160">
        <f>SUM(I217:I224)</f>
        <v>10000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>
        <v>0</v>
      </c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>
        <v>0</v>
      </c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>
        <v>0</v>
      </c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10000</v>
      </c>
      <c r="D220" s="74">
        <f>10000</f>
        <v>10000</v>
      </c>
      <c r="E220" s="74"/>
      <c r="F220" s="74"/>
      <c r="G220" s="157"/>
      <c r="H220" s="72">
        <f t="shared" si="24"/>
        <v>10000</v>
      </c>
      <c r="I220" s="74">
        <v>10000</v>
      </c>
      <c r="J220" s="74"/>
      <c r="K220" s="74">
        <v>0</v>
      </c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>
        <v>0</v>
      </c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>
        <v>0</v>
      </c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>
        <v>0</v>
      </c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>
        <v>0</v>
      </c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>
        <v>0</v>
      </c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>
        <v>0</v>
      </c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>
        <v>0</v>
      </c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>
        <v>0</v>
      </c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>
        <v>0</v>
      </c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>
        <v>0</v>
      </c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>
        <v>0</v>
      </c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>
        <v>0</v>
      </c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>
        <v>0</v>
      </c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>
        <v>0</v>
      </c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>
        <v>0</v>
      </c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>
        <v>0</v>
      </c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>
        <v>0</v>
      </c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>
        <v>0</v>
      </c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>
        <v>0</v>
      </c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>
        <v>0</v>
      </c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>
        <v>0</v>
      </c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>
        <v>0</v>
      </c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>
        <v>0</v>
      </c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>
        <v>0</v>
      </c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>
        <v>0</v>
      </c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>
        <v>0</v>
      </c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>
        <v>0</v>
      </c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>
        <v>0</v>
      </c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>
        <v>0</v>
      </c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>
        <v>0</v>
      </c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>
        <v>0</v>
      </c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>
        <v>0</v>
      </c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>
        <v>0</v>
      </c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>
        <v>0</v>
      </c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>
        <v>0</v>
      </c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>
        <v>0</v>
      </c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>
        <v>0</v>
      </c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>
        <v>0</v>
      </c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>
        <v>0</v>
      </c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>
        <v>0</v>
      </c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>
        <v>0</v>
      </c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>
        <v>0</v>
      </c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>
        <v>0</v>
      </c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>
        <v>0</v>
      </c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>
        <v>0</v>
      </c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557205</v>
      </c>
      <c r="D286" s="233">
        <f t="shared" si="42"/>
        <v>553533</v>
      </c>
      <c r="E286" s="233">
        <f t="shared" si="42"/>
        <v>0</v>
      </c>
      <c r="F286" s="233">
        <f t="shared" si="42"/>
        <v>3672</v>
      </c>
      <c r="G286" s="234">
        <f t="shared" si="42"/>
        <v>0</v>
      </c>
      <c r="H286" s="235">
        <f t="shared" si="42"/>
        <v>234266</v>
      </c>
      <c r="I286" s="233">
        <f t="shared" si="42"/>
        <v>227904</v>
      </c>
      <c r="J286" s="233">
        <f t="shared" si="42"/>
        <v>0</v>
      </c>
      <c r="K286" s="233">
        <f t="shared" si="42"/>
        <v>6362</v>
      </c>
      <c r="L286" s="236">
        <f t="shared" si="42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-2200</v>
      </c>
      <c r="I287" s="238">
        <f>SUM(I24,I25,I41)-I51</f>
        <v>0</v>
      </c>
      <c r="J287" s="238">
        <f>SUM(J24,J25,J41)-J51</f>
        <v>0</v>
      </c>
      <c r="K287" s="238">
        <f>(K26+K43)-K51</f>
        <v>-2200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2200</v>
      </c>
      <c r="I288" s="242">
        <f t="shared" si="43"/>
        <v>0</v>
      </c>
      <c r="J288" s="242">
        <f t="shared" si="43"/>
        <v>0</v>
      </c>
      <c r="K288" s="242">
        <f t="shared" si="43"/>
        <v>2200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2200</v>
      </c>
      <c r="I289" s="128">
        <f t="shared" si="44"/>
        <v>0</v>
      </c>
      <c r="J289" s="128">
        <f t="shared" si="44"/>
        <v>0</v>
      </c>
      <c r="K289" s="128">
        <f t="shared" si="44"/>
        <v>2200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4" sqref="C4:L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6" t="s">
        <v>326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320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327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802078</v>
      </c>
      <c r="D20" s="28">
        <f>SUM(D21,D24,D25,D41,D43)</f>
        <v>802078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1006738</v>
      </c>
      <c r="I20" s="28">
        <f>SUM(I21,I24,I25,I41,I43)</f>
        <v>1006738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802078</v>
      </c>
      <c r="D24" s="51">
        <f>479000+50198+272880</f>
        <v>802078</v>
      </c>
      <c r="E24" s="51"/>
      <c r="F24" s="52" t="s">
        <v>35</v>
      </c>
      <c r="G24" s="53" t="s">
        <v>35</v>
      </c>
      <c r="H24" s="50">
        <f t="shared" si="1"/>
        <v>1006738</v>
      </c>
      <c r="I24" s="51">
        <f>I51</f>
        <v>1006738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802078</v>
      </c>
      <c r="D50" s="128">
        <f>SUM(D51,D283)</f>
        <v>802078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1006738</v>
      </c>
      <c r="I50" s="128">
        <f>SUM(I51,I283)</f>
        <v>1006738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802078</v>
      </c>
      <c r="D51" s="134">
        <f>SUM(D52,D194)</f>
        <v>802078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1006738</v>
      </c>
      <c r="I51" s="134">
        <f>SUM(I52,I194)</f>
        <v>1006738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690094</v>
      </c>
      <c r="D52" s="139">
        <f>SUM(D53,D75,D173,D187)</f>
        <v>690094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791754</v>
      </c>
      <c r="I52" s="139">
        <f>SUM(I53,I75,I173,I187)</f>
        <v>791754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11000</v>
      </c>
      <c r="D53" s="144">
        <f>SUM(D54,D67)</f>
        <v>11000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9050</v>
      </c>
      <c r="I53" s="144">
        <f>SUM(I54,I67)</f>
        <v>9050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11000</v>
      </c>
      <c r="D54" s="63">
        <f>SUM(D55,D58,D66)</f>
        <v>11000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9000</v>
      </c>
      <c r="I54" s="63">
        <f>SUM(I55,I58,I66)</f>
        <v>9000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11000</v>
      </c>
      <c r="D66" s="163">
        <f>10000+1000</f>
        <v>11000</v>
      </c>
      <c r="E66" s="163"/>
      <c r="F66" s="163"/>
      <c r="G66" s="164"/>
      <c r="H66" s="117">
        <f t="shared" si="6"/>
        <v>9000</v>
      </c>
      <c r="I66" s="163">
        <v>9000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50</v>
      </c>
      <c r="I67" s="63">
        <f>SUM(I68:I69)</f>
        <v>50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50</v>
      </c>
      <c r="I68" s="68">
        <v>50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679094</v>
      </c>
      <c r="D75" s="144">
        <f>SUM(D76,D83,D130,D164,D165,D172)</f>
        <v>679094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763664</v>
      </c>
      <c r="I75" s="144">
        <f>SUM(I76,I83,I130,I164,I165,I172)</f>
        <v>763664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617884</v>
      </c>
      <c r="D83" s="63">
        <f>SUM(D84,D89,D95,D103,D112,D116,D122,D128)</f>
        <v>617884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713454</v>
      </c>
      <c r="I83" s="63">
        <f>SUM(I84,I89,I95,I103,I112,I116,I122,I128)</f>
        <v>713454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347400</v>
      </c>
      <c r="D95" s="160">
        <f>SUM(D96:D102)</f>
        <v>347400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255450</v>
      </c>
      <c r="I95" s="160">
        <f>SUM(I96:I102)</f>
        <v>255450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4500</v>
      </c>
      <c r="D96" s="74">
        <f>4000+500</f>
        <v>4500</v>
      </c>
      <c r="E96" s="74"/>
      <c r="F96" s="74"/>
      <c r="G96" s="157"/>
      <c r="H96" s="72">
        <f t="shared" si="6"/>
        <v>20550</v>
      </c>
      <c r="I96" s="74">
        <v>20550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36000</v>
      </c>
      <c r="D97" s="74">
        <f>1000+35000</f>
        <v>36000</v>
      </c>
      <c r="E97" s="74"/>
      <c r="F97" s="74"/>
      <c r="G97" s="157"/>
      <c r="H97" s="72">
        <f t="shared" si="6"/>
        <v>1000</v>
      </c>
      <c r="I97" s="74">
        <v>1000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306900</v>
      </c>
      <c r="D102" s="74">
        <f>295000+8000+3900</f>
        <v>306900</v>
      </c>
      <c r="E102" s="74"/>
      <c r="F102" s="74"/>
      <c r="G102" s="157"/>
      <c r="H102" s="72">
        <f t="shared" si="6"/>
        <v>233900</v>
      </c>
      <c r="I102" s="74">
        <v>233900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4200</v>
      </c>
      <c r="I116" s="160">
        <f>SUM(I117:I121)</f>
        <v>4200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3300</v>
      </c>
      <c r="I117" s="74">
        <v>3300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900</v>
      </c>
      <c r="I118" s="74">
        <v>900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270484</v>
      </c>
      <c r="D122" s="160">
        <f>SUM(D123:D127)</f>
        <v>270484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453804</v>
      </c>
      <c r="I122" s="160">
        <f>SUM(I123:I127)</f>
        <v>453804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13960</v>
      </c>
      <c r="I125" s="74">
        <v>13960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270484</v>
      </c>
      <c r="D127" s="74">
        <f>95000+18040+146+14398+2420+74980+55500+10000</f>
        <v>270484</v>
      </c>
      <c r="E127" s="74"/>
      <c r="F127" s="74"/>
      <c r="G127" s="157"/>
      <c r="H127" s="72">
        <f t="shared" si="8"/>
        <v>439844</v>
      </c>
      <c r="I127" s="74">
        <v>439844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61210</v>
      </c>
      <c r="D130" s="63">
        <f>SUM(D131,D136,D140,D141,D144,D151,D159,D160,D163)</f>
        <v>61210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50210</v>
      </c>
      <c r="I130" s="63">
        <f>SUM(I131,I136,I140,I141,I144,I151,I159,I160,I163)</f>
        <v>50210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61210</v>
      </c>
      <c r="D131" s="169">
        <f>SUM(D132:D135)</f>
        <v>61210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50210</v>
      </c>
      <c r="I131" s="169">
        <f t="shared" si="10"/>
        <v>50210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61210</v>
      </c>
      <c r="D135" s="74">
        <f>61000+210</f>
        <v>61210</v>
      </c>
      <c r="E135" s="74"/>
      <c r="F135" s="74"/>
      <c r="G135" s="157"/>
      <c r="H135" s="72">
        <f t="shared" si="8"/>
        <v>50210</v>
      </c>
      <c r="I135" s="74">
        <v>50210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19040</v>
      </c>
      <c r="I173" s="144">
        <f>SUM(I174,I184)</f>
        <v>19040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19040</v>
      </c>
      <c r="I174" s="63">
        <f>SUM(I175,I179)</f>
        <v>19040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19040</v>
      </c>
      <c r="I175" s="169">
        <f>SUM(I176:I178)</f>
        <v>19040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13000</v>
      </c>
      <c r="I177" s="74">
        <v>13000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6040</v>
      </c>
      <c r="I178" s="74">
        <v>6040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111984</v>
      </c>
      <c r="D194" s="139">
        <f>SUM(D195,D230,D269)</f>
        <v>111984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214984</v>
      </c>
      <c r="I194" s="139">
        <f>SUM(I195,I230,I269)</f>
        <v>214984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111984</v>
      </c>
      <c r="D195" s="144">
        <f>D196+D204</f>
        <v>111984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214984</v>
      </c>
      <c r="I195" s="144">
        <f>I196+I204</f>
        <v>214984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92000</v>
      </c>
      <c r="D196" s="63">
        <f>D197+D198+D201+D202+D203</f>
        <v>92000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29000</v>
      </c>
      <c r="I196" s="63">
        <f>I197+I198+I201+I202+I203</f>
        <v>29000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67000</v>
      </c>
      <c r="D197" s="68">
        <f>10000+50000+7000</f>
        <v>67000</v>
      </c>
      <c r="E197" s="68"/>
      <c r="F197" s="68"/>
      <c r="G197" s="154"/>
      <c r="H197" s="66">
        <f t="shared" si="24"/>
        <v>29000</v>
      </c>
      <c r="I197" s="68">
        <v>29000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25000</v>
      </c>
      <c r="D202" s="74">
        <f>25000</f>
        <v>25000</v>
      </c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19984</v>
      </c>
      <c r="D204" s="63">
        <f>D205+D215+D216+D225+D226+D227+D229</f>
        <v>19984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185984</v>
      </c>
      <c r="I204" s="63">
        <f>I205+I215+I216+I225+I226+I227+I229</f>
        <v>185984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6750</v>
      </c>
      <c r="D216" s="160">
        <f>SUM(D217:D224)</f>
        <v>6750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1750</v>
      </c>
      <c r="I216" s="160">
        <f>SUM(I217:I224)</f>
        <v>1750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6750</v>
      </c>
      <c r="D224" s="74">
        <f>5000+1750</f>
        <v>6750</v>
      </c>
      <c r="E224" s="74"/>
      <c r="F224" s="74"/>
      <c r="G224" s="157"/>
      <c r="H224" s="72">
        <f t="shared" si="24"/>
        <v>1750</v>
      </c>
      <c r="I224" s="74">
        <v>1750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7487</v>
      </c>
      <c r="D225" s="74">
        <f>7487</f>
        <v>7487</v>
      </c>
      <c r="E225" s="74"/>
      <c r="F225" s="74"/>
      <c r="G225" s="157"/>
      <c r="H225" s="72">
        <f t="shared" si="24"/>
        <v>107487</v>
      </c>
      <c r="I225" s="74">
        <v>107487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5747</v>
      </c>
      <c r="D226" s="74">
        <f>5747</f>
        <v>5747</v>
      </c>
      <c r="E226" s="74"/>
      <c r="F226" s="74"/>
      <c r="G226" s="157"/>
      <c r="H226" s="72">
        <f t="shared" si="24"/>
        <v>76747</v>
      </c>
      <c r="I226" s="74">
        <v>76747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802078</v>
      </c>
      <c r="D286" s="233">
        <f t="shared" si="42"/>
        <v>802078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1006738</v>
      </c>
      <c r="I286" s="233">
        <f t="shared" si="42"/>
        <v>1006738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4" sqref="C4:L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6" t="s">
        <v>328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329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330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110100</v>
      </c>
      <c r="D20" s="28">
        <f>SUM(D21,D24,D25,D41,D43)</f>
        <v>110100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108700</v>
      </c>
      <c r="I20" s="28">
        <f>SUM(I21,I24,I25,I41,I43)</f>
        <v>108700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110100</v>
      </c>
      <c r="D24" s="51">
        <f>110100</f>
        <v>110100</v>
      </c>
      <c r="E24" s="51"/>
      <c r="F24" s="52" t="s">
        <v>35</v>
      </c>
      <c r="G24" s="53" t="s">
        <v>35</v>
      </c>
      <c r="H24" s="50">
        <f t="shared" si="1"/>
        <v>108700</v>
      </c>
      <c r="I24" s="51">
        <f>I51</f>
        <v>108700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110100</v>
      </c>
      <c r="D50" s="128">
        <f>SUM(D51,D283)</f>
        <v>110100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108700</v>
      </c>
      <c r="I50" s="128">
        <f>SUM(I51,I283)</f>
        <v>108700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110100</v>
      </c>
      <c r="D51" s="134">
        <f>SUM(D52,D194)</f>
        <v>110100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108700</v>
      </c>
      <c r="I51" s="134">
        <f>SUM(I52,I194)</f>
        <v>108700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110000</v>
      </c>
      <c r="D52" s="139">
        <f>SUM(D53,D75,D173,D187)</f>
        <v>110000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108600</v>
      </c>
      <c r="I52" s="139">
        <f>SUM(I53,I75,I173,I187)</f>
        <v>108600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110000</v>
      </c>
      <c r="D75" s="144">
        <f>SUM(D76,D83,D130,D164,D165,D172)</f>
        <v>110000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108600</v>
      </c>
      <c r="I75" s="144">
        <f>SUM(I76,I83,I130,I164,I165,I172)</f>
        <v>108600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110000</v>
      </c>
      <c r="D83" s="63">
        <f>SUM(D84,D89,D95,D103,D112,D116,D122,D128)</f>
        <v>110000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108600</v>
      </c>
      <c r="I83" s="63">
        <f>SUM(I84,I89,I95,I103,I112,I116,I122,I128)</f>
        <v>108600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109000</v>
      </c>
      <c r="D103" s="160">
        <f>SUM(D104:D111)</f>
        <v>109000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108000</v>
      </c>
      <c r="I103" s="160">
        <f>SUM(I104:I111)</f>
        <v>108000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109000</v>
      </c>
      <c r="D107" s="74">
        <f>43000+17000+20000+17000+9000+3000</f>
        <v>109000</v>
      </c>
      <c r="E107" s="74"/>
      <c r="F107" s="74"/>
      <c r="G107" s="157"/>
      <c r="H107" s="72">
        <f t="shared" si="6"/>
        <v>108000</v>
      </c>
      <c r="I107" s="74">
        <v>108000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1000</v>
      </c>
      <c r="D122" s="160">
        <f>SUM(D123:D127)</f>
        <v>1000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600</v>
      </c>
      <c r="I122" s="160">
        <f>SUM(I123:I127)</f>
        <v>600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1000</v>
      </c>
      <c r="D127" s="74">
        <f>1000</f>
        <v>1000</v>
      </c>
      <c r="E127" s="74"/>
      <c r="F127" s="74"/>
      <c r="G127" s="157"/>
      <c r="H127" s="72">
        <f t="shared" si="8"/>
        <v>600</v>
      </c>
      <c r="I127" s="74">
        <v>600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100</v>
      </c>
      <c r="D194" s="139">
        <f>SUM(D195,D230,D269)</f>
        <v>100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100</v>
      </c>
      <c r="I194" s="139">
        <f>SUM(I195,I230,I269)</f>
        <v>100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100</v>
      </c>
      <c r="D195" s="144">
        <f>D196+D204</f>
        <v>100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100</v>
      </c>
      <c r="I195" s="144">
        <f>I196+I204</f>
        <v>100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100</v>
      </c>
      <c r="D204" s="63">
        <f>D205+D215+D216+D225+D226+D227+D229</f>
        <v>100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100</v>
      </c>
      <c r="I204" s="63">
        <f>I205+I215+I216+I225+I226+I227+I229</f>
        <v>100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100</v>
      </c>
      <c r="D227" s="160">
        <f>SUM(D228)</f>
        <v>100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100</v>
      </c>
      <c r="I227" s="160">
        <f>SUM(I228)</f>
        <v>100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100</v>
      </c>
      <c r="D228" s="74">
        <f>100</f>
        <v>100</v>
      </c>
      <c r="E228" s="74"/>
      <c r="F228" s="74"/>
      <c r="G228" s="157"/>
      <c r="H228" s="72">
        <f t="shared" si="24"/>
        <v>100</v>
      </c>
      <c r="I228" s="74">
        <v>100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110100</v>
      </c>
      <c r="D286" s="233">
        <f t="shared" si="42"/>
        <v>110100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108700</v>
      </c>
      <c r="I286" s="233">
        <f t="shared" si="42"/>
        <v>108700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4" sqref="C4:L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6" t="s">
        <v>331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332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4998259</v>
      </c>
      <c r="D20" s="28">
        <f>SUM(D21,D24,D25,D41,D43)</f>
        <v>4136236</v>
      </c>
      <c r="E20" s="28">
        <f>SUM(E21,E24,E43)</f>
        <v>862023</v>
      </c>
      <c r="F20" s="28">
        <f>SUM(F21,F26,F43)</f>
        <v>0</v>
      </c>
      <c r="G20" s="29">
        <f>SUM(G21,G45)</f>
        <v>0</v>
      </c>
      <c r="H20" s="27">
        <f>SUM(I20:L20)</f>
        <v>2002123</v>
      </c>
      <c r="I20" s="28">
        <f>SUM(I21,I24,I25,I41,I43)</f>
        <v>1128000</v>
      </c>
      <c r="J20" s="28">
        <f>SUM(J21,J24,J43)</f>
        <v>874123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4998259</v>
      </c>
      <c r="D24" s="51">
        <f>D51</f>
        <v>4136236</v>
      </c>
      <c r="E24" s="51">
        <f>E51</f>
        <v>862023</v>
      </c>
      <c r="F24" s="52" t="s">
        <v>35</v>
      </c>
      <c r="G24" s="53" t="s">
        <v>35</v>
      </c>
      <c r="H24" s="50">
        <f t="shared" si="1"/>
        <v>2002123</v>
      </c>
      <c r="I24" s="51">
        <f>I51</f>
        <v>1128000</v>
      </c>
      <c r="J24" s="51">
        <f>J51</f>
        <v>874123</v>
      </c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4998259</v>
      </c>
      <c r="D50" s="128">
        <f>SUM(D51,D283)</f>
        <v>4136236</v>
      </c>
      <c r="E50" s="128">
        <f>SUM(E51,E283)</f>
        <v>862023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2002123</v>
      </c>
      <c r="I50" s="128">
        <f>SUM(I51,I283)</f>
        <v>1128000</v>
      </c>
      <c r="J50" s="128">
        <f>SUM(J51,J283)</f>
        <v>874123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4998259</v>
      </c>
      <c r="D51" s="134">
        <f>SUM(D52,D194)</f>
        <v>4136236</v>
      </c>
      <c r="E51" s="134">
        <f>SUM(E52,E194)</f>
        <v>862023</v>
      </c>
      <c r="F51" s="134">
        <f>SUM(F52,F194)</f>
        <v>0</v>
      </c>
      <c r="G51" s="135">
        <f>SUM(G52,G194)</f>
        <v>0</v>
      </c>
      <c r="H51" s="133">
        <f t="shared" si="6"/>
        <v>2002123</v>
      </c>
      <c r="I51" s="134">
        <f>SUM(I52,I194)</f>
        <v>1128000</v>
      </c>
      <c r="J51" s="134">
        <f>SUM(J52,J194)</f>
        <v>874123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472700</v>
      </c>
      <c r="D52" s="139">
        <f>SUM(D53,D75,D173,D187)</f>
        <v>25000</v>
      </c>
      <c r="E52" s="139">
        <f>SUM(E53,E75,E173,E187)</f>
        <v>447700</v>
      </c>
      <c r="F52" s="139">
        <f>SUM(F53,F75,F173,F187)</f>
        <v>0</v>
      </c>
      <c r="G52" s="140">
        <f>SUM(G53,G75,G173,G187)</f>
        <v>0</v>
      </c>
      <c r="H52" s="138">
        <f t="shared" si="6"/>
        <v>467700</v>
      </c>
      <c r="I52" s="139">
        <f>SUM(I53,I75,I173,I187)</f>
        <v>20000</v>
      </c>
      <c r="J52" s="139">
        <f>SUM(J53,J75,J173,J187)</f>
        <v>447700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>
        <v>0</v>
      </c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>
        <v>0</v>
      </c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>
        <v>0</v>
      </c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>
        <v>0</v>
      </c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>
        <v>0</v>
      </c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>
        <v>0</v>
      </c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>
        <v>0</v>
      </c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>
        <v>0</v>
      </c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>
        <v>0</v>
      </c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>
        <v>0</v>
      </c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>
        <v>0</v>
      </c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>
        <v>0</v>
      </c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>
        <v>0</v>
      </c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>
        <v>0</v>
      </c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>
        <v>0</v>
      </c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>
        <v>0</v>
      </c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472700</v>
      </c>
      <c r="D75" s="144">
        <f>SUM(D76,D83,D130,D164,D165,D172)</f>
        <v>25000</v>
      </c>
      <c r="E75" s="144">
        <f>SUM(E76,E83,E130,E164,E165,E172)</f>
        <v>447700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467700</v>
      </c>
      <c r="I75" s="144">
        <f>SUM(I76,I83,I130,I164,I165,I172)</f>
        <v>20000</v>
      </c>
      <c r="J75" s="144">
        <f>SUM(J76,J83,J130,J164,J165,J172)</f>
        <v>447700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>
        <v>0</v>
      </c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>
        <v>0</v>
      </c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>
        <v>0</v>
      </c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>
        <v>0</v>
      </c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459200</v>
      </c>
      <c r="D83" s="63">
        <f>SUM(D84,D89,D95,D103,D112,D116,D122,D128)</f>
        <v>25000</v>
      </c>
      <c r="E83" s="63">
        <f>SUM(E84,E89,E95,E103,E112,E116,E122,E128)</f>
        <v>434200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454200</v>
      </c>
      <c r="I83" s="63">
        <f>SUM(I84,I89,I95,I103,I112,I116,I122,I128)</f>
        <v>20000</v>
      </c>
      <c r="J83" s="63">
        <f>SUM(J84,J89,J95,J103,J112,J116,J122,J128)</f>
        <v>434200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>
        <v>0</v>
      </c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>
        <v>0</v>
      </c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>
        <v>0</v>
      </c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>
        <v>0</v>
      </c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>
        <v>0</v>
      </c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>
        <v>0</v>
      </c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>
        <v>0</v>
      </c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>
        <v>0</v>
      </c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>
        <v>0</v>
      </c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>
        <v>0</v>
      </c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>
        <v>0</v>
      </c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>
        <v>0</v>
      </c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>
        <v>0</v>
      </c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>
        <v>0</v>
      </c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>
        <v>0</v>
      </c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>
        <v>0</v>
      </c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459200</v>
      </c>
      <c r="D103" s="160">
        <f>SUM(D104:D111)</f>
        <v>25000</v>
      </c>
      <c r="E103" s="160">
        <f>SUM(E104:E111)</f>
        <v>434200</v>
      </c>
      <c r="F103" s="160">
        <f>SUM(F104:F111)</f>
        <v>0</v>
      </c>
      <c r="G103" s="161">
        <f>SUM(G104:G111)</f>
        <v>0</v>
      </c>
      <c r="H103" s="72">
        <f t="shared" si="6"/>
        <v>454200</v>
      </c>
      <c r="I103" s="160">
        <f>SUM(I104:I111)</f>
        <v>20000</v>
      </c>
      <c r="J103" s="160">
        <f>SUM(J104:J111)</f>
        <v>434200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>
        <v>0</v>
      </c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>
        <v>0</v>
      </c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>
        <v>0</v>
      </c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>
        <v>0</v>
      </c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459200</v>
      </c>
      <c r="D108" s="74">
        <f>143000+145000+20000+70000+50000+1200+7000+23000-434200</f>
        <v>25000</v>
      </c>
      <c r="E108" s="74">
        <v>434200</v>
      </c>
      <c r="F108" s="74"/>
      <c r="G108" s="157"/>
      <c r="H108" s="72">
        <f t="shared" si="6"/>
        <v>454200</v>
      </c>
      <c r="I108" s="74">
        <v>20000</v>
      </c>
      <c r="J108" s="74">
        <v>434200</v>
      </c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>
        <v>0</v>
      </c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>
        <v>0</v>
      </c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>
        <v>0</v>
      </c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>
        <v>0</v>
      </c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>
        <v>0</v>
      </c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>
        <v>0</v>
      </c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>
        <v>0</v>
      </c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>
        <v>0</v>
      </c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>
        <v>0</v>
      </c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>
        <v>0</v>
      </c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>
        <v>0</v>
      </c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>
        <v>0</v>
      </c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>
        <v>0</v>
      </c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>
        <v>0</v>
      </c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>
        <v>0</v>
      </c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>
        <v>0</v>
      </c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>
        <v>0</v>
      </c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13500</v>
      </c>
      <c r="D130" s="63">
        <f>SUM(D131,D136,D140,D141,D144,D151,D159,D160,D163)</f>
        <v>0</v>
      </c>
      <c r="E130" s="63">
        <f>SUM(E131,E136,E140,E141,E144,E151,E159,E160,E163)</f>
        <v>13500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13500</v>
      </c>
      <c r="I130" s="63">
        <f>SUM(I131,I136,I140,I141,I144,I151,I159,I160,I163)</f>
        <v>0</v>
      </c>
      <c r="J130" s="63">
        <f>SUM(J131,J136,J140,J141,J144,J151,J159,J160,J163)</f>
        <v>13500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13500</v>
      </c>
      <c r="D131" s="169">
        <f>SUM(D132:D135)</f>
        <v>0</v>
      </c>
      <c r="E131" s="169">
        <f t="shared" ref="E131:L131" si="10">SUM(E132:E135)</f>
        <v>13500</v>
      </c>
      <c r="F131" s="169">
        <f t="shared" si="10"/>
        <v>0</v>
      </c>
      <c r="G131" s="170">
        <f t="shared" si="10"/>
        <v>0</v>
      </c>
      <c r="H131" s="66">
        <f t="shared" si="8"/>
        <v>13500</v>
      </c>
      <c r="I131" s="169">
        <f t="shared" si="10"/>
        <v>0</v>
      </c>
      <c r="J131" s="169">
        <f t="shared" si="10"/>
        <v>13500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>
        <v>0</v>
      </c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13500</v>
      </c>
      <c r="D133" s="74">
        <f>13500-13500</f>
        <v>0</v>
      </c>
      <c r="E133" s="74">
        <v>13500</v>
      </c>
      <c r="F133" s="74"/>
      <c r="G133" s="157"/>
      <c r="H133" s="72">
        <f t="shared" si="8"/>
        <v>13500</v>
      </c>
      <c r="I133" s="74">
        <v>0</v>
      </c>
      <c r="J133" s="74">
        <v>13500</v>
      </c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>
        <v>0</v>
      </c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>
        <v>0</v>
      </c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>
        <v>0</v>
      </c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>
        <v>0</v>
      </c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>
        <v>0</v>
      </c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>
        <v>0</v>
      </c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>
        <v>0</v>
      </c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>
        <v>0</v>
      </c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>
        <v>0</v>
      </c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>
        <v>0</v>
      </c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>
        <v>0</v>
      </c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>
        <v>0</v>
      </c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>
        <v>0</v>
      </c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>
        <v>0</v>
      </c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>
        <v>0</v>
      </c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>
        <v>0</v>
      </c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>
        <v>0</v>
      </c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>
        <v>0</v>
      </c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>
        <v>0</v>
      </c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>
        <v>0</v>
      </c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>
        <v>0</v>
      </c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>
        <v>0</v>
      </c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>
        <v>0</v>
      </c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>
        <v>0</v>
      </c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>
        <v>0</v>
      </c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>
        <v>0</v>
      </c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>
        <v>0</v>
      </c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>
        <v>0</v>
      </c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>
        <v>0</v>
      </c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>
        <v>0</v>
      </c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>
        <v>0</v>
      </c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>
        <v>0</v>
      </c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>
        <v>0</v>
      </c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>
        <v>0</v>
      </c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>
        <v>0</v>
      </c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>
        <v>0</v>
      </c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>
        <v>0</v>
      </c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>
        <v>0</v>
      </c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>
        <v>0</v>
      </c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>
        <v>0</v>
      </c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>
        <v>0</v>
      </c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>
        <v>0</v>
      </c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>
        <v>0</v>
      </c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>
        <v>0</v>
      </c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4525559</v>
      </c>
      <c r="D194" s="139">
        <f>SUM(D195,D230,D269)</f>
        <v>4111236</v>
      </c>
      <c r="E194" s="139">
        <f>SUM(E195,E230,E269)</f>
        <v>414323</v>
      </c>
      <c r="F194" s="139">
        <f>SUM(F195,F230,F269)</f>
        <v>0</v>
      </c>
      <c r="G194" s="139">
        <f>SUM(G195,G230,G269)</f>
        <v>0</v>
      </c>
      <c r="H194" s="138">
        <f t="shared" si="24"/>
        <v>1534423</v>
      </c>
      <c r="I194" s="139">
        <f>SUM(I195,I230,I269)</f>
        <v>1108000</v>
      </c>
      <c r="J194" s="139">
        <f>SUM(J195,J230,J269)</f>
        <v>426423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4525559</v>
      </c>
      <c r="D195" s="144">
        <f>D196+D204</f>
        <v>4111236</v>
      </c>
      <c r="E195" s="144">
        <f>E196+E204</f>
        <v>414323</v>
      </c>
      <c r="F195" s="144">
        <f>F196+F204</f>
        <v>0</v>
      </c>
      <c r="G195" s="144">
        <f>G196+G204</f>
        <v>0</v>
      </c>
      <c r="H195" s="143">
        <f t="shared" si="24"/>
        <v>1534423</v>
      </c>
      <c r="I195" s="144">
        <f>I196+I204</f>
        <v>1108000</v>
      </c>
      <c r="J195" s="144">
        <f>J196+J204</f>
        <v>426423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>
        <v>0</v>
      </c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>
        <v>0</v>
      </c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>
        <v>0</v>
      </c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>
        <v>0</v>
      </c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>
        <v>0</v>
      </c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>
        <v>0</v>
      </c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4525559</v>
      </c>
      <c r="D204" s="63">
        <f>D205+D215+D216+D225+D226+D227+D229</f>
        <v>4111236</v>
      </c>
      <c r="E204" s="63">
        <f>E205+E215+E216+E225+E226+E227+E229</f>
        <v>414323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1534423</v>
      </c>
      <c r="I204" s="63">
        <f>I205+I215+I216+I225+I226+I227+I229</f>
        <v>1108000</v>
      </c>
      <c r="J204" s="63">
        <f>J205+J215+J216+J225+J226+J227+J229</f>
        <v>426423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>
        <v>0</v>
      </c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>
        <v>0</v>
      </c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>
        <v>0</v>
      </c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>
        <v>0</v>
      </c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>
        <v>0</v>
      </c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>
        <v>0</v>
      </c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>
        <v>0</v>
      </c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>
        <v>0</v>
      </c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>
        <v>0</v>
      </c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>
        <v>0</v>
      </c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33800</v>
      </c>
      <c r="D216" s="160">
        <f>SUM(D217:D224)</f>
        <v>0</v>
      </c>
      <c r="E216" s="160">
        <f>SUM(E217:E224)</f>
        <v>33800</v>
      </c>
      <c r="F216" s="160">
        <f>SUM(F217:F224)</f>
        <v>0</v>
      </c>
      <c r="G216" s="161">
        <f>SUM(G217:G224)</f>
        <v>0</v>
      </c>
      <c r="H216" s="72">
        <f t="shared" si="24"/>
        <v>33800</v>
      </c>
      <c r="I216" s="160">
        <f>SUM(I217:I224)</f>
        <v>0</v>
      </c>
      <c r="J216" s="160">
        <f>SUM(J217:J224)</f>
        <v>33800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>
        <v>0</v>
      </c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>
        <v>0</v>
      </c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>
        <v>0</v>
      </c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>
        <v>0</v>
      </c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>
        <v>0</v>
      </c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>
        <v>0</v>
      </c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>
        <v>0</v>
      </c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33800</v>
      </c>
      <c r="D224" s="74">
        <f>9800+24000-33800</f>
        <v>0</v>
      </c>
      <c r="E224" s="74">
        <v>33800</v>
      </c>
      <c r="F224" s="74"/>
      <c r="G224" s="157"/>
      <c r="H224" s="72">
        <f t="shared" si="24"/>
        <v>33800</v>
      </c>
      <c r="I224" s="74">
        <v>0</v>
      </c>
      <c r="J224" s="74">
        <v>33800</v>
      </c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562600</v>
      </c>
      <c r="D225" s="74">
        <f>210600+75000+277000-262600</f>
        <v>300000</v>
      </c>
      <c r="E225" s="74">
        <v>262600</v>
      </c>
      <c r="F225" s="74"/>
      <c r="G225" s="157"/>
      <c r="H225" s="72">
        <f t="shared" si="24"/>
        <v>277600</v>
      </c>
      <c r="I225" s="74">
        <v>15000</v>
      </c>
      <c r="J225" s="74">
        <v>262600</v>
      </c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3929159</v>
      </c>
      <c r="D226" s="74">
        <f>3187836+1034663+15000+168000+1377929+112000+17942+50000+37813+27976-'04.1.10.'!D226-'04.1.11.'!D226-'04.1.12.'!D226-117923</f>
        <v>3811236</v>
      </c>
      <c r="E226" s="74">
        <v>117923</v>
      </c>
      <c r="F226" s="74"/>
      <c r="G226" s="157"/>
      <c r="H226" s="72">
        <f t="shared" si="24"/>
        <v>1223023</v>
      </c>
      <c r="I226" s="74">
        <v>1093000</v>
      </c>
      <c r="J226" s="74">
        <v>130023</v>
      </c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>
        <v>0</v>
      </c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>
        <v>0</v>
      </c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>
        <v>0</v>
      </c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>
        <v>0</v>
      </c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>
        <v>0</v>
      </c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>
        <v>0</v>
      </c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>
        <v>0</v>
      </c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>
        <v>0</v>
      </c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>
        <v>0</v>
      </c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>
        <v>0</v>
      </c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>
        <v>0</v>
      </c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>
        <v>0</v>
      </c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>
        <v>0</v>
      </c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>
        <v>0</v>
      </c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>
        <v>0</v>
      </c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>
        <v>0</v>
      </c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>
        <v>0</v>
      </c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>
        <v>0</v>
      </c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>
        <v>0</v>
      </c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>
        <v>0</v>
      </c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>
        <v>0</v>
      </c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>
        <v>0</v>
      </c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>
        <v>0</v>
      </c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>
        <v>0</v>
      </c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>
        <v>0</v>
      </c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>
        <v>0</v>
      </c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>
        <v>0</v>
      </c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>
        <v>0</v>
      </c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>
        <v>0</v>
      </c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>
        <v>0</v>
      </c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>
        <v>0</v>
      </c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>
        <v>0</v>
      </c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>
        <v>0</v>
      </c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>
        <v>0</v>
      </c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>
        <v>0</v>
      </c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>
        <v>0</v>
      </c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>
        <v>0</v>
      </c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>
        <v>0</v>
      </c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>
        <v>0</v>
      </c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>
        <v>0</v>
      </c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>
        <v>0</v>
      </c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4998259</v>
      </c>
      <c r="D286" s="233">
        <f t="shared" si="42"/>
        <v>4136236</v>
      </c>
      <c r="E286" s="233">
        <f t="shared" si="42"/>
        <v>862023</v>
      </c>
      <c r="F286" s="233">
        <f t="shared" si="42"/>
        <v>0</v>
      </c>
      <c r="G286" s="234">
        <f t="shared" si="42"/>
        <v>0</v>
      </c>
      <c r="H286" s="235">
        <f t="shared" si="42"/>
        <v>2002123</v>
      </c>
      <c r="I286" s="233">
        <f t="shared" si="42"/>
        <v>1128000</v>
      </c>
      <c r="J286" s="233">
        <f t="shared" si="42"/>
        <v>874123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04.1.1.</vt:lpstr>
      <vt:lpstr>04.1.2.</vt:lpstr>
      <vt:lpstr>04.1.3.</vt:lpstr>
      <vt:lpstr>04.1.4.</vt:lpstr>
      <vt:lpstr>04.1.5.</vt:lpstr>
      <vt:lpstr>04.1.6.</vt:lpstr>
      <vt:lpstr>04.1.7.</vt:lpstr>
      <vt:lpstr>04.1.8.</vt:lpstr>
      <vt:lpstr>04.1.9.</vt:lpstr>
      <vt:lpstr>04.1.10.</vt:lpstr>
      <vt:lpstr>04.1.11.</vt:lpstr>
      <vt:lpstr>04.1.12.</vt:lpstr>
      <vt:lpstr>04.1.13.</vt:lpstr>
      <vt:lpstr>04.1.14.</vt:lpstr>
      <vt:lpstr>04.1.15.</vt:lpstr>
      <vt:lpstr>04.1.16.</vt:lpstr>
      <vt:lpstr>04.2.1.</vt:lpstr>
      <vt:lpstr>04.2.2.</vt:lpstr>
      <vt:lpstr>04.3.1.</vt:lpstr>
      <vt:lpstr>04.3.2.</vt:lpstr>
      <vt:lpstr>04.3.3.</vt:lpstr>
      <vt:lpstr>04.3.4.</vt:lpstr>
      <vt:lpstr>'04.1.1.'!Print_Titles</vt:lpstr>
      <vt:lpstr>'04.1.10.'!Print_Titles</vt:lpstr>
      <vt:lpstr>'04.1.11.'!Print_Titles</vt:lpstr>
      <vt:lpstr>'04.1.12.'!Print_Titles</vt:lpstr>
      <vt:lpstr>'04.1.13.'!Print_Titles</vt:lpstr>
      <vt:lpstr>'04.1.14.'!Print_Titles</vt:lpstr>
      <vt:lpstr>'04.1.15.'!Print_Titles</vt:lpstr>
      <vt:lpstr>'04.1.16.'!Print_Titles</vt:lpstr>
      <vt:lpstr>'04.1.2.'!Print_Titles</vt:lpstr>
      <vt:lpstr>'04.1.3.'!Print_Titles</vt:lpstr>
      <vt:lpstr>'04.1.4.'!Print_Titles</vt:lpstr>
      <vt:lpstr>'04.1.5.'!Print_Titles</vt:lpstr>
      <vt:lpstr>'04.1.6.'!Print_Titles</vt:lpstr>
      <vt:lpstr>'04.1.7.'!Print_Titles</vt:lpstr>
      <vt:lpstr>'04.1.8.'!Print_Titles</vt:lpstr>
      <vt:lpstr>'04.1.9.'!Print_Titles</vt:lpstr>
      <vt:lpstr>'04.2.1.'!Print_Titles</vt:lpstr>
      <vt:lpstr>'04.2.2.'!Print_Titles</vt:lpstr>
      <vt:lpstr>'04.3.1.'!Print_Titles</vt:lpstr>
      <vt:lpstr>'04.3.2.'!Print_Titles</vt:lpstr>
      <vt:lpstr>'04.3.3.'!Print_Titles</vt:lpstr>
      <vt:lpstr>'04.3.4.'!Print_Titles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Arnita Liepiņa</cp:lastModifiedBy>
  <cp:lastPrinted>2017-12-22T07:13:07Z</cp:lastPrinted>
  <dcterms:created xsi:type="dcterms:W3CDTF">2017-12-13T12:49:51Z</dcterms:created>
  <dcterms:modified xsi:type="dcterms:W3CDTF">2017-12-22T07:13:10Z</dcterms:modified>
</cp:coreProperties>
</file>