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18\TAMES_2018\2018_pa_funkcijam\"/>
    </mc:Choice>
  </mc:AlternateContent>
  <bookViews>
    <workbookView xWindow="0" yWindow="0" windowWidth="28800" windowHeight="12135" tabRatio="762"/>
  </bookViews>
  <sheets>
    <sheet name="06.1.1." sheetId="7" r:id="rId1"/>
    <sheet name="06.1.2." sheetId="8" r:id="rId2"/>
    <sheet name="06.1.3." sheetId="14" r:id="rId3"/>
    <sheet name="06.1.4." sheetId="15" r:id="rId4"/>
    <sheet name="06.1.5." sheetId="16" r:id="rId5"/>
    <sheet name="06.1.6." sheetId="17" r:id="rId6"/>
    <sheet name="06.1.7." sheetId="18" r:id="rId7"/>
    <sheet name="06.1.8." sheetId="19" r:id="rId8"/>
    <sheet name="06.1.9." sheetId="11" r:id="rId9"/>
    <sheet name="06.1.10." sheetId="12" r:id="rId10"/>
    <sheet name="06.1.11." sheetId="13" r:id="rId11"/>
    <sheet name="06.2.1." sheetId="9" r:id="rId12"/>
    <sheet name="06.3.1." sheetId="10" r:id="rId13"/>
  </sheets>
  <definedNames>
    <definedName name="_xlnm._FilterDatabase" localSheetId="0" hidden="1">'06.1.1.'!$A$18:$M$298</definedName>
    <definedName name="_xlnm._FilterDatabase" localSheetId="9" hidden="1">'06.1.10.'!$A$18:$L$298</definedName>
    <definedName name="_xlnm._FilterDatabase" localSheetId="10" hidden="1">'06.1.11.'!$A$18:$L$298</definedName>
    <definedName name="_xlnm._FilterDatabase" localSheetId="1" hidden="1">'06.1.2.'!$A$18:$M$298</definedName>
    <definedName name="_xlnm._FilterDatabase" localSheetId="2" hidden="1">'06.1.3.'!$A$18:$M$298</definedName>
    <definedName name="_xlnm._FilterDatabase" localSheetId="3" hidden="1">'06.1.4.'!$A$18:$M$298</definedName>
    <definedName name="_xlnm._FilterDatabase" localSheetId="4" hidden="1">'06.1.5.'!$A$18:$M$298</definedName>
    <definedName name="_xlnm._FilterDatabase" localSheetId="5" hidden="1">'06.1.6.'!$A$18:$M$298</definedName>
    <definedName name="_xlnm._FilterDatabase" localSheetId="6" hidden="1">'06.1.7.'!$A$18:$M$298</definedName>
    <definedName name="_xlnm._FilterDatabase" localSheetId="7" hidden="1">'06.1.8.'!$A$18:$M$298</definedName>
    <definedName name="_xlnm._FilterDatabase" localSheetId="8" hidden="1">'06.1.9.'!$A$18:$L$298</definedName>
    <definedName name="_xlnm._FilterDatabase" localSheetId="11" hidden="1">'06.2.1.'!$A$18:$L$298</definedName>
    <definedName name="_xlnm._FilterDatabase" localSheetId="12" hidden="1">'06.3.1.'!$A$18:$L$298</definedName>
    <definedName name="_xlnm.Print_Titles" localSheetId="0">'06.1.1.'!$18:$18</definedName>
    <definedName name="_xlnm.Print_Titles" localSheetId="9">'06.1.10.'!$18:$18</definedName>
    <definedName name="_xlnm.Print_Titles" localSheetId="10">'06.1.11.'!$18:$18</definedName>
    <definedName name="_xlnm.Print_Titles" localSheetId="1">'06.1.2.'!$18:$18</definedName>
    <definedName name="_xlnm.Print_Titles" localSheetId="2">'06.1.3.'!$18:$18</definedName>
    <definedName name="_xlnm.Print_Titles" localSheetId="3">'06.1.4.'!$18:$18</definedName>
    <definedName name="_xlnm.Print_Titles" localSheetId="4">'06.1.5.'!$18:$18</definedName>
    <definedName name="_xlnm.Print_Titles" localSheetId="5">'06.1.6.'!$18:$18</definedName>
    <definedName name="_xlnm.Print_Titles" localSheetId="6">'06.1.7.'!$18:$18</definedName>
    <definedName name="_xlnm.Print_Titles" localSheetId="7">'06.1.8.'!$18:$18</definedName>
    <definedName name="_xlnm.Print_Titles" localSheetId="8">'06.1.9.'!$18:$18</definedName>
    <definedName name="_xlnm.Print_Titles" localSheetId="11">'06.2.1.'!$18:$18</definedName>
    <definedName name="_xlnm.Print_Titles" localSheetId="12">'06.3.1.'!$18:$18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8" i="19" l="1"/>
  <c r="C298" i="19"/>
  <c r="H297" i="19"/>
  <c r="C297" i="19"/>
  <c r="H296" i="19"/>
  <c r="C296" i="19"/>
  <c r="H295" i="19"/>
  <c r="C295" i="19"/>
  <c r="H294" i="19"/>
  <c r="C294" i="19"/>
  <c r="H293" i="19"/>
  <c r="C293" i="19"/>
  <c r="H292" i="19"/>
  <c r="C292" i="19"/>
  <c r="H291" i="19"/>
  <c r="C291" i="19"/>
  <c r="L290" i="19"/>
  <c r="K290" i="19"/>
  <c r="J290" i="19"/>
  <c r="I290" i="19"/>
  <c r="H290" i="19"/>
  <c r="G290" i="19"/>
  <c r="F290" i="19"/>
  <c r="E290" i="19"/>
  <c r="D290" i="19"/>
  <c r="C290" i="19"/>
  <c r="E289" i="19"/>
  <c r="E288" i="19" s="1"/>
  <c r="H285" i="19"/>
  <c r="C285" i="19"/>
  <c r="H284" i="19"/>
  <c r="C284" i="19"/>
  <c r="L283" i="19"/>
  <c r="K283" i="19"/>
  <c r="J283" i="19"/>
  <c r="I283" i="19"/>
  <c r="G283" i="19"/>
  <c r="F283" i="19"/>
  <c r="E283" i="19"/>
  <c r="D283" i="19"/>
  <c r="H282" i="19"/>
  <c r="C282" i="19"/>
  <c r="L281" i="19"/>
  <c r="K281" i="19"/>
  <c r="J281" i="19"/>
  <c r="I281" i="19"/>
  <c r="H281" i="19" s="1"/>
  <c r="G281" i="19"/>
  <c r="F281" i="19"/>
  <c r="E281" i="19"/>
  <c r="C281" i="19" s="1"/>
  <c r="D281" i="19"/>
  <c r="H280" i="19"/>
  <c r="C280" i="19"/>
  <c r="H279" i="19"/>
  <c r="C279" i="19"/>
  <c r="H278" i="19"/>
  <c r="C278" i="19"/>
  <c r="H277" i="19"/>
  <c r="C277" i="19"/>
  <c r="L276" i="19"/>
  <c r="K276" i="19"/>
  <c r="K270" i="19" s="1"/>
  <c r="K269" i="19" s="1"/>
  <c r="J276" i="19"/>
  <c r="I276" i="19"/>
  <c r="G276" i="19"/>
  <c r="F276" i="19"/>
  <c r="E276" i="19"/>
  <c r="D276" i="19"/>
  <c r="C276" i="19"/>
  <c r="H275" i="19"/>
  <c r="C275" i="19"/>
  <c r="H274" i="19"/>
  <c r="C274" i="19"/>
  <c r="H273" i="19"/>
  <c r="C273" i="19"/>
  <c r="L272" i="19"/>
  <c r="K272" i="19"/>
  <c r="J272" i="19"/>
  <c r="I272" i="19"/>
  <c r="H272" i="19" s="1"/>
  <c r="G272" i="19"/>
  <c r="G270" i="19" s="1"/>
  <c r="F272" i="19"/>
  <c r="E272" i="19"/>
  <c r="D272" i="19"/>
  <c r="C272" i="19"/>
  <c r="H271" i="19"/>
  <c r="C271" i="19"/>
  <c r="L270" i="19"/>
  <c r="J270" i="19"/>
  <c r="I270" i="19"/>
  <c r="H270" i="19" s="1"/>
  <c r="F270" i="19"/>
  <c r="E270" i="19"/>
  <c r="D270" i="19"/>
  <c r="L269" i="19"/>
  <c r="J269" i="19"/>
  <c r="I269" i="19"/>
  <c r="F269" i="19"/>
  <c r="E269" i="19"/>
  <c r="D269" i="19"/>
  <c r="H268" i="19"/>
  <c r="C268" i="19"/>
  <c r="H267" i="19"/>
  <c r="C267" i="19"/>
  <c r="H266" i="19"/>
  <c r="C266" i="19"/>
  <c r="H265" i="19"/>
  <c r="C265" i="19"/>
  <c r="L264" i="19"/>
  <c r="K264" i="19"/>
  <c r="J264" i="19"/>
  <c r="I264" i="19"/>
  <c r="G264" i="19"/>
  <c r="F264" i="19"/>
  <c r="E264" i="19"/>
  <c r="D264" i="19"/>
  <c r="C264" i="19"/>
  <c r="H263" i="19"/>
  <c r="C263" i="19"/>
  <c r="H262" i="19"/>
  <c r="C262" i="19"/>
  <c r="H261" i="19"/>
  <c r="C261" i="19"/>
  <c r="L260" i="19"/>
  <c r="K260" i="19"/>
  <c r="K259" i="19" s="1"/>
  <c r="J260" i="19"/>
  <c r="I260" i="19"/>
  <c r="G260" i="19"/>
  <c r="F260" i="19"/>
  <c r="E260" i="19"/>
  <c r="D260" i="19"/>
  <c r="C260" i="19"/>
  <c r="L259" i="19"/>
  <c r="J259" i="19"/>
  <c r="I259" i="19"/>
  <c r="F259" i="19"/>
  <c r="E259" i="19"/>
  <c r="D259" i="19"/>
  <c r="H258" i="19"/>
  <c r="C258" i="19"/>
  <c r="H257" i="19"/>
  <c r="C257" i="19"/>
  <c r="H256" i="19"/>
  <c r="C256" i="19"/>
  <c r="H255" i="19"/>
  <c r="C255" i="19"/>
  <c r="H254" i="19"/>
  <c r="C254" i="19"/>
  <c r="H253" i="19"/>
  <c r="C253" i="19"/>
  <c r="L252" i="19"/>
  <c r="K252" i="19"/>
  <c r="K251" i="19" s="1"/>
  <c r="J252" i="19"/>
  <c r="I252" i="19"/>
  <c r="H252" i="19" s="1"/>
  <c r="G252" i="19"/>
  <c r="G251" i="19" s="1"/>
  <c r="F252" i="19"/>
  <c r="E252" i="19"/>
  <c r="D252" i="19"/>
  <c r="C252" i="19"/>
  <c r="L251" i="19"/>
  <c r="J251" i="19"/>
  <c r="I251" i="19"/>
  <c r="H251" i="19" s="1"/>
  <c r="F251" i="19"/>
  <c r="E251" i="19"/>
  <c r="D251" i="19"/>
  <c r="H250" i="19"/>
  <c r="C250" i="19"/>
  <c r="H249" i="19"/>
  <c r="C249" i="19"/>
  <c r="H248" i="19"/>
  <c r="C248" i="19"/>
  <c r="H247" i="19"/>
  <c r="C247" i="19"/>
  <c r="L246" i="19"/>
  <c r="K246" i="19"/>
  <c r="J246" i="19"/>
  <c r="I246" i="19"/>
  <c r="H246" i="19" s="1"/>
  <c r="G246" i="19"/>
  <c r="F246" i="19"/>
  <c r="E246" i="19"/>
  <c r="D246" i="19"/>
  <c r="C246" i="19"/>
  <c r="H245" i="19"/>
  <c r="C245" i="19"/>
  <c r="H244" i="19"/>
  <c r="C244" i="19"/>
  <c r="H243" i="19"/>
  <c r="C243" i="19"/>
  <c r="H242" i="19"/>
  <c r="C242" i="19"/>
  <c r="H241" i="19"/>
  <c r="C241" i="19"/>
  <c r="H240" i="19"/>
  <c r="C240" i="19"/>
  <c r="H239" i="19"/>
  <c r="C239" i="19"/>
  <c r="L238" i="19"/>
  <c r="K238" i="19"/>
  <c r="J238" i="19"/>
  <c r="I238" i="19"/>
  <c r="G238" i="19"/>
  <c r="G231" i="19" s="1"/>
  <c r="F238" i="19"/>
  <c r="E238" i="19"/>
  <c r="D238" i="19"/>
  <c r="C238" i="19"/>
  <c r="H237" i="19"/>
  <c r="C237" i="19"/>
  <c r="H236" i="19"/>
  <c r="C236" i="19"/>
  <c r="L235" i="19"/>
  <c r="K235" i="19"/>
  <c r="J235" i="19"/>
  <c r="I235" i="19"/>
  <c r="H235" i="19" s="1"/>
  <c r="G235" i="19"/>
  <c r="F235" i="19"/>
  <c r="E235" i="19"/>
  <c r="C235" i="19" s="1"/>
  <c r="D235" i="19"/>
  <c r="H234" i="19"/>
  <c r="C234" i="19"/>
  <c r="L233" i="19"/>
  <c r="K233" i="19"/>
  <c r="J233" i="19"/>
  <c r="I233" i="19"/>
  <c r="H233" i="19" s="1"/>
  <c r="G233" i="19"/>
  <c r="F233" i="19"/>
  <c r="E233" i="19"/>
  <c r="C233" i="19" s="1"/>
  <c r="D233" i="19"/>
  <c r="H232" i="19"/>
  <c r="C232" i="19"/>
  <c r="L231" i="19"/>
  <c r="J231" i="19"/>
  <c r="F231" i="19"/>
  <c r="E231" i="19"/>
  <c r="D231" i="19"/>
  <c r="L230" i="19"/>
  <c r="J230" i="19"/>
  <c r="F230" i="19"/>
  <c r="D230" i="19"/>
  <c r="H229" i="19"/>
  <c r="C229" i="19"/>
  <c r="H228" i="19"/>
  <c r="C228" i="19"/>
  <c r="L227" i="19"/>
  <c r="K227" i="19"/>
  <c r="J227" i="19"/>
  <c r="I227" i="19"/>
  <c r="H227" i="19" s="1"/>
  <c r="G227" i="19"/>
  <c r="F227" i="19"/>
  <c r="E227" i="19"/>
  <c r="D227" i="19"/>
  <c r="H226" i="19"/>
  <c r="C226" i="19"/>
  <c r="H225" i="19"/>
  <c r="D225" i="19"/>
  <c r="C225" i="19"/>
  <c r="H224" i="19"/>
  <c r="C224" i="19"/>
  <c r="H223" i="19"/>
  <c r="C223" i="19"/>
  <c r="H222" i="19"/>
  <c r="C222" i="19"/>
  <c r="H221" i="19"/>
  <c r="C221" i="19"/>
  <c r="H220" i="19"/>
  <c r="C220" i="19"/>
  <c r="H219" i="19"/>
  <c r="C219" i="19"/>
  <c r="H218" i="19"/>
  <c r="C218" i="19"/>
  <c r="H217" i="19"/>
  <c r="C217" i="19"/>
  <c r="L216" i="19"/>
  <c r="K216" i="19"/>
  <c r="J216" i="19"/>
  <c r="I216" i="19"/>
  <c r="H216" i="19" s="1"/>
  <c r="G216" i="19"/>
  <c r="F216" i="19"/>
  <c r="E216" i="19"/>
  <c r="D216" i="19"/>
  <c r="C216" i="19" s="1"/>
  <c r="H215" i="19"/>
  <c r="C215" i="19"/>
  <c r="H214" i="19"/>
  <c r="C214" i="19"/>
  <c r="H213" i="19"/>
  <c r="C213" i="19"/>
  <c r="H212" i="19"/>
  <c r="C212" i="19"/>
  <c r="H211" i="19"/>
  <c r="C211" i="19"/>
  <c r="H210" i="19"/>
  <c r="C210" i="19"/>
  <c r="H209" i="19"/>
  <c r="C209" i="19"/>
  <c r="H208" i="19"/>
  <c r="C208" i="19"/>
  <c r="H207" i="19"/>
  <c r="C207" i="19"/>
  <c r="H206" i="19"/>
  <c r="C206" i="19"/>
  <c r="L205" i="19"/>
  <c r="K205" i="19"/>
  <c r="K204" i="19" s="1"/>
  <c r="J205" i="19"/>
  <c r="J204" i="19" s="1"/>
  <c r="J195" i="19" s="1"/>
  <c r="J194" i="19" s="1"/>
  <c r="I205" i="19"/>
  <c r="G205" i="19"/>
  <c r="G204" i="19" s="1"/>
  <c r="F205" i="19"/>
  <c r="F204" i="19" s="1"/>
  <c r="F195" i="19" s="1"/>
  <c r="F194" i="19" s="1"/>
  <c r="E205" i="19"/>
  <c r="D205" i="19"/>
  <c r="C205" i="19"/>
  <c r="L204" i="19"/>
  <c r="D204" i="19"/>
  <c r="H203" i="19"/>
  <c r="C203" i="19"/>
  <c r="H202" i="19"/>
  <c r="C202" i="19"/>
  <c r="H201" i="19"/>
  <c r="C201" i="19"/>
  <c r="H200" i="19"/>
  <c r="C200" i="19"/>
  <c r="H199" i="19"/>
  <c r="C199" i="19"/>
  <c r="L198" i="19"/>
  <c r="K198" i="19"/>
  <c r="J198" i="19"/>
  <c r="I198" i="19"/>
  <c r="H198" i="19" s="1"/>
  <c r="G198" i="19"/>
  <c r="F198" i="19"/>
  <c r="E198" i="19"/>
  <c r="E196" i="19" s="1"/>
  <c r="D198" i="19"/>
  <c r="H197" i="19"/>
  <c r="C197" i="19"/>
  <c r="L196" i="19"/>
  <c r="L195" i="19" s="1"/>
  <c r="L194" i="19" s="1"/>
  <c r="K196" i="19"/>
  <c r="J196" i="19"/>
  <c r="G196" i="19"/>
  <c r="F196" i="19"/>
  <c r="D196" i="19"/>
  <c r="D195" i="19" s="1"/>
  <c r="D194" i="19" s="1"/>
  <c r="K195" i="19"/>
  <c r="G195" i="19"/>
  <c r="H193" i="19"/>
  <c r="C193" i="19"/>
  <c r="L192" i="19"/>
  <c r="L191" i="19" s="1"/>
  <c r="K192" i="19"/>
  <c r="J192" i="19"/>
  <c r="I192" i="19"/>
  <c r="G192" i="19"/>
  <c r="F192" i="19"/>
  <c r="E192" i="19"/>
  <c r="E191" i="19" s="1"/>
  <c r="D192" i="19"/>
  <c r="D191" i="19" s="1"/>
  <c r="C191" i="19" s="1"/>
  <c r="K191" i="19"/>
  <c r="J191" i="19"/>
  <c r="G191" i="19"/>
  <c r="F191" i="19"/>
  <c r="H190" i="19"/>
  <c r="C190" i="19"/>
  <c r="H189" i="19"/>
  <c r="C189" i="19"/>
  <c r="L188" i="19"/>
  <c r="L187" i="19" s="1"/>
  <c r="K188" i="19"/>
  <c r="J188" i="19"/>
  <c r="I188" i="19"/>
  <c r="G188" i="19"/>
  <c r="F188" i="19"/>
  <c r="E188" i="19"/>
  <c r="E187" i="19" s="1"/>
  <c r="D188" i="19"/>
  <c r="K187" i="19"/>
  <c r="J187" i="19"/>
  <c r="G187" i="19"/>
  <c r="F187" i="19"/>
  <c r="H186" i="19"/>
  <c r="C186" i="19"/>
  <c r="H185" i="19"/>
  <c r="C185" i="19"/>
  <c r="L184" i="19"/>
  <c r="K184" i="19"/>
  <c r="J184" i="19"/>
  <c r="I184" i="19"/>
  <c r="H184" i="19" s="1"/>
  <c r="G184" i="19"/>
  <c r="F184" i="19"/>
  <c r="E184" i="19"/>
  <c r="D184" i="19"/>
  <c r="C184" i="19" s="1"/>
  <c r="H183" i="19"/>
  <c r="C183" i="19"/>
  <c r="H182" i="19"/>
  <c r="C182" i="19"/>
  <c r="H181" i="19"/>
  <c r="C181" i="19"/>
  <c r="H180" i="19"/>
  <c r="C180" i="19"/>
  <c r="L179" i="19"/>
  <c r="K179" i="19"/>
  <c r="J179" i="19"/>
  <c r="I179" i="19"/>
  <c r="H179" i="19" s="1"/>
  <c r="G179" i="19"/>
  <c r="F179" i="19"/>
  <c r="E179" i="19"/>
  <c r="D179" i="19"/>
  <c r="C179" i="19"/>
  <c r="H178" i="19"/>
  <c r="C178" i="19"/>
  <c r="H177" i="19"/>
  <c r="C177" i="19"/>
  <c r="H176" i="19"/>
  <c r="C176" i="19"/>
  <c r="L175" i="19"/>
  <c r="K175" i="19"/>
  <c r="J175" i="19"/>
  <c r="J174" i="19" s="1"/>
  <c r="J173" i="19" s="1"/>
  <c r="I175" i="19"/>
  <c r="G175" i="19"/>
  <c r="G174" i="19" s="1"/>
  <c r="G173" i="19" s="1"/>
  <c r="F175" i="19"/>
  <c r="F174" i="19" s="1"/>
  <c r="F173" i="19" s="1"/>
  <c r="E175" i="19"/>
  <c r="D175" i="19"/>
  <c r="C175" i="19"/>
  <c r="L174" i="19"/>
  <c r="L173" i="19" s="1"/>
  <c r="I174" i="19"/>
  <c r="E174" i="19"/>
  <c r="E173" i="19" s="1"/>
  <c r="D174" i="19"/>
  <c r="D173" i="19" s="1"/>
  <c r="C173" i="19" s="1"/>
  <c r="H172" i="19"/>
  <c r="C172" i="19"/>
  <c r="H171" i="19"/>
  <c r="C171" i="19"/>
  <c r="H170" i="19"/>
  <c r="C170" i="19"/>
  <c r="H169" i="19"/>
  <c r="C169" i="19"/>
  <c r="H168" i="19"/>
  <c r="C168" i="19"/>
  <c r="H167" i="19"/>
  <c r="C167" i="19"/>
  <c r="L166" i="19"/>
  <c r="L165" i="19" s="1"/>
  <c r="K166" i="19"/>
  <c r="J166" i="19"/>
  <c r="I166" i="19"/>
  <c r="G166" i="19"/>
  <c r="F166" i="19"/>
  <c r="E166" i="19"/>
  <c r="E165" i="19" s="1"/>
  <c r="D166" i="19"/>
  <c r="D165" i="19" s="1"/>
  <c r="K165" i="19"/>
  <c r="J165" i="19"/>
  <c r="G165" i="19"/>
  <c r="F165" i="19"/>
  <c r="C165" i="19"/>
  <c r="H164" i="19"/>
  <c r="C164" i="19"/>
  <c r="H163" i="19"/>
  <c r="C163" i="19"/>
  <c r="H162" i="19"/>
  <c r="C162" i="19"/>
  <c r="H161" i="19"/>
  <c r="C161" i="19"/>
  <c r="L160" i="19"/>
  <c r="K160" i="19"/>
  <c r="J160" i="19"/>
  <c r="I160" i="19"/>
  <c r="H160" i="19" s="1"/>
  <c r="G160" i="19"/>
  <c r="F160" i="19"/>
  <c r="E160" i="19"/>
  <c r="D160" i="19"/>
  <c r="C160" i="19" s="1"/>
  <c r="H159" i="19"/>
  <c r="C159" i="19"/>
  <c r="H158" i="19"/>
  <c r="C158" i="19"/>
  <c r="H157" i="19"/>
  <c r="C157" i="19"/>
  <c r="H156" i="19"/>
  <c r="C156" i="19"/>
  <c r="H155" i="19"/>
  <c r="C155" i="19"/>
  <c r="H154" i="19"/>
  <c r="C154" i="19"/>
  <c r="H153" i="19"/>
  <c r="C153" i="19"/>
  <c r="H152" i="19"/>
  <c r="C152" i="19"/>
  <c r="L151" i="19"/>
  <c r="K151" i="19"/>
  <c r="J151" i="19"/>
  <c r="I151" i="19"/>
  <c r="H151" i="19" s="1"/>
  <c r="G151" i="19"/>
  <c r="F151" i="19"/>
  <c r="E151" i="19"/>
  <c r="D151" i="19"/>
  <c r="C151" i="19"/>
  <c r="H150" i="19"/>
  <c r="C150" i="19"/>
  <c r="H149" i="19"/>
  <c r="C149" i="19"/>
  <c r="H148" i="19"/>
  <c r="C148" i="19"/>
  <c r="H147" i="19"/>
  <c r="C147" i="19"/>
  <c r="H146" i="19"/>
  <c r="C146" i="19"/>
  <c r="H145" i="19"/>
  <c r="C145" i="19"/>
  <c r="L144" i="19"/>
  <c r="K144" i="19"/>
  <c r="J144" i="19"/>
  <c r="I144" i="19"/>
  <c r="H144" i="19" s="1"/>
  <c r="G144" i="19"/>
  <c r="F144" i="19"/>
  <c r="E144" i="19"/>
  <c r="E130" i="19" s="1"/>
  <c r="D144" i="19"/>
  <c r="H143" i="19"/>
  <c r="C143" i="19"/>
  <c r="H142" i="19"/>
  <c r="C142" i="19"/>
  <c r="L141" i="19"/>
  <c r="K141" i="19"/>
  <c r="J141" i="19"/>
  <c r="I141" i="19"/>
  <c r="H141" i="19" s="1"/>
  <c r="G141" i="19"/>
  <c r="F141" i="19"/>
  <c r="E141" i="19"/>
  <c r="D141" i="19"/>
  <c r="C141" i="19"/>
  <c r="H140" i="19"/>
  <c r="C140" i="19"/>
  <c r="H139" i="19"/>
  <c r="C139" i="19"/>
  <c r="H138" i="19"/>
  <c r="C138" i="19"/>
  <c r="H137" i="19"/>
  <c r="C137" i="19"/>
  <c r="L136" i="19"/>
  <c r="K136" i="19"/>
  <c r="J136" i="19"/>
  <c r="I136" i="19"/>
  <c r="H136" i="19" s="1"/>
  <c r="G136" i="19"/>
  <c r="F136" i="19"/>
  <c r="E136" i="19"/>
  <c r="D136" i="19"/>
  <c r="C136" i="19" s="1"/>
  <c r="H135" i="19"/>
  <c r="C135" i="19"/>
  <c r="H134" i="19"/>
  <c r="C134" i="19"/>
  <c r="H133" i="19"/>
  <c r="C133" i="19"/>
  <c r="H132" i="19"/>
  <c r="C132" i="19"/>
  <c r="L131" i="19"/>
  <c r="K131" i="19"/>
  <c r="K130" i="19" s="1"/>
  <c r="J131" i="19"/>
  <c r="J130" i="19" s="1"/>
  <c r="I131" i="19"/>
  <c r="G131" i="19"/>
  <c r="F131" i="19"/>
  <c r="F130" i="19" s="1"/>
  <c r="E131" i="19"/>
  <c r="D131" i="19"/>
  <c r="C131" i="19"/>
  <c r="L130" i="19"/>
  <c r="D130" i="19"/>
  <c r="H129" i="19"/>
  <c r="C129" i="19"/>
  <c r="C128" i="19" s="1"/>
  <c r="L128" i="19"/>
  <c r="K128" i="19"/>
  <c r="J128" i="19"/>
  <c r="I128" i="19"/>
  <c r="H128" i="19"/>
  <c r="G128" i="19"/>
  <c r="F128" i="19"/>
  <c r="E128" i="19"/>
  <c r="D128" i="19"/>
  <c r="H127" i="19"/>
  <c r="C127" i="19"/>
  <c r="H126" i="19"/>
  <c r="C126" i="19"/>
  <c r="H125" i="19"/>
  <c r="C125" i="19"/>
  <c r="H124" i="19"/>
  <c r="C124" i="19"/>
  <c r="H123" i="19"/>
  <c r="C123" i="19"/>
  <c r="L122" i="19"/>
  <c r="K122" i="19"/>
  <c r="J122" i="19"/>
  <c r="I122" i="19"/>
  <c r="H122" i="19" s="1"/>
  <c r="G122" i="19"/>
  <c r="F122" i="19"/>
  <c r="E122" i="19"/>
  <c r="D122" i="19"/>
  <c r="C122" i="19" s="1"/>
  <c r="H121" i="19"/>
  <c r="C121" i="19"/>
  <c r="H120" i="19"/>
  <c r="C120" i="19"/>
  <c r="H119" i="19"/>
  <c r="C119" i="19"/>
  <c r="H118" i="19"/>
  <c r="C118" i="19"/>
  <c r="H117" i="19"/>
  <c r="C117" i="19"/>
  <c r="L116" i="19"/>
  <c r="K116" i="19"/>
  <c r="J116" i="19"/>
  <c r="I116" i="19"/>
  <c r="H116" i="19" s="1"/>
  <c r="G116" i="19"/>
  <c r="F116" i="19"/>
  <c r="E116" i="19"/>
  <c r="D116" i="19"/>
  <c r="C116" i="19" s="1"/>
  <c r="H115" i="19"/>
  <c r="C115" i="19"/>
  <c r="H114" i="19"/>
  <c r="C114" i="19"/>
  <c r="H113" i="19"/>
  <c r="C113" i="19"/>
  <c r="L112" i="19"/>
  <c r="K112" i="19"/>
  <c r="J112" i="19"/>
  <c r="I112" i="19"/>
  <c r="H112" i="19" s="1"/>
  <c r="G112" i="19"/>
  <c r="F112" i="19"/>
  <c r="E112" i="19"/>
  <c r="D112" i="19"/>
  <c r="C112" i="19" s="1"/>
  <c r="H111" i="19"/>
  <c r="C111" i="19"/>
  <c r="H110" i="19"/>
  <c r="C110" i="19"/>
  <c r="H109" i="19"/>
  <c r="C109" i="19"/>
  <c r="H108" i="19"/>
  <c r="C108" i="19"/>
  <c r="H107" i="19"/>
  <c r="C107" i="19"/>
  <c r="H106" i="19"/>
  <c r="C106" i="19"/>
  <c r="H105" i="19"/>
  <c r="C105" i="19"/>
  <c r="H104" i="19"/>
  <c r="C104" i="19"/>
  <c r="L103" i="19"/>
  <c r="K103" i="19"/>
  <c r="J103" i="19"/>
  <c r="I103" i="19"/>
  <c r="H103" i="19" s="1"/>
  <c r="G103" i="19"/>
  <c r="F103" i="19"/>
  <c r="E103" i="19"/>
  <c r="D103" i="19"/>
  <c r="C103" i="19"/>
  <c r="H102" i="19"/>
  <c r="C102" i="19"/>
  <c r="H101" i="19"/>
  <c r="C101" i="19"/>
  <c r="H100" i="19"/>
  <c r="C100" i="19"/>
  <c r="H99" i="19"/>
  <c r="C99" i="19"/>
  <c r="H98" i="19"/>
  <c r="C98" i="19"/>
  <c r="H97" i="19"/>
  <c r="C97" i="19"/>
  <c r="H96" i="19"/>
  <c r="C96" i="19"/>
  <c r="L95" i="19"/>
  <c r="K95" i="19"/>
  <c r="J95" i="19"/>
  <c r="I95" i="19"/>
  <c r="G95" i="19"/>
  <c r="G83" i="19" s="1"/>
  <c r="F95" i="19"/>
  <c r="E95" i="19"/>
  <c r="D95" i="19"/>
  <c r="C95" i="19"/>
  <c r="H94" i="19"/>
  <c r="C94" i="19"/>
  <c r="H93" i="19"/>
  <c r="C93" i="19"/>
  <c r="H92" i="19"/>
  <c r="C92" i="19"/>
  <c r="H91" i="19"/>
  <c r="C91" i="19"/>
  <c r="H90" i="19"/>
  <c r="C90" i="19"/>
  <c r="L89" i="19"/>
  <c r="K89" i="19"/>
  <c r="J89" i="19"/>
  <c r="I89" i="19"/>
  <c r="G89" i="19"/>
  <c r="F89" i="19"/>
  <c r="E89" i="19"/>
  <c r="D89" i="19"/>
  <c r="C89" i="19"/>
  <c r="H88" i="19"/>
  <c r="C88" i="19"/>
  <c r="H87" i="19"/>
  <c r="C87" i="19"/>
  <c r="H86" i="19"/>
  <c r="C86" i="19"/>
  <c r="H85" i="19"/>
  <c r="C85" i="19"/>
  <c r="L84" i="19"/>
  <c r="L83" i="19" s="1"/>
  <c r="K84" i="19"/>
  <c r="J84" i="19"/>
  <c r="I84" i="19"/>
  <c r="G84" i="19"/>
  <c r="F84" i="19"/>
  <c r="E84" i="19"/>
  <c r="E83" i="19" s="1"/>
  <c r="D84" i="19"/>
  <c r="D83" i="19" s="1"/>
  <c r="K83" i="19"/>
  <c r="J83" i="19"/>
  <c r="F83" i="19"/>
  <c r="C83" i="19"/>
  <c r="H82" i="19"/>
  <c r="C82" i="19"/>
  <c r="H81" i="19"/>
  <c r="C81" i="19"/>
  <c r="L80" i="19"/>
  <c r="K80" i="19"/>
  <c r="J80" i="19"/>
  <c r="I80" i="19"/>
  <c r="G80" i="19"/>
  <c r="F80" i="19"/>
  <c r="E80" i="19"/>
  <c r="D80" i="19"/>
  <c r="C80" i="19" s="1"/>
  <c r="H79" i="19"/>
  <c r="C79" i="19"/>
  <c r="H78" i="19"/>
  <c r="C78" i="19"/>
  <c r="L77" i="19"/>
  <c r="K77" i="19"/>
  <c r="K76" i="19" s="1"/>
  <c r="J77" i="19"/>
  <c r="J76" i="19" s="1"/>
  <c r="I77" i="19"/>
  <c r="H77" i="19" s="1"/>
  <c r="G77" i="19"/>
  <c r="G76" i="19" s="1"/>
  <c r="F77" i="19"/>
  <c r="F76" i="19" s="1"/>
  <c r="E77" i="19"/>
  <c r="D77" i="19"/>
  <c r="C77" i="19"/>
  <c r="L76" i="19"/>
  <c r="E76" i="19"/>
  <c r="E75" i="19" s="1"/>
  <c r="D76" i="19"/>
  <c r="D75" i="19" s="1"/>
  <c r="H74" i="19"/>
  <c r="C74" i="19"/>
  <c r="H73" i="19"/>
  <c r="C73" i="19"/>
  <c r="H72" i="19"/>
  <c r="C72" i="19"/>
  <c r="H71" i="19"/>
  <c r="C71" i="19"/>
  <c r="H70" i="19"/>
  <c r="C70" i="19"/>
  <c r="L69" i="19"/>
  <c r="K69" i="19"/>
  <c r="K67" i="19" s="1"/>
  <c r="J69" i="19"/>
  <c r="I69" i="19"/>
  <c r="G69" i="19"/>
  <c r="F69" i="19"/>
  <c r="E69" i="19"/>
  <c r="D69" i="19"/>
  <c r="C69" i="19"/>
  <c r="H68" i="19"/>
  <c r="C68" i="19"/>
  <c r="L67" i="19"/>
  <c r="J67" i="19"/>
  <c r="I67" i="19"/>
  <c r="G67" i="19"/>
  <c r="F67" i="19"/>
  <c r="E67" i="19"/>
  <c r="D67" i="19"/>
  <c r="C67" i="19"/>
  <c r="H66" i="19"/>
  <c r="C66" i="19"/>
  <c r="H65" i="19"/>
  <c r="C65" i="19"/>
  <c r="H64" i="19"/>
  <c r="C64" i="19"/>
  <c r="H63" i="19"/>
  <c r="C63" i="19"/>
  <c r="H62" i="19"/>
  <c r="C62" i="19"/>
  <c r="H61" i="19"/>
  <c r="C61" i="19"/>
  <c r="H60" i="19"/>
  <c r="C60" i="19"/>
  <c r="H59" i="19"/>
  <c r="C59" i="19"/>
  <c r="L58" i="19"/>
  <c r="K58" i="19"/>
  <c r="J58" i="19"/>
  <c r="I58" i="19"/>
  <c r="H58" i="19" s="1"/>
  <c r="G58" i="19"/>
  <c r="F58" i="19"/>
  <c r="E58" i="19"/>
  <c r="D58" i="19"/>
  <c r="C58" i="19" s="1"/>
  <c r="H57" i="19"/>
  <c r="C57" i="19"/>
  <c r="H56" i="19"/>
  <c r="C56" i="19"/>
  <c r="L55" i="19"/>
  <c r="K55" i="19"/>
  <c r="K54" i="19" s="1"/>
  <c r="J55" i="19"/>
  <c r="J54" i="19" s="1"/>
  <c r="I55" i="19"/>
  <c r="G55" i="19"/>
  <c r="G54" i="19" s="1"/>
  <c r="F55" i="19"/>
  <c r="F54" i="19" s="1"/>
  <c r="F53" i="19" s="1"/>
  <c r="E55" i="19"/>
  <c r="D55" i="19"/>
  <c r="C55" i="19"/>
  <c r="L54" i="19"/>
  <c r="L53" i="19" s="1"/>
  <c r="E54" i="19"/>
  <c r="E53" i="19" s="1"/>
  <c r="D54" i="19"/>
  <c r="K53" i="19"/>
  <c r="J53" i="19"/>
  <c r="G53" i="19"/>
  <c r="E52" i="19"/>
  <c r="H47" i="19"/>
  <c r="C47" i="19"/>
  <c r="H46" i="19"/>
  <c r="C46" i="19"/>
  <c r="L45" i="19"/>
  <c r="L20" i="19" s="1"/>
  <c r="G45" i="19"/>
  <c r="C45" i="19" s="1"/>
  <c r="H44" i="19"/>
  <c r="C44" i="19"/>
  <c r="K43" i="19"/>
  <c r="J43" i="19"/>
  <c r="I43" i="19"/>
  <c r="H43" i="19" s="1"/>
  <c r="F43" i="19"/>
  <c r="E43" i="19"/>
  <c r="D43" i="19"/>
  <c r="C43" i="19" s="1"/>
  <c r="H42" i="19"/>
  <c r="C42" i="19"/>
  <c r="I41" i="19"/>
  <c r="H41" i="19" s="1"/>
  <c r="D41" i="19"/>
  <c r="C41" i="19" s="1"/>
  <c r="H40" i="19"/>
  <c r="C40" i="19"/>
  <c r="H39" i="19"/>
  <c r="C39" i="19"/>
  <c r="H38" i="19"/>
  <c r="C38" i="19"/>
  <c r="H37" i="19"/>
  <c r="C37" i="19"/>
  <c r="K36" i="19"/>
  <c r="H36" i="19" s="1"/>
  <c r="F36" i="19"/>
  <c r="C36" i="19" s="1"/>
  <c r="H35" i="19"/>
  <c r="C35" i="19"/>
  <c r="H34" i="19"/>
  <c r="C34" i="19"/>
  <c r="K33" i="19"/>
  <c r="H33" i="19" s="1"/>
  <c r="F33" i="19"/>
  <c r="C33" i="19" s="1"/>
  <c r="H32" i="19"/>
  <c r="C32" i="19"/>
  <c r="K31" i="19"/>
  <c r="H31" i="19" s="1"/>
  <c r="F31" i="19"/>
  <c r="H30" i="19"/>
  <c r="C30" i="19"/>
  <c r="H29" i="19"/>
  <c r="C29" i="19"/>
  <c r="H28" i="19"/>
  <c r="C28" i="19"/>
  <c r="K27" i="19"/>
  <c r="H27" i="19" s="1"/>
  <c r="F27" i="19"/>
  <c r="C27" i="19" s="1"/>
  <c r="H25" i="19"/>
  <c r="C25" i="19"/>
  <c r="D24" i="19"/>
  <c r="C24" i="19" s="1"/>
  <c r="H23" i="19"/>
  <c r="C23" i="19"/>
  <c r="H22" i="19"/>
  <c r="C22" i="19"/>
  <c r="L21" i="19"/>
  <c r="L289" i="19" s="1"/>
  <c r="L288" i="19" s="1"/>
  <c r="K21" i="19"/>
  <c r="K289" i="19" s="1"/>
  <c r="K288" i="19" s="1"/>
  <c r="J21" i="19"/>
  <c r="I21" i="19"/>
  <c r="I289" i="19" s="1"/>
  <c r="I288" i="19" s="1"/>
  <c r="G21" i="19"/>
  <c r="G289" i="19" s="1"/>
  <c r="G288" i="19" s="1"/>
  <c r="F21" i="19"/>
  <c r="E21" i="19"/>
  <c r="E20" i="19" s="1"/>
  <c r="D21" i="19"/>
  <c r="D289" i="19" s="1"/>
  <c r="D288" i="19" s="1"/>
  <c r="D20" i="19"/>
  <c r="H298" i="18"/>
  <c r="C298" i="18"/>
  <c r="H297" i="18"/>
  <c r="C297" i="18"/>
  <c r="H296" i="18"/>
  <c r="C296" i="18"/>
  <c r="H295" i="18"/>
  <c r="C295" i="18"/>
  <c r="H294" i="18"/>
  <c r="C294" i="18"/>
  <c r="H293" i="18"/>
  <c r="C293" i="18"/>
  <c r="H292" i="18"/>
  <c r="C292" i="18"/>
  <c r="H291" i="18"/>
  <c r="H290" i="18" s="1"/>
  <c r="C291" i="18"/>
  <c r="C290" i="18" s="1"/>
  <c r="L290" i="18"/>
  <c r="K290" i="18"/>
  <c r="J290" i="18"/>
  <c r="I290" i="18"/>
  <c r="G290" i="18"/>
  <c r="F290" i="18"/>
  <c r="E290" i="18"/>
  <c r="D290" i="18"/>
  <c r="H285" i="18"/>
  <c r="C285" i="18"/>
  <c r="H284" i="18"/>
  <c r="C284" i="18"/>
  <c r="L283" i="18"/>
  <c r="K283" i="18"/>
  <c r="J283" i="18"/>
  <c r="G283" i="18"/>
  <c r="F283" i="18"/>
  <c r="E283" i="18"/>
  <c r="D283" i="18"/>
  <c r="C282" i="18"/>
  <c r="L281" i="18"/>
  <c r="K281" i="18"/>
  <c r="J281" i="18"/>
  <c r="G281" i="18"/>
  <c r="G269" i="18" s="1"/>
  <c r="F281" i="18"/>
  <c r="E281" i="18"/>
  <c r="D281" i="18"/>
  <c r="C281" i="18"/>
  <c r="H280" i="18"/>
  <c r="C280" i="18"/>
  <c r="H279" i="18"/>
  <c r="C279" i="18"/>
  <c r="H278" i="18"/>
  <c r="C278" i="18"/>
  <c r="H277" i="18"/>
  <c r="C277" i="18"/>
  <c r="L276" i="18"/>
  <c r="K276" i="18"/>
  <c r="J276" i="18"/>
  <c r="G276" i="18"/>
  <c r="F276" i="18"/>
  <c r="E276" i="18"/>
  <c r="C276" i="18" s="1"/>
  <c r="D276" i="18"/>
  <c r="H275" i="18"/>
  <c r="C275" i="18"/>
  <c r="H274" i="18"/>
  <c r="C274" i="18"/>
  <c r="H273" i="18"/>
  <c r="C273" i="18"/>
  <c r="L272" i="18"/>
  <c r="L270" i="18" s="1"/>
  <c r="L269" i="18" s="1"/>
  <c r="K272" i="18"/>
  <c r="J272" i="18"/>
  <c r="J270" i="18" s="1"/>
  <c r="J269" i="18" s="1"/>
  <c r="G272" i="18"/>
  <c r="F272" i="18"/>
  <c r="F270" i="18" s="1"/>
  <c r="F269" i="18" s="1"/>
  <c r="E272" i="18"/>
  <c r="D272" i="18"/>
  <c r="H271" i="18"/>
  <c r="C271" i="18"/>
  <c r="K270" i="18"/>
  <c r="G270" i="18"/>
  <c r="E270" i="18"/>
  <c r="E269" i="18" s="1"/>
  <c r="K269" i="18"/>
  <c r="H268" i="18"/>
  <c r="C268" i="18"/>
  <c r="C267" i="18"/>
  <c r="H266" i="18"/>
  <c r="C266" i="18"/>
  <c r="H265" i="18"/>
  <c r="C265" i="18"/>
  <c r="L264" i="18"/>
  <c r="K264" i="18"/>
  <c r="K259" i="18" s="1"/>
  <c r="J264" i="18"/>
  <c r="G264" i="18"/>
  <c r="G259" i="18" s="1"/>
  <c r="F264" i="18"/>
  <c r="E264" i="18"/>
  <c r="C264" i="18" s="1"/>
  <c r="D264" i="18"/>
  <c r="H263" i="18"/>
  <c r="C263" i="18"/>
  <c r="H262" i="18"/>
  <c r="C262" i="18"/>
  <c r="H261" i="18"/>
  <c r="C261" i="18"/>
  <c r="L260" i="18"/>
  <c r="L259" i="18" s="1"/>
  <c r="K260" i="18"/>
  <c r="J260" i="18"/>
  <c r="G260" i="18"/>
  <c r="F260" i="18"/>
  <c r="E260" i="18"/>
  <c r="E259" i="18" s="1"/>
  <c r="D260" i="18"/>
  <c r="J259" i="18"/>
  <c r="F259" i="18"/>
  <c r="H258" i="18"/>
  <c r="C258" i="18"/>
  <c r="H257" i="18"/>
  <c r="C257" i="18"/>
  <c r="H256" i="18"/>
  <c r="C256" i="18"/>
  <c r="H255" i="18"/>
  <c r="C255" i="18"/>
  <c r="H254" i="18"/>
  <c r="C254" i="18"/>
  <c r="I252" i="18"/>
  <c r="H253" i="18"/>
  <c r="C253" i="18"/>
  <c r="L252" i="18"/>
  <c r="K252" i="18"/>
  <c r="K251" i="18" s="1"/>
  <c r="J252" i="18"/>
  <c r="J251" i="18" s="1"/>
  <c r="G252" i="18"/>
  <c r="G251" i="18" s="1"/>
  <c r="F252" i="18"/>
  <c r="F251" i="18" s="1"/>
  <c r="E252" i="18"/>
  <c r="D252" i="18"/>
  <c r="L251" i="18"/>
  <c r="E251" i="18"/>
  <c r="D251" i="18"/>
  <c r="H250" i="18"/>
  <c r="C250" i="18"/>
  <c r="H249" i="18"/>
  <c r="C249" i="18"/>
  <c r="H248" i="18"/>
  <c r="C248" i="18"/>
  <c r="H247" i="18"/>
  <c r="C247" i="18"/>
  <c r="L246" i="18"/>
  <c r="K246" i="18"/>
  <c r="J246" i="18"/>
  <c r="G246" i="18"/>
  <c r="F246" i="18"/>
  <c r="E246" i="18"/>
  <c r="D246" i="18"/>
  <c r="H245" i="18"/>
  <c r="C245" i="18"/>
  <c r="H244" i="18"/>
  <c r="C244" i="18"/>
  <c r="H243" i="18"/>
  <c r="C243" i="18"/>
  <c r="H242" i="18"/>
  <c r="C242" i="18"/>
  <c r="H241" i="18"/>
  <c r="C241" i="18"/>
  <c r="H240" i="18"/>
  <c r="C240" i="18"/>
  <c r="H239" i="18"/>
  <c r="C239" i="18"/>
  <c r="L238" i="18"/>
  <c r="K238" i="18"/>
  <c r="J238" i="18"/>
  <c r="I238" i="18"/>
  <c r="H238" i="18" s="1"/>
  <c r="G238" i="18"/>
  <c r="F238" i="18"/>
  <c r="E238" i="18"/>
  <c r="C238" i="18" s="1"/>
  <c r="D238" i="18"/>
  <c r="H237" i="18"/>
  <c r="C237" i="18"/>
  <c r="H236" i="18"/>
  <c r="C236" i="18"/>
  <c r="L235" i="18"/>
  <c r="K235" i="18"/>
  <c r="J235" i="18"/>
  <c r="I235" i="18"/>
  <c r="H235" i="18" s="1"/>
  <c r="G235" i="18"/>
  <c r="F235" i="18"/>
  <c r="E235" i="18"/>
  <c r="C235" i="18" s="1"/>
  <c r="D235" i="18"/>
  <c r="I233" i="18"/>
  <c r="H233" i="18" s="1"/>
  <c r="H234" i="18"/>
  <c r="C234" i="18"/>
  <c r="L233" i="18"/>
  <c r="L231" i="18" s="1"/>
  <c r="L230" i="18" s="1"/>
  <c r="K233" i="18"/>
  <c r="J233" i="18"/>
  <c r="J231" i="18" s="1"/>
  <c r="G233" i="18"/>
  <c r="F233" i="18"/>
  <c r="F231" i="18" s="1"/>
  <c r="E233" i="18"/>
  <c r="D233" i="18"/>
  <c r="C232" i="18"/>
  <c r="K231" i="18"/>
  <c r="G231" i="18"/>
  <c r="E231" i="18"/>
  <c r="E230" i="18" s="1"/>
  <c r="G230" i="18"/>
  <c r="H229" i="18"/>
  <c r="C229" i="18"/>
  <c r="H228" i="18"/>
  <c r="C228" i="18"/>
  <c r="L227" i="18"/>
  <c r="K227" i="18"/>
  <c r="J227" i="18"/>
  <c r="I227" i="18"/>
  <c r="H227" i="18" s="1"/>
  <c r="G227" i="18"/>
  <c r="F227" i="18"/>
  <c r="E227" i="18"/>
  <c r="D227" i="18"/>
  <c r="C227" i="18"/>
  <c r="H226" i="18"/>
  <c r="D226" i="18"/>
  <c r="C226" i="18"/>
  <c r="H225" i="18"/>
  <c r="D225" i="18"/>
  <c r="C225" i="18"/>
  <c r="H224" i="18"/>
  <c r="C224" i="18"/>
  <c r="H223" i="18"/>
  <c r="C223" i="18"/>
  <c r="H222" i="18"/>
  <c r="C222" i="18"/>
  <c r="H221" i="18"/>
  <c r="C221" i="18"/>
  <c r="H220" i="18"/>
  <c r="C220" i="18"/>
  <c r="H219" i="18"/>
  <c r="C219" i="18"/>
  <c r="H218" i="18"/>
  <c r="C218" i="18"/>
  <c r="H217" i="18"/>
  <c r="C217" i="18"/>
  <c r="L216" i="18"/>
  <c r="K216" i="18"/>
  <c r="J216" i="18"/>
  <c r="G216" i="18"/>
  <c r="F216" i="18"/>
  <c r="E216" i="18"/>
  <c r="D216" i="18"/>
  <c r="C216" i="18" s="1"/>
  <c r="H215" i="18"/>
  <c r="C215" i="18"/>
  <c r="H214" i="18"/>
  <c r="C214" i="18"/>
  <c r="H213" i="18"/>
  <c r="C213" i="18"/>
  <c r="H212" i="18"/>
  <c r="C212" i="18"/>
  <c r="H211" i="18"/>
  <c r="C211" i="18"/>
  <c r="H210" i="18"/>
  <c r="C210" i="18"/>
  <c r="H209" i="18"/>
  <c r="C209" i="18"/>
  <c r="H208" i="18"/>
  <c r="C208" i="18"/>
  <c r="H207" i="18"/>
  <c r="C207" i="18"/>
  <c r="I205" i="18"/>
  <c r="H206" i="18"/>
  <c r="C206" i="18"/>
  <c r="L205" i="18"/>
  <c r="K205" i="18"/>
  <c r="K204" i="18" s="1"/>
  <c r="J205" i="18"/>
  <c r="H205" i="18"/>
  <c r="G205" i="18"/>
  <c r="G204" i="18" s="1"/>
  <c r="F205" i="18"/>
  <c r="E205" i="18"/>
  <c r="D205" i="18"/>
  <c r="J204" i="18"/>
  <c r="F204" i="18"/>
  <c r="F195" i="18" s="1"/>
  <c r="E204" i="18"/>
  <c r="H203" i="18"/>
  <c r="C203" i="18"/>
  <c r="H202" i="18"/>
  <c r="C202" i="18"/>
  <c r="H201" i="18"/>
  <c r="C201" i="18"/>
  <c r="H200" i="18"/>
  <c r="C200" i="18"/>
  <c r="C199" i="18"/>
  <c r="L198" i="18"/>
  <c r="K198" i="18"/>
  <c r="K196" i="18" s="1"/>
  <c r="K195" i="18" s="1"/>
  <c r="J198" i="18"/>
  <c r="G198" i="18"/>
  <c r="G196" i="18" s="1"/>
  <c r="G195" i="18" s="1"/>
  <c r="G194" i="18" s="1"/>
  <c r="F198" i="18"/>
  <c r="E198" i="18"/>
  <c r="E196" i="18" s="1"/>
  <c r="E195" i="18" s="1"/>
  <c r="E194" i="18" s="1"/>
  <c r="D198" i="18"/>
  <c r="C198" i="18"/>
  <c r="H197" i="18"/>
  <c r="C197" i="18"/>
  <c r="L196" i="18"/>
  <c r="J196" i="18"/>
  <c r="F196" i="18"/>
  <c r="D196" i="18"/>
  <c r="J195" i="18"/>
  <c r="H193" i="18"/>
  <c r="C193" i="18"/>
  <c r="L192" i="18"/>
  <c r="L191" i="18" s="1"/>
  <c r="L187" i="18" s="1"/>
  <c r="K192" i="18"/>
  <c r="J192" i="18"/>
  <c r="I192" i="18"/>
  <c r="G192" i="18"/>
  <c r="F192" i="18"/>
  <c r="E192" i="18"/>
  <c r="D192" i="18"/>
  <c r="D191" i="18" s="1"/>
  <c r="K191" i="18"/>
  <c r="J191" i="18"/>
  <c r="G191" i="18"/>
  <c r="F191" i="18"/>
  <c r="H190" i="18"/>
  <c r="C190" i="18"/>
  <c r="C189" i="18"/>
  <c r="L188" i="18"/>
  <c r="K188" i="18"/>
  <c r="J188" i="18"/>
  <c r="J187" i="18" s="1"/>
  <c r="G188" i="18"/>
  <c r="G187" i="18" s="1"/>
  <c r="F188" i="18"/>
  <c r="F187" i="18" s="1"/>
  <c r="E188" i="18"/>
  <c r="D188" i="18"/>
  <c r="C188" i="18"/>
  <c r="H186" i="18"/>
  <c r="C186" i="18"/>
  <c r="H185" i="18"/>
  <c r="C185" i="18"/>
  <c r="L184" i="18"/>
  <c r="K184" i="18"/>
  <c r="J184" i="18"/>
  <c r="I184" i="18"/>
  <c r="H184" i="18" s="1"/>
  <c r="G184" i="18"/>
  <c r="F184" i="18"/>
  <c r="E184" i="18"/>
  <c r="C184" i="18" s="1"/>
  <c r="D184" i="18"/>
  <c r="H183" i="18"/>
  <c r="C183" i="18"/>
  <c r="H182" i="18"/>
  <c r="C182" i="18"/>
  <c r="H181" i="18"/>
  <c r="C181" i="18"/>
  <c r="C180" i="18"/>
  <c r="L179" i="18"/>
  <c r="K179" i="18"/>
  <c r="K174" i="18" s="1"/>
  <c r="K173" i="18" s="1"/>
  <c r="J179" i="18"/>
  <c r="G179" i="18"/>
  <c r="G174" i="18" s="1"/>
  <c r="G173" i="18" s="1"/>
  <c r="F179" i="18"/>
  <c r="E179" i="18"/>
  <c r="D179" i="18"/>
  <c r="C179" i="18"/>
  <c r="H178" i="18"/>
  <c r="C178" i="18"/>
  <c r="C177" i="18"/>
  <c r="H176" i="18"/>
  <c r="C176" i="18"/>
  <c r="L175" i="18"/>
  <c r="K175" i="18"/>
  <c r="J175" i="18"/>
  <c r="J174" i="18" s="1"/>
  <c r="G175" i="18"/>
  <c r="F175" i="18"/>
  <c r="F174" i="18" s="1"/>
  <c r="F173" i="18" s="1"/>
  <c r="E175" i="18"/>
  <c r="E174" i="18" s="1"/>
  <c r="E173" i="18" s="1"/>
  <c r="D175" i="18"/>
  <c r="C175" i="18" s="1"/>
  <c r="L174" i="18"/>
  <c r="L173" i="18" s="1"/>
  <c r="D174" i="18"/>
  <c r="J173" i="18"/>
  <c r="H172" i="18"/>
  <c r="C172" i="18"/>
  <c r="H171" i="18"/>
  <c r="C171" i="18"/>
  <c r="H170" i="18"/>
  <c r="C170" i="18"/>
  <c r="H169" i="18"/>
  <c r="C169" i="18"/>
  <c r="C168" i="18"/>
  <c r="H167" i="18"/>
  <c r="C167" i="18"/>
  <c r="L166" i="18"/>
  <c r="K166" i="18"/>
  <c r="J166" i="18"/>
  <c r="J165" i="18" s="1"/>
  <c r="G166" i="18"/>
  <c r="F166" i="18"/>
  <c r="F165" i="18" s="1"/>
  <c r="E166" i="18"/>
  <c r="E165" i="18" s="1"/>
  <c r="D166" i="18"/>
  <c r="L165" i="18"/>
  <c r="K165" i="18"/>
  <c r="G165" i="18"/>
  <c r="D165" i="18"/>
  <c r="H164" i="18"/>
  <c r="C164" i="18"/>
  <c r="H163" i="18"/>
  <c r="C163" i="18"/>
  <c r="C162" i="18"/>
  <c r="H161" i="18"/>
  <c r="C161" i="18"/>
  <c r="L160" i="18"/>
  <c r="K160" i="18"/>
  <c r="J160" i="18"/>
  <c r="G160" i="18"/>
  <c r="F160" i="18"/>
  <c r="E160" i="18"/>
  <c r="D160" i="18"/>
  <c r="H159" i="18"/>
  <c r="C159" i="18"/>
  <c r="H158" i="18"/>
  <c r="C158" i="18"/>
  <c r="H157" i="18"/>
  <c r="C157" i="18"/>
  <c r="H156" i="18"/>
  <c r="C156" i="18"/>
  <c r="H155" i="18"/>
  <c r="C155" i="18"/>
  <c r="H154" i="18"/>
  <c r="C154" i="18"/>
  <c r="H153" i="18"/>
  <c r="C153" i="18"/>
  <c r="H152" i="18"/>
  <c r="C152" i="18"/>
  <c r="L151" i="18"/>
  <c r="K151" i="18"/>
  <c r="J151" i="18"/>
  <c r="G151" i="18"/>
  <c r="F151" i="18"/>
  <c r="E151" i="18"/>
  <c r="D151" i="18"/>
  <c r="C151" i="18" s="1"/>
  <c r="H150" i="18"/>
  <c r="C150" i="18"/>
  <c r="H149" i="18"/>
  <c r="C149" i="18"/>
  <c r="H148" i="18"/>
  <c r="C148" i="18"/>
  <c r="H147" i="18"/>
  <c r="C147" i="18"/>
  <c r="H146" i="18"/>
  <c r="C146" i="18"/>
  <c r="H145" i="18"/>
  <c r="C145" i="18"/>
  <c r="L144" i="18"/>
  <c r="K144" i="18"/>
  <c r="J144" i="18"/>
  <c r="G144" i="18"/>
  <c r="F144" i="18"/>
  <c r="E144" i="18"/>
  <c r="D144" i="18"/>
  <c r="C144" i="18" s="1"/>
  <c r="H143" i="18"/>
  <c r="C143" i="18"/>
  <c r="H142" i="18"/>
  <c r="C142" i="18"/>
  <c r="L141" i="18"/>
  <c r="K141" i="18"/>
  <c r="J141" i="18"/>
  <c r="G141" i="18"/>
  <c r="F141" i="18"/>
  <c r="E141" i="18"/>
  <c r="D141" i="18"/>
  <c r="C141" i="18" s="1"/>
  <c r="H140" i="18"/>
  <c r="C140" i="18"/>
  <c r="H139" i="18"/>
  <c r="C139" i="18"/>
  <c r="C138" i="18"/>
  <c r="H137" i="18"/>
  <c r="C137" i="18"/>
  <c r="L136" i="18"/>
  <c r="K136" i="18"/>
  <c r="J136" i="18"/>
  <c r="G136" i="18"/>
  <c r="F136" i="18"/>
  <c r="F130" i="18" s="1"/>
  <c r="E136" i="18"/>
  <c r="D136" i="18"/>
  <c r="H135" i="18"/>
  <c r="C135" i="18"/>
  <c r="H134" i="18"/>
  <c r="C134" i="18"/>
  <c r="H133" i="18"/>
  <c r="C133" i="18"/>
  <c r="H132" i="18"/>
  <c r="C132" i="18"/>
  <c r="L131" i="18"/>
  <c r="L130" i="18" s="1"/>
  <c r="K131" i="18"/>
  <c r="K130" i="18" s="1"/>
  <c r="J131" i="18"/>
  <c r="G131" i="18"/>
  <c r="G130" i="18" s="1"/>
  <c r="F131" i="18"/>
  <c r="E131" i="18"/>
  <c r="D131" i="18"/>
  <c r="J130" i="18"/>
  <c r="E130" i="18"/>
  <c r="C129" i="18"/>
  <c r="L128" i="18"/>
  <c r="K128" i="18"/>
  <c r="J128" i="18"/>
  <c r="G128" i="18"/>
  <c r="G83" i="18" s="1"/>
  <c r="F128" i="18"/>
  <c r="E128" i="18"/>
  <c r="D128" i="18"/>
  <c r="C128" i="18"/>
  <c r="H127" i="18"/>
  <c r="C127" i="18"/>
  <c r="H126" i="18"/>
  <c r="C126" i="18"/>
  <c r="H125" i="18"/>
  <c r="C125" i="18"/>
  <c r="H124" i="18"/>
  <c r="C124" i="18"/>
  <c r="H123" i="18"/>
  <c r="C123" i="18"/>
  <c r="L122" i="18"/>
  <c r="L83" i="18" s="1"/>
  <c r="K122" i="18"/>
  <c r="J122" i="18"/>
  <c r="G122" i="18"/>
  <c r="F122" i="18"/>
  <c r="E122" i="18"/>
  <c r="D122" i="18"/>
  <c r="C122" i="18" s="1"/>
  <c r="H121" i="18"/>
  <c r="C121" i="18"/>
  <c r="H120" i="18"/>
  <c r="C120" i="18"/>
  <c r="C119" i="18"/>
  <c r="H118" i="18"/>
  <c r="C118" i="18"/>
  <c r="H117" i="18"/>
  <c r="C117" i="18"/>
  <c r="L116" i="18"/>
  <c r="K116" i="18"/>
  <c r="J116" i="18"/>
  <c r="G116" i="18"/>
  <c r="F116" i="18"/>
  <c r="E116" i="18"/>
  <c r="D116" i="18"/>
  <c r="C116" i="18" s="1"/>
  <c r="H115" i="18"/>
  <c r="C115" i="18"/>
  <c r="H114" i="18"/>
  <c r="C114" i="18"/>
  <c r="H113" i="18"/>
  <c r="C113" i="18"/>
  <c r="L112" i="18"/>
  <c r="K112" i="18"/>
  <c r="J112" i="18"/>
  <c r="G112" i="18"/>
  <c r="F112" i="18"/>
  <c r="E112" i="18"/>
  <c r="D112" i="18"/>
  <c r="C112" i="18" s="1"/>
  <c r="H111" i="18"/>
  <c r="C111" i="18"/>
  <c r="H110" i="18"/>
  <c r="C110" i="18"/>
  <c r="H109" i="18"/>
  <c r="C109" i="18"/>
  <c r="H108" i="18"/>
  <c r="C108" i="18"/>
  <c r="H107" i="18"/>
  <c r="C107" i="18"/>
  <c r="H106" i="18"/>
  <c r="C106" i="18"/>
  <c r="C105" i="18"/>
  <c r="H104" i="18"/>
  <c r="D104" i="18"/>
  <c r="C104" i="18" s="1"/>
  <c r="L103" i="18"/>
  <c r="K103" i="18"/>
  <c r="J103" i="18"/>
  <c r="G103" i="18"/>
  <c r="F103" i="18"/>
  <c r="E103" i="18"/>
  <c r="H102" i="18"/>
  <c r="D102" i="18"/>
  <c r="C102" i="18"/>
  <c r="H101" i="18"/>
  <c r="C101" i="18"/>
  <c r="H100" i="18"/>
  <c r="C100" i="18"/>
  <c r="H99" i="18"/>
  <c r="C99" i="18"/>
  <c r="H98" i="18"/>
  <c r="C98" i="18"/>
  <c r="H97" i="18"/>
  <c r="C97" i="18"/>
  <c r="C96" i="18"/>
  <c r="L95" i="18"/>
  <c r="K95" i="18"/>
  <c r="J95" i="18"/>
  <c r="G95" i="18"/>
  <c r="F95" i="18"/>
  <c r="E95" i="18"/>
  <c r="D95" i="18"/>
  <c r="C95" i="18"/>
  <c r="H94" i="18"/>
  <c r="C94" i="18"/>
  <c r="H93" i="18"/>
  <c r="C93" i="18"/>
  <c r="H92" i="18"/>
  <c r="C92" i="18"/>
  <c r="H91" i="18"/>
  <c r="C91" i="18"/>
  <c r="C90" i="18"/>
  <c r="L89" i="18"/>
  <c r="K89" i="18"/>
  <c r="K83" i="18" s="1"/>
  <c r="J89" i="18"/>
  <c r="G89" i="18"/>
  <c r="F89" i="18"/>
  <c r="E89" i="18"/>
  <c r="D89" i="18"/>
  <c r="C89" i="18" s="1"/>
  <c r="H88" i="18"/>
  <c r="C88" i="18"/>
  <c r="H87" i="18"/>
  <c r="C87" i="18"/>
  <c r="C86" i="18"/>
  <c r="H85" i="18"/>
  <c r="C85" i="18"/>
  <c r="L84" i="18"/>
  <c r="K84" i="18"/>
  <c r="J84" i="18"/>
  <c r="J83" i="18" s="1"/>
  <c r="G84" i="18"/>
  <c r="F84" i="18"/>
  <c r="E84" i="18"/>
  <c r="E83" i="18" s="1"/>
  <c r="D84" i="18"/>
  <c r="F83" i="18"/>
  <c r="H82" i="18"/>
  <c r="C82" i="18"/>
  <c r="C81" i="18"/>
  <c r="L80" i="18"/>
  <c r="K80" i="18"/>
  <c r="J80" i="18"/>
  <c r="J76" i="18" s="1"/>
  <c r="G80" i="18"/>
  <c r="F80" i="18"/>
  <c r="F76" i="18" s="1"/>
  <c r="F75" i="18" s="1"/>
  <c r="E80" i="18"/>
  <c r="D80" i="18"/>
  <c r="H79" i="18"/>
  <c r="C79" i="18"/>
  <c r="H78" i="18"/>
  <c r="C78" i="18"/>
  <c r="L77" i="18"/>
  <c r="K77" i="18"/>
  <c r="J77" i="18"/>
  <c r="G77" i="18"/>
  <c r="G76" i="18" s="1"/>
  <c r="F77" i="18"/>
  <c r="E77" i="18"/>
  <c r="D77" i="18"/>
  <c r="C77" i="18" s="1"/>
  <c r="L76" i="18"/>
  <c r="E76" i="18"/>
  <c r="D76" i="18"/>
  <c r="H74" i="18"/>
  <c r="C74" i="18"/>
  <c r="H73" i="18"/>
  <c r="C73" i="18"/>
  <c r="H72" i="18"/>
  <c r="C72" i="18"/>
  <c r="H71" i="18"/>
  <c r="C71" i="18"/>
  <c r="C70" i="18"/>
  <c r="L69" i="18"/>
  <c r="L67" i="18" s="1"/>
  <c r="K69" i="18"/>
  <c r="K67" i="18" s="1"/>
  <c r="J69" i="18"/>
  <c r="G69" i="18"/>
  <c r="G67" i="18" s="1"/>
  <c r="F69" i="18"/>
  <c r="E69" i="18"/>
  <c r="D69" i="18"/>
  <c r="D67" i="18" s="1"/>
  <c r="H68" i="18"/>
  <c r="C68" i="18"/>
  <c r="J67" i="18"/>
  <c r="F67" i="18"/>
  <c r="E67" i="18"/>
  <c r="H66" i="18"/>
  <c r="C66" i="18"/>
  <c r="H65" i="18"/>
  <c r="C65" i="18"/>
  <c r="H64" i="18"/>
  <c r="C64" i="18"/>
  <c r="H63" i="18"/>
  <c r="C63" i="18"/>
  <c r="H62" i="18"/>
  <c r="C62" i="18"/>
  <c r="H61" i="18"/>
  <c r="C61" i="18"/>
  <c r="H60" i="18"/>
  <c r="C60" i="18"/>
  <c r="H59" i="18"/>
  <c r="C59" i="18"/>
  <c r="L58" i="18"/>
  <c r="K58" i="18"/>
  <c r="J58" i="18"/>
  <c r="G58" i="18"/>
  <c r="F58" i="18"/>
  <c r="F54" i="18" s="1"/>
  <c r="F53" i="18" s="1"/>
  <c r="E58" i="18"/>
  <c r="D58" i="18"/>
  <c r="C58" i="18"/>
  <c r="H57" i="18"/>
  <c r="C57" i="18"/>
  <c r="H56" i="18"/>
  <c r="C56" i="18"/>
  <c r="L55" i="18"/>
  <c r="K55" i="18"/>
  <c r="J55" i="18"/>
  <c r="J54" i="18" s="1"/>
  <c r="J53" i="18" s="1"/>
  <c r="G55" i="18"/>
  <c r="F55" i="18"/>
  <c r="E55" i="18"/>
  <c r="D55" i="18"/>
  <c r="C55" i="18"/>
  <c r="E54" i="18"/>
  <c r="E53" i="18" s="1"/>
  <c r="D54" i="18"/>
  <c r="D53" i="18"/>
  <c r="H47" i="18"/>
  <c r="C47" i="18"/>
  <c r="H46" i="18"/>
  <c r="C46" i="18"/>
  <c r="L45" i="18"/>
  <c r="G45" i="18"/>
  <c r="G20" i="18" s="1"/>
  <c r="H44" i="18"/>
  <c r="C44" i="18"/>
  <c r="K43" i="18"/>
  <c r="J43" i="18"/>
  <c r="I43" i="18"/>
  <c r="H43" i="18"/>
  <c r="F43" i="18"/>
  <c r="E43" i="18"/>
  <c r="D43" i="18"/>
  <c r="C43" i="18"/>
  <c r="H42" i="18"/>
  <c r="C42" i="18"/>
  <c r="I41" i="18"/>
  <c r="H41" i="18"/>
  <c r="D41" i="18"/>
  <c r="C41" i="18" s="1"/>
  <c r="H40" i="18"/>
  <c r="C40" i="18"/>
  <c r="H39" i="18"/>
  <c r="C39" i="18"/>
  <c r="H38" i="18"/>
  <c r="C38" i="18"/>
  <c r="H37" i="18"/>
  <c r="C37" i="18"/>
  <c r="K36" i="18"/>
  <c r="H36" i="18" s="1"/>
  <c r="F36" i="18"/>
  <c r="C36" i="18" s="1"/>
  <c r="H35" i="18"/>
  <c r="C35" i="18"/>
  <c r="H34" i="18"/>
  <c r="C34" i="18"/>
  <c r="K33" i="18"/>
  <c r="H33" i="18"/>
  <c r="F33" i="18"/>
  <c r="C33" i="18" s="1"/>
  <c r="H32" i="18"/>
  <c r="C32" i="18"/>
  <c r="K31" i="18"/>
  <c r="H31" i="18" s="1"/>
  <c r="F31" i="18"/>
  <c r="C31" i="18"/>
  <c r="H30" i="18"/>
  <c r="C30" i="18"/>
  <c r="H29" i="18"/>
  <c r="C29" i="18"/>
  <c r="H28" i="18"/>
  <c r="C28" i="18"/>
  <c r="K27" i="18"/>
  <c r="H27" i="18"/>
  <c r="F27" i="18"/>
  <c r="C27" i="18" s="1"/>
  <c r="K26" i="18"/>
  <c r="H26" i="18" s="1"/>
  <c r="F26" i="18"/>
  <c r="F20" i="18" s="1"/>
  <c r="H25" i="18"/>
  <c r="C25" i="18"/>
  <c r="D24" i="18"/>
  <c r="C24" i="18" s="1"/>
  <c r="H23" i="18"/>
  <c r="C23" i="18"/>
  <c r="H22" i="18"/>
  <c r="C22" i="18"/>
  <c r="L21" i="18"/>
  <c r="L289" i="18" s="1"/>
  <c r="L288" i="18" s="1"/>
  <c r="K21" i="18"/>
  <c r="K289" i="18" s="1"/>
  <c r="K288" i="18" s="1"/>
  <c r="J21" i="18"/>
  <c r="I21" i="18"/>
  <c r="G21" i="18"/>
  <c r="G289" i="18" s="1"/>
  <c r="G288" i="18" s="1"/>
  <c r="F21" i="18"/>
  <c r="F289" i="18" s="1"/>
  <c r="F288" i="18" s="1"/>
  <c r="E21" i="18"/>
  <c r="D21" i="18"/>
  <c r="K20" i="18"/>
  <c r="H298" i="17"/>
  <c r="C298" i="17"/>
  <c r="H297" i="17"/>
  <c r="C297" i="17"/>
  <c r="H296" i="17"/>
  <c r="C296" i="17"/>
  <c r="H295" i="17"/>
  <c r="C295" i="17"/>
  <c r="H294" i="17"/>
  <c r="C294" i="17"/>
  <c r="H293" i="17"/>
  <c r="C293" i="17"/>
  <c r="H292" i="17"/>
  <c r="C292" i="17"/>
  <c r="H291" i="17"/>
  <c r="H290" i="17" s="1"/>
  <c r="C291" i="17"/>
  <c r="C290" i="17" s="1"/>
  <c r="L290" i="17"/>
  <c r="K290" i="17"/>
  <c r="J290" i="17"/>
  <c r="I290" i="17"/>
  <c r="G290" i="17"/>
  <c r="F290" i="17"/>
  <c r="E290" i="17"/>
  <c r="D290" i="17"/>
  <c r="L289" i="17"/>
  <c r="L288" i="17" s="1"/>
  <c r="H285" i="17"/>
  <c r="C285" i="17"/>
  <c r="K283" i="17"/>
  <c r="H284" i="17"/>
  <c r="C284" i="17"/>
  <c r="L283" i="17"/>
  <c r="J283" i="17"/>
  <c r="I283" i="17"/>
  <c r="G283" i="17"/>
  <c r="F283" i="17"/>
  <c r="E283" i="17"/>
  <c r="D283" i="17"/>
  <c r="I281" i="17"/>
  <c r="C282" i="17"/>
  <c r="L281" i="17"/>
  <c r="J281" i="17"/>
  <c r="G281" i="17"/>
  <c r="F281" i="17"/>
  <c r="E281" i="17"/>
  <c r="D281" i="17"/>
  <c r="C281" i="17" s="1"/>
  <c r="H280" i="17"/>
  <c r="C280" i="17"/>
  <c r="H279" i="17"/>
  <c r="C279" i="17"/>
  <c r="H278" i="17"/>
  <c r="C278" i="17"/>
  <c r="K276" i="17"/>
  <c r="H277" i="17"/>
  <c r="C277" i="17"/>
  <c r="L276" i="17"/>
  <c r="J276" i="17"/>
  <c r="H276" i="17" s="1"/>
  <c r="I276" i="17"/>
  <c r="G276" i="17"/>
  <c r="F276" i="17"/>
  <c r="E276" i="17"/>
  <c r="D276" i="17"/>
  <c r="H275" i="17"/>
  <c r="C275" i="17"/>
  <c r="H274" i="17"/>
  <c r="C274" i="17"/>
  <c r="I272" i="17"/>
  <c r="I270" i="17" s="1"/>
  <c r="C273" i="17"/>
  <c r="L272" i="17"/>
  <c r="L270" i="17" s="1"/>
  <c r="L269" i="17" s="1"/>
  <c r="J272" i="17"/>
  <c r="G272" i="17"/>
  <c r="G270" i="17" s="1"/>
  <c r="G269" i="17" s="1"/>
  <c r="F272" i="17"/>
  <c r="E272" i="17"/>
  <c r="D272" i="17"/>
  <c r="H271" i="17"/>
  <c r="C271" i="17"/>
  <c r="J270" i="17"/>
  <c r="J269" i="17" s="1"/>
  <c r="F270" i="17"/>
  <c r="F269" i="17" s="1"/>
  <c r="E270" i="17"/>
  <c r="E269" i="17" s="1"/>
  <c r="H268" i="17"/>
  <c r="C268" i="17"/>
  <c r="H267" i="17"/>
  <c r="D267" i="17"/>
  <c r="C267" i="17"/>
  <c r="H266" i="17"/>
  <c r="C266" i="17"/>
  <c r="C265" i="17"/>
  <c r="L264" i="17"/>
  <c r="K264" i="17"/>
  <c r="J264" i="17"/>
  <c r="G264" i="17"/>
  <c r="F264" i="17"/>
  <c r="E264" i="17"/>
  <c r="D264" i="17"/>
  <c r="C264" i="17"/>
  <c r="H263" i="17"/>
  <c r="C263" i="17"/>
  <c r="H262" i="17"/>
  <c r="C262" i="17"/>
  <c r="H261" i="17"/>
  <c r="C261" i="17"/>
  <c r="L260" i="17"/>
  <c r="L259" i="17" s="1"/>
  <c r="K260" i="17"/>
  <c r="J260" i="17"/>
  <c r="I260" i="17"/>
  <c r="G260" i="17"/>
  <c r="F260" i="17"/>
  <c r="E260" i="17"/>
  <c r="D260" i="17"/>
  <c r="D259" i="17" s="1"/>
  <c r="K259" i="17"/>
  <c r="J259" i="17"/>
  <c r="G259" i="17"/>
  <c r="F259" i="17"/>
  <c r="H258" i="17"/>
  <c r="C258" i="17"/>
  <c r="H257" i="17"/>
  <c r="C257" i="17"/>
  <c r="H256" i="17"/>
  <c r="C256" i="17"/>
  <c r="H255" i="17"/>
  <c r="C255" i="17"/>
  <c r="H254" i="17"/>
  <c r="C254" i="17"/>
  <c r="H253" i="17"/>
  <c r="C253" i="17"/>
  <c r="L252" i="17"/>
  <c r="L251" i="17" s="1"/>
  <c r="K252" i="17"/>
  <c r="J252" i="17"/>
  <c r="I252" i="17"/>
  <c r="G252" i="17"/>
  <c r="F252" i="17"/>
  <c r="E252" i="17"/>
  <c r="D252" i="17"/>
  <c r="D251" i="17" s="1"/>
  <c r="K251" i="17"/>
  <c r="J251" i="17"/>
  <c r="G251" i="17"/>
  <c r="F251" i="17"/>
  <c r="H250" i="17"/>
  <c r="C250" i="17"/>
  <c r="H249" i="17"/>
  <c r="C249" i="17"/>
  <c r="H248" i="17"/>
  <c r="C248" i="17"/>
  <c r="H247" i="17"/>
  <c r="C247" i="17"/>
  <c r="L246" i="17"/>
  <c r="K246" i="17"/>
  <c r="J246" i="17"/>
  <c r="I246" i="17"/>
  <c r="H246" i="17" s="1"/>
  <c r="G246" i="17"/>
  <c r="F246" i="17"/>
  <c r="E246" i="17"/>
  <c r="D246" i="17"/>
  <c r="H245" i="17"/>
  <c r="C245" i="17"/>
  <c r="H244" i="17"/>
  <c r="C244" i="17"/>
  <c r="H243" i="17"/>
  <c r="C243" i="17"/>
  <c r="H242" i="17"/>
  <c r="C242" i="17"/>
  <c r="H241" i="17"/>
  <c r="C241" i="17"/>
  <c r="H240" i="17"/>
  <c r="C240" i="17"/>
  <c r="C239" i="17"/>
  <c r="L238" i="17"/>
  <c r="K238" i="17"/>
  <c r="J238" i="17"/>
  <c r="G238" i="17"/>
  <c r="F238" i="17"/>
  <c r="E238" i="17"/>
  <c r="D238" i="17"/>
  <c r="C238" i="17"/>
  <c r="H237" i="17"/>
  <c r="C237" i="17"/>
  <c r="H236" i="17"/>
  <c r="C236" i="17"/>
  <c r="L235" i="17"/>
  <c r="K235" i="17"/>
  <c r="J235" i="17"/>
  <c r="I235" i="17"/>
  <c r="H235" i="17" s="1"/>
  <c r="G235" i="17"/>
  <c r="F235" i="17"/>
  <c r="E235" i="17"/>
  <c r="C235" i="17" s="1"/>
  <c r="D235" i="17"/>
  <c r="C234" i="17"/>
  <c r="L233" i="17"/>
  <c r="K233" i="17"/>
  <c r="J233" i="17"/>
  <c r="J231" i="17" s="1"/>
  <c r="J230" i="17" s="1"/>
  <c r="G233" i="17"/>
  <c r="F233" i="17"/>
  <c r="F231" i="17" s="1"/>
  <c r="F230" i="17" s="1"/>
  <c r="E233" i="17"/>
  <c r="D233" i="17"/>
  <c r="C233" i="17"/>
  <c r="H232" i="17"/>
  <c r="C232" i="17"/>
  <c r="L231" i="17"/>
  <c r="D231" i="17"/>
  <c r="H229" i="17"/>
  <c r="C229" i="17"/>
  <c r="H228" i="17"/>
  <c r="C228" i="17"/>
  <c r="L227" i="17"/>
  <c r="K227" i="17"/>
  <c r="J227" i="17"/>
  <c r="I227" i="17"/>
  <c r="H227" i="17" s="1"/>
  <c r="G227" i="17"/>
  <c r="F227" i="17"/>
  <c r="E227" i="17"/>
  <c r="C227" i="17" s="1"/>
  <c r="D227" i="17"/>
  <c r="H226" i="17"/>
  <c r="D226" i="17"/>
  <c r="C226" i="17" s="1"/>
  <c r="H225" i="17"/>
  <c r="C225" i="17"/>
  <c r="H224" i="17"/>
  <c r="C224" i="17"/>
  <c r="H223" i="17"/>
  <c r="C223" i="17"/>
  <c r="H222" i="17"/>
  <c r="C222" i="17"/>
  <c r="H221" i="17"/>
  <c r="C221" i="17"/>
  <c r="H220" i="17"/>
  <c r="C220" i="17"/>
  <c r="H219" i="17"/>
  <c r="C219" i="17"/>
  <c r="H218" i="17"/>
  <c r="C218" i="17"/>
  <c r="I216" i="17"/>
  <c r="C217" i="17"/>
  <c r="L216" i="17"/>
  <c r="J216" i="17"/>
  <c r="G216" i="17"/>
  <c r="F216" i="17"/>
  <c r="E216" i="17"/>
  <c r="D216" i="17"/>
  <c r="C216" i="17" s="1"/>
  <c r="H215" i="17"/>
  <c r="C215" i="17"/>
  <c r="H214" i="17"/>
  <c r="C214" i="17"/>
  <c r="H213" i="17"/>
  <c r="C213" i="17"/>
  <c r="H212" i="17"/>
  <c r="C212" i="17"/>
  <c r="H211" i="17"/>
  <c r="C211" i="17"/>
  <c r="H210" i="17"/>
  <c r="C210" i="17"/>
  <c r="H209" i="17"/>
  <c r="C209" i="17"/>
  <c r="H208" i="17"/>
  <c r="C208" i="17"/>
  <c r="H207" i="17"/>
  <c r="C207" i="17"/>
  <c r="K205" i="17"/>
  <c r="C206" i="17"/>
  <c r="L205" i="17"/>
  <c r="J205" i="17"/>
  <c r="I205" i="17"/>
  <c r="H205" i="17"/>
  <c r="G205" i="17"/>
  <c r="F205" i="17"/>
  <c r="E205" i="17"/>
  <c r="D205" i="17"/>
  <c r="L204" i="17"/>
  <c r="J204" i="17"/>
  <c r="G204" i="17"/>
  <c r="F204" i="17"/>
  <c r="H203" i="17"/>
  <c r="C203" i="17"/>
  <c r="H202" i="17"/>
  <c r="C202" i="17"/>
  <c r="H201" i="17"/>
  <c r="C201" i="17"/>
  <c r="H200" i="17"/>
  <c r="C200" i="17"/>
  <c r="K198" i="17"/>
  <c r="I198" i="17"/>
  <c r="H199" i="17"/>
  <c r="C199" i="17"/>
  <c r="L198" i="17"/>
  <c r="J198" i="17"/>
  <c r="J196" i="17" s="1"/>
  <c r="J195" i="17" s="1"/>
  <c r="J194" i="17" s="1"/>
  <c r="G198" i="17"/>
  <c r="F198" i="17"/>
  <c r="E198" i="17"/>
  <c r="D198" i="17"/>
  <c r="C198" i="17" s="1"/>
  <c r="K196" i="17"/>
  <c r="H197" i="17"/>
  <c r="C197" i="17"/>
  <c r="L196" i="17"/>
  <c r="L195" i="17" s="1"/>
  <c r="G196" i="17"/>
  <c r="G195" i="17" s="1"/>
  <c r="F196" i="17"/>
  <c r="F195" i="17" s="1"/>
  <c r="F194" i="17" s="1"/>
  <c r="E196" i="17"/>
  <c r="D196" i="17"/>
  <c r="H193" i="17"/>
  <c r="C193" i="17"/>
  <c r="L192" i="17"/>
  <c r="L191" i="17" s="1"/>
  <c r="K192" i="17"/>
  <c r="J192" i="17"/>
  <c r="I192" i="17"/>
  <c r="G192" i="17"/>
  <c r="F192" i="17"/>
  <c r="E192" i="17"/>
  <c r="D192" i="17"/>
  <c r="D191" i="17" s="1"/>
  <c r="K191" i="17"/>
  <c r="K187" i="17" s="1"/>
  <c r="J191" i="17"/>
  <c r="G191" i="17"/>
  <c r="G187" i="17" s="1"/>
  <c r="F191" i="17"/>
  <c r="H190" i="17"/>
  <c r="C190" i="17"/>
  <c r="H189" i="17"/>
  <c r="C189" i="17"/>
  <c r="L188" i="17"/>
  <c r="K188" i="17"/>
  <c r="J188" i="17"/>
  <c r="I188" i="17"/>
  <c r="G188" i="17"/>
  <c r="F188" i="17"/>
  <c r="E188" i="17"/>
  <c r="D188" i="17"/>
  <c r="D187" i="17" s="1"/>
  <c r="J187" i="17"/>
  <c r="F187" i="17"/>
  <c r="H186" i="17"/>
  <c r="C186" i="17"/>
  <c r="H185" i="17"/>
  <c r="C185" i="17"/>
  <c r="L184" i="17"/>
  <c r="K184" i="17"/>
  <c r="J184" i="17"/>
  <c r="I184" i="17"/>
  <c r="H184" i="17" s="1"/>
  <c r="G184" i="17"/>
  <c r="F184" i="17"/>
  <c r="E184" i="17"/>
  <c r="C184" i="17" s="1"/>
  <c r="D184" i="17"/>
  <c r="H183" i="17"/>
  <c r="C183" i="17"/>
  <c r="H182" i="17"/>
  <c r="C182" i="17"/>
  <c r="H181" i="17"/>
  <c r="C181" i="17"/>
  <c r="C180" i="17"/>
  <c r="L179" i="17"/>
  <c r="K179" i="17"/>
  <c r="J179" i="17"/>
  <c r="G179" i="17"/>
  <c r="F179" i="17"/>
  <c r="E179" i="17"/>
  <c r="D179" i="17"/>
  <c r="C179" i="17"/>
  <c r="H178" i="17"/>
  <c r="C178" i="17"/>
  <c r="H177" i="17"/>
  <c r="C177" i="17"/>
  <c r="H176" i="17"/>
  <c r="C176" i="17"/>
  <c r="L175" i="17"/>
  <c r="L174" i="17" s="1"/>
  <c r="L173" i="17" s="1"/>
  <c r="K175" i="17"/>
  <c r="J175" i="17"/>
  <c r="I175" i="17"/>
  <c r="G175" i="17"/>
  <c r="F175" i="17"/>
  <c r="E175" i="17"/>
  <c r="D175" i="17"/>
  <c r="D174" i="17" s="1"/>
  <c r="K174" i="17"/>
  <c r="K173" i="17" s="1"/>
  <c r="J174" i="17"/>
  <c r="J173" i="17" s="1"/>
  <c r="G174" i="17"/>
  <c r="G173" i="17" s="1"/>
  <c r="F174" i="17"/>
  <c r="F173" i="17" s="1"/>
  <c r="H172" i="17"/>
  <c r="C172" i="17"/>
  <c r="H171" i="17"/>
  <c r="C171" i="17"/>
  <c r="H170" i="17"/>
  <c r="D170" i="17"/>
  <c r="C170" i="17" s="1"/>
  <c r="H169" i="17"/>
  <c r="C169" i="17"/>
  <c r="H168" i="17"/>
  <c r="C168" i="17"/>
  <c r="H167" i="17"/>
  <c r="C167" i="17"/>
  <c r="L166" i="17"/>
  <c r="L165" i="17" s="1"/>
  <c r="J166" i="17"/>
  <c r="G166" i="17"/>
  <c r="G165" i="17" s="1"/>
  <c r="F166" i="17"/>
  <c r="E166" i="17"/>
  <c r="D166" i="17"/>
  <c r="J165" i="17"/>
  <c r="F165" i="17"/>
  <c r="E165" i="17"/>
  <c r="C164" i="17"/>
  <c r="H163" i="17"/>
  <c r="C163" i="17"/>
  <c r="C162" i="17"/>
  <c r="H161" i="17"/>
  <c r="C161" i="17"/>
  <c r="L160" i="17"/>
  <c r="J160" i="17"/>
  <c r="G160" i="17"/>
  <c r="F160" i="17"/>
  <c r="E160" i="17"/>
  <c r="D160" i="17"/>
  <c r="C160" i="17" s="1"/>
  <c r="H159" i="17"/>
  <c r="C159" i="17"/>
  <c r="H158" i="17"/>
  <c r="C158" i="17"/>
  <c r="H157" i="17"/>
  <c r="C157" i="17"/>
  <c r="H156" i="17"/>
  <c r="C156" i="17"/>
  <c r="H155" i="17"/>
  <c r="C155" i="17"/>
  <c r="H154" i="17"/>
  <c r="C154" i="17"/>
  <c r="H153" i="17"/>
  <c r="C153" i="17"/>
  <c r="K151" i="17"/>
  <c r="H152" i="17"/>
  <c r="C152" i="17"/>
  <c r="L151" i="17"/>
  <c r="J151" i="17"/>
  <c r="H151" i="17" s="1"/>
  <c r="I151" i="17"/>
  <c r="G151" i="17"/>
  <c r="F151" i="17"/>
  <c r="E151" i="17"/>
  <c r="D151" i="17"/>
  <c r="C151" i="17" s="1"/>
  <c r="H150" i="17"/>
  <c r="C150" i="17"/>
  <c r="H149" i="17"/>
  <c r="C149" i="17"/>
  <c r="C148" i="17"/>
  <c r="H147" i="17"/>
  <c r="C147" i="17"/>
  <c r="C146" i="17"/>
  <c r="H145" i="17"/>
  <c r="C145" i="17"/>
  <c r="L144" i="17"/>
  <c r="J144" i="17"/>
  <c r="G144" i="17"/>
  <c r="F144" i="17"/>
  <c r="E144" i="17"/>
  <c r="D144" i="17"/>
  <c r="C144" i="17" s="1"/>
  <c r="H143" i="17"/>
  <c r="C143" i="17"/>
  <c r="K141" i="17"/>
  <c r="H142" i="17"/>
  <c r="C142" i="17"/>
  <c r="L141" i="17"/>
  <c r="J141" i="17"/>
  <c r="I141" i="17"/>
  <c r="G141" i="17"/>
  <c r="F141" i="17"/>
  <c r="E141" i="17"/>
  <c r="D141" i="17"/>
  <c r="C141" i="17" s="1"/>
  <c r="C140" i="17"/>
  <c r="H139" i="17"/>
  <c r="C139" i="17"/>
  <c r="C138" i="17"/>
  <c r="H137" i="17"/>
  <c r="C137" i="17"/>
  <c r="L136" i="17"/>
  <c r="J136" i="17"/>
  <c r="G136" i="17"/>
  <c r="F136" i="17"/>
  <c r="E136" i="17"/>
  <c r="D136" i="17"/>
  <c r="C136" i="17" s="1"/>
  <c r="H135" i="17"/>
  <c r="C135" i="17"/>
  <c r="H134" i="17"/>
  <c r="C134" i="17"/>
  <c r="H133" i="17"/>
  <c r="D133" i="17"/>
  <c r="C133" i="17" s="1"/>
  <c r="C132" i="17"/>
  <c r="L131" i="17"/>
  <c r="K131" i="17"/>
  <c r="J131" i="17"/>
  <c r="G131" i="17"/>
  <c r="G130" i="17" s="1"/>
  <c r="F131" i="17"/>
  <c r="F130" i="17" s="1"/>
  <c r="E131" i="17"/>
  <c r="E130" i="17"/>
  <c r="C129" i="17"/>
  <c r="L128" i="17"/>
  <c r="K128" i="17"/>
  <c r="J128" i="17"/>
  <c r="G128" i="17"/>
  <c r="F128" i="17"/>
  <c r="E128" i="17"/>
  <c r="D128" i="17"/>
  <c r="C128" i="17"/>
  <c r="H127" i="17"/>
  <c r="D127" i="17"/>
  <c r="C127" i="17" s="1"/>
  <c r="H126" i="17"/>
  <c r="D126" i="17"/>
  <c r="C126" i="17" s="1"/>
  <c r="H125" i="17"/>
  <c r="C125" i="17"/>
  <c r="H124" i="17"/>
  <c r="C124" i="17"/>
  <c r="C123" i="17"/>
  <c r="L122" i="17"/>
  <c r="K122" i="17"/>
  <c r="J122" i="17"/>
  <c r="G122" i="17"/>
  <c r="F122" i="17"/>
  <c r="E122" i="17"/>
  <c r="H121" i="17"/>
  <c r="D121" i="17"/>
  <c r="C121" i="17" s="1"/>
  <c r="H120" i="17"/>
  <c r="C120" i="17"/>
  <c r="H119" i="17"/>
  <c r="D119" i="17"/>
  <c r="C119" i="17" s="1"/>
  <c r="H118" i="17"/>
  <c r="C118" i="17"/>
  <c r="D117" i="17"/>
  <c r="C117" i="17" s="1"/>
  <c r="L116" i="17"/>
  <c r="K116" i="17"/>
  <c r="J116" i="17"/>
  <c r="G116" i="17"/>
  <c r="F116" i="17"/>
  <c r="E116" i="17"/>
  <c r="H115" i="17"/>
  <c r="C115" i="17"/>
  <c r="H114" i="17"/>
  <c r="C114" i="17"/>
  <c r="K112" i="17"/>
  <c r="I112" i="17"/>
  <c r="H113" i="17"/>
  <c r="C113" i="17"/>
  <c r="L112" i="17"/>
  <c r="J112" i="17"/>
  <c r="G112" i="17"/>
  <c r="F112" i="17"/>
  <c r="E112" i="17"/>
  <c r="D112" i="17"/>
  <c r="C112" i="17" s="1"/>
  <c r="H111" i="17"/>
  <c r="C111" i="17"/>
  <c r="H110" i="17"/>
  <c r="C110" i="17"/>
  <c r="D109" i="17"/>
  <c r="C109" i="17"/>
  <c r="H108" i="17"/>
  <c r="C108" i="17"/>
  <c r="H107" i="17"/>
  <c r="D107" i="17"/>
  <c r="H106" i="17"/>
  <c r="C106" i="17"/>
  <c r="H105" i="17"/>
  <c r="C105" i="17"/>
  <c r="H104" i="17"/>
  <c r="C104" i="17"/>
  <c r="L103" i="17"/>
  <c r="J103" i="17"/>
  <c r="I103" i="17"/>
  <c r="G103" i="17"/>
  <c r="F103" i="17"/>
  <c r="E103" i="17"/>
  <c r="D102" i="17"/>
  <c r="C102" i="17"/>
  <c r="H101" i="17"/>
  <c r="C101" i="17"/>
  <c r="H100" i="17"/>
  <c r="C100" i="17"/>
  <c r="H99" i="17"/>
  <c r="C99" i="17"/>
  <c r="H98" i="17"/>
  <c r="C98" i="17"/>
  <c r="H97" i="17"/>
  <c r="C97" i="17"/>
  <c r="H96" i="17"/>
  <c r="C96" i="17"/>
  <c r="L95" i="17"/>
  <c r="J95" i="17"/>
  <c r="I95" i="17"/>
  <c r="G95" i="17"/>
  <c r="F95" i="17"/>
  <c r="E95" i="17"/>
  <c r="D95" i="17"/>
  <c r="H94" i="17"/>
  <c r="C94" i="17"/>
  <c r="H93" i="17"/>
  <c r="C93" i="17"/>
  <c r="H92" i="17"/>
  <c r="D92" i="17"/>
  <c r="C92" i="17" s="1"/>
  <c r="H91" i="17"/>
  <c r="D91" i="17"/>
  <c r="C91" i="17"/>
  <c r="K89" i="17"/>
  <c r="D90" i="17"/>
  <c r="L89" i="17"/>
  <c r="J89" i="17"/>
  <c r="J83" i="17" s="1"/>
  <c r="G89" i="17"/>
  <c r="F89" i="17"/>
  <c r="F83" i="17" s="1"/>
  <c r="E89" i="17"/>
  <c r="C88" i="17"/>
  <c r="H87" i="17"/>
  <c r="C87" i="17"/>
  <c r="C86" i="17"/>
  <c r="H85" i="17"/>
  <c r="C85" i="17"/>
  <c r="L84" i="17"/>
  <c r="J84" i="17"/>
  <c r="G84" i="17"/>
  <c r="G83" i="17" s="1"/>
  <c r="F84" i="17"/>
  <c r="E84" i="17"/>
  <c r="D84" i="17"/>
  <c r="H82" i="17"/>
  <c r="C82" i="17"/>
  <c r="K80" i="17"/>
  <c r="C81" i="17"/>
  <c r="L80" i="17"/>
  <c r="L76" i="17" s="1"/>
  <c r="J80" i="17"/>
  <c r="G80" i="17"/>
  <c r="F80" i="17"/>
  <c r="E80" i="17"/>
  <c r="D80" i="17"/>
  <c r="C80" i="17" s="1"/>
  <c r="H79" i="17"/>
  <c r="C79" i="17"/>
  <c r="K77" i="17"/>
  <c r="K76" i="17" s="1"/>
  <c r="H78" i="17"/>
  <c r="C78" i="17"/>
  <c r="L77" i="17"/>
  <c r="J77" i="17"/>
  <c r="J76" i="17" s="1"/>
  <c r="I77" i="17"/>
  <c r="G77" i="17"/>
  <c r="F77" i="17"/>
  <c r="F76" i="17" s="1"/>
  <c r="E77" i="17"/>
  <c r="E76" i="17" s="1"/>
  <c r="D77" i="17"/>
  <c r="G76" i="17"/>
  <c r="G75" i="17" s="1"/>
  <c r="D76" i="17"/>
  <c r="H74" i="17"/>
  <c r="C74" i="17"/>
  <c r="C73" i="17"/>
  <c r="H72" i="17"/>
  <c r="C72" i="17"/>
  <c r="C71" i="17"/>
  <c r="H70" i="17"/>
  <c r="C70" i="17"/>
  <c r="L69" i="17"/>
  <c r="L67" i="17" s="1"/>
  <c r="J69" i="17"/>
  <c r="G69" i="17"/>
  <c r="G67" i="17" s="1"/>
  <c r="F69" i="17"/>
  <c r="E69" i="17"/>
  <c r="D69" i="17"/>
  <c r="H68" i="17"/>
  <c r="C68" i="17"/>
  <c r="J67" i="17"/>
  <c r="F67" i="17"/>
  <c r="F53" i="17" s="1"/>
  <c r="E67" i="17"/>
  <c r="C66" i="17"/>
  <c r="H65" i="17"/>
  <c r="C65" i="17"/>
  <c r="C64" i="17"/>
  <c r="H63" i="17"/>
  <c r="C63" i="17"/>
  <c r="C62" i="17"/>
  <c r="H61" i="17"/>
  <c r="C61" i="17"/>
  <c r="K58" i="17"/>
  <c r="K54" i="17" s="1"/>
  <c r="C60" i="17"/>
  <c r="C59" i="17"/>
  <c r="L58" i="17"/>
  <c r="J58" i="17"/>
  <c r="G58" i="17"/>
  <c r="G54" i="17" s="1"/>
  <c r="G53" i="17" s="1"/>
  <c r="G52" i="17" s="1"/>
  <c r="F58" i="17"/>
  <c r="E58" i="17"/>
  <c r="D58" i="17"/>
  <c r="C58" i="17"/>
  <c r="H57" i="17"/>
  <c r="C57" i="17"/>
  <c r="K55" i="17"/>
  <c r="H56" i="17"/>
  <c r="C56" i="17"/>
  <c r="L55" i="17"/>
  <c r="J55" i="17"/>
  <c r="J54" i="17" s="1"/>
  <c r="J53" i="17" s="1"/>
  <c r="I55" i="17"/>
  <c r="G55" i="17"/>
  <c r="F55" i="17"/>
  <c r="F54" i="17" s="1"/>
  <c r="E55" i="17"/>
  <c r="E54" i="17" s="1"/>
  <c r="E53" i="17" s="1"/>
  <c r="D55" i="17"/>
  <c r="L54" i="17"/>
  <c r="D54" i="17"/>
  <c r="H47" i="17"/>
  <c r="C47" i="17"/>
  <c r="H46" i="17"/>
  <c r="C46" i="17"/>
  <c r="L45" i="17"/>
  <c r="H45" i="17" s="1"/>
  <c r="G45" i="17"/>
  <c r="C45" i="17"/>
  <c r="H44" i="17"/>
  <c r="C44" i="17"/>
  <c r="K43" i="17"/>
  <c r="J43" i="17"/>
  <c r="J20" i="17" s="1"/>
  <c r="I43" i="17"/>
  <c r="F43" i="17"/>
  <c r="E43" i="17"/>
  <c r="D43" i="17"/>
  <c r="H42" i="17"/>
  <c r="C42" i="17"/>
  <c r="I41" i="17"/>
  <c r="H41" i="17" s="1"/>
  <c r="D41" i="17"/>
  <c r="C41" i="17" s="1"/>
  <c r="H40" i="17"/>
  <c r="C40" i="17"/>
  <c r="H39" i="17"/>
  <c r="C39" i="17"/>
  <c r="H38" i="17"/>
  <c r="C38" i="17"/>
  <c r="H37" i="17"/>
  <c r="C37" i="17"/>
  <c r="K36" i="17"/>
  <c r="H36" i="17" s="1"/>
  <c r="F36" i="17"/>
  <c r="C36" i="17"/>
  <c r="H35" i="17"/>
  <c r="C35" i="17"/>
  <c r="H34" i="17"/>
  <c r="C34" i="17"/>
  <c r="K33" i="17"/>
  <c r="H33" i="17" s="1"/>
  <c r="F33" i="17"/>
  <c r="C33" i="17" s="1"/>
  <c r="H32" i="17"/>
  <c r="C32" i="17"/>
  <c r="K31" i="17"/>
  <c r="F31" i="17"/>
  <c r="C31" i="17" s="1"/>
  <c r="H30" i="17"/>
  <c r="C30" i="17"/>
  <c r="H29" i="17"/>
  <c r="C29" i="17"/>
  <c r="H28" i="17"/>
  <c r="C28" i="17"/>
  <c r="K27" i="17"/>
  <c r="H27" i="17" s="1"/>
  <c r="F27" i="17"/>
  <c r="C27" i="17" s="1"/>
  <c r="F26" i="17"/>
  <c r="H25" i="17"/>
  <c r="C25" i="17"/>
  <c r="D24" i="17"/>
  <c r="C24" i="17" s="1"/>
  <c r="H23" i="17"/>
  <c r="C23" i="17"/>
  <c r="H22" i="17"/>
  <c r="C22" i="17"/>
  <c r="L21" i="17"/>
  <c r="L20" i="17" s="1"/>
  <c r="K21" i="17"/>
  <c r="J21" i="17"/>
  <c r="J289" i="17" s="1"/>
  <c r="J288" i="17" s="1"/>
  <c r="I21" i="17"/>
  <c r="I289" i="17" s="1"/>
  <c r="I288" i="17" s="1"/>
  <c r="G21" i="17"/>
  <c r="F21" i="17"/>
  <c r="E21" i="17"/>
  <c r="E289" i="17" s="1"/>
  <c r="E288" i="17" s="1"/>
  <c r="D21" i="17"/>
  <c r="C21" i="17"/>
  <c r="E20" i="17"/>
  <c r="H298" i="16"/>
  <c r="C298" i="16"/>
  <c r="H297" i="16"/>
  <c r="C297" i="16"/>
  <c r="H296" i="16"/>
  <c r="C296" i="16"/>
  <c r="H295" i="16"/>
  <c r="C295" i="16"/>
  <c r="H294" i="16"/>
  <c r="C294" i="16"/>
  <c r="H293" i="16"/>
  <c r="C293" i="16"/>
  <c r="H292" i="16"/>
  <c r="C292" i="16"/>
  <c r="H291" i="16"/>
  <c r="C291" i="16"/>
  <c r="L290" i="16"/>
  <c r="K290" i="16"/>
  <c r="J290" i="16"/>
  <c r="I290" i="16"/>
  <c r="H290" i="16"/>
  <c r="G290" i="16"/>
  <c r="F290" i="16"/>
  <c r="E290" i="16"/>
  <c r="D290" i="16"/>
  <c r="C290" i="16"/>
  <c r="K288" i="16"/>
  <c r="H285" i="16"/>
  <c r="C285" i="16"/>
  <c r="C284" i="16"/>
  <c r="L283" i="16"/>
  <c r="K283" i="16"/>
  <c r="J283" i="16"/>
  <c r="G283" i="16"/>
  <c r="F283" i="16"/>
  <c r="E283" i="16"/>
  <c r="D283" i="16"/>
  <c r="H282" i="16"/>
  <c r="C282" i="16"/>
  <c r="L281" i="16"/>
  <c r="K281" i="16"/>
  <c r="J281" i="16"/>
  <c r="I281" i="16"/>
  <c r="H281" i="16"/>
  <c r="G281" i="16"/>
  <c r="F281" i="16"/>
  <c r="E281" i="16"/>
  <c r="D281" i="16"/>
  <c r="C281" i="16" s="1"/>
  <c r="H280" i="16"/>
  <c r="C280" i="16"/>
  <c r="H279" i="16"/>
  <c r="C279" i="16"/>
  <c r="H278" i="16"/>
  <c r="C278" i="16"/>
  <c r="H277" i="16"/>
  <c r="C277" i="16"/>
  <c r="L276" i="16"/>
  <c r="K276" i="16"/>
  <c r="J276" i="16"/>
  <c r="G276" i="16"/>
  <c r="G270" i="16" s="1"/>
  <c r="G269" i="16" s="1"/>
  <c r="F276" i="16"/>
  <c r="E276" i="16"/>
  <c r="D276" i="16"/>
  <c r="C276" i="16"/>
  <c r="H275" i="16"/>
  <c r="C275" i="16"/>
  <c r="H274" i="16"/>
  <c r="C274" i="16"/>
  <c r="H273" i="16"/>
  <c r="C273" i="16"/>
  <c r="L272" i="16"/>
  <c r="L270" i="16" s="1"/>
  <c r="L269" i="16" s="1"/>
  <c r="K272" i="16"/>
  <c r="J272" i="16"/>
  <c r="I272" i="16"/>
  <c r="G272" i="16"/>
  <c r="F272" i="16"/>
  <c r="E272" i="16"/>
  <c r="D272" i="16"/>
  <c r="C272" i="16" s="1"/>
  <c r="H271" i="16"/>
  <c r="C271" i="16"/>
  <c r="K270" i="16"/>
  <c r="J270" i="16"/>
  <c r="J269" i="16" s="1"/>
  <c r="F270" i="16"/>
  <c r="F269" i="16" s="1"/>
  <c r="E270" i="16"/>
  <c r="K269" i="16"/>
  <c r="E269" i="16"/>
  <c r="H268" i="16"/>
  <c r="C268" i="16"/>
  <c r="H267" i="16"/>
  <c r="C267" i="16"/>
  <c r="C266" i="16"/>
  <c r="H265" i="16"/>
  <c r="C265" i="16"/>
  <c r="L264" i="16"/>
  <c r="K264" i="16"/>
  <c r="J264" i="16"/>
  <c r="G264" i="16"/>
  <c r="G259" i="16" s="1"/>
  <c r="F264" i="16"/>
  <c r="E264" i="16"/>
  <c r="C264" i="16" s="1"/>
  <c r="D264" i="16"/>
  <c r="H263" i="16"/>
  <c r="C263" i="16"/>
  <c r="H262" i="16"/>
  <c r="C262" i="16"/>
  <c r="H261" i="16"/>
  <c r="C261" i="16"/>
  <c r="L260" i="16"/>
  <c r="L259" i="16" s="1"/>
  <c r="K260" i="16"/>
  <c r="J260" i="16"/>
  <c r="G260" i="16"/>
  <c r="F260" i="16"/>
  <c r="E260" i="16"/>
  <c r="D260" i="16"/>
  <c r="K259" i="16"/>
  <c r="F259" i="16"/>
  <c r="H258" i="16"/>
  <c r="C258" i="16"/>
  <c r="H257" i="16"/>
  <c r="C257" i="16"/>
  <c r="H256" i="16"/>
  <c r="C256" i="16"/>
  <c r="H255" i="16"/>
  <c r="C255" i="16"/>
  <c r="H254" i="16"/>
  <c r="C254" i="16"/>
  <c r="H253" i="16"/>
  <c r="C253" i="16"/>
  <c r="L252" i="16"/>
  <c r="K252" i="16"/>
  <c r="K251" i="16" s="1"/>
  <c r="J252" i="16"/>
  <c r="G252" i="16"/>
  <c r="G251" i="16" s="1"/>
  <c r="F252" i="16"/>
  <c r="E252" i="16"/>
  <c r="D252" i="16"/>
  <c r="L251" i="16"/>
  <c r="J251" i="16"/>
  <c r="F251" i="16"/>
  <c r="E251" i="16"/>
  <c r="H250" i="16"/>
  <c r="C250" i="16"/>
  <c r="H249" i="16"/>
  <c r="C249" i="16"/>
  <c r="H248" i="16"/>
  <c r="C248" i="16"/>
  <c r="I246" i="16"/>
  <c r="H247" i="16"/>
  <c r="C247" i="16"/>
  <c r="L246" i="16"/>
  <c r="K246" i="16"/>
  <c r="J246" i="16"/>
  <c r="H246" i="16"/>
  <c r="G246" i="16"/>
  <c r="F246" i="16"/>
  <c r="E246" i="16"/>
  <c r="D246" i="16"/>
  <c r="C246" i="16" s="1"/>
  <c r="H245" i="16"/>
  <c r="C245" i="16"/>
  <c r="H244" i="16"/>
  <c r="C244" i="16"/>
  <c r="H243" i="16"/>
  <c r="C243" i="16"/>
  <c r="H242" i="16"/>
  <c r="C242" i="16"/>
  <c r="H241" i="16"/>
  <c r="C241" i="16"/>
  <c r="H240" i="16"/>
  <c r="C240" i="16"/>
  <c r="C239" i="16"/>
  <c r="L238" i="16"/>
  <c r="K238" i="16"/>
  <c r="J238" i="16"/>
  <c r="G238" i="16"/>
  <c r="F238" i="16"/>
  <c r="E238" i="16"/>
  <c r="D238" i="16"/>
  <c r="C238" i="16"/>
  <c r="H237" i="16"/>
  <c r="C237" i="16"/>
  <c r="C236" i="16"/>
  <c r="L235" i="16"/>
  <c r="K235" i="16"/>
  <c r="K231" i="16" s="1"/>
  <c r="K230" i="16" s="1"/>
  <c r="J235" i="16"/>
  <c r="G235" i="16"/>
  <c r="G231" i="16" s="1"/>
  <c r="G230" i="16" s="1"/>
  <c r="F235" i="16"/>
  <c r="E235" i="16"/>
  <c r="D235" i="16"/>
  <c r="C235" i="16"/>
  <c r="I233" i="16"/>
  <c r="H234" i="16"/>
  <c r="C234" i="16"/>
  <c r="L233" i="16"/>
  <c r="L231" i="16" s="1"/>
  <c r="L230" i="16" s="1"/>
  <c r="K233" i="16"/>
  <c r="J233" i="16"/>
  <c r="J231" i="16" s="1"/>
  <c r="G233" i="16"/>
  <c r="F233" i="16"/>
  <c r="F231" i="16" s="1"/>
  <c r="E233" i="16"/>
  <c r="D233" i="16"/>
  <c r="H232" i="16"/>
  <c r="C232" i="16"/>
  <c r="E231" i="16"/>
  <c r="H229" i="16"/>
  <c r="C229" i="16"/>
  <c r="C228" i="16"/>
  <c r="L227" i="16"/>
  <c r="K227" i="16"/>
  <c r="J227" i="16"/>
  <c r="G227" i="16"/>
  <c r="F227" i="16"/>
  <c r="E227" i="16"/>
  <c r="D227" i="16"/>
  <c r="C227" i="16"/>
  <c r="H226" i="16"/>
  <c r="C226" i="16"/>
  <c r="H225" i="16"/>
  <c r="D225" i="16"/>
  <c r="C225" i="16" s="1"/>
  <c r="H224" i="16"/>
  <c r="D224" i="16"/>
  <c r="D216" i="16" s="1"/>
  <c r="H223" i="16"/>
  <c r="C223" i="16"/>
  <c r="H222" i="16"/>
  <c r="C222" i="16"/>
  <c r="H221" i="16"/>
  <c r="C221" i="16"/>
  <c r="H220" i="16"/>
  <c r="C220" i="16"/>
  <c r="H219" i="16"/>
  <c r="C219" i="16"/>
  <c r="H218" i="16"/>
  <c r="C218" i="16"/>
  <c r="H217" i="16"/>
  <c r="C217" i="16"/>
  <c r="L216" i="16"/>
  <c r="K216" i="16"/>
  <c r="J216" i="16"/>
  <c r="I216" i="16"/>
  <c r="H216" i="16" s="1"/>
  <c r="G216" i="16"/>
  <c r="F216" i="16"/>
  <c r="E216" i="16"/>
  <c r="H215" i="16"/>
  <c r="C215" i="16"/>
  <c r="H214" i="16"/>
  <c r="C214" i="16"/>
  <c r="H213" i="16"/>
  <c r="C213" i="16"/>
  <c r="H212" i="16"/>
  <c r="C212" i="16"/>
  <c r="H211" i="16"/>
  <c r="C211" i="16"/>
  <c r="H210" i="16"/>
  <c r="C210" i="16"/>
  <c r="H209" i="16"/>
  <c r="C209" i="16"/>
  <c r="H208" i="16"/>
  <c r="C208" i="16"/>
  <c r="H207" i="16"/>
  <c r="C207" i="16"/>
  <c r="H206" i="16"/>
  <c r="C206" i="16"/>
  <c r="L205" i="16"/>
  <c r="L204" i="16" s="1"/>
  <c r="K205" i="16"/>
  <c r="J205" i="16"/>
  <c r="I205" i="16"/>
  <c r="G205" i="16"/>
  <c r="F205" i="16"/>
  <c r="E205" i="16"/>
  <c r="D205" i="16"/>
  <c r="K204" i="16"/>
  <c r="J204" i="16"/>
  <c r="G204" i="16"/>
  <c r="G195" i="16" s="1"/>
  <c r="G194" i="16" s="1"/>
  <c r="F204" i="16"/>
  <c r="H203" i="16"/>
  <c r="C203" i="16"/>
  <c r="H202" i="16"/>
  <c r="C202" i="16"/>
  <c r="H201" i="16"/>
  <c r="C201" i="16"/>
  <c r="H200" i="16"/>
  <c r="C200" i="16"/>
  <c r="I198" i="16"/>
  <c r="H199" i="16"/>
  <c r="C199" i="16"/>
  <c r="L198" i="16"/>
  <c r="L196" i="16" s="1"/>
  <c r="L195" i="16" s="1"/>
  <c r="L194" i="16" s="1"/>
  <c r="K198" i="16"/>
  <c r="J198" i="16"/>
  <c r="J196" i="16" s="1"/>
  <c r="J195" i="16" s="1"/>
  <c r="G198" i="16"/>
  <c r="F198" i="16"/>
  <c r="F196" i="16" s="1"/>
  <c r="F195" i="16" s="1"/>
  <c r="E198" i="16"/>
  <c r="D198" i="16"/>
  <c r="H197" i="16"/>
  <c r="C197" i="16"/>
  <c r="K196" i="16"/>
  <c r="G196" i="16"/>
  <c r="E196" i="16"/>
  <c r="K195" i="16"/>
  <c r="H193" i="16"/>
  <c r="C193" i="16"/>
  <c r="L192" i="16"/>
  <c r="K192" i="16"/>
  <c r="J192" i="16"/>
  <c r="I192" i="16"/>
  <c r="I191" i="16" s="1"/>
  <c r="G192" i="16"/>
  <c r="F192" i="16"/>
  <c r="F191" i="16" s="1"/>
  <c r="E192" i="16"/>
  <c r="E191" i="16" s="1"/>
  <c r="E187" i="16" s="1"/>
  <c r="D192" i="16"/>
  <c r="C192" i="16" s="1"/>
  <c r="L191" i="16"/>
  <c r="K191" i="16"/>
  <c r="G191" i="16"/>
  <c r="D191" i="16"/>
  <c r="H190" i="16"/>
  <c r="C190" i="16"/>
  <c r="I188" i="16"/>
  <c r="I187" i="16" s="1"/>
  <c r="H189" i="16"/>
  <c r="C189" i="16"/>
  <c r="L188" i="16"/>
  <c r="L187" i="16" s="1"/>
  <c r="K188" i="16"/>
  <c r="K187" i="16" s="1"/>
  <c r="J188" i="16"/>
  <c r="G188" i="16"/>
  <c r="G187" i="16" s="1"/>
  <c r="F188" i="16"/>
  <c r="E188" i="16"/>
  <c r="D188" i="16"/>
  <c r="F187" i="16"/>
  <c r="C186" i="16"/>
  <c r="H185" i="16"/>
  <c r="C185" i="16"/>
  <c r="L184" i="16"/>
  <c r="K184" i="16"/>
  <c r="J184" i="16"/>
  <c r="G184" i="16"/>
  <c r="F184" i="16"/>
  <c r="E184" i="16"/>
  <c r="D184" i="16"/>
  <c r="C184" i="16" s="1"/>
  <c r="H183" i="16"/>
  <c r="C183" i="16"/>
  <c r="H182" i="16"/>
  <c r="C182" i="16"/>
  <c r="H181" i="16"/>
  <c r="C181" i="16"/>
  <c r="H180" i="16"/>
  <c r="C180" i="16"/>
  <c r="L179" i="16"/>
  <c r="L174" i="16" s="1"/>
  <c r="L173" i="16" s="1"/>
  <c r="K179" i="16"/>
  <c r="J179" i="16"/>
  <c r="G179" i="16"/>
  <c r="F179" i="16"/>
  <c r="E179" i="16"/>
  <c r="D179" i="16"/>
  <c r="H178" i="16"/>
  <c r="C178" i="16"/>
  <c r="H177" i="16"/>
  <c r="C177" i="16"/>
  <c r="C176" i="16"/>
  <c r="L175" i="16"/>
  <c r="K175" i="16"/>
  <c r="K174" i="16" s="1"/>
  <c r="K173" i="16" s="1"/>
  <c r="J175" i="16"/>
  <c r="J174" i="16" s="1"/>
  <c r="J173" i="16" s="1"/>
  <c r="G175" i="16"/>
  <c r="G174" i="16" s="1"/>
  <c r="F175" i="16"/>
  <c r="F174" i="16" s="1"/>
  <c r="F173" i="16" s="1"/>
  <c r="E175" i="16"/>
  <c r="D175" i="16"/>
  <c r="C175" i="16"/>
  <c r="E174" i="16"/>
  <c r="E173" i="16" s="1"/>
  <c r="G173" i="16"/>
  <c r="H172" i="16"/>
  <c r="C172" i="16"/>
  <c r="H171" i="16"/>
  <c r="C171" i="16"/>
  <c r="H170" i="16"/>
  <c r="C170" i="16"/>
  <c r="H169" i="16"/>
  <c r="C169" i="16"/>
  <c r="H168" i="16"/>
  <c r="C168" i="16"/>
  <c r="C167" i="16"/>
  <c r="L166" i="16"/>
  <c r="K166" i="16"/>
  <c r="K165" i="16" s="1"/>
  <c r="J166" i="16"/>
  <c r="J165" i="16" s="1"/>
  <c r="G166" i="16"/>
  <c r="G165" i="16" s="1"/>
  <c r="F166" i="16"/>
  <c r="F165" i="16" s="1"/>
  <c r="E166" i="16"/>
  <c r="D166" i="16"/>
  <c r="C166" i="16"/>
  <c r="L165" i="16"/>
  <c r="E165" i="16"/>
  <c r="D165" i="16"/>
  <c r="H164" i="16"/>
  <c r="C164" i="16"/>
  <c r="H163" i="16"/>
  <c r="D163" i="16"/>
  <c r="C163" i="16" s="1"/>
  <c r="H162" i="16"/>
  <c r="C162" i="16"/>
  <c r="I160" i="16"/>
  <c r="H161" i="16"/>
  <c r="C161" i="16"/>
  <c r="L160" i="16"/>
  <c r="K160" i="16"/>
  <c r="J160" i="16"/>
  <c r="H160" i="16"/>
  <c r="G160" i="16"/>
  <c r="F160" i="16"/>
  <c r="E160" i="16"/>
  <c r="D160" i="16"/>
  <c r="C160" i="16" s="1"/>
  <c r="H159" i="16"/>
  <c r="C159" i="16"/>
  <c r="H158" i="16"/>
  <c r="C158" i="16"/>
  <c r="H157" i="16"/>
  <c r="C157" i="16"/>
  <c r="H156" i="16"/>
  <c r="C156" i="16"/>
  <c r="H155" i="16"/>
  <c r="C155" i="16"/>
  <c r="H154" i="16"/>
  <c r="C154" i="16"/>
  <c r="C153" i="16"/>
  <c r="H152" i="16"/>
  <c r="C152" i="16"/>
  <c r="L151" i="16"/>
  <c r="K151" i="16"/>
  <c r="J151" i="16"/>
  <c r="G151" i="16"/>
  <c r="F151" i="16"/>
  <c r="E151" i="16"/>
  <c r="D151" i="16"/>
  <c r="H150" i="16"/>
  <c r="C150" i="16"/>
  <c r="H149" i="16"/>
  <c r="C149" i="16"/>
  <c r="H148" i="16"/>
  <c r="C148" i="16"/>
  <c r="H147" i="16"/>
  <c r="C147" i="16"/>
  <c r="C146" i="16"/>
  <c r="H145" i="16"/>
  <c r="C145" i="16"/>
  <c r="L144" i="16"/>
  <c r="K144" i="16"/>
  <c r="J144" i="16"/>
  <c r="G144" i="16"/>
  <c r="F144" i="16"/>
  <c r="E144" i="16"/>
  <c r="D144" i="16"/>
  <c r="C144" i="16" s="1"/>
  <c r="C143" i="16"/>
  <c r="H142" i="16"/>
  <c r="C142" i="16"/>
  <c r="L141" i="16"/>
  <c r="K141" i="16"/>
  <c r="J141" i="16"/>
  <c r="J130" i="16" s="1"/>
  <c r="G141" i="16"/>
  <c r="F141" i="16"/>
  <c r="E141" i="16"/>
  <c r="D141" i="16"/>
  <c r="C141" i="16" s="1"/>
  <c r="H140" i="16"/>
  <c r="C140" i="16"/>
  <c r="H139" i="16"/>
  <c r="C139" i="16"/>
  <c r="H138" i="16"/>
  <c r="C138" i="16"/>
  <c r="I136" i="16"/>
  <c r="H137" i="16"/>
  <c r="C137" i="16"/>
  <c r="L136" i="16"/>
  <c r="K136" i="16"/>
  <c r="J136" i="16"/>
  <c r="G136" i="16"/>
  <c r="F136" i="16"/>
  <c r="E136" i="16"/>
  <c r="D136" i="16"/>
  <c r="C136" i="16" s="1"/>
  <c r="H135" i="16"/>
  <c r="D135" i="16"/>
  <c r="C135" i="16" s="1"/>
  <c r="H134" i="16"/>
  <c r="C134" i="16"/>
  <c r="H133" i="16"/>
  <c r="D133" i="16"/>
  <c r="C133" i="16"/>
  <c r="I131" i="16"/>
  <c r="H132" i="16"/>
  <c r="C132" i="16"/>
  <c r="L131" i="16"/>
  <c r="K131" i="16"/>
  <c r="K130" i="16" s="1"/>
  <c r="J131" i="16"/>
  <c r="G131" i="16"/>
  <c r="G130" i="16" s="1"/>
  <c r="F131" i="16"/>
  <c r="E131" i="16"/>
  <c r="D131" i="16"/>
  <c r="F130" i="16"/>
  <c r="E130" i="16"/>
  <c r="C129" i="16"/>
  <c r="L128" i="16"/>
  <c r="K128" i="16"/>
  <c r="J128" i="16"/>
  <c r="G128" i="16"/>
  <c r="F128" i="16"/>
  <c r="E128" i="16"/>
  <c r="D128" i="16"/>
  <c r="C128" i="16"/>
  <c r="H127" i="16"/>
  <c r="D127" i="16"/>
  <c r="C127" i="16"/>
  <c r="H126" i="16"/>
  <c r="C126" i="16"/>
  <c r="H125" i="16"/>
  <c r="C125" i="16"/>
  <c r="H124" i="16"/>
  <c r="C124" i="16"/>
  <c r="H123" i="16"/>
  <c r="C123" i="16"/>
  <c r="L122" i="16"/>
  <c r="K122" i="16"/>
  <c r="J122" i="16"/>
  <c r="I122" i="16"/>
  <c r="H122" i="16" s="1"/>
  <c r="G122" i="16"/>
  <c r="F122" i="16"/>
  <c r="E122" i="16"/>
  <c r="C122" i="16" s="1"/>
  <c r="D122" i="16"/>
  <c r="H121" i="16"/>
  <c r="C121" i="16"/>
  <c r="H120" i="16"/>
  <c r="C120" i="16"/>
  <c r="H119" i="16"/>
  <c r="C119" i="16"/>
  <c r="C118" i="16"/>
  <c r="H117" i="16"/>
  <c r="C117" i="16"/>
  <c r="L116" i="16"/>
  <c r="K116" i="16"/>
  <c r="J116" i="16"/>
  <c r="G116" i="16"/>
  <c r="F116" i="16"/>
  <c r="E116" i="16"/>
  <c r="D116" i="16"/>
  <c r="C116" i="16" s="1"/>
  <c r="H115" i="16"/>
  <c r="C115" i="16"/>
  <c r="H114" i="16"/>
  <c r="C114" i="16"/>
  <c r="H113" i="16"/>
  <c r="C113" i="16"/>
  <c r="L112" i="16"/>
  <c r="K112" i="16"/>
  <c r="J112" i="16"/>
  <c r="I112" i="16"/>
  <c r="H112" i="16" s="1"/>
  <c r="G112" i="16"/>
  <c r="F112" i="16"/>
  <c r="E112" i="16"/>
  <c r="C112" i="16" s="1"/>
  <c r="D112" i="16"/>
  <c r="H111" i="16"/>
  <c r="C111" i="16"/>
  <c r="H110" i="16"/>
  <c r="C110" i="16"/>
  <c r="H109" i="16"/>
  <c r="C109" i="16"/>
  <c r="H108" i="16"/>
  <c r="C108" i="16"/>
  <c r="H107" i="16"/>
  <c r="C107" i="16"/>
  <c r="H106" i="16"/>
  <c r="C106" i="16"/>
  <c r="H105" i="16"/>
  <c r="C105" i="16"/>
  <c r="C104" i="16"/>
  <c r="L103" i="16"/>
  <c r="K103" i="16"/>
  <c r="J103" i="16"/>
  <c r="G103" i="16"/>
  <c r="G83" i="16" s="1"/>
  <c r="F103" i="16"/>
  <c r="E103" i="16"/>
  <c r="D103" i="16"/>
  <c r="C103" i="16"/>
  <c r="H102" i="16"/>
  <c r="C102" i="16"/>
  <c r="H101" i="16"/>
  <c r="C101" i="16"/>
  <c r="H100" i="16"/>
  <c r="C100" i="16"/>
  <c r="H99" i="16"/>
  <c r="C99" i="16"/>
  <c r="H98" i="16"/>
  <c r="C98" i="16"/>
  <c r="C97" i="16"/>
  <c r="H96" i="16"/>
  <c r="C96" i="16"/>
  <c r="L95" i="16"/>
  <c r="K95" i="16"/>
  <c r="J95" i="16"/>
  <c r="J83" i="16" s="1"/>
  <c r="G95" i="16"/>
  <c r="F95" i="16"/>
  <c r="F83" i="16" s="1"/>
  <c r="E95" i="16"/>
  <c r="D95" i="16"/>
  <c r="C95" i="16" s="1"/>
  <c r="H94" i="16"/>
  <c r="C94" i="16"/>
  <c r="H93" i="16"/>
  <c r="C93" i="16"/>
  <c r="H92" i="16"/>
  <c r="C92" i="16"/>
  <c r="H91" i="16"/>
  <c r="C91" i="16"/>
  <c r="C90" i="16"/>
  <c r="L89" i="16"/>
  <c r="K89" i="16"/>
  <c r="J89" i="16"/>
  <c r="G89" i="16"/>
  <c r="F89" i="16"/>
  <c r="E89" i="16"/>
  <c r="D89" i="16"/>
  <c r="C89" i="16"/>
  <c r="H88" i="16"/>
  <c r="C88" i="16"/>
  <c r="H87" i="16"/>
  <c r="C87" i="16"/>
  <c r="H86" i="16"/>
  <c r="C86" i="16"/>
  <c r="H85" i="16"/>
  <c r="C85" i="16"/>
  <c r="L84" i="16"/>
  <c r="L83" i="16" s="1"/>
  <c r="K84" i="16"/>
  <c r="J84" i="16"/>
  <c r="G84" i="16"/>
  <c r="F84" i="16"/>
  <c r="E84" i="16"/>
  <c r="D84" i="16"/>
  <c r="D83" i="16" s="1"/>
  <c r="K83" i="16"/>
  <c r="H82" i="16"/>
  <c r="C82" i="16"/>
  <c r="C81" i="16"/>
  <c r="L80" i="16"/>
  <c r="K80" i="16"/>
  <c r="J80" i="16"/>
  <c r="G80" i="16"/>
  <c r="F80" i="16"/>
  <c r="E80" i="16"/>
  <c r="D80" i="16"/>
  <c r="C80" i="16"/>
  <c r="H79" i="16"/>
  <c r="C79" i="16"/>
  <c r="C78" i="16"/>
  <c r="L77" i="16"/>
  <c r="K77" i="16"/>
  <c r="K76" i="16" s="1"/>
  <c r="J77" i="16"/>
  <c r="J76" i="16" s="1"/>
  <c r="G77" i="16"/>
  <c r="G76" i="16" s="1"/>
  <c r="G75" i="16" s="1"/>
  <c r="F77" i="16"/>
  <c r="F76" i="16" s="1"/>
  <c r="E77" i="16"/>
  <c r="D77" i="16"/>
  <c r="C77" i="16"/>
  <c r="L76" i="16"/>
  <c r="E76" i="16"/>
  <c r="D76" i="16"/>
  <c r="H74" i="16"/>
  <c r="C74" i="16"/>
  <c r="H73" i="16"/>
  <c r="C73" i="16"/>
  <c r="H72" i="16"/>
  <c r="C72" i="16"/>
  <c r="H71" i="16"/>
  <c r="C71" i="16"/>
  <c r="I69" i="16"/>
  <c r="H70" i="16"/>
  <c r="C70" i="16"/>
  <c r="L69" i="16"/>
  <c r="L67" i="16" s="1"/>
  <c r="K69" i="16"/>
  <c r="J69" i="16"/>
  <c r="J67" i="16" s="1"/>
  <c r="H69" i="16"/>
  <c r="G69" i="16"/>
  <c r="F69" i="16"/>
  <c r="F67" i="16" s="1"/>
  <c r="E69" i="16"/>
  <c r="D69" i="16"/>
  <c r="H68" i="16"/>
  <c r="C68" i="16"/>
  <c r="K67" i="16"/>
  <c r="I67" i="16"/>
  <c r="H67" i="16" s="1"/>
  <c r="G67" i="16"/>
  <c r="E67" i="16"/>
  <c r="H66" i="16"/>
  <c r="C66" i="16"/>
  <c r="H65" i="16"/>
  <c r="C65" i="16"/>
  <c r="H64" i="16"/>
  <c r="C64" i="16"/>
  <c r="H63" i="16"/>
  <c r="C63" i="16"/>
  <c r="H62" i="16"/>
  <c r="C62" i="16"/>
  <c r="H61" i="16"/>
  <c r="C61" i="16"/>
  <c r="H60" i="16"/>
  <c r="C60" i="16"/>
  <c r="H59" i="16"/>
  <c r="C59" i="16"/>
  <c r="L58" i="16"/>
  <c r="K58" i="16"/>
  <c r="J58" i="16"/>
  <c r="G58" i="16"/>
  <c r="G54" i="16" s="1"/>
  <c r="F58" i="16"/>
  <c r="E58" i="16"/>
  <c r="D58" i="16"/>
  <c r="C58" i="16"/>
  <c r="H57" i="16"/>
  <c r="C57" i="16"/>
  <c r="C56" i="16"/>
  <c r="L55" i="16"/>
  <c r="K55" i="16"/>
  <c r="J55" i="16"/>
  <c r="J54" i="16" s="1"/>
  <c r="J53" i="16" s="1"/>
  <c r="G55" i="16"/>
  <c r="F55" i="16"/>
  <c r="F54" i="16" s="1"/>
  <c r="E55" i="16"/>
  <c r="D55" i="16"/>
  <c r="L54" i="16"/>
  <c r="K54" i="16"/>
  <c r="K53" i="16" s="1"/>
  <c r="D54" i="16"/>
  <c r="G53" i="16"/>
  <c r="H47" i="16"/>
  <c r="C47" i="16"/>
  <c r="H46" i="16"/>
  <c r="C46" i="16"/>
  <c r="L45" i="16"/>
  <c r="H45" i="16"/>
  <c r="G45" i="16"/>
  <c r="C45" i="16"/>
  <c r="H44" i="16"/>
  <c r="C44" i="16"/>
  <c r="K43" i="16"/>
  <c r="J43" i="16"/>
  <c r="J20" i="16" s="1"/>
  <c r="I43" i="16"/>
  <c r="F43" i="16"/>
  <c r="E43" i="16"/>
  <c r="C43" i="16" s="1"/>
  <c r="D43" i="16"/>
  <c r="H42" i="16"/>
  <c r="C42" i="16"/>
  <c r="I41" i="16"/>
  <c r="H41" i="16"/>
  <c r="D41" i="16"/>
  <c r="C41" i="16"/>
  <c r="H40" i="16"/>
  <c r="C40" i="16"/>
  <c r="H39" i="16"/>
  <c r="C39" i="16"/>
  <c r="H38" i="16"/>
  <c r="C38" i="16"/>
  <c r="H37" i="16"/>
  <c r="C37" i="16"/>
  <c r="K36" i="16"/>
  <c r="H36" i="16"/>
  <c r="F36" i="16"/>
  <c r="C36" i="16"/>
  <c r="H35" i="16"/>
  <c r="C35" i="16"/>
  <c r="H34" i="16"/>
  <c r="C34" i="16"/>
  <c r="K33" i="16"/>
  <c r="H33" i="16"/>
  <c r="F33" i="16"/>
  <c r="C33" i="16"/>
  <c r="H32" i="16"/>
  <c r="C32" i="16"/>
  <c r="K31" i="16"/>
  <c r="K26" i="16" s="1"/>
  <c r="H31" i="16"/>
  <c r="F31" i="16"/>
  <c r="C31" i="16"/>
  <c r="H30" i="16"/>
  <c r="C30" i="16"/>
  <c r="H29" i="16"/>
  <c r="C29" i="16"/>
  <c r="H28" i="16"/>
  <c r="C28" i="16"/>
  <c r="K27" i="16"/>
  <c r="H27" i="16"/>
  <c r="F27" i="16"/>
  <c r="C27" i="16"/>
  <c r="F26" i="16"/>
  <c r="C26" i="16"/>
  <c r="H25" i="16"/>
  <c r="C25" i="16"/>
  <c r="D24" i="16"/>
  <c r="C24" i="16"/>
  <c r="H23" i="16"/>
  <c r="C23" i="16"/>
  <c r="H22" i="16"/>
  <c r="C22" i="16"/>
  <c r="L21" i="16"/>
  <c r="L289" i="16" s="1"/>
  <c r="L288" i="16" s="1"/>
  <c r="K21" i="16"/>
  <c r="K289" i="16" s="1"/>
  <c r="J21" i="16"/>
  <c r="J289" i="16" s="1"/>
  <c r="J288" i="16" s="1"/>
  <c r="I21" i="16"/>
  <c r="H21" i="16" s="1"/>
  <c r="G21" i="16"/>
  <c r="G289" i="16" s="1"/>
  <c r="G288" i="16" s="1"/>
  <c r="F21" i="16"/>
  <c r="F289" i="16" s="1"/>
  <c r="F288" i="16" s="1"/>
  <c r="E21" i="16"/>
  <c r="D21" i="16"/>
  <c r="D289" i="16" s="1"/>
  <c r="D288" i="16" s="1"/>
  <c r="F20" i="16"/>
  <c r="H298" i="15"/>
  <c r="C298" i="15"/>
  <c r="H297" i="15"/>
  <c r="C297" i="15"/>
  <c r="H296" i="15"/>
  <c r="C296" i="15"/>
  <c r="H295" i="15"/>
  <c r="C295" i="15"/>
  <c r="H294" i="15"/>
  <c r="C294" i="15"/>
  <c r="H293" i="15"/>
  <c r="C293" i="15"/>
  <c r="H292" i="15"/>
  <c r="C292" i="15"/>
  <c r="H291" i="15"/>
  <c r="C291" i="15"/>
  <c r="C290" i="15" s="1"/>
  <c r="L290" i="15"/>
  <c r="K290" i="15"/>
  <c r="J290" i="15"/>
  <c r="I290" i="15"/>
  <c r="H290" i="15"/>
  <c r="G290" i="15"/>
  <c r="F290" i="15"/>
  <c r="E290" i="15"/>
  <c r="D290" i="15"/>
  <c r="I289" i="15"/>
  <c r="H285" i="15"/>
  <c r="C285" i="15"/>
  <c r="H284" i="15"/>
  <c r="C284" i="15"/>
  <c r="L283" i="15"/>
  <c r="K283" i="15"/>
  <c r="J283" i="15"/>
  <c r="I283" i="15"/>
  <c r="G283" i="15"/>
  <c r="F283" i="15"/>
  <c r="E283" i="15"/>
  <c r="D283" i="15"/>
  <c r="C283" i="15"/>
  <c r="H282" i="15"/>
  <c r="C282" i="15"/>
  <c r="L281" i="15"/>
  <c r="K281" i="15"/>
  <c r="J281" i="15"/>
  <c r="I281" i="15"/>
  <c r="H281" i="15"/>
  <c r="G281" i="15"/>
  <c r="F281" i="15"/>
  <c r="E281" i="15"/>
  <c r="D281" i="15"/>
  <c r="H280" i="15"/>
  <c r="C280" i="15"/>
  <c r="H279" i="15"/>
  <c r="C279" i="15"/>
  <c r="H278" i="15"/>
  <c r="C278" i="15"/>
  <c r="I276" i="15"/>
  <c r="H276" i="15" s="1"/>
  <c r="H277" i="15"/>
  <c r="C277" i="15"/>
  <c r="L276" i="15"/>
  <c r="L270" i="15" s="1"/>
  <c r="L269" i="15" s="1"/>
  <c r="K276" i="15"/>
  <c r="J276" i="15"/>
  <c r="J270" i="15" s="1"/>
  <c r="J269" i="15" s="1"/>
  <c r="G276" i="15"/>
  <c r="G270" i="15" s="1"/>
  <c r="G269" i="15" s="1"/>
  <c r="F276" i="15"/>
  <c r="E276" i="15"/>
  <c r="D276" i="15"/>
  <c r="C276" i="15"/>
  <c r="H275" i="15"/>
  <c r="C275" i="15"/>
  <c r="H274" i="15"/>
  <c r="C274" i="15"/>
  <c r="H273" i="15"/>
  <c r="C273" i="15"/>
  <c r="L272" i="15"/>
  <c r="K272" i="15"/>
  <c r="J272" i="15"/>
  <c r="I272" i="15"/>
  <c r="H272" i="15" s="1"/>
  <c r="G272" i="15"/>
  <c r="F272" i="15"/>
  <c r="C272" i="15" s="1"/>
  <c r="E272" i="15"/>
  <c r="E270" i="15" s="1"/>
  <c r="D272" i="15"/>
  <c r="H271" i="15"/>
  <c r="C271" i="15"/>
  <c r="K270" i="15"/>
  <c r="K269" i="15" s="1"/>
  <c r="F270" i="15"/>
  <c r="F269" i="15" s="1"/>
  <c r="D270" i="15"/>
  <c r="C270" i="15"/>
  <c r="E269" i="15"/>
  <c r="H268" i="15"/>
  <c r="C268" i="15"/>
  <c r="H267" i="15"/>
  <c r="C267" i="15"/>
  <c r="H266" i="15"/>
  <c r="C266" i="15"/>
  <c r="C265" i="15"/>
  <c r="L264" i="15"/>
  <c r="K264" i="15"/>
  <c r="K259" i="15" s="1"/>
  <c r="J264" i="15"/>
  <c r="G264" i="15"/>
  <c r="F264" i="15"/>
  <c r="E264" i="15"/>
  <c r="D264" i="15"/>
  <c r="H263" i="15"/>
  <c r="C263" i="15"/>
  <c r="H262" i="15"/>
  <c r="C262" i="15"/>
  <c r="I260" i="15"/>
  <c r="H261" i="15"/>
  <c r="C261" i="15"/>
  <c r="L260" i="15"/>
  <c r="K260" i="15"/>
  <c r="J260" i="15"/>
  <c r="J259" i="15" s="1"/>
  <c r="G260" i="15"/>
  <c r="G259" i="15" s="1"/>
  <c r="F260" i="15"/>
  <c r="E260" i="15"/>
  <c r="D260" i="15"/>
  <c r="C260" i="15"/>
  <c r="L259" i="15"/>
  <c r="E259" i="15"/>
  <c r="H258" i="15"/>
  <c r="C258" i="15"/>
  <c r="H257" i="15"/>
  <c r="C257" i="15"/>
  <c r="H256" i="15"/>
  <c r="C256" i="15"/>
  <c r="H255" i="15"/>
  <c r="C255" i="15"/>
  <c r="H254" i="15"/>
  <c r="C254" i="15"/>
  <c r="H253" i="15"/>
  <c r="C253" i="15"/>
  <c r="L252" i="15"/>
  <c r="L251" i="15" s="1"/>
  <c r="K252" i="15"/>
  <c r="K251" i="15" s="1"/>
  <c r="J252" i="15"/>
  <c r="I252" i="15"/>
  <c r="G252" i="15"/>
  <c r="F252" i="15"/>
  <c r="E252" i="15"/>
  <c r="C252" i="15" s="1"/>
  <c r="D252" i="15"/>
  <c r="D251" i="15" s="1"/>
  <c r="J251" i="15"/>
  <c r="G251" i="15"/>
  <c r="F251" i="15"/>
  <c r="E251" i="15"/>
  <c r="C251" i="15" s="1"/>
  <c r="H250" i="15"/>
  <c r="C250" i="15"/>
  <c r="H249" i="15"/>
  <c r="C249" i="15"/>
  <c r="H248" i="15"/>
  <c r="C248" i="15"/>
  <c r="H247" i="15"/>
  <c r="C247" i="15"/>
  <c r="L246" i="15"/>
  <c r="K246" i="15"/>
  <c r="J246" i="15"/>
  <c r="I246" i="15"/>
  <c r="H246" i="15" s="1"/>
  <c r="G246" i="15"/>
  <c r="F246" i="15"/>
  <c r="E246" i="15"/>
  <c r="C246" i="15" s="1"/>
  <c r="D246" i="15"/>
  <c r="H245" i="15"/>
  <c r="C245" i="15"/>
  <c r="H244" i="15"/>
  <c r="C244" i="15"/>
  <c r="H243" i="15"/>
  <c r="C243" i="15"/>
  <c r="H242" i="15"/>
  <c r="C242" i="15"/>
  <c r="H241" i="15"/>
  <c r="C241" i="15"/>
  <c r="H240" i="15"/>
  <c r="C240" i="15"/>
  <c r="H239" i="15"/>
  <c r="C239" i="15"/>
  <c r="L238" i="15"/>
  <c r="K238" i="15"/>
  <c r="J238" i="15"/>
  <c r="G238" i="15"/>
  <c r="F238" i="15"/>
  <c r="E238" i="15"/>
  <c r="D238" i="15"/>
  <c r="C238" i="15"/>
  <c r="H237" i="15"/>
  <c r="C237" i="15"/>
  <c r="I235" i="15"/>
  <c r="H236" i="15"/>
  <c r="C236" i="15"/>
  <c r="L235" i="15"/>
  <c r="K235" i="15"/>
  <c r="J235" i="15"/>
  <c r="J231" i="15" s="1"/>
  <c r="J230" i="15" s="1"/>
  <c r="G235" i="15"/>
  <c r="F235" i="15"/>
  <c r="E235" i="15"/>
  <c r="D235" i="15"/>
  <c r="C235" i="15"/>
  <c r="H234" i="15"/>
  <c r="C234" i="15"/>
  <c r="L233" i="15"/>
  <c r="K233" i="15"/>
  <c r="K231" i="15" s="1"/>
  <c r="K230" i="15" s="1"/>
  <c r="J233" i="15"/>
  <c r="I233" i="15"/>
  <c r="G233" i="15"/>
  <c r="G231" i="15" s="1"/>
  <c r="G230" i="15" s="1"/>
  <c r="F233" i="15"/>
  <c r="E233" i="15"/>
  <c r="D233" i="15"/>
  <c r="C233" i="15"/>
  <c r="H232" i="15"/>
  <c r="C232" i="15"/>
  <c r="L231" i="15"/>
  <c r="L230" i="15" s="1"/>
  <c r="F231" i="15"/>
  <c r="D231" i="15"/>
  <c r="H229" i="15"/>
  <c r="C229" i="15"/>
  <c r="I227" i="15"/>
  <c r="H228" i="15"/>
  <c r="C228" i="15"/>
  <c r="L227" i="15"/>
  <c r="K227" i="15"/>
  <c r="J227" i="15"/>
  <c r="G227" i="15"/>
  <c r="F227" i="15"/>
  <c r="E227" i="15"/>
  <c r="D227" i="15"/>
  <c r="C227" i="15"/>
  <c r="H226" i="15"/>
  <c r="C226" i="15"/>
  <c r="H225" i="15"/>
  <c r="D225" i="15"/>
  <c r="C225" i="15"/>
  <c r="H224" i="15"/>
  <c r="D224" i="15"/>
  <c r="C224" i="15"/>
  <c r="H223" i="15"/>
  <c r="C223" i="15"/>
  <c r="H222" i="15"/>
  <c r="C222" i="15"/>
  <c r="H221" i="15"/>
  <c r="C221" i="15"/>
  <c r="H220" i="15"/>
  <c r="C220" i="15"/>
  <c r="H219" i="15"/>
  <c r="C219" i="15"/>
  <c r="H218" i="15"/>
  <c r="C218" i="15"/>
  <c r="H217" i="15"/>
  <c r="C217" i="15"/>
  <c r="L216" i="15"/>
  <c r="K216" i="15"/>
  <c r="J216" i="15"/>
  <c r="G216" i="15"/>
  <c r="F216" i="15"/>
  <c r="E216" i="15"/>
  <c r="D216" i="15"/>
  <c r="C216" i="15" s="1"/>
  <c r="H215" i="15"/>
  <c r="C215" i="15"/>
  <c r="H214" i="15"/>
  <c r="C214" i="15"/>
  <c r="H213" i="15"/>
  <c r="C213" i="15"/>
  <c r="H212" i="15"/>
  <c r="C212" i="15"/>
  <c r="H211" i="15"/>
  <c r="C211" i="15"/>
  <c r="H210" i="15"/>
  <c r="C210" i="15"/>
  <c r="H209" i="15"/>
  <c r="C209" i="15"/>
  <c r="H208" i="15"/>
  <c r="C208" i="15"/>
  <c r="H207" i="15"/>
  <c r="C207" i="15"/>
  <c r="I205" i="15"/>
  <c r="H205" i="15" s="1"/>
  <c r="H206" i="15"/>
  <c r="C206" i="15"/>
  <c r="L205" i="15"/>
  <c r="K205" i="15"/>
  <c r="K204" i="15" s="1"/>
  <c r="J205" i="15"/>
  <c r="G205" i="15"/>
  <c r="F205" i="15"/>
  <c r="E205" i="15"/>
  <c r="D205" i="15"/>
  <c r="J204" i="15"/>
  <c r="F204" i="15"/>
  <c r="F195" i="15" s="1"/>
  <c r="E204" i="15"/>
  <c r="H203" i="15"/>
  <c r="C203" i="15"/>
  <c r="H202" i="15"/>
  <c r="C202" i="15"/>
  <c r="H201" i="15"/>
  <c r="C201" i="15"/>
  <c r="H200" i="15"/>
  <c r="C200" i="15"/>
  <c r="C199" i="15"/>
  <c r="L198" i="15"/>
  <c r="K198" i="15"/>
  <c r="K196" i="15" s="1"/>
  <c r="J198" i="15"/>
  <c r="G198" i="15"/>
  <c r="G196" i="15" s="1"/>
  <c r="F198" i="15"/>
  <c r="E198" i="15"/>
  <c r="E196" i="15" s="1"/>
  <c r="E195" i="15" s="1"/>
  <c r="D198" i="15"/>
  <c r="C198" i="15"/>
  <c r="H197" i="15"/>
  <c r="C197" i="15"/>
  <c r="L196" i="15"/>
  <c r="J196" i="15"/>
  <c r="F196" i="15"/>
  <c r="D196" i="15"/>
  <c r="J195" i="15"/>
  <c r="H193" i="15"/>
  <c r="C193" i="15"/>
  <c r="L192" i="15"/>
  <c r="L191" i="15" s="1"/>
  <c r="L187" i="15" s="1"/>
  <c r="K192" i="15"/>
  <c r="J192" i="15"/>
  <c r="I192" i="15"/>
  <c r="G192" i="15"/>
  <c r="F192" i="15"/>
  <c r="E192" i="15"/>
  <c r="D192" i="15"/>
  <c r="D191" i="15" s="1"/>
  <c r="D187" i="15" s="1"/>
  <c r="K191" i="15"/>
  <c r="J191" i="15"/>
  <c r="G191" i="15"/>
  <c r="F191" i="15"/>
  <c r="H190" i="15"/>
  <c r="C190" i="15"/>
  <c r="C189" i="15"/>
  <c r="L188" i="15"/>
  <c r="K188" i="15"/>
  <c r="K187" i="15" s="1"/>
  <c r="J188" i="15"/>
  <c r="J187" i="15" s="1"/>
  <c r="G188" i="15"/>
  <c r="G187" i="15" s="1"/>
  <c r="F188" i="15"/>
  <c r="F187" i="15" s="1"/>
  <c r="E188" i="15"/>
  <c r="D188" i="15"/>
  <c r="C188" i="15"/>
  <c r="H186" i="15"/>
  <c r="C186" i="15"/>
  <c r="H185" i="15"/>
  <c r="C185" i="15"/>
  <c r="L184" i="15"/>
  <c r="K184" i="15"/>
  <c r="J184" i="15"/>
  <c r="I184" i="15"/>
  <c r="H184" i="15" s="1"/>
  <c r="G184" i="15"/>
  <c r="F184" i="15"/>
  <c r="E184" i="15"/>
  <c r="C184" i="15" s="1"/>
  <c r="D184" i="15"/>
  <c r="H183" i="15"/>
  <c r="C183" i="15"/>
  <c r="H182" i="15"/>
  <c r="C182" i="15"/>
  <c r="H181" i="15"/>
  <c r="C181" i="15"/>
  <c r="C180" i="15"/>
  <c r="L179" i="15"/>
  <c r="K179" i="15"/>
  <c r="K174" i="15" s="1"/>
  <c r="K173" i="15" s="1"/>
  <c r="J179" i="15"/>
  <c r="G179" i="15"/>
  <c r="G174" i="15" s="1"/>
  <c r="G173" i="15" s="1"/>
  <c r="F179" i="15"/>
  <c r="E179" i="15"/>
  <c r="D179" i="15"/>
  <c r="C179" i="15"/>
  <c r="H178" i="15"/>
  <c r="C178" i="15"/>
  <c r="C177" i="15"/>
  <c r="H176" i="15"/>
  <c r="C176" i="15"/>
  <c r="L175" i="15"/>
  <c r="K175" i="15"/>
  <c r="J175" i="15"/>
  <c r="J174" i="15" s="1"/>
  <c r="G175" i="15"/>
  <c r="F175" i="15"/>
  <c r="F174" i="15" s="1"/>
  <c r="F173" i="15" s="1"/>
  <c r="E175" i="15"/>
  <c r="E174" i="15" s="1"/>
  <c r="D175" i="15"/>
  <c r="L174" i="15"/>
  <c r="L173" i="15" s="1"/>
  <c r="D174" i="15"/>
  <c r="J173" i="15"/>
  <c r="H172" i="15"/>
  <c r="C172" i="15"/>
  <c r="H171" i="15"/>
  <c r="C171" i="15"/>
  <c r="H170" i="15"/>
  <c r="C170" i="15"/>
  <c r="H169" i="15"/>
  <c r="C169" i="15"/>
  <c r="C168" i="15"/>
  <c r="H167" i="15"/>
  <c r="C167" i="15"/>
  <c r="L166" i="15"/>
  <c r="K166" i="15"/>
  <c r="J166" i="15"/>
  <c r="J165" i="15" s="1"/>
  <c r="G166" i="15"/>
  <c r="F166" i="15"/>
  <c r="F165" i="15" s="1"/>
  <c r="E166" i="15"/>
  <c r="E165" i="15" s="1"/>
  <c r="D166" i="15"/>
  <c r="C166" i="15" s="1"/>
  <c r="L165" i="15"/>
  <c r="K165" i="15"/>
  <c r="G165" i="15"/>
  <c r="D165" i="15"/>
  <c r="H164" i="15"/>
  <c r="C164" i="15"/>
  <c r="H163" i="15"/>
  <c r="D163" i="15"/>
  <c r="C163" i="15"/>
  <c r="H162" i="15"/>
  <c r="C162" i="15"/>
  <c r="C161" i="15"/>
  <c r="L160" i="15"/>
  <c r="K160" i="15"/>
  <c r="J160" i="15"/>
  <c r="G160" i="15"/>
  <c r="F160" i="15"/>
  <c r="E160" i="15"/>
  <c r="D160" i="15"/>
  <c r="C160" i="15"/>
  <c r="H159" i="15"/>
  <c r="C159" i="15"/>
  <c r="H158" i="15"/>
  <c r="C158" i="15"/>
  <c r="H157" i="15"/>
  <c r="C157" i="15"/>
  <c r="H156" i="15"/>
  <c r="C156" i="15"/>
  <c r="H155" i="15"/>
  <c r="C155" i="15"/>
  <c r="H154" i="15"/>
  <c r="C154" i="15"/>
  <c r="H153" i="15"/>
  <c r="C153" i="15"/>
  <c r="H152" i="15"/>
  <c r="C152" i="15"/>
  <c r="L151" i="15"/>
  <c r="K151" i="15"/>
  <c r="J151" i="15"/>
  <c r="G151" i="15"/>
  <c r="F151" i="15"/>
  <c r="E151" i="15"/>
  <c r="C151" i="15" s="1"/>
  <c r="D151" i="15"/>
  <c r="H150" i="15"/>
  <c r="C150" i="15"/>
  <c r="H149" i="15"/>
  <c r="C149" i="15"/>
  <c r="H148" i="15"/>
  <c r="C148" i="15"/>
  <c r="H147" i="15"/>
  <c r="C147" i="15"/>
  <c r="H146" i="15"/>
  <c r="C146" i="15"/>
  <c r="H145" i="15"/>
  <c r="C145" i="15"/>
  <c r="L144" i="15"/>
  <c r="K144" i="15"/>
  <c r="J144" i="15"/>
  <c r="G144" i="15"/>
  <c r="F144" i="15"/>
  <c r="E144" i="15"/>
  <c r="C144" i="15" s="1"/>
  <c r="D144" i="15"/>
  <c r="H143" i="15"/>
  <c r="C143" i="15"/>
  <c r="H142" i="15"/>
  <c r="C142" i="15"/>
  <c r="L141" i="15"/>
  <c r="K141" i="15"/>
  <c r="J141" i="15"/>
  <c r="I141" i="15"/>
  <c r="H141" i="15" s="1"/>
  <c r="G141" i="15"/>
  <c r="F141" i="15"/>
  <c r="E141" i="15"/>
  <c r="C141" i="15" s="1"/>
  <c r="D141" i="15"/>
  <c r="H140" i="15"/>
  <c r="C140" i="15"/>
  <c r="H139" i="15"/>
  <c r="C139" i="15"/>
  <c r="H138" i="15"/>
  <c r="C138" i="15"/>
  <c r="C137" i="15"/>
  <c r="L136" i="15"/>
  <c r="K136" i="15"/>
  <c r="J136" i="15"/>
  <c r="G136" i="15"/>
  <c r="F136" i="15"/>
  <c r="E136" i="15"/>
  <c r="D136" i="15"/>
  <c r="C136" i="15"/>
  <c r="H135" i="15"/>
  <c r="D135" i="15"/>
  <c r="C135" i="15"/>
  <c r="H134" i="15"/>
  <c r="C134" i="15"/>
  <c r="H133" i="15"/>
  <c r="D133" i="15"/>
  <c r="C133" i="15" s="1"/>
  <c r="C132" i="15"/>
  <c r="L131" i="15"/>
  <c r="K131" i="15"/>
  <c r="K130" i="15" s="1"/>
  <c r="J131" i="15"/>
  <c r="J130" i="15" s="1"/>
  <c r="G131" i="15"/>
  <c r="G130" i="15" s="1"/>
  <c r="F131" i="15"/>
  <c r="F130" i="15" s="1"/>
  <c r="E131" i="15"/>
  <c r="L130" i="15"/>
  <c r="H129" i="15"/>
  <c r="H128" i="15" s="1"/>
  <c r="C129" i="15"/>
  <c r="C128" i="15" s="1"/>
  <c r="L128" i="15"/>
  <c r="K128" i="15"/>
  <c r="J128" i="15"/>
  <c r="I128" i="15"/>
  <c r="G128" i="15"/>
  <c r="F128" i="15"/>
  <c r="E128" i="15"/>
  <c r="D128" i="15"/>
  <c r="H127" i="15"/>
  <c r="D127" i="15"/>
  <c r="C127" i="15" s="1"/>
  <c r="H126" i="15"/>
  <c r="C126" i="15"/>
  <c r="H125" i="15"/>
  <c r="C125" i="15"/>
  <c r="H124" i="15"/>
  <c r="C124" i="15"/>
  <c r="H123" i="15"/>
  <c r="C123" i="15"/>
  <c r="L122" i="15"/>
  <c r="K122" i="15"/>
  <c r="J122" i="15"/>
  <c r="G122" i="15"/>
  <c r="F122" i="15"/>
  <c r="E122" i="15"/>
  <c r="D122" i="15"/>
  <c r="C122" i="15" s="1"/>
  <c r="H121" i="15"/>
  <c r="C121" i="15"/>
  <c r="H120" i="15"/>
  <c r="C120" i="15"/>
  <c r="H119" i="15"/>
  <c r="C119" i="15"/>
  <c r="H118" i="15"/>
  <c r="C118" i="15"/>
  <c r="H117" i="15"/>
  <c r="C117" i="15"/>
  <c r="L116" i="15"/>
  <c r="K116" i="15"/>
  <c r="J116" i="15"/>
  <c r="I116" i="15"/>
  <c r="H116" i="15" s="1"/>
  <c r="G116" i="15"/>
  <c r="F116" i="15"/>
  <c r="E116" i="15"/>
  <c r="C116" i="15" s="1"/>
  <c r="D116" i="15"/>
  <c r="H115" i="15"/>
  <c r="C115" i="15"/>
  <c r="H114" i="15"/>
  <c r="C114" i="15"/>
  <c r="I112" i="15"/>
  <c r="H113" i="15"/>
  <c r="C113" i="15"/>
  <c r="L112" i="15"/>
  <c r="K112" i="15"/>
  <c r="J112" i="15"/>
  <c r="H112" i="15"/>
  <c r="G112" i="15"/>
  <c r="F112" i="15"/>
  <c r="E112" i="15"/>
  <c r="D112" i="15"/>
  <c r="C112" i="15" s="1"/>
  <c r="H111" i="15"/>
  <c r="C111" i="15"/>
  <c r="H110" i="15"/>
  <c r="C110" i="15"/>
  <c r="H109" i="15"/>
  <c r="C109" i="15"/>
  <c r="H108" i="15"/>
  <c r="C108" i="15"/>
  <c r="H107" i="15"/>
  <c r="D107" i="15"/>
  <c r="C107" i="15" s="1"/>
  <c r="H106" i="15"/>
  <c r="D106" i="15"/>
  <c r="C106" i="15" s="1"/>
  <c r="H105" i="15"/>
  <c r="C105" i="15"/>
  <c r="I103" i="15"/>
  <c r="H104" i="15"/>
  <c r="C104" i="15"/>
  <c r="L103" i="15"/>
  <c r="L83" i="15" s="1"/>
  <c r="K103" i="15"/>
  <c r="J103" i="15"/>
  <c r="H103" i="15"/>
  <c r="G103" i="15"/>
  <c r="F103" i="15"/>
  <c r="E103" i="15"/>
  <c r="D103" i="15"/>
  <c r="H102" i="15"/>
  <c r="C102" i="15"/>
  <c r="H101" i="15"/>
  <c r="C101" i="15"/>
  <c r="H100" i="15"/>
  <c r="C100" i="15"/>
  <c r="H99" i="15"/>
  <c r="C99" i="15"/>
  <c r="H98" i="15"/>
  <c r="C98" i="15"/>
  <c r="H97" i="15"/>
  <c r="C97" i="15"/>
  <c r="C96" i="15"/>
  <c r="L95" i="15"/>
  <c r="K95" i="15"/>
  <c r="J95" i="15"/>
  <c r="G95" i="15"/>
  <c r="F95" i="15"/>
  <c r="E95" i="15"/>
  <c r="D95" i="15"/>
  <c r="C95" i="15"/>
  <c r="H94" i="15"/>
  <c r="C94" i="15"/>
  <c r="H93" i="15"/>
  <c r="C93" i="15"/>
  <c r="H92" i="15"/>
  <c r="D92" i="15"/>
  <c r="C92" i="15"/>
  <c r="H91" i="15"/>
  <c r="C91" i="15"/>
  <c r="H90" i="15"/>
  <c r="C90" i="15"/>
  <c r="L89" i="15"/>
  <c r="K89" i="15"/>
  <c r="J89" i="15"/>
  <c r="G89" i="15"/>
  <c r="F89" i="15"/>
  <c r="E89" i="15"/>
  <c r="C89" i="15" s="1"/>
  <c r="D89" i="15"/>
  <c r="H88" i="15"/>
  <c r="C88" i="15"/>
  <c r="H87" i="15"/>
  <c r="C87" i="15"/>
  <c r="H86" i="15"/>
  <c r="C86" i="15"/>
  <c r="C85" i="15"/>
  <c r="L84" i="15"/>
  <c r="K84" i="15"/>
  <c r="K83" i="15" s="1"/>
  <c r="J84" i="15"/>
  <c r="J83" i="15" s="1"/>
  <c r="G84" i="15"/>
  <c r="G83" i="15" s="1"/>
  <c r="F84" i="15"/>
  <c r="F83" i="15" s="1"/>
  <c r="E84" i="15"/>
  <c r="D84" i="15"/>
  <c r="C84" i="15"/>
  <c r="H82" i="15"/>
  <c r="C82" i="15"/>
  <c r="H81" i="15"/>
  <c r="C81" i="15"/>
  <c r="L80" i="15"/>
  <c r="K80" i="15"/>
  <c r="J80" i="15"/>
  <c r="I80" i="15"/>
  <c r="H80" i="15" s="1"/>
  <c r="G80" i="15"/>
  <c r="F80" i="15"/>
  <c r="E80" i="15"/>
  <c r="C80" i="15" s="1"/>
  <c r="D80" i="15"/>
  <c r="H79" i="15"/>
  <c r="C79" i="15"/>
  <c r="H78" i="15"/>
  <c r="C78" i="15"/>
  <c r="L77" i="15"/>
  <c r="L76" i="15" s="1"/>
  <c r="K77" i="15"/>
  <c r="J77" i="15"/>
  <c r="I77" i="15"/>
  <c r="G77" i="15"/>
  <c r="F77" i="15"/>
  <c r="E77" i="15"/>
  <c r="D77" i="15"/>
  <c r="D76" i="15" s="1"/>
  <c r="K76" i="15"/>
  <c r="K75" i="15" s="1"/>
  <c r="J76" i="15"/>
  <c r="G76" i="15"/>
  <c r="G75" i="15" s="1"/>
  <c r="F76" i="15"/>
  <c r="F75" i="15" s="1"/>
  <c r="H74" i="15"/>
  <c r="C74" i="15"/>
  <c r="H73" i="15"/>
  <c r="C73" i="15"/>
  <c r="H72" i="15"/>
  <c r="C72" i="15"/>
  <c r="C71" i="15"/>
  <c r="H70" i="15"/>
  <c r="C70" i="15"/>
  <c r="L69" i="15"/>
  <c r="L67" i="15" s="1"/>
  <c r="K69" i="15"/>
  <c r="J69" i="15"/>
  <c r="J67" i="15" s="1"/>
  <c r="G69" i="15"/>
  <c r="F69" i="15"/>
  <c r="F67" i="15" s="1"/>
  <c r="E69" i="15"/>
  <c r="D69" i="15"/>
  <c r="C69" i="15" s="1"/>
  <c r="C68" i="15"/>
  <c r="K67" i="15"/>
  <c r="G67" i="15"/>
  <c r="E67" i="15"/>
  <c r="H66" i="15"/>
  <c r="C66" i="15"/>
  <c r="H65" i="15"/>
  <c r="C65" i="15"/>
  <c r="H64" i="15"/>
  <c r="C64" i="15"/>
  <c r="H63" i="15"/>
  <c r="C63" i="15"/>
  <c r="H62" i="15"/>
  <c r="C62" i="15"/>
  <c r="H61" i="15"/>
  <c r="C61" i="15"/>
  <c r="H60" i="15"/>
  <c r="C60" i="15"/>
  <c r="H59" i="15"/>
  <c r="C59" i="15"/>
  <c r="L58" i="15"/>
  <c r="K58" i="15"/>
  <c r="J58" i="15"/>
  <c r="G58" i="15"/>
  <c r="F58" i="15"/>
  <c r="E58" i="15"/>
  <c r="C58" i="15" s="1"/>
  <c r="D58" i="15"/>
  <c r="H57" i="15"/>
  <c r="C57" i="15"/>
  <c r="H56" i="15"/>
  <c r="C56" i="15"/>
  <c r="L55" i="15"/>
  <c r="L54" i="15" s="1"/>
  <c r="L53" i="15" s="1"/>
  <c r="K55" i="15"/>
  <c r="J55" i="15"/>
  <c r="I55" i="15"/>
  <c r="G55" i="15"/>
  <c r="F55" i="15"/>
  <c r="E55" i="15"/>
  <c r="D55" i="15"/>
  <c r="D54" i="15" s="1"/>
  <c r="K54" i="15"/>
  <c r="K53" i="15" s="1"/>
  <c r="K52" i="15" s="1"/>
  <c r="J54" i="15"/>
  <c r="G54" i="15"/>
  <c r="F54" i="15"/>
  <c r="H47" i="15"/>
  <c r="C47" i="15"/>
  <c r="H46" i="15"/>
  <c r="C46" i="15"/>
  <c r="L45" i="15"/>
  <c r="H45" i="15"/>
  <c r="G45" i="15"/>
  <c r="C45" i="15"/>
  <c r="H44" i="15"/>
  <c r="C44" i="15"/>
  <c r="K43" i="15"/>
  <c r="J43" i="15"/>
  <c r="H43" i="15" s="1"/>
  <c r="I43" i="15"/>
  <c r="F43" i="15"/>
  <c r="E43" i="15"/>
  <c r="C43" i="15" s="1"/>
  <c r="D43" i="15"/>
  <c r="H42" i="15"/>
  <c r="C42" i="15"/>
  <c r="I41" i="15"/>
  <c r="H41" i="15"/>
  <c r="D41" i="15"/>
  <c r="C41" i="15"/>
  <c r="H40" i="15"/>
  <c r="C40" i="15"/>
  <c r="H39" i="15"/>
  <c r="C39" i="15"/>
  <c r="H38" i="15"/>
  <c r="C38" i="15"/>
  <c r="H37" i="15"/>
  <c r="C37" i="15"/>
  <c r="K36" i="15"/>
  <c r="H36" i="15"/>
  <c r="F36" i="15"/>
  <c r="C36" i="15"/>
  <c r="H35" i="15"/>
  <c r="C35" i="15"/>
  <c r="H34" i="15"/>
  <c r="C34" i="15"/>
  <c r="K33" i="15"/>
  <c r="H33" i="15"/>
  <c r="F33" i="15"/>
  <c r="C33" i="15"/>
  <c r="H32" i="15"/>
  <c r="C32" i="15"/>
  <c r="K31" i="15"/>
  <c r="H31" i="15"/>
  <c r="F31" i="15"/>
  <c r="F26" i="15" s="1"/>
  <c r="C26" i="15" s="1"/>
  <c r="C31" i="15"/>
  <c r="H30" i="15"/>
  <c r="C30" i="15"/>
  <c r="H29" i="15"/>
  <c r="C29" i="15"/>
  <c r="H28" i="15"/>
  <c r="C28" i="15"/>
  <c r="K27" i="15"/>
  <c r="H27" i="15"/>
  <c r="F27" i="15"/>
  <c r="C27" i="15"/>
  <c r="K26" i="15"/>
  <c r="H26" i="15"/>
  <c r="H25" i="15"/>
  <c r="C25" i="15"/>
  <c r="D24" i="15"/>
  <c r="C24" i="15"/>
  <c r="H23" i="15"/>
  <c r="C23" i="15"/>
  <c r="H22" i="15"/>
  <c r="C22" i="15"/>
  <c r="L21" i="15"/>
  <c r="L289" i="15" s="1"/>
  <c r="L288" i="15" s="1"/>
  <c r="K21" i="15"/>
  <c r="J21" i="15"/>
  <c r="J289" i="15" s="1"/>
  <c r="J288" i="15" s="1"/>
  <c r="I21" i="15"/>
  <c r="H21" i="15" s="1"/>
  <c r="G21" i="15"/>
  <c r="F21" i="15"/>
  <c r="F289" i="15" s="1"/>
  <c r="F288" i="15" s="1"/>
  <c r="E21" i="15"/>
  <c r="E289" i="15" s="1"/>
  <c r="E288" i="15" s="1"/>
  <c r="D21" i="15"/>
  <c r="D289" i="15" s="1"/>
  <c r="D288" i="15" s="1"/>
  <c r="C21" i="15"/>
  <c r="C289" i="15" s="1"/>
  <c r="L20" i="15"/>
  <c r="E20" i="15"/>
  <c r="D20" i="15"/>
  <c r="H298" i="14"/>
  <c r="C298" i="14"/>
  <c r="H297" i="14"/>
  <c r="C297" i="14"/>
  <c r="H296" i="14"/>
  <c r="C296" i="14"/>
  <c r="H295" i="14"/>
  <c r="C295" i="14"/>
  <c r="H294" i="14"/>
  <c r="C294" i="14"/>
  <c r="H293" i="14"/>
  <c r="C293" i="14"/>
  <c r="H292" i="14"/>
  <c r="C292" i="14"/>
  <c r="H291" i="14"/>
  <c r="H290" i="14" s="1"/>
  <c r="C291" i="14"/>
  <c r="L290" i="14"/>
  <c r="K290" i="14"/>
  <c r="J290" i="14"/>
  <c r="I290" i="14"/>
  <c r="G290" i="14"/>
  <c r="F290" i="14"/>
  <c r="E290" i="14"/>
  <c r="D290" i="14"/>
  <c r="C290" i="14"/>
  <c r="E289" i="14"/>
  <c r="E288" i="14" s="1"/>
  <c r="H285" i="14"/>
  <c r="C285" i="14"/>
  <c r="C284" i="14"/>
  <c r="L283" i="14"/>
  <c r="K283" i="14"/>
  <c r="J283" i="14"/>
  <c r="G283" i="14"/>
  <c r="F283" i="14"/>
  <c r="E283" i="14"/>
  <c r="D283" i="14"/>
  <c r="C283" i="14"/>
  <c r="I281" i="14"/>
  <c r="H282" i="14"/>
  <c r="C282" i="14"/>
  <c r="L281" i="14"/>
  <c r="K281" i="14"/>
  <c r="J281" i="14"/>
  <c r="H281" i="14"/>
  <c r="G281" i="14"/>
  <c r="F281" i="14"/>
  <c r="E281" i="14"/>
  <c r="D281" i="14"/>
  <c r="C281" i="14" s="1"/>
  <c r="H280" i="14"/>
  <c r="C280" i="14"/>
  <c r="H279" i="14"/>
  <c r="C279" i="14"/>
  <c r="C278" i="14"/>
  <c r="H277" i="14"/>
  <c r="C277" i="14"/>
  <c r="L276" i="14"/>
  <c r="K276" i="14"/>
  <c r="J276" i="14"/>
  <c r="G276" i="14"/>
  <c r="F276" i="14"/>
  <c r="E276" i="14"/>
  <c r="D276" i="14"/>
  <c r="C276" i="14" s="1"/>
  <c r="H275" i="14"/>
  <c r="C275" i="14"/>
  <c r="H274" i="14"/>
  <c r="C274" i="14"/>
  <c r="H273" i="14"/>
  <c r="C273" i="14"/>
  <c r="L272" i="14"/>
  <c r="K272" i="14"/>
  <c r="K270" i="14" s="1"/>
  <c r="K269" i="14" s="1"/>
  <c r="J272" i="14"/>
  <c r="I272" i="14"/>
  <c r="G272" i="14"/>
  <c r="G270" i="14" s="1"/>
  <c r="G269" i="14" s="1"/>
  <c r="F272" i="14"/>
  <c r="E272" i="14"/>
  <c r="D272" i="14"/>
  <c r="H271" i="14"/>
  <c r="C271" i="14"/>
  <c r="L270" i="14"/>
  <c r="J270" i="14"/>
  <c r="J269" i="14" s="1"/>
  <c r="F270" i="14"/>
  <c r="F269" i="14" s="1"/>
  <c r="D270" i="14"/>
  <c r="L269" i="14"/>
  <c r="H268" i="14"/>
  <c r="C268" i="14"/>
  <c r="H267" i="14"/>
  <c r="C267" i="14"/>
  <c r="C266" i="14"/>
  <c r="H265" i="14"/>
  <c r="C265" i="14"/>
  <c r="L264" i="14"/>
  <c r="K264" i="14"/>
  <c r="J264" i="14"/>
  <c r="J259" i="14" s="1"/>
  <c r="G264" i="14"/>
  <c r="F264" i="14"/>
  <c r="F259" i="14" s="1"/>
  <c r="E264" i="14"/>
  <c r="D264" i="14"/>
  <c r="H263" i="14"/>
  <c r="C263" i="14"/>
  <c r="H262" i="14"/>
  <c r="C262" i="14"/>
  <c r="H261" i="14"/>
  <c r="C261" i="14"/>
  <c r="L260" i="14"/>
  <c r="L259" i="14" s="1"/>
  <c r="K260" i="14"/>
  <c r="J260" i="14"/>
  <c r="G260" i="14"/>
  <c r="F260" i="14"/>
  <c r="E260" i="14"/>
  <c r="D260" i="14"/>
  <c r="D259" i="14" s="1"/>
  <c r="K259" i="14"/>
  <c r="G259" i="14"/>
  <c r="H258" i="14"/>
  <c r="C258" i="14"/>
  <c r="H257" i="14"/>
  <c r="C257" i="14"/>
  <c r="H256" i="14"/>
  <c r="C256" i="14"/>
  <c r="H255" i="14"/>
  <c r="C255" i="14"/>
  <c r="H254" i="14"/>
  <c r="C254" i="14"/>
  <c r="C253" i="14"/>
  <c r="L252" i="14"/>
  <c r="K252" i="14"/>
  <c r="K251" i="14" s="1"/>
  <c r="J252" i="14"/>
  <c r="J251" i="14" s="1"/>
  <c r="G252" i="14"/>
  <c r="G251" i="14" s="1"/>
  <c r="F252" i="14"/>
  <c r="F251" i="14" s="1"/>
  <c r="E252" i="14"/>
  <c r="D252" i="14"/>
  <c r="C252" i="14"/>
  <c r="L251" i="14"/>
  <c r="E251" i="14"/>
  <c r="D251" i="14"/>
  <c r="H250" i="14"/>
  <c r="C250" i="14"/>
  <c r="H249" i="14"/>
  <c r="C249" i="14"/>
  <c r="H248" i="14"/>
  <c r="C248" i="14"/>
  <c r="C247" i="14"/>
  <c r="L246" i="14"/>
  <c r="K246" i="14"/>
  <c r="J246" i="14"/>
  <c r="G246" i="14"/>
  <c r="F246" i="14"/>
  <c r="E246" i="14"/>
  <c r="D246" i="14"/>
  <c r="C246" i="14"/>
  <c r="H245" i="14"/>
  <c r="C245" i="14"/>
  <c r="H244" i="14"/>
  <c r="C244" i="14"/>
  <c r="H243" i="14"/>
  <c r="C243" i="14"/>
  <c r="H242" i="14"/>
  <c r="C242" i="14"/>
  <c r="H241" i="14"/>
  <c r="C241" i="14"/>
  <c r="C240" i="14"/>
  <c r="H239" i="14"/>
  <c r="C239" i="14"/>
  <c r="L238" i="14"/>
  <c r="K238" i="14"/>
  <c r="J238" i="14"/>
  <c r="G238" i="14"/>
  <c r="F238" i="14"/>
  <c r="E238" i="14"/>
  <c r="D238" i="14"/>
  <c r="C237" i="14"/>
  <c r="H236" i="14"/>
  <c r="C236" i="14"/>
  <c r="L235" i="14"/>
  <c r="K235" i="14"/>
  <c r="J235" i="14"/>
  <c r="J231" i="14" s="1"/>
  <c r="G235" i="14"/>
  <c r="F235" i="14"/>
  <c r="F231" i="14" s="1"/>
  <c r="E235" i="14"/>
  <c r="D235" i="14"/>
  <c r="C234" i="14"/>
  <c r="L233" i="14"/>
  <c r="K233" i="14"/>
  <c r="J233" i="14"/>
  <c r="G233" i="14"/>
  <c r="G231" i="14" s="1"/>
  <c r="F233" i="14"/>
  <c r="E233" i="14"/>
  <c r="E231" i="14" s="1"/>
  <c r="D233" i="14"/>
  <c r="C233" i="14"/>
  <c r="H232" i="14"/>
  <c r="C232" i="14"/>
  <c r="L231" i="14"/>
  <c r="L230" i="14" s="1"/>
  <c r="D231" i="14"/>
  <c r="J230" i="14"/>
  <c r="F230" i="14"/>
  <c r="H229" i="14"/>
  <c r="C229" i="14"/>
  <c r="H228" i="14"/>
  <c r="C228" i="14"/>
  <c r="L227" i="14"/>
  <c r="K227" i="14"/>
  <c r="J227" i="14"/>
  <c r="H227" i="14" s="1"/>
  <c r="I227" i="14"/>
  <c r="G227" i="14"/>
  <c r="F227" i="14"/>
  <c r="E227" i="14"/>
  <c r="D227" i="14"/>
  <c r="H226" i="14"/>
  <c r="C226" i="14"/>
  <c r="H225" i="14"/>
  <c r="D225" i="14"/>
  <c r="C225" i="14"/>
  <c r="H224" i="14"/>
  <c r="C224" i="14"/>
  <c r="H223" i="14"/>
  <c r="C223" i="14"/>
  <c r="H222" i="14"/>
  <c r="C222" i="14"/>
  <c r="H221" i="14"/>
  <c r="C221" i="14"/>
  <c r="H220" i="14"/>
  <c r="C220" i="14"/>
  <c r="H219" i="14"/>
  <c r="C219" i="14"/>
  <c r="H218" i="14"/>
  <c r="C218" i="14"/>
  <c r="C217" i="14"/>
  <c r="L216" i="14"/>
  <c r="K216" i="14"/>
  <c r="J216" i="14"/>
  <c r="G216" i="14"/>
  <c r="F216" i="14"/>
  <c r="E216" i="14"/>
  <c r="D216" i="14"/>
  <c r="C216" i="14"/>
  <c r="H215" i="14"/>
  <c r="C215" i="14"/>
  <c r="H214" i="14"/>
  <c r="C214" i="14"/>
  <c r="H213" i="14"/>
  <c r="C213" i="14"/>
  <c r="H212" i="14"/>
  <c r="C212" i="14"/>
  <c r="H211" i="14"/>
  <c r="C211" i="14"/>
  <c r="H210" i="14"/>
  <c r="C210" i="14"/>
  <c r="H209" i="14"/>
  <c r="C209" i="14"/>
  <c r="H208" i="14"/>
  <c r="C208" i="14"/>
  <c r="H207" i="14"/>
  <c r="C207" i="14"/>
  <c r="C206" i="14"/>
  <c r="L205" i="14"/>
  <c r="K205" i="14"/>
  <c r="K204" i="14" s="1"/>
  <c r="J205" i="14"/>
  <c r="J204" i="14" s="1"/>
  <c r="G205" i="14"/>
  <c r="F205" i="14"/>
  <c r="E205" i="14"/>
  <c r="D205" i="14"/>
  <c r="C205" i="14"/>
  <c r="L204" i="14"/>
  <c r="E204" i="14"/>
  <c r="D204" i="14"/>
  <c r="H203" i="14"/>
  <c r="C203" i="14"/>
  <c r="H202" i="14"/>
  <c r="C202" i="14"/>
  <c r="H201" i="14"/>
  <c r="C201" i="14"/>
  <c r="H200" i="14"/>
  <c r="C200" i="14"/>
  <c r="H199" i="14"/>
  <c r="C199" i="14"/>
  <c r="L198" i="14"/>
  <c r="K198" i="14"/>
  <c r="J198" i="14"/>
  <c r="J196" i="14" s="1"/>
  <c r="J195" i="14" s="1"/>
  <c r="J194" i="14" s="1"/>
  <c r="I198" i="14"/>
  <c r="G198" i="14"/>
  <c r="F198" i="14"/>
  <c r="F196" i="14" s="1"/>
  <c r="E198" i="14"/>
  <c r="E196" i="14" s="1"/>
  <c r="E195" i="14" s="1"/>
  <c r="D198" i="14"/>
  <c r="H197" i="14"/>
  <c r="D197" i="14"/>
  <c r="C197" i="14" s="1"/>
  <c r="L196" i="14"/>
  <c r="K196" i="14"/>
  <c r="G196" i="14"/>
  <c r="D196" i="14"/>
  <c r="L195" i="14"/>
  <c r="D195" i="14"/>
  <c r="L194" i="14"/>
  <c r="H193" i="14"/>
  <c r="C193" i="14"/>
  <c r="L192" i="14"/>
  <c r="L191" i="14" s="1"/>
  <c r="K192" i="14"/>
  <c r="J192" i="14"/>
  <c r="G192" i="14"/>
  <c r="F192" i="14"/>
  <c r="E192" i="14"/>
  <c r="D192" i="14"/>
  <c r="D191" i="14" s="1"/>
  <c r="K191" i="14"/>
  <c r="J191" i="14"/>
  <c r="G191" i="14"/>
  <c r="F191" i="14"/>
  <c r="E191" i="14"/>
  <c r="C191" i="14" s="1"/>
  <c r="H190" i="14"/>
  <c r="C190" i="14"/>
  <c r="H189" i="14"/>
  <c r="C189" i="14"/>
  <c r="L188" i="14"/>
  <c r="K188" i="14"/>
  <c r="K187" i="14" s="1"/>
  <c r="J188" i="14"/>
  <c r="I188" i="14"/>
  <c r="H188" i="14" s="1"/>
  <c r="G188" i="14"/>
  <c r="G187" i="14" s="1"/>
  <c r="F188" i="14"/>
  <c r="E188" i="14"/>
  <c r="D188" i="14"/>
  <c r="C188" i="14"/>
  <c r="L187" i="14"/>
  <c r="D187" i="14"/>
  <c r="H186" i="14"/>
  <c r="C186" i="14"/>
  <c r="H185" i="14"/>
  <c r="C185" i="14"/>
  <c r="L184" i="14"/>
  <c r="K184" i="14"/>
  <c r="J184" i="14"/>
  <c r="G184" i="14"/>
  <c r="F184" i="14"/>
  <c r="E184" i="14"/>
  <c r="D184" i="14"/>
  <c r="C184" i="14"/>
  <c r="H183" i="14"/>
  <c r="C183" i="14"/>
  <c r="H182" i="14"/>
  <c r="C182" i="14"/>
  <c r="H181" i="14"/>
  <c r="C181" i="14"/>
  <c r="H180" i="14"/>
  <c r="C180" i="14"/>
  <c r="L179" i="14"/>
  <c r="K179" i="14"/>
  <c r="J179" i="14"/>
  <c r="G179" i="14"/>
  <c r="G174" i="14" s="1"/>
  <c r="G173" i="14" s="1"/>
  <c r="F179" i="14"/>
  <c r="E179" i="14"/>
  <c r="D179" i="14"/>
  <c r="C179" i="14"/>
  <c r="H178" i="14"/>
  <c r="C178" i="14"/>
  <c r="H177" i="14"/>
  <c r="C177" i="14"/>
  <c r="H176" i="14"/>
  <c r="C176" i="14"/>
  <c r="L175" i="14"/>
  <c r="L174" i="14" s="1"/>
  <c r="L173" i="14" s="1"/>
  <c r="K175" i="14"/>
  <c r="J175" i="14"/>
  <c r="J174" i="14" s="1"/>
  <c r="J173" i="14" s="1"/>
  <c r="G175" i="14"/>
  <c r="F175" i="14"/>
  <c r="E175" i="14"/>
  <c r="E174" i="14" s="1"/>
  <c r="D175" i="14"/>
  <c r="K174" i="14"/>
  <c r="K173" i="14" s="1"/>
  <c r="F174" i="14"/>
  <c r="F173" i="14" s="1"/>
  <c r="D174" i="14"/>
  <c r="C174" i="14" s="1"/>
  <c r="E173" i="14"/>
  <c r="D173" i="14"/>
  <c r="H172" i="14"/>
  <c r="C172" i="14"/>
  <c r="H171" i="14"/>
  <c r="C171" i="14"/>
  <c r="H170" i="14"/>
  <c r="C170" i="14"/>
  <c r="H169" i="14"/>
  <c r="C169" i="14"/>
  <c r="H168" i="14"/>
  <c r="C168" i="14"/>
  <c r="H167" i="14"/>
  <c r="C167" i="14"/>
  <c r="L166" i="14"/>
  <c r="K166" i="14"/>
  <c r="J166" i="14"/>
  <c r="J165" i="14" s="1"/>
  <c r="G166" i="14"/>
  <c r="F166" i="14"/>
  <c r="E166" i="14"/>
  <c r="E165" i="14" s="1"/>
  <c r="D166" i="14"/>
  <c r="L165" i="14"/>
  <c r="K165" i="14"/>
  <c r="G165" i="14"/>
  <c r="F165" i="14"/>
  <c r="D165" i="14"/>
  <c r="C165" i="14" s="1"/>
  <c r="H164" i="14"/>
  <c r="C164" i="14"/>
  <c r="H163" i="14"/>
  <c r="C163" i="14"/>
  <c r="H162" i="14"/>
  <c r="C162" i="14"/>
  <c r="H161" i="14"/>
  <c r="C161" i="14"/>
  <c r="L160" i="14"/>
  <c r="K160" i="14"/>
  <c r="J160" i="14"/>
  <c r="G160" i="14"/>
  <c r="F160" i="14"/>
  <c r="E160" i="14"/>
  <c r="D160" i="14"/>
  <c r="C160" i="14" s="1"/>
  <c r="H159" i="14"/>
  <c r="C159" i="14"/>
  <c r="H158" i="14"/>
  <c r="C158" i="14"/>
  <c r="H157" i="14"/>
  <c r="C157" i="14"/>
  <c r="H156" i="14"/>
  <c r="C156" i="14"/>
  <c r="H155" i="14"/>
  <c r="C155" i="14"/>
  <c r="H154" i="14"/>
  <c r="C154" i="14"/>
  <c r="H153" i="14"/>
  <c r="C153" i="14"/>
  <c r="H152" i="14"/>
  <c r="C152" i="14"/>
  <c r="L151" i="14"/>
  <c r="K151" i="14"/>
  <c r="J151" i="14"/>
  <c r="G151" i="14"/>
  <c r="F151" i="14"/>
  <c r="E151" i="14"/>
  <c r="D151" i="14"/>
  <c r="C151" i="14" s="1"/>
  <c r="H150" i="14"/>
  <c r="C150" i="14"/>
  <c r="H149" i="14"/>
  <c r="C149" i="14"/>
  <c r="H148" i="14"/>
  <c r="C148" i="14"/>
  <c r="H147" i="14"/>
  <c r="C147" i="14"/>
  <c r="H146" i="14"/>
  <c r="C146" i="14"/>
  <c r="H145" i="14"/>
  <c r="C145" i="14"/>
  <c r="L144" i="14"/>
  <c r="K144" i="14"/>
  <c r="J144" i="14"/>
  <c r="G144" i="14"/>
  <c r="F144" i="14"/>
  <c r="E144" i="14"/>
  <c r="D144" i="14"/>
  <c r="C144" i="14" s="1"/>
  <c r="H143" i="14"/>
  <c r="C143" i="14"/>
  <c r="H142" i="14"/>
  <c r="C142" i="14"/>
  <c r="L141" i="14"/>
  <c r="K141" i="14"/>
  <c r="J141" i="14"/>
  <c r="G141" i="14"/>
  <c r="F141" i="14"/>
  <c r="E141" i="14"/>
  <c r="D141" i="14"/>
  <c r="C141" i="14" s="1"/>
  <c r="H140" i="14"/>
  <c r="C140" i="14"/>
  <c r="H139" i="14"/>
  <c r="C139" i="14"/>
  <c r="H138" i="14"/>
  <c r="C138" i="14"/>
  <c r="H137" i="14"/>
  <c r="C137" i="14"/>
  <c r="L136" i="14"/>
  <c r="K136" i="14"/>
  <c r="J136" i="14"/>
  <c r="G136" i="14"/>
  <c r="F136" i="14"/>
  <c r="E136" i="14"/>
  <c r="D136" i="14"/>
  <c r="C136" i="14" s="1"/>
  <c r="H135" i="14"/>
  <c r="C135" i="14"/>
  <c r="H134" i="14"/>
  <c r="C134" i="14"/>
  <c r="H133" i="14"/>
  <c r="C133" i="14"/>
  <c r="H132" i="14"/>
  <c r="C132" i="14"/>
  <c r="L131" i="14"/>
  <c r="K131" i="14"/>
  <c r="J131" i="14"/>
  <c r="J130" i="14" s="1"/>
  <c r="G131" i="14"/>
  <c r="F131" i="14"/>
  <c r="F130" i="14" s="1"/>
  <c r="E131" i="14"/>
  <c r="E130" i="14" s="1"/>
  <c r="D131" i="14"/>
  <c r="C131" i="14" s="1"/>
  <c r="L130" i="14"/>
  <c r="K130" i="14"/>
  <c r="G130" i="14"/>
  <c r="D130" i="14"/>
  <c r="H129" i="14"/>
  <c r="H128" i="14" s="1"/>
  <c r="C129" i="14"/>
  <c r="C128" i="14" s="1"/>
  <c r="L128" i="14"/>
  <c r="K128" i="14"/>
  <c r="J128" i="14"/>
  <c r="I128" i="14"/>
  <c r="G128" i="14"/>
  <c r="F128" i="14"/>
  <c r="E128" i="14"/>
  <c r="D128" i="14"/>
  <c r="H127" i="14"/>
  <c r="C127" i="14"/>
  <c r="H126" i="14"/>
  <c r="C126" i="14"/>
  <c r="H125" i="14"/>
  <c r="C125" i="14"/>
  <c r="H124" i="14"/>
  <c r="C124" i="14"/>
  <c r="H123" i="14"/>
  <c r="C123" i="14"/>
  <c r="L122" i="14"/>
  <c r="K122" i="14"/>
  <c r="J122" i="14"/>
  <c r="G122" i="14"/>
  <c r="F122" i="14"/>
  <c r="E122" i="14"/>
  <c r="D122" i="14"/>
  <c r="C122" i="14" s="1"/>
  <c r="H121" i="14"/>
  <c r="C121" i="14"/>
  <c r="H120" i="14"/>
  <c r="C120" i="14"/>
  <c r="H119" i="14"/>
  <c r="C119" i="14"/>
  <c r="H118" i="14"/>
  <c r="C118" i="14"/>
  <c r="H117" i="14"/>
  <c r="C117" i="14"/>
  <c r="L116" i="14"/>
  <c r="K116" i="14"/>
  <c r="J116" i="14"/>
  <c r="G116" i="14"/>
  <c r="C116" i="14" s="1"/>
  <c r="F116" i="14"/>
  <c r="E116" i="14"/>
  <c r="D116" i="14"/>
  <c r="H115" i="14"/>
  <c r="C115" i="14"/>
  <c r="H114" i="14"/>
  <c r="C114" i="14"/>
  <c r="H113" i="14"/>
  <c r="D113" i="14"/>
  <c r="C113" i="14" s="1"/>
  <c r="L112" i="14"/>
  <c r="K112" i="14"/>
  <c r="J112" i="14"/>
  <c r="G112" i="14"/>
  <c r="F112" i="14"/>
  <c r="E112" i="14"/>
  <c r="H111" i="14"/>
  <c r="C111" i="14"/>
  <c r="H110" i="14"/>
  <c r="C110" i="14"/>
  <c r="H109" i="14"/>
  <c r="C109" i="14"/>
  <c r="H108" i="14"/>
  <c r="C108" i="14"/>
  <c r="H107" i="14"/>
  <c r="C107" i="14"/>
  <c r="H106" i="14"/>
  <c r="C106" i="14"/>
  <c r="H105" i="14"/>
  <c r="C105" i="14"/>
  <c r="H104" i="14"/>
  <c r="C104" i="14"/>
  <c r="L103" i="14"/>
  <c r="K103" i="14"/>
  <c r="J103" i="14"/>
  <c r="I103" i="14"/>
  <c r="H103" i="14" s="1"/>
  <c r="G103" i="14"/>
  <c r="F103" i="14"/>
  <c r="E103" i="14"/>
  <c r="D103" i="14"/>
  <c r="C103" i="14" s="1"/>
  <c r="H102" i="14"/>
  <c r="D102" i="14"/>
  <c r="C102" i="14" s="1"/>
  <c r="H101" i="14"/>
  <c r="C101" i="14"/>
  <c r="H100" i="14"/>
  <c r="C100" i="14"/>
  <c r="H99" i="14"/>
  <c r="C99" i="14"/>
  <c r="H98" i="14"/>
  <c r="C98" i="14"/>
  <c r="H97" i="14"/>
  <c r="C97" i="14"/>
  <c r="H96" i="14"/>
  <c r="C96" i="14"/>
  <c r="L95" i="14"/>
  <c r="K95" i="14"/>
  <c r="J95" i="14"/>
  <c r="G95" i="14"/>
  <c r="F95" i="14"/>
  <c r="E95" i="14"/>
  <c r="E83" i="14" s="1"/>
  <c r="D95" i="14"/>
  <c r="C95" i="14" s="1"/>
  <c r="H94" i="14"/>
  <c r="C94" i="14"/>
  <c r="H93" i="14"/>
  <c r="C93" i="14"/>
  <c r="H92" i="14"/>
  <c r="C92" i="14"/>
  <c r="H91" i="14"/>
  <c r="C91" i="14"/>
  <c r="H90" i="14"/>
  <c r="C90" i="14"/>
  <c r="L89" i="14"/>
  <c r="K89" i="14"/>
  <c r="J89" i="14"/>
  <c r="G89" i="14"/>
  <c r="F89" i="14"/>
  <c r="E89" i="14"/>
  <c r="D89" i="14"/>
  <c r="C89" i="14" s="1"/>
  <c r="H88" i="14"/>
  <c r="C88" i="14"/>
  <c r="H87" i="14"/>
  <c r="C87" i="14"/>
  <c r="H86" i="14"/>
  <c r="C86" i="14"/>
  <c r="H85" i="14"/>
  <c r="C85" i="14"/>
  <c r="L84" i="14"/>
  <c r="L83" i="14" s="1"/>
  <c r="K84" i="14"/>
  <c r="K83" i="14" s="1"/>
  <c r="J84" i="14"/>
  <c r="G84" i="14"/>
  <c r="G83" i="14" s="1"/>
  <c r="F84" i="14"/>
  <c r="E84" i="14"/>
  <c r="D84" i="14"/>
  <c r="C84" i="14" s="1"/>
  <c r="J83" i="14"/>
  <c r="F83" i="14"/>
  <c r="H82" i="14"/>
  <c r="C82" i="14"/>
  <c r="H81" i="14"/>
  <c r="C81" i="14"/>
  <c r="L80" i="14"/>
  <c r="K80" i="14"/>
  <c r="J80" i="14"/>
  <c r="G80" i="14"/>
  <c r="F80" i="14"/>
  <c r="E80" i="14"/>
  <c r="D80" i="14"/>
  <c r="C80" i="14" s="1"/>
  <c r="H79" i="14"/>
  <c r="C79" i="14"/>
  <c r="H78" i="14"/>
  <c r="C78" i="14"/>
  <c r="L77" i="14"/>
  <c r="K77" i="14"/>
  <c r="J77" i="14"/>
  <c r="J76" i="14" s="1"/>
  <c r="G77" i="14"/>
  <c r="F77" i="14"/>
  <c r="F76" i="14" s="1"/>
  <c r="E77" i="14"/>
  <c r="E76" i="14" s="1"/>
  <c r="E75" i="14" s="1"/>
  <c r="D77" i="14"/>
  <c r="C77" i="14" s="1"/>
  <c r="L76" i="14"/>
  <c r="L75" i="14" s="1"/>
  <c r="K76" i="14"/>
  <c r="G76" i="14"/>
  <c r="G75" i="14" s="1"/>
  <c r="D76" i="14"/>
  <c r="H74" i="14"/>
  <c r="C74" i="14"/>
  <c r="H73" i="14"/>
  <c r="C73" i="14"/>
  <c r="H72" i="14"/>
  <c r="C72" i="14"/>
  <c r="H71" i="14"/>
  <c r="C71" i="14"/>
  <c r="H70" i="14"/>
  <c r="C70" i="14"/>
  <c r="L69" i="14"/>
  <c r="K69" i="14"/>
  <c r="K67" i="14" s="1"/>
  <c r="J69" i="14"/>
  <c r="J67" i="14" s="1"/>
  <c r="G69" i="14"/>
  <c r="G67" i="14" s="1"/>
  <c r="F69" i="14"/>
  <c r="F67" i="14" s="1"/>
  <c r="E69" i="14"/>
  <c r="E67" i="14" s="1"/>
  <c r="D69" i="14"/>
  <c r="C69" i="14"/>
  <c r="H68" i="14"/>
  <c r="C68" i="14"/>
  <c r="L67" i="14"/>
  <c r="D67" i="14"/>
  <c r="C67" i="14" s="1"/>
  <c r="H66" i="14"/>
  <c r="C66" i="14"/>
  <c r="H65" i="14"/>
  <c r="C65" i="14"/>
  <c r="H64" i="14"/>
  <c r="C64" i="14"/>
  <c r="H63" i="14"/>
  <c r="C63" i="14"/>
  <c r="H62" i="14"/>
  <c r="C62" i="14"/>
  <c r="H61" i="14"/>
  <c r="C61" i="14"/>
  <c r="H60" i="14"/>
  <c r="C60" i="14"/>
  <c r="H59" i="14"/>
  <c r="C59" i="14"/>
  <c r="L58" i="14"/>
  <c r="K58" i="14"/>
  <c r="J58" i="14"/>
  <c r="G58" i="14"/>
  <c r="F58" i="14"/>
  <c r="E58" i="14"/>
  <c r="D58" i="14"/>
  <c r="C58" i="14" s="1"/>
  <c r="H57" i="14"/>
  <c r="C57" i="14"/>
  <c r="H56" i="14"/>
  <c r="C56" i="14"/>
  <c r="L55" i="14"/>
  <c r="K55" i="14"/>
  <c r="J55" i="14"/>
  <c r="J54" i="14" s="1"/>
  <c r="J53" i="14" s="1"/>
  <c r="G55" i="14"/>
  <c r="F55" i="14"/>
  <c r="F54" i="14" s="1"/>
  <c r="E55" i="14"/>
  <c r="E54" i="14" s="1"/>
  <c r="E53" i="14" s="1"/>
  <c r="D55" i="14"/>
  <c r="C55" i="14" s="1"/>
  <c r="L54" i="14"/>
  <c r="L53" i="14" s="1"/>
  <c r="L52" i="14" s="1"/>
  <c r="L51" i="14" s="1"/>
  <c r="L50" i="14" s="1"/>
  <c r="K54" i="14"/>
  <c r="G54" i="14"/>
  <c r="G53" i="14" s="1"/>
  <c r="G52" i="14" s="1"/>
  <c r="D54" i="14"/>
  <c r="H47" i="14"/>
  <c r="C47" i="14"/>
  <c r="H46" i="14"/>
  <c r="C46" i="14"/>
  <c r="L45" i="14"/>
  <c r="H45" i="14" s="1"/>
  <c r="G45" i="14"/>
  <c r="H44" i="14"/>
  <c r="C44" i="14"/>
  <c r="K43" i="14"/>
  <c r="J43" i="14"/>
  <c r="I43" i="14"/>
  <c r="H43" i="14" s="1"/>
  <c r="F43" i="14"/>
  <c r="E43" i="14"/>
  <c r="D43" i="14"/>
  <c r="C43" i="14" s="1"/>
  <c r="H42" i="14"/>
  <c r="C42" i="14"/>
  <c r="I41" i="14"/>
  <c r="H41" i="14" s="1"/>
  <c r="D41" i="14"/>
  <c r="C41" i="14" s="1"/>
  <c r="H40" i="14"/>
  <c r="C40" i="14"/>
  <c r="H39" i="14"/>
  <c r="C39" i="14"/>
  <c r="H38" i="14"/>
  <c r="C38" i="14"/>
  <c r="H37" i="14"/>
  <c r="C37" i="14"/>
  <c r="K36" i="14"/>
  <c r="H36" i="14" s="1"/>
  <c r="F36" i="14"/>
  <c r="C36" i="14" s="1"/>
  <c r="H35" i="14"/>
  <c r="C35" i="14"/>
  <c r="H34" i="14"/>
  <c r="C34" i="14"/>
  <c r="K33" i="14"/>
  <c r="H33" i="14" s="1"/>
  <c r="F33" i="14"/>
  <c r="C33" i="14" s="1"/>
  <c r="H32" i="14"/>
  <c r="C32" i="14"/>
  <c r="K31" i="14"/>
  <c r="H31" i="14" s="1"/>
  <c r="F31" i="14"/>
  <c r="C31" i="14" s="1"/>
  <c r="H30" i="14"/>
  <c r="C30" i="14"/>
  <c r="H29" i="14"/>
  <c r="C29" i="14"/>
  <c r="H28" i="14"/>
  <c r="C28" i="14"/>
  <c r="K27" i="14"/>
  <c r="H27" i="14" s="1"/>
  <c r="F27" i="14"/>
  <c r="C27" i="14" s="1"/>
  <c r="F26" i="14"/>
  <c r="H25" i="14"/>
  <c r="C25" i="14"/>
  <c r="D24" i="14"/>
  <c r="C24" i="14" s="1"/>
  <c r="H23" i="14"/>
  <c r="C23" i="14"/>
  <c r="H22" i="14"/>
  <c r="C22" i="14"/>
  <c r="L21" i="14"/>
  <c r="L289" i="14" s="1"/>
  <c r="L288" i="14" s="1"/>
  <c r="K21" i="14"/>
  <c r="K289" i="14" s="1"/>
  <c r="K288" i="14" s="1"/>
  <c r="J21" i="14"/>
  <c r="J289" i="14" s="1"/>
  <c r="J288" i="14" s="1"/>
  <c r="I21" i="14"/>
  <c r="G21" i="14"/>
  <c r="G289" i="14" s="1"/>
  <c r="G288" i="14" s="1"/>
  <c r="F21" i="14"/>
  <c r="F289" i="14" s="1"/>
  <c r="F288" i="14" s="1"/>
  <c r="E21" i="14"/>
  <c r="D21" i="14"/>
  <c r="D289" i="14" s="1"/>
  <c r="D288" i="14" s="1"/>
  <c r="J20" i="14"/>
  <c r="F20" i="14"/>
  <c r="E20" i="14"/>
  <c r="E52" i="14" l="1"/>
  <c r="I289" i="14"/>
  <c r="I288" i="14" s="1"/>
  <c r="K53" i="14"/>
  <c r="K52" i="14" s="1"/>
  <c r="F53" i="14"/>
  <c r="K75" i="14"/>
  <c r="F75" i="14"/>
  <c r="C196" i="14"/>
  <c r="C130" i="14"/>
  <c r="C54" i="14"/>
  <c r="C76" i="14"/>
  <c r="J75" i="14"/>
  <c r="H234" i="14"/>
  <c r="I233" i="14"/>
  <c r="H233" i="14" s="1"/>
  <c r="H240" i="14"/>
  <c r="I238" i="14"/>
  <c r="H238" i="14" s="1"/>
  <c r="H266" i="14"/>
  <c r="I264" i="14"/>
  <c r="H264" i="14" s="1"/>
  <c r="H272" i="14"/>
  <c r="L52" i="15"/>
  <c r="C77" i="15"/>
  <c r="E76" i="15"/>
  <c r="H96" i="15"/>
  <c r="I95" i="15"/>
  <c r="H95" i="15" s="1"/>
  <c r="H192" i="15"/>
  <c r="I191" i="15"/>
  <c r="H191" i="15" s="1"/>
  <c r="H239" i="16"/>
  <c r="I238" i="16"/>
  <c r="H238" i="16" s="1"/>
  <c r="G286" i="16"/>
  <c r="G20" i="14"/>
  <c r="I84" i="14"/>
  <c r="D112" i="14"/>
  <c r="C112" i="14" s="1"/>
  <c r="I136" i="14"/>
  <c r="H136" i="14" s="1"/>
  <c r="I160" i="14"/>
  <c r="H160" i="14" s="1"/>
  <c r="C166" i="14"/>
  <c r="I179" i="14"/>
  <c r="H179" i="14" s="1"/>
  <c r="E187" i="14"/>
  <c r="J187" i="14"/>
  <c r="J52" i="14" s="1"/>
  <c r="J51" i="14" s="1"/>
  <c r="C192" i="14"/>
  <c r="K195" i="14"/>
  <c r="I196" i="14"/>
  <c r="F204" i="14"/>
  <c r="F195" i="14" s="1"/>
  <c r="H217" i="14"/>
  <c r="I216" i="14"/>
  <c r="H216" i="14" s="1"/>
  <c r="C231" i="14"/>
  <c r="D230" i="14"/>
  <c r="K231" i="14"/>
  <c r="K230" i="14" s="1"/>
  <c r="K286" i="14" s="1"/>
  <c r="C235" i="14"/>
  <c r="C238" i="14"/>
  <c r="C251" i="14"/>
  <c r="H253" i="14"/>
  <c r="I252" i="14"/>
  <c r="C264" i="14"/>
  <c r="C270" i="14"/>
  <c r="E270" i="14"/>
  <c r="E269" i="14" s="1"/>
  <c r="C272" i="14"/>
  <c r="F53" i="15"/>
  <c r="F52" i="15" s="1"/>
  <c r="H55" i="15"/>
  <c r="J75" i="15"/>
  <c r="E83" i="15"/>
  <c r="I89" i="15"/>
  <c r="H89" i="15" s="1"/>
  <c r="I122" i="15"/>
  <c r="H122" i="15" s="1"/>
  <c r="H132" i="15"/>
  <c r="I131" i="15"/>
  <c r="I151" i="15"/>
  <c r="H151" i="15" s="1"/>
  <c r="H177" i="15"/>
  <c r="I175" i="15"/>
  <c r="C192" i="15"/>
  <c r="E191" i="15"/>
  <c r="E187" i="15" s="1"/>
  <c r="C187" i="15" s="1"/>
  <c r="K195" i="15"/>
  <c r="K194" i="15" s="1"/>
  <c r="K51" i="15" s="1"/>
  <c r="G204" i="15"/>
  <c r="L204" i="15"/>
  <c r="L195" i="15" s="1"/>
  <c r="I216" i="15"/>
  <c r="H216" i="15" s="1"/>
  <c r="H227" i="15"/>
  <c r="H233" i="15"/>
  <c r="H235" i="15"/>
  <c r="H260" i="15"/>
  <c r="C281" i="15"/>
  <c r="D269" i="15"/>
  <c r="I288" i="15"/>
  <c r="H26" i="16"/>
  <c r="K20" i="16"/>
  <c r="D75" i="16"/>
  <c r="H90" i="16"/>
  <c r="I89" i="16"/>
  <c r="H89" i="16" s="1"/>
  <c r="H136" i="16"/>
  <c r="H192" i="16"/>
  <c r="J191" i="16"/>
  <c r="K26" i="17"/>
  <c r="H31" i="17"/>
  <c r="C54" i="17"/>
  <c r="I95" i="14"/>
  <c r="H95" i="14" s="1"/>
  <c r="H237" i="14"/>
  <c r="I235" i="14"/>
  <c r="H235" i="14" s="1"/>
  <c r="H161" i="15"/>
  <c r="I160" i="15"/>
  <c r="H160" i="15" s="1"/>
  <c r="H252" i="15"/>
  <c r="I251" i="15"/>
  <c r="H251" i="15" s="1"/>
  <c r="C69" i="16"/>
  <c r="D67" i="16"/>
  <c r="C67" i="16" s="1"/>
  <c r="D20" i="14"/>
  <c r="L20" i="14"/>
  <c r="K26" i="14"/>
  <c r="K20" i="14" s="1"/>
  <c r="L287" i="14"/>
  <c r="D53" i="14"/>
  <c r="I69" i="14"/>
  <c r="H69" i="14" s="1"/>
  <c r="D83" i="14"/>
  <c r="C83" i="14" s="1"/>
  <c r="I112" i="14"/>
  <c r="H112" i="14" s="1"/>
  <c r="I116" i="14"/>
  <c r="H116" i="14" s="1"/>
  <c r="I166" i="14"/>
  <c r="C175" i="14"/>
  <c r="I184" i="14"/>
  <c r="H184" i="14" s="1"/>
  <c r="F187" i="14"/>
  <c r="C187" i="14" s="1"/>
  <c r="C198" i="14"/>
  <c r="H198" i="14"/>
  <c r="G204" i="14"/>
  <c r="G195" i="14" s="1"/>
  <c r="G194" i="14" s="1"/>
  <c r="G51" i="14" s="1"/>
  <c r="C227" i="14"/>
  <c r="I260" i="14"/>
  <c r="D269" i="14"/>
  <c r="C269" i="14" s="1"/>
  <c r="H278" i="14"/>
  <c r="I276" i="14"/>
  <c r="H276" i="14" s="1"/>
  <c r="L286" i="14"/>
  <c r="K20" i="15"/>
  <c r="K289" i="15"/>
  <c r="K288" i="15" s="1"/>
  <c r="G53" i="15"/>
  <c r="G52" i="15" s="1"/>
  <c r="C55" i="15"/>
  <c r="E54" i="15"/>
  <c r="I58" i="15"/>
  <c r="H58" i="15" s="1"/>
  <c r="L75" i="15"/>
  <c r="E130" i="15"/>
  <c r="I144" i="15"/>
  <c r="H144" i="15" s="1"/>
  <c r="C165" i="15"/>
  <c r="H168" i="15"/>
  <c r="I166" i="15"/>
  <c r="C175" i="15"/>
  <c r="H180" i="15"/>
  <c r="I179" i="15"/>
  <c r="H179" i="15" s="1"/>
  <c r="J194" i="15"/>
  <c r="C205" i="15"/>
  <c r="D204" i="15"/>
  <c r="C204" i="15" s="1"/>
  <c r="E231" i="15"/>
  <c r="E230" i="15" s="1"/>
  <c r="E194" i="15" s="1"/>
  <c r="C264" i="15"/>
  <c r="I264" i="15"/>
  <c r="H264" i="15" s="1"/>
  <c r="H265" i="15"/>
  <c r="H283" i="15"/>
  <c r="G52" i="16"/>
  <c r="G51" i="16" s="1"/>
  <c r="G50" i="16" s="1"/>
  <c r="H56" i="16"/>
  <c r="I55" i="16"/>
  <c r="K75" i="16"/>
  <c r="K52" i="16" s="1"/>
  <c r="K51" i="16" s="1"/>
  <c r="H153" i="16"/>
  <c r="I151" i="16"/>
  <c r="H151" i="16" s="1"/>
  <c r="C260" i="16"/>
  <c r="D259" i="16"/>
  <c r="K289" i="17"/>
  <c r="K288" i="17" s="1"/>
  <c r="K20" i="17"/>
  <c r="H21" i="17"/>
  <c r="F75" i="17"/>
  <c r="H21" i="14"/>
  <c r="H284" i="14"/>
  <c r="I283" i="14"/>
  <c r="H85" i="15"/>
  <c r="I84" i="15"/>
  <c r="C103" i="15"/>
  <c r="D83" i="15"/>
  <c r="C83" i="15" s="1"/>
  <c r="H137" i="15"/>
  <c r="I136" i="15"/>
  <c r="H136" i="15" s="1"/>
  <c r="H199" i="15"/>
  <c r="I198" i="15"/>
  <c r="H198" i="15" s="1"/>
  <c r="I204" i="15"/>
  <c r="C21" i="14"/>
  <c r="C289" i="14" s="1"/>
  <c r="C288" i="14" s="1"/>
  <c r="C26" i="14"/>
  <c r="C45" i="14"/>
  <c r="I55" i="14"/>
  <c r="I58" i="14"/>
  <c r="H58" i="14" s="1"/>
  <c r="I77" i="14"/>
  <c r="I80" i="14"/>
  <c r="H80" i="14" s="1"/>
  <c r="I89" i="14"/>
  <c r="H89" i="14" s="1"/>
  <c r="I122" i="14"/>
  <c r="H122" i="14" s="1"/>
  <c r="I131" i="14"/>
  <c r="I141" i="14"/>
  <c r="H141" i="14" s="1"/>
  <c r="I144" i="14"/>
  <c r="H144" i="14" s="1"/>
  <c r="I151" i="14"/>
  <c r="H151" i="14" s="1"/>
  <c r="C173" i="14"/>
  <c r="I175" i="14"/>
  <c r="I192" i="14"/>
  <c r="H206" i="14"/>
  <c r="I205" i="14"/>
  <c r="G230" i="14"/>
  <c r="G286" i="14" s="1"/>
  <c r="H247" i="14"/>
  <c r="I246" i="14"/>
  <c r="H246" i="14" s="1"/>
  <c r="C260" i="14"/>
  <c r="E259" i="14"/>
  <c r="C259" i="14" s="1"/>
  <c r="G289" i="15"/>
  <c r="G288" i="15" s="1"/>
  <c r="G20" i="15"/>
  <c r="J53" i="15"/>
  <c r="J52" i="15" s="1"/>
  <c r="H68" i="15"/>
  <c r="I67" i="15"/>
  <c r="H67" i="15" s="1"/>
  <c r="H71" i="15"/>
  <c r="I69" i="15"/>
  <c r="H69" i="15" s="1"/>
  <c r="H77" i="15"/>
  <c r="I76" i="15"/>
  <c r="C174" i="15"/>
  <c r="D173" i="15"/>
  <c r="E173" i="15"/>
  <c r="H189" i="15"/>
  <c r="I188" i="15"/>
  <c r="C196" i="15"/>
  <c r="D195" i="15"/>
  <c r="G195" i="15"/>
  <c r="G194" i="15" s="1"/>
  <c r="C288" i="15"/>
  <c r="E289" i="16"/>
  <c r="E288" i="16" s="1"/>
  <c r="C21" i="16"/>
  <c r="E20" i="16"/>
  <c r="D53" i="16"/>
  <c r="C55" i="16"/>
  <c r="E54" i="16"/>
  <c r="I130" i="16"/>
  <c r="H130" i="16" s="1"/>
  <c r="H131" i="16"/>
  <c r="H198" i="16"/>
  <c r="C205" i="16"/>
  <c r="E204" i="16"/>
  <c r="E195" i="16" s="1"/>
  <c r="C216" i="16"/>
  <c r="H228" i="16"/>
  <c r="I227" i="16"/>
  <c r="H227" i="16" s="1"/>
  <c r="C84" i="17"/>
  <c r="C90" i="17"/>
  <c r="D89" i="17"/>
  <c r="C89" i="17" s="1"/>
  <c r="H95" i="17"/>
  <c r="H102" i="17"/>
  <c r="K95" i="17"/>
  <c r="F20" i="15"/>
  <c r="C20" i="15" s="1"/>
  <c r="J20" i="15"/>
  <c r="D67" i="15"/>
  <c r="C67" i="15" s="1"/>
  <c r="D131" i="15"/>
  <c r="I238" i="15"/>
  <c r="D259" i="15"/>
  <c r="D230" i="15" s="1"/>
  <c r="C230" i="15" s="1"/>
  <c r="H43" i="16"/>
  <c r="L53" i="16"/>
  <c r="F53" i="16"/>
  <c r="F52" i="16" s="1"/>
  <c r="I58" i="16"/>
  <c r="H58" i="16" s="1"/>
  <c r="C76" i="16"/>
  <c r="J75" i="16"/>
  <c r="H78" i="16"/>
  <c r="I77" i="16"/>
  <c r="I84" i="16"/>
  <c r="H104" i="16"/>
  <c r="I103" i="16"/>
  <c r="H103" i="16" s="1"/>
  <c r="L130" i="16"/>
  <c r="C151" i="16"/>
  <c r="C179" i="16"/>
  <c r="D174" i="16"/>
  <c r="C188" i="16"/>
  <c r="D187" i="16"/>
  <c r="C187" i="16" s="1"/>
  <c r="H188" i="16"/>
  <c r="I196" i="16"/>
  <c r="C198" i="16"/>
  <c r="D196" i="16"/>
  <c r="F230" i="16"/>
  <c r="F286" i="16" s="1"/>
  <c r="J259" i="16"/>
  <c r="J230" i="16" s="1"/>
  <c r="G289" i="17"/>
  <c r="G288" i="17" s="1"/>
  <c r="G20" i="17"/>
  <c r="C166" i="17"/>
  <c r="D165" i="17"/>
  <c r="C165" i="17" s="1"/>
  <c r="I270" i="15"/>
  <c r="H81" i="16"/>
  <c r="I80" i="16"/>
  <c r="H80" i="16" s="1"/>
  <c r="C84" i="16"/>
  <c r="E83" i="16"/>
  <c r="C83" i="16" s="1"/>
  <c r="H97" i="16"/>
  <c r="I95" i="16"/>
  <c r="H95" i="16" s="1"/>
  <c r="H118" i="16"/>
  <c r="I116" i="16"/>
  <c r="H116" i="16" s="1"/>
  <c r="H129" i="16"/>
  <c r="H128" i="16" s="1"/>
  <c r="I128" i="16"/>
  <c r="C131" i="16"/>
  <c r="D130" i="16"/>
  <c r="C130" i="16" s="1"/>
  <c r="H143" i="16"/>
  <c r="I141" i="16"/>
  <c r="H141" i="16" s="1"/>
  <c r="H146" i="16"/>
  <c r="I144" i="16"/>
  <c r="H144" i="16" s="1"/>
  <c r="H186" i="16"/>
  <c r="I184" i="16"/>
  <c r="H184" i="16" s="1"/>
  <c r="C191" i="16"/>
  <c r="K194" i="16"/>
  <c r="C252" i="16"/>
  <c r="D251" i="16"/>
  <c r="C251" i="16" s="1"/>
  <c r="H272" i="16"/>
  <c r="C26" i="17"/>
  <c r="F20" i="17"/>
  <c r="H59" i="17"/>
  <c r="I58" i="17"/>
  <c r="H58" i="17" s="1"/>
  <c r="F52" i="17"/>
  <c r="F51" i="17" s="1"/>
  <c r="F50" i="17" s="1"/>
  <c r="D173" i="17"/>
  <c r="H175" i="17"/>
  <c r="I174" i="17"/>
  <c r="C192" i="17"/>
  <c r="E191" i="17"/>
  <c r="C191" i="17" s="1"/>
  <c r="H198" i="17"/>
  <c r="F259" i="15"/>
  <c r="F230" i="15" s="1"/>
  <c r="F286" i="15" s="1"/>
  <c r="J286" i="15"/>
  <c r="G20" i="16"/>
  <c r="L75" i="16"/>
  <c r="L286" i="16" s="1"/>
  <c r="F75" i="16"/>
  <c r="C165" i="16"/>
  <c r="H167" i="16"/>
  <c r="I166" i="16"/>
  <c r="H176" i="16"/>
  <c r="I175" i="16"/>
  <c r="I179" i="16"/>
  <c r="H179" i="16" s="1"/>
  <c r="D204" i="16"/>
  <c r="C204" i="16" s="1"/>
  <c r="H205" i="16"/>
  <c r="I204" i="16"/>
  <c r="H204" i="16" s="1"/>
  <c r="C233" i="16"/>
  <c r="D231" i="16"/>
  <c r="H233" i="16"/>
  <c r="H236" i="16"/>
  <c r="I235" i="16"/>
  <c r="H266" i="16"/>
  <c r="I264" i="16"/>
  <c r="H264" i="16" s="1"/>
  <c r="K286" i="16"/>
  <c r="H188" i="17"/>
  <c r="D20" i="16"/>
  <c r="C20" i="16" s="1"/>
  <c r="L20" i="16"/>
  <c r="C224" i="16"/>
  <c r="E259" i="16"/>
  <c r="E230" i="16" s="1"/>
  <c r="I260" i="16"/>
  <c r="C283" i="16"/>
  <c r="D289" i="17"/>
  <c r="D288" i="17" s="1"/>
  <c r="D20" i="17"/>
  <c r="C20" i="17" s="1"/>
  <c r="H43" i="17"/>
  <c r="H62" i="17"/>
  <c r="H66" i="17"/>
  <c r="K67" i="17"/>
  <c r="K53" i="17" s="1"/>
  <c r="H71" i="17"/>
  <c r="H81" i="17"/>
  <c r="K84" i="17"/>
  <c r="H88" i="17"/>
  <c r="I89" i="17"/>
  <c r="H89" i="17" s="1"/>
  <c r="E83" i="17"/>
  <c r="E75" i="17" s="1"/>
  <c r="C95" i="17"/>
  <c r="H103" i="17"/>
  <c r="D116" i="17"/>
  <c r="C116" i="17" s="1"/>
  <c r="K136" i="17"/>
  <c r="H140" i="17"/>
  <c r="H146" i="17"/>
  <c r="H162" i="17"/>
  <c r="K166" i="17"/>
  <c r="K165" i="17" s="1"/>
  <c r="C175" i="17"/>
  <c r="E174" i="17"/>
  <c r="E173" i="17" s="1"/>
  <c r="C188" i="17"/>
  <c r="C260" i="17"/>
  <c r="E259" i="17"/>
  <c r="C259" i="17" s="1"/>
  <c r="I252" i="16"/>
  <c r="I276" i="16"/>
  <c r="H276" i="16" s="1"/>
  <c r="C43" i="17"/>
  <c r="L53" i="17"/>
  <c r="C69" i="17"/>
  <c r="D67" i="17"/>
  <c r="C67" i="17" s="1"/>
  <c r="C76" i="17"/>
  <c r="C77" i="17"/>
  <c r="H77" i="17"/>
  <c r="L83" i="17"/>
  <c r="L75" i="17" s="1"/>
  <c r="K103" i="17"/>
  <c r="H117" i="17"/>
  <c r="I116" i="17"/>
  <c r="H116" i="17" s="1"/>
  <c r="H123" i="17"/>
  <c r="I122" i="17"/>
  <c r="H122" i="17" s="1"/>
  <c r="H129" i="17"/>
  <c r="H128" i="17" s="1"/>
  <c r="I128" i="17"/>
  <c r="J130" i="17"/>
  <c r="J75" i="17" s="1"/>
  <c r="H132" i="17"/>
  <c r="I131" i="17"/>
  <c r="L130" i="17"/>
  <c r="H180" i="17"/>
  <c r="I179" i="17"/>
  <c r="H179" i="17" s="1"/>
  <c r="C196" i="17"/>
  <c r="D195" i="17"/>
  <c r="C205" i="17"/>
  <c r="D204" i="17"/>
  <c r="H252" i="17"/>
  <c r="I251" i="17"/>
  <c r="H251" i="17" s="1"/>
  <c r="F286" i="17"/>
  <c r="H162" i="18"/>
  <c r="I160" i="18"/>
  <c r="H160" i="18" s="1"/>
  <c r="F194" i="18"/>
  <c r="H267" i="18"/>
  <c r="I264" i="18"/>
  <c r="H264" i="18" s="1"/>
  <c r="H282" i="18"/>
  <c r="I281" i="18"/>
  <c r="H281" i="18" s="1"/>
  <c r="G287" i="16"/>
  <c r="H284" i="16"/>
  <c r="I283" i="16"/>
  <c r="I289" i="16" s="1"/>
  <c r="I288" i="16" s="1"/>
  <c r="C55" i="17"/>
  <c r="H55" i="17"/>
  <c r="I54" i="17"/>
  <c r="H60" i="17"/>
  <c r="H64" i="17"/>
  <c r="K69" i="17"/>
  <c r="H73" i="17"/>
  <c r="H86" i="17"/>
  <c r="C107" i="17"/>
  <c r="D103" i="17"/>
  <c r="C103" i="17" s="1"/>
  <c r="H109" i="17"/>
  <c r="H112" i="17"/>
  <c r="H138" i="17"/>
  <c r="H141" i="17"/>
  <c r="K144" i="17"/>
  <c r="K130" i="17" s="1"/>
  <c r="H148" i="17"/>
  <c r="K160" i="17"/>
  <c r="H164" i="17"/>
  <c r="L187" i="17"/>
  <c r="L286" i="17" s="1"/>
  <c r="H192" i="17"/>
  <c r="I191" i="17"/>
  <c r="H191" i="17" s="1"/>
  <c r="C246" i="17"/>
  <c r="E231" i="17"/>
  <c r="K270" i="17"/>
  <c r="J289" i="18"/>
  <c r="J288" i="18" s="1"/>
  <c r="J20" i="18"/>
  <c r="H21" i="18"/>
  <c r="D270" i="16"/>
  <c r="I69" i="17"/>
  <c r="I76" i="17"/>
  <c r="I80" i="17"/>
  <c r="H80" i="17" s="1"/>
  <c r="I84" i="17"/>
  <c r="H90" i="17"/>
  <c r="D122" i="17"/>
  <c r="C122" i="17" s="1"/>
  <c r="D131" i="17"/>
  <c r="I136" i="17"/>
  <c r="I144" i="17"/>
  <c r="H144" i="17" s="1"/>
  <c r="I160" i="17"/>
  <c r="H160" i="17" s="1"/>
  <c r="I166" i="17"/>
  <c r="I196" i="17"/>
  <c r="E204" i="17"/>
  <c r="E195" i="17" s="1"/>
  <c r="I204" i="17"/>
  <c r="H204" i="17" s="1"/>
  <c r="H206" i="17"/>
  <c r="K216" i="17"/>
  <c r="H216" i="17" s="1"/>
  <c r="H217" i="17"/>
  <c r="L230" i="17"/>
  <c r="L194" i="17" s="1"/>
  <c r="G231" i="17"/>
  <c r="G230" i="17" s="1"/>
  <c r="G194" i="17" s="1"/>
  <c r="G51" i="17" s="1"/>
  <c r="C252" i="17"/>
  <c r="E251" i="17"/>
  <c r="C251" i="17" s="1"/>
  <c r="H265" i="17"/>
  <c r="I264" i="17"/>
  <c r="H264" i="17" s="1"/>
  <c r="C272" i="17"/>
  <c r="D270" i="17"/>
  <c r="H270" i="17"/>
  <c r="I269" i="17"/>
  <c r="C276" i="17"/>
  <c r="K281" i="17"/>
  <c r="H281" i="17" s="1"/>
  <c r="H282" i="17"/>
  <c r="L54" i="18"/>
  <c r="L53" i="18" s="1"/>
  <c r="C67" i="18"/>
  <c r="H70" i="18"/>
  <c r="I69" i="18"/>
  <c r="L75" i="18"/>
  <c r="G75" i="18"/>
  <c r="G286" i="18" s="1"/>
  <c r="F289" i="17"/>
  <c r="F288" i="17" s="1"/>
  <c r="D230" i="17"/>
  <c r="H234" i="17"/>
  <c r="I233" i="17"/>
  <c r="K272" i="17"/>
  <c r="H272" i="17" s="1"/>
  <c r="H273" i="17"/>
  <c r="C26" i="18"/>
  <c r="F52" i="18"/>
  <c r="C76" i="18"/>
  <c r="C80" i="18"/>
  <c r="J75" i="18"/>
  <c r="J52" i="18" s="1"/>
  <c r="J51" i="18" s="1"/>
  <c r="I80" i="18"/>
  <c r="H80" i="18" s="1"/>
  <c r="H81" i="18"/>
  <c r="H119" i="18"/>
  <c r="I116" i="18"/>
  <c r="H116" i="18" s="1"/>
  <c r="D187" i="18"/>
  <c r="C191" i="18"/>
  <c r="H192" i="18"/>
  <c r="I191" i="18"/>
  <c r="H191" i="18" s="1"/>
  <c r="C205" i="18"/>
  <c r="D204" i="18"/>
  <c r="C204" i="18" s="1"/>
  <c r="K204" i="17"/>
  <c r="K195" i="17" s="1"/>
  <c r="K231" i="17"/>
  <c r="K230" i="17" s="1"/>
  <c r="H239" i="17"/>
  <c r="I238" i="17"/>
  <c r="H238" i="17" s="1"/>
  <c r="H260" i="17"/>
  <c r="I259" i="17"/>
  <c r="H259" i="17" s="1"/>
  <c r="H283" i="17"/>
  <c r="H45" i="18"/>
  <c r="H86" i="18"/>
  <c r="I84" i="18"/>
  <c r="H189" i="18"/>
  <c r="I188" i="18"/>
  <c r="C283" i="17"/>
  <c r="G286" i="17"/>
  <c r="L20" i="18"/>
  <c r="K54" i="18"/>
  <c r="K53" i="18" s="1"/>
  <c r="I55" i="18"/>
  <c r="C69" i="18"/>
  <c r="E75" i="18"/>
  <c r="E52" i="18" s="1"/>
  <c r="E51" i="18" s="1"/>
  <c r="H105" i="18"/>
  <c r="I103" i="18"/>
  <c r="H103" i="18" s="1"/>
  <c r="H129" i="18"/>
  <c r="H128" i="18" s="1"/>
  <c r="I128" i="18"/>
  <c r="C131" i="18"/>
  <c r="D130" i="18"/>
  <c r="C130" i="18" s="1"/>
  <c r="H138" i="18"/>
  <c r="I136" i="18"/>
  <c r="H136" i="18" s="1"/>
  <c r="C160" i="18"/>
  <c r="C165" i="18"/>
  <c r="H168" i="18"/>
  <c r="I166" i="18"/>
  <c r="C174" i="18"/>
  <c r="D173" i="18"/>
  <c r="C173" i="18" s="1"/>
  <c r="K187" i="18"/>
  <c r="C192" i="18"/>
  <c r="E191" i="18"/>
  <c r="E187" i="18" s="1"/>
  <c r="K230" i="18"/>
  <c r="K286" i="18" s="1"/>
  <c r="C21" i="18"/>
  <c r="C45" i="18"/>
  <c r="G54" i="18"/>
  <c r="G53" i="18" s="1"/>
  <c r="K76" i="18"/>
  <c r="K75" i="18" s="1"/>
  <c r="I77" i="18"/>
  <c r="C136" i="18"/>
  <c r="C166" i="18"/>
  <c r="I204" i="18"/>
  <c r="H204" i="18" s="1"/>
  <c r="H232" i="18"/>
  <c r="I231" i="18"/>
  <c r="D289" i="18"/>
  <c r="D288" i="18" s="1"/>
  <c r="D20" i="18"/>
  <c r="C20" i="18" s="1"/>
  <c r="E289" i="18"/>
  <c r="E288" i="18" s="1"/>
  <c r="E20" i="18"/>
  <c r="I289" i="18"/>
  <c r="I288" i="18" s="1"/>
  <c r="C54" i="18"/>
  <c r="I58" i="18"/>
  <c r="H58" i="18" s="1"/>
  <c r="C84" i="18"/>
  <c r="H90" i="18"/>
  <c r="I89" i="18"/>
  <c r="H89" i="18" s="1"/>
  <c r="H96" i="18"/>
  <c r="I95" i="18"/>
  <c r="H95" i="18" s="1"/>
  <c r="H177" i="18"/>
  <c r="I175" i="18"/>
  <c r="H180" i="18"/>
  <c r="I179" i="18"/>
  <c r="H179" i="18" s="1"/>
  <c r="C196" i="18"/>
  <c r="D195" i="18"/>
  <c r="H199" i="18"/>
  <c r="I198" i="18"/>
  <c r="H198" i="18" s="1"/>
  <c r="L204" i="18"/>
  <c r="L195" i="18" s="1"/>
  <c r="F286" i="18"/>
  <c r="F289" i="19"/>
  <c r="F288" i="19" s="1"/>
  <c r="D103" i="18"/>
  <c r="I112" i="18"/>
  <c r="H112" i="18" s="1"/>
  <c r="I122" i="18"/>
  <c r="H122" i="18" s="1"/>
  <c r="I131" i="18"/>
  <c r="I141" i="18"/>
  <c r="H141" i="18" s="1"/>
  <c r="I144" i="18"/>
  <c r="H144" i="18" s="1"/>
  <c r="I151" i="18"/>
  <c r="H151" i="18" s="1"/>
  <c r="I196" i="18"/>
  <c r="I216" i="18"/>
  <c r="H216" i="18" s="1"/>
  <c r="C233" i="18"/>
  <c r="J230" i="18"/>
  <c r="J194" i="18" s="1"/>
  <c r="C246" i="18"/>
  <c r="C272" i="18"/>
  <c r="D270" i="18"/>
  <c r="I276" i="18"/>
  <c r="H276" i="18" s="1"/>
  <c r="K26" i="19"/>
  <c r="K75" i="19"/>
  <c r="C227" i="19"/>
  <c r="E204" i="19"/>
  <c r="C204" i="19" s="1"/>
  <c r="G269" i="19"/>
  <c r="C270" i="19"/>
  <c r="I246" i="18"/>
  <c r="H246" i="18" s="1"/>
  <c r="C251" i="18"/>
  <c r="C252" i="18"/>
  <c r="C260" i="18"/>
  <c r="D259" i="18"/>
  <c r="C259" i="18" s="1"/>
  <c r="E286" i="18"/>
  <c r="I283" i="18"/>
  <c r="C31" i="19"/>
  <c r="F26" i="19"/>
  <c r="F52" i="19"/>
  <c r="F51" i="19" s="1"/>
  <c r="F50" i="19" s="1"/>
  <c r="H80" i="19"/>
  <c r="I76" i="19"/>
  <c r="H269" i="19"/>
  <c r="F230" i="18"/>
  <c r="H252" i="18"/>
  <c r="I251" i="18"/>
  <c r="H251" i="18" s="1"/>
  <c r="J289" i="19"/>
  <c r="J288" i="19" s="1"/>
  <c r="H21" i="19"/>
  <c r="H289" i="19" s="1"/>
  <c r="H288" i="19" s="1"/>
  <c r="J20" i="19"/>
  <c r="H45" i="19"/>
  <c r="H283" i="19"/>
  <c r="D231" i="18"/>
  <c r="I260" i="18"/>
  <c r="I272" i="18"/>
  <c r="C283" i="18"/>
  <c r="C21" i="19"/>
  <c r="D53" i="19"/>
  <c r="C54" i="19"/>
  <c r="J75" i="19"/>
  <c r="H84" i="19"/>
  <c r="I83" i="19"/>
  <c r="H83" i="19" s="1"/>
  <c r="H95" i="19"/>
  <c r="G130" i="19"/>
  <c r="C130" i="19" s="1"/>
  <c r="H166" i="19"/>
  <c r="I165" i="19"/>
  <c r="H165" i="19" s="1"/>
  <c r="H175" i="19"/>
  <c r="D187" i="19"/>
  <c r="C187" i="19" s="1"/>
  <c r="H188" i="19"/>
  <c r="I196" i="19"/>
  <c r="I231" i="19"/>
  <c r="H238" i="19"/>
  <c r="C251" i="19"/>
  <c r="G259" i="19"/>
  <c r="G230" i="19" s="1"/>
  <c r="G194" i="19" s="1"/>
  <c r="H264" i="19"/>
  <c r="C283" i="19"/>
  <c r="J286" i="19"/>
  <c r="H55" i="19"/>
  <c r="H69" i="19"/>
  <c r="L75" i="19"/>
  <c r="L52" i="19" s="1"/>
  <c r="L51" i="19" s="1"/>
  <c r="F75" i="19"/>
  <c r="H89" i="19"/>
  <c r="H131" i="19"/>
  <c r="I173" i="19"/>
  <c r="H192" i="19"/>
  <c r="I191" i="19"/>
  <c r="H191" i="19" s="1"/>
  <c r="H205" i="19"/>
  <c r="H259" i="19"/>
  <c r="H260" i="19"/>
  <c r="C269" i="19"/>
  <c r="H276" i="19"/>
  <c r="F286" i="19"/>
  <c r="G20" i="19"/>
  <c r="J52" i="19"/>
  <c r="J51" i="19" s="1"/>
  <c r="I54" i="19"/>
  <c r="H67" i="19"/>
  <c r="I130" i="19"/>
  <c r="H130" i="19" s="1"/>
  <c r="C144" i="19"/>
  <c r="K174" i="19"/>
  <c r="K173" i="19" s="1"/>
  <c r="K52" i="19" s="1"/>
  <c r="C198" i="19"/>
  <c r="I204" i="19"/>
  <c r="H204" i="19" s="1"/>
  <c r="C231" i="19"/>
  <c r="E230" i="19"/>
  <c r="K231" i="19"/>
  <c r="K230" i="19" s="1"/>
  <c r="K194" i="19" s="1"/>
  <c r="L286" i="19"/>
  <c r="C76" i="19"/>
  <c r="C84" i="19"/>
  <c r="C166" i="19"/>
  <c r="C174" i="19"/>
  <c r="C188" i="19"/>
  <c r="C192" i="19"/>
  <c r="C196" i="19"/>
  <c r="H298" i="13"/>
  <c r="C298" i="13"/>
  <c r="H297" i="13"/>
  <c r="C297" i="13"/>
  <c r="H296" i="13"/>
  <c r="C296" i="13"/>
  <c r="H295" i="13"/>
  <c r="C295" i="13"/>
  <c r="H294" i="13"/>
  <c r="C294" i="13"/>
  <c r="H293" i="13"/>
  <c r="C293" i="13"/>
  <c r="H292" i="13"/>
  <c r="C292" i="13"/>
  <c r="H291" i="13"/>
  <c r="C291" i="13"/>
  <c r="L290" i="13"/>
  <c r="K290" i="13"/>
  <c r="J290" i="13"/>
  <c r="I290" i="13"/>
  <c r="H290" i="13"/>
  <c r="G290" i="13"/>
  <c r="F290" i="13"/>
  <c r="E290" i="13"/>
  <c r="D290" i="13"/>
  <c r="C290" i="13"/>
  <c r="H285" i="13"/>
  <c r="C285" i="13"/>
  <c r="H284" i="13"/>
  <c r="C284" i="13"/>
  <c r="L283" i="13"/>
  <c r="L286" i="13" s="1"/>
  <c r="K283" i="13"/>
  <c r="J283" i="13"/>
  <c r="J286" i="13" s="1"/>
  <c r="I283" i="13"/>
  <c r="I286" i="13" s="1"/>
  <c r="H283" i="13"/>
  <c r="G283" i="13"/>
  <c r="F283" i="13"/>
  <c r="F286" i="13" s="1"/>
  <c r="E283" i="13"/>
  <c r="E286" i="13" s="1"/>
  <c r="D283" i="13"/>
  <c r="H282" i="13"/>
  <c r="C282" i="13"/>
  <c r="L281" i="13"/>
  <c r="K281" i="13"/>
  <c r="J281" i="13"/>
  <c r="I281" i="13"/>
  <c r="H281" i="13"/>
  <c r="G281" i="13"/>
  <c r="F281" i="13"/>
  <c r="E281" i="13"/>
  <c r="D281" i="13"/>
  <c r="C281" i="13"/>
  <c r="H280" i="13"/>
  <c r="C280" i="13"/>
  <c r="H279" i="13"/>
  <c r="C279" i="13"/>
  <c r="H278" i="13"/>
  <c r="C278" i="13"/>
  <c r="H277" i="13"/>
  <c r="C277" i="13"/>
  <c r="L276" i="13"/>
  <c r="K276" i="13"/>
  <c r="J276" i="13"/>
  <c r="I276" i="13"/>
  <c r="H276" i="13" s="1"/>
  <c r="G276" i="13"/>
  <c r="F276" i="13"/>
  <c r="E276" i="13"/>
  <c r="D276" i="13"/>
  <c r="C276" i="13" s="1"/>
  <c r="H275" i="13"/>
  <c r="C275" i="13"/>
  <c r="H274" i="13"/>
  <c r="C274" i="13"/>
  <c r="H273" i="13"/>
  <c r="C273" i="13"/>
  <c r="L272" i="13"/>
  <c r="K272" i="13"/>
  <c r="J272" i="13"/>
  <c r="I272" i="13"/>
  <c r="H272" i="13" s="1"/>
  <c r="G272" i="13"/>
  <c r="F272" i="13"/>
  <c r="E272" i="13"/>
  <c r="D272" i="13"/>
  <c r="C272" i="13" s="1"/>
  <c r="H271" i="13"/>
  <c r="C271" i="13"/>
  <c r="L270" i="13"/>
  <c r="K270" i="13"/>
  <c r="J270" i="13"/>
  <c r="I270" i="13"/>
  <c r="H270" i="13" s="1"/>
  <c r="G270" i="13"/>
  <c r="F270" i="13"/>
  <c r="E270" i="13"/>
  <c r="D270" i="13"/>
  <c r="C270" i="13" s="1"/>
  <c r="L269" i="13"/>
  <c r="K269" i="13"/>
  <c r="J269" i="13"/>
  <c r="I269" i="13"/>
  <c r="H269" i="13" s="1"/>
  <c r="G269" i="13"/>
  <c r="F269" i="13"/>
  <c r="E269" i="13"/>
  <c r="D269" i="13"/>
  <c r="C269" i="13"/>
  <c r="H268" i="13"/>
  <c r="C268" i="13"/>
  <c r="H267" i="13"/>
  <c r="C267" i="13"/>
  <c r="H266" i="13"/>
  <c r="C266" i="13"/>
  <c r="H265" i="13"/>
  <c r="C265" i="13"/>
  <c r="L264" i="13"/>
  <c r="K264" i="13"/>
  <c r="J264" i="13"/>
  <c r="I264" i="13"/>
  <c r="H264" i="13"/>
  <c r="G264" i="13"/>
  <c r="F264" i="13"/>
  <c r="E264" i="13"/>
  <c r="D264" i="13"/>
  <c r="C264" i="13" s="1"/>
  <c r="H263" i="13"/>
  <c r="C263" i="13"/>
  <c r="H262" i="13"/>
  <c r="C262" i="13"/>
  <c r="H261" i="13"/>
  <c r="C261" i="13"/>
  <c r="L260" i="13"/>
  <c r="K260" i="13"/>
  <c r="J260" i="13"/>
  <c r="I260" i="13"/>
  <c r="H260" i="13"/>
  <c r="G260" i="13"/>
  <c r="F260" i="13"/>
  <c r="E260" i="13"/>
  <c r="D260" i="13"/>
  <c r="C260" i="13"/>
  <c r="L259" i="13"/>
  <c r="K259" i="13"/>
  <c r="J259" i="13"/>
  <c r="I259" i="13"/>
  <c r="H259" i="13" s="1"/>
  <c r="G259" i="13"/>
  <c r="F259" i="13"/>
  <c r="E259" i="13"/>
  <c r="C259" i="13" s="1"/>
  <c r="D259" i="13"/>
  <c r="H258" i="13"/>
  <c r="C258" i="13"/>
  <c r="H257" i="13"/>
  <c r="C257" i="13"/>
  <c r="H256" i="13"/>
  <c r="C256" i="13"/>
  <c r="H255" i="13"/>
  <c r="C255" i="13"/>
  <c r="H254" i="13"/>
  <c r="C254" i="13"/>
  <c r="H253" i="13"/>
  <c r="C253" i="13"/>
  <c r="L252" i="13"/>
  <c r="K252" i="13"/>
  <c r="J252" i="13"/>
  <c r="I252" i="13"/>
  <c r="H252" i="13"/>
  <c r="G252" i="13"/>
  <c r="F252" i="13"/>
  <c r="E252" i="13"/>
  <c r="D252" i="13"/>
  <c r="C252" i="13" s="1"/>
  <c r="L251" i="13"/>
  <c r="K251" i="13"/>
  <c r="J251" i="13"/>
  <c r="I251" i="13"/>
  <c r="H251" i="13"/>
  <c r="G251" i="13"/>
  <c r="F251" i="13"/>
  <c r="E251" i="13"/>
  <c r="D251" i="13"/>
  <c r="C251" i="13" s="1"/>
  <c r="H250" i="13"/>
  <c r="C250" i="13"/>
  <c r="H249" i="13"/>
  <c r="C249" i="13"/>
  <c r="H248" i="13"/>
  <c r="C248" i="13"/>
  <c r="H247" i="13"/>
  <c r="C247" i="13"/>
  <c r="L246" i="13"/>
  <c r="K246" i="13"/>
  <c r="J246" i="13"/>
  <c r="I246" i="13"/>
  <c r="H246" i="13"/>
  <c r="G246" i="13"/>
  <c r="F246" i="13"/>
  <c r="E246" i="13"/>
  <c r="D246" i="13"/>
  <c r="C246" i="13"/>
  <c r="H245" i="13"/>
  <c r="C245" i="13"/>
  <c r="H244" i="13"/>
  <c r="C244" i="13"/>
  <c r="H243" i="13"/>
  <c r="C243" i="13"/>
  <c r="H242" i="13"/>
  <c r="C242" i="13"/>
  <c r="H241" i="13"/>
  <c r="C241" i="13"/>
  <c r="H240" i="13"/>
  <c r="C240" i="13"/>
  <c r="H239" i="13"/>
  <c r="C239" i="13"/>
  <c r="L238" i="13"/>
  <c r="K238" i="13"/>
  <c r="J238" i="13"/>
  <c r="I238" i="13"/>
  <c r="H238" i="13"/>
  <c r="G238" i="13"/>
  <c r="F238" i="13"/>
  <c r="E238" i="13"/>
  <c r="D238" i="13"/>
  <c r="C238" i="13"/>
  <c r="H237" i="13"/>
  <c r="C237" i="13"/>
  <c r="H236" i="13"/>
  <c r="C236" i="13"/>
  <c r="L235" i="13"/>
  <c r="K235" i="13"/>
  <c r="J235" i="13"/>
  <c r="I235" i="13"/>
  <c r="H235" i="13" s="1"/>
  <c r="G235" i="13"/>
  <c r="F235" i="13"/>
  <c r="E235" i="13"/>
  <c r="D235" i="13"/>
  <c r="C235" i="13"/>
  <c r="H234" i="13"/>
  <c r="C234" i="13"/>
  <c r="L233" i="13"/>
  <c r="K233" i="13"/>
  <c r="J233" i="13"/>
  <c r="I233" i="13"/>
  <c r="H233" i="13" s="1"/>
  <c r="G233" i="13"/>
  <c r="F233" i="13"/>
  <c r="E233" i="13"/>
  <c r="D233" i="13"/>
  <c r="C233" i="13"/>
  <c r="H232" i="13"/>
  <c r="C232" i="13"/>
  <c r="L231" i="13"/>
  <c r="K231" i="13"/>
  <c r="J231" i="13"/>
  <c r="I231" i="13"/>
  <c r="H231" i="13" s="1"/>
  <c r="G231" i="13"/>
  <c r="F231" i="13"/>
  <c r="E231" i="13"/>
  <c r="C231" i="13" s="1"/>
  <c r="D231" i="13"/>
  <c r="L230" i="13"/>
  <c r="K230" i="13"/>
  <c r="J230" i="13"/>
  <c r="I230" i="13"/>
  <c r="H230" i="13"/>
  <c r="G230" i="13"/>
  <c r="F230" i="13"/>
  <c r="E230" i="13"/>
  <c r="D230" i="13"/>
  <c r="C230" i="13" s="1"/>
  <c r="H229" i="13"/>
  <c r="C229" i="13"/>
  <c r="H228" i="13"/>
  <c r="C228" i="13"/>
  <c r="L227" i="13"/>
  <c r="K227" i="13"/>
  <c r="J227" i="13"/>
  <c r="I227" i="13"/>
  <c r="H227" i="13"/>
  <c r="G227" i="13"/>
  <c r="F227" i="13"/>
  <c r="E227" i="13"/>
  <c r="D227" i="13"/>
  <c r="C227" i="13" s="1"/>
  <c r="H226" i="13"/>
  <c r="C226" i="13"/>
  <c r="H225" i="13"/>
  <c r="C225" i="13"/>
  <c r="H224" i="13"/>
  <c r="C224" i="13"/>
  <c r="H223" i="13"/>
  <c r="C223" i="13"/>
  <c r="H222" i="13"/>
  <c r="C222" i="13"/>
  <c r="H221" i="13"/>
  <c r="C221" i="13"/>
  <c r="H220" i="13"/>
  <c r="C220" i="13"/>
  <c r="H219" i="13"/>
  <c r="C219" i="13"/>
  <c r="H218" i="13"/>
  <c r="C218" i="13"/>
  <c r="H217" i="13"/>
  <c r="C217" i="13"/>
  <c r="L216" i="13"/>
  <c r="K216" i="13"/>
  <c r="J216" i="13"/>
  <c r="H216" i="13" s="1"/>
  <c r="I216" i="13"/>
  <c r="G216" i="13"/>
  <c r="F216" i="13"/>
  <c r="E216" i="13"/>
  <c r="D216" i="13"/>
  <c r="C216" i="13" s="1"/>
  <c r="H215" i="13"/>
  <c r="C215" i="13"/>
  <c r="H214" i="13"/>
  <c r="C214" i="13"/>
  <c r="H213" i="13"/>
  <c r="C213" i="13"/>
  <c r="H212" i="13"/>
  <c r="C212" i="13"/>
  <c r="H211" i="13"/>
  <c r="C211" i="13"/>
  <c r="H210" i="13"/>
  <c r="C210" i="13"/>
  <c r="H209" i="13"/>
  <c r="C209" i="13"/>
  <c r="H208" i="13"/>
  <c r="C208" i="13"/>
  <c r="H207" i="13"/>
  <c r="C207" i="13"/>
  <c r="H206" i="13"/>
  <c r="C206" i="13"/>
  <c r="L205" i="13"/>
  <c r="K205" i="13"/>
  <c r="J205" i="13"/>
  <c r="I205" i="13"/>
  <c r="H205" i="13"/>
  <c r="G205" i="13"/>
  <c r="F205" i="13"/>
  <c r="E205" i="13"/>
  <c r="D205" i="13"/>
  <c r="C205" i="13" s="1"/>
  <c r="L204" i="13"/>
  <c r="K204" i="13"/>
  <c r="J204" i="13"/>
  <c r="I204" i="13"/>
  <c r="H204" i="13"/>
  <c r="G204" i="13"/>
  <c r="F204" i="13"/>
  <c r="E204" i="13"/>
  <c r="D204" i="13"/>
  <c r="C204" i="13" s="1"/>
  <c r="H203" i="13"/>
  <c r="C203" i="13"/>
  <c r="H202" i="13"/>
  <c r="C202" i="13"/>
  <c r="H201" i="13"/>
  <c r="C201" i="13"/>
  <c r="H200" i="13"/>
  <c r="C200" i="13"/>
  <c r="H199" i="13"/>
  <c r="C199" i="13"/>
  <c r="L198" i="13"/>
  <c r="K198" i="13"/>
  <c r="J198" i="13"/>
  <c r="I198" i="13"/>
  <c r="H198" i="13"/>
  <c r="G198" i="13"/>
  <c r="F198" i="13"/>
  <c r="E198" i="13"/>
  <c r="D198" i="13"/>
  <c r="C198" i="13" s="1"/>
  <c r="H197" i="13"/>
  <c r="C197" i="13"/>
  <c r="L196" i="13"/>
  <c r="K196" i="13"/>
  <c r="J196" i="13"/>
  <c r="I196" i="13"/>
  <c r="H196" i="13"/>
  <c r="G196" i="13"/>
  <c r="F196" i="13"/>
  <c r="E196" i="13"/>
  <c r="D196" i="13"/>
  <c r="C196" i="13" s="1"/>
  <c r="L195" i="13"/>
  <c r="K195" i="13"/>
  <c r="J195" i="13"/>
  <c r="H195" i="13" s="1"/>
  <c r="I195" i="13"/>
  <c r="G195" i="13"/>
  <c r="F195" i="13"/>
  <c r="E195" i="13"/>
  <c r="D195" i="13"/>
  <c r="C195" i="13"/>
  <c r="L194" i="13"/>
  <c r="K194" i="13"/>
  <c r="J194" i="13"/>
  <c r="I194" i="13"/>
  <c r="H194" i="13" s="1"/>
  <c r="G194" i="13"/>
  <c r="F194" i="13"/>
  <c r="E194" i="13"/>
  <c r="D194" i="13"/>
  <c r="C194" i="13" s="1"/>
  <c r="H193" i="13"/>
  <c r="C193" i="13"/>
  <c r="L192" i="13"/>
  <c r="K192" i="13"/>
  <c r="J192" i="13"/>
  <c r="I192" i="13"/>
  <c r="H192" i="13"/>
  <c r="G192" i="13"/>
  <c r="F192" i="13"/>
  <c r="E192" i="13"/>
  <c r="D192" i="13"/>
  <c r="C192" i="13" s="1"/>
  <c r="L191" i="13"/>
  <c r="K191" i="13"/>
  <c r="J191" i="13"/>
  <c r="I191" i="13"/>
  <c r="H191" i="13" s="1"/>
  <c r="G191" i="13"/>
  <c r="F191" i="13"/>
  <c r="E191" i="13"/>
  <c r="D191" i="13"/>
  <c r="C191" i="13" s="1"/>
  <c r="H190" i="13"/>
  <c r="C190" i="13"/>
  <c r="H189" i="13"/>
  <c r="C189" i="13"/>
  <c r="L188" i="13"/>
  <c r="K188" i="13"/>
  <c r="K187" i="13" s="1"/>
  <c r="K52" i="13" s="1"/>
  <c r="K51" i="13" s="1"/>
  <c r="K50" i="13" s="1"/>
  <c r="J188" i="13"/>
  <c r="I188" i="13"/>
  <c r="H188" i="13"/>
  <c r="G188" i="13"/>
  <c r="G187" i="13" s="1"/>
  <c r="G52" i="13" s="1"/>
  <c r="G51" i="13" s="1"/>
  <c r="G50" i="13" s="1"/>
  <c r="F188" i="13"/>
  <c r="E188" i="13"/>
  <c r="D188" i="13"/>
  <c r="C188" i="13" s="1"/>
  <c r="L187" i="13"/>
  <c r="J187" i="13"/>
  <c r="I187" i="13"/>
  <c r="H187" i="13" s="1"/>
  <c r="F187" i="13"/>
  <c r="E187" i="13"/>
  <c r="H186" i="13"/>
  <c r="C186" i="13"/>
  <c r="H185" i="13"/>
  <c r="C185" i="13"/>
  <c r="L184" i="13"/>
  <c r="K184" i="13"/>
  <c r="J184" i="13"/>
  <c r="I184" i="13"/>
  <c r="H184" i="13"/>
  <c r="G184" i="13"/>
  <c r="F184" i="13"/>
  <c r="E184" i="13"/>
  <c r="D184" i="13"/>
  <c r="C184" i="13" s="1"/>
  <c r="H183" i="13"/>
  <c r="C183" i="13"/>
  <c r="H182" i="13"/>
  <c r="C182" i="13"/>
  <c r="H181" i="13"/>
  <c r="C181" i="13"/>
  <c r="H180" i="13"/>
  <c r="C180" i="13"/>
  <c r="L179" i="13"/>
  <c r="K179" i="13"/>
  <c r="J179" i="13"/>
  <c r="I179" i="13"/>
  <c r="H179" i="13" s="1"/>
  <c r="G179" i="13"/>
  <c r="F179" i="13"/>
  <c r="E179" i="13"/>
  <c r="D179" i="13"/>
  <c r="C179" i="13" s="1"/>
  <c r="H178" i="13"/>
  <c r="C178" i="13"/>
  <c r="H177" i="13"/>
  <c r="C177" i="13"/>
  <c r="H176" i="13"/>
  <c r="C176" i="13"/>
  <c r="L175" i="13"/>
  <c r="K175" i="13"/>
  <c r="J175" i="13"/>
  <c r="I175" i="13"/>
  <c r="H175" i="13" s="1"/>
  <c r="G175" i="13"/>
  <c r="F175" i="13"/>
  <c r="E175" i="13"/>
  <c r="D175" i="13"/>
  <c r="C175" i="13" s="1"/>
  <c r="L174" i="13"/>
  <c r="K174" i="13"/>
  <c r="J174" i="13"/>
  <c r="I174" i="13"/>
  <c r="H174" i="13"/>
  <c r="G174" i="13"/>
  <c r="F174" i="13"/>
  <c r="E174" i="13"/>
  <c r="D174" i="13"/>
  <c r="C174" i="13" s="1"/>
  <c r="L173" i="13"/>
  <c r="K173" i="13"/>
  <c r="J173" i="13"/>
  <c r="I173" i="13"/>
  <c r="H173" i="13"/>
  <c r="G173" i="13"/>
  <c r="F173" i="13"/>
  <c r="E173" i="13"/>
  <c r="D173" i="13"/>
  <c r="C173" i="13" s="1"/>
  <c r="H172" i="13"/>
  <c r="C172" i="13"/>
  <c r="H171" i="13"/>
  <c r="C171" i="13"/>
  <c r="H170" i="13"/>
  <c r="C170" i="13"/>
  <c r="H169" i="13"/>
  <c r="C169" i="13"/>
  <c r="H168" i="13"/>
  <c r="C168" i="13"/>
  <c r="H167" i="13"/>
  <c r="C167" i="13"/>
  <c r="L166" i="13"/>
  <c r="K166" i="13"/>
  <c r="J166" i="13"/>
  <c r="I166" i="13"/>
  <c r="H166" i="13" s="1"/>
  <c r="G166" i="13"/>
  <c r="F166" i="13"/>
  <c r="E166" i="13"/>
  <c r="D166" i="13"/>
  <c r="C166" i="13"/>
  <c r="L165" i="13"/>
  <c r="K165" i="13"/>
  <c r="J165" i="13"/>
  <c r="I165" i="13"/>
  <c r="H165" i="13" s="1"/>
  <c r="G165" i="13"/>
  <c r="F165" i="13"/>
  <c r="E165" i="13"/>
  <c r="D165" i="13"/>
  <c r="C165" i="13"/>
  <c r="H164" i="13"/>
  <c r="C164" i="13"/>
  <c r="H163" i="13"/>
  <c r="C163" i="13"/>
  <c r="H162" i="13"/>
  <c r="C162" i="13"/>
  <c r="H161" i="13"/>
  <c r="C161" i="13"/>
  <c r="L160" i="13"/>
  <c r="K160" i="13"/>
  <c r="J160" i="13"/>
  <c r="I160" i="13"/>
  <c r="H160" i="13"/>
  <c r="G160" i="13"/>
  <c r="F160" i="13"/>
  <c r="E160" i="13"/>
  <c r="D160" i="13"/>
  <c r="C160" i="13" s="1"/>
  <c r="H159" i="13"/>
  <c r="C159" i="13"/>
  <c r="H158" i="13"/>
  <c r="C158" i="13"/>
  <c r="H157" i="13"/>
  <c r="C157" i="13"/>
  <c r="H156" i="13"/>
  <c r="C156" i="13"/>
  <c r="H155" i="13"/>
  <c r="C155" i="13"/>
  <c r="H154" i="13"/>
  <c r="C154" i="13"/>
  <c r="H153" i="13"/>
  <c r="C153" i="13"/>
  <c r="H152" i="13"/>
  <c r="C152" i="13"/>
  <c r="L151" i="13"/>
  <c r="K151" i="13"/>
  <c r="J151" i="13"/>
  <c r="I151" i="13"/>
  <c r="H151" i="13" s="1"/>
  <c r="G151" i="13"/>
  <c r="F151" i="13"/>
  <c r="E151" i="13"/>
  <c r="D151" i="13"/>
  <c r="C151" i="13"/>
  <c r="H150" i="13"/>
  <c r="C150" i="13"/>
  <c r="H149" i="13"/>
  <c r="C149" i="13"/>
  <c r="H148" i="13"/>
  <c r="C148" i="13"/>
  <c r="H147" i="13"/>
  <c r="C147" i="13"/>
  <c r="H146" i="13"/>
  <c r="C146" i="13"/>
  <c r="H145" i="13"/>
  <c r="C145" i="13"/>
  <c r="L144" i="13"/>
  <c r="K144" i="13"/>
  <c r="J144" i="13"/>
  <c r="I144" i="13"/>
  <c r="H144" i="13"/>
  <c r="G144" i="13"/>
  <c r="F144" i="13"/>
  <c r="E144" i="13"/>
  <c r="D144" i="13"/>
  <c r="C144" i="13" s="1"/>
  <c r="H143" i="13"/>
  <c r="C143" i="13"/>
  <c r="H142" i="13"/>
  <c r="C142" i="13"/>
  <c r="L141" i="13"/>
  <c r="K141" i="13"/>
  <c r="J141" i="13"/>
  <c r="I141" i="13"/>
  <c r="H141" i="13" s="1"/>
  <c r="G141" i="13"/>
  <c r="F141" i="13"/>
  <c r="E141" i="13"/>
  <c r="C141" i="13" s="1"/>
  <c r="D141" i="13"/>
  <c r="H140" i="13"/>
  <c r="C140" i="13"/>
  <c r="H139" i="13"/>
  <c r="C139" i="13"/>
  <c r="H138" i="13"/>
  <c r="C138" i="13"/>
  <c r="H137" i="13"/>
  <c r="C137" i="13"/>
  <c r="L136" i="13"/>
  <c r="K136" i="13"/>
  <c r="J136" i="13"/>
  <c r="I136" i="13"/>
  <c r="H136" i="13"/>
  <c r="G136" i="13"/>
  <c r="F136" i="13"/>
  <c r="E136" i="13"/>
  <c r="D136" i="13"/>
  <c r="C136" i="13"/>
  <c r="H135" i="13"/>
  <c r="C135" i="13"/>
  <c r="H134" i="13"/>
  <c r="C134" i="13"/>
  <c r="H133" i="13"/>
  <c r="C133" i="13"/>
  <c r="H132" i="13"/>
  <c r="C132" i="13"/>
  <c r="L131" i="13"/>
  <c r="K131" i="13"/>
  <c r="J131" i="13"/>
  <c r="I131" i="13"/>
  <c r="H131" i="13" s="1"/>
  <c r="G131" i="13"/>
  <c r="F131" i="13"/>
  <c r="E131" i="13"/>
  <c r="C131" i="13" s="1"/>
  <c r="D131" i="13"/>
  <c r="L130" i="13"/>
  <c r="K130" i="13"/>
  <c r="J130" i="13"/>
  <c r="I130" i="13"/>
  <c r="H130" i="13"/>
  <c r="G130" i="13"/>
  <c r="F130" i="13"/>
  <c r="E130" i="13"/>
  <c r="D130" i="13"/>
  <c r="C130" i="13" s="1"/>
  <c r="H129" i="13"/>
  <c r="C129" i="13"/>
  <c r="L128" i="13"/>
  <c r="K128" i="13"/>
  <c r="J128" i="13"/>
  <c r="I128" i="13"/>
  <c r="H128" i="13"/>
  <c r="G128" i="13"/>
  <c r="F128" i="13"/>
  <c r="E128" i="13"/>
  <c r="D128" i="13"/>
  <c r="C128" i="13"/>
  <c r="H127" i="13"/>
  <c r="C127" i="13"/>
  <c r="H126" i="13"/>
  <c r="C126" i="13"/>
  <c r="H125" i="13"/>
  <c r="C125" i="13"/>
  <c r="H124" i="13"/>
  <c r="C124" i="13"/>
  <c r="H123" i="13"/>
  <c r="C123" i="13"/>
  <c r="L122" i="13"/>
  <c r="K122" i="13"/>
  <c r="J122" i="13"/>
  <c r="I122" i="13"/>
  <c r="H122" i="13"/>
  <c r="G122" i="13"/>
  <c r="F122" i="13"/>
  <c r="E122" i="13"/>
  <c r="D122" i="13"/>
  <c r="C122" i="13" s="1"/>
  <c r="H121" i="13"/>
  <c r="C121" i="13"/>
  <c r="H120" i="13"/>
  <c r="C120" i="13"/>
  <c r="H119" i="13"/>
  <c r="C119" i="13"/>
  <c r="H118" i="13"/>
  <c r="C118" i="13"/>
  <c r="H117" i="13"/>
  <c r="C117" i="13"/>
  <c r="L116" i="13"/>
  <c r="K116" i="13"/>
  <c r="J116" i="13"/>
  <c r="I116" i="13"/>
  <c r="H116" i="13"/>
  <c r="G116" i="13"/>
  <c r="F116" i="13"/>
  <c r="E116" i="13"/>
  <c r="D116" i="13"/>
  <c r="C116" i="13" s="1"/>
  <c r="H115" i="13"/>
  <c r="C115" i="13"/>
  <c r="H114" i="13"/>
  <c r="C114" i="13"/>
  <c r="H113" i="13"/>
  <c r="C113" i="13"/>
  <c r="L112" i="13"/>
  <c r="K112" i="13"/>
  <c r="J112" i="13"/>
  <c r="I112" i="13"/>
  <c r="H112" i="13" s="1"/>
  <c r="G112" i="13"/>
  <c r="F112" i="13"/>
  <c r="E112" i="13"/>
  <c r="D112" i="13"/>
  <c r="C112" i="13" s="1"/>
  <c r="H111" i="13"/>
  <c r="C111" i="13"/>
  <c r="H110" i="13"/>
  <c r="C110" i="13"/>
  <c r="H109" i="13"/>
  <c r="C109" i="13"/>
  <c r="H108" i="13"/>
  <c r="C108" i="13"/>
  <c r="H107" i="13"/>
  <c r="C107" i="13"/>
  <c r="H106" i="13"/>
  <c r="C106" i="13"/>
  <c r="H105" i="13"/>
  <c r="C105" i="13"/>
  <c r="H104" i="13"/>
  <c r="C104" i="13"/>
  <c r="L103" i="13"/>
  <c r="K103" i="13"/>
  <c r="J103" i="13"/>
  <c r="I103" i="13"/>
  <c r="H103" i="13"/>
  <c r="G103" i="13"/>
  <c r="F103" i="13"/>
  <c r="E103" i="13"/>
  <c r="D103" i="13"/>
  <c r="C103" i="13" s="1"/>
  <c r="H102" i="13"/>
  <c r="C102" i="13"/>
  <c r="H101" i="13"/>
  <c r="C101" i="13"/>
  <c r="H100" i="13"/>
  <c r="C100" i="13"/>
  <c r="H99" i="13"/>
  <c r="C99" i="13"/>
  <c r="H98" i="13"/>
  <c r="C98" i="13"/>
  <c r="H97" i="13"/>
  <c r="C97" i="13"/>
  <c r="H96" i="13"/>
  <c r="C96" i="13"/>
  <c r="L95" i="13"/>
  <c r="K95" i="13"/>
  <c r="J95" i="13"/>
  <c r="I95" i="13"/>
  <c r="H95" i="13"/>
  <c r="G95" i="13"/>
  <c r="F95" i="13"/>
  <c r="E95" i="13"/>
  <c r="D95" i="13"/>
  <c r="C95" i="13" s="1"/>
  <c r="H94" i="13"/>
  <c r="C94" i="13"/>
  <c r="H93" i="13"/>
  <c r="C93" i="13"/>
  <c r="H92" i="13"/>
  <c r="C92" i="13"/>
  <c r="H91" i="13"/>
  <c r="C91" i="13"/>
  <c r="H90" i="13"/>
  <c r="C90" i="13"/>
  <c r="L89" i="13"/>
  <c r="K89" i="13"/>
  <c r="J89" i="13"/>
  <c r="I89" i="13"/>
  <c r="H89" i="13"/>
  <c r="G89" i="13"/>
  <c r="F89" i="13"/>
  <c r="E89" i="13"/>
  <c r="D89" i="13"/>
  <c r="C89" i="13" s="1"/>
  <c r="H88" i="13"/>
  <c r="C88" i="13"/>
  <c r="H87" i="13"/>
  <c r="C87" i="13"/>
  <c r="H86" i="13"/>
  <c r="C86" i="13"/>
  <c r="H85" i="13"/>
  <c r="C85" i="13"/>
  <c r="L84" i="13"/>
  <c r="K84" i="13"/>
  <c r="J84" i="13"/>
  <c r="I84" i="13"/>
  <c r="H84" i="13" s="1"/>
  <c r="G84" i="13"/>
  <c r="F84" i="13"/>
  <c r="E84" i="13"/>
  <c r="D84" i="13"/>
  <c r="C84" i="13" s="1"/>
  <c r="L83" i="13"/>
  <c r="K83" i="13"/>
  <c r="J83" i="13"/>
  <c r="I83" i="13"/>
  <c r="H83" i="13"/>
  <c r="G83" i="13"/>
  <c r="F83" i="13"/>
  <c r="E83" i="13"/>
  <c r="D83" i="13"/>
  <c r="C83" i="13" s="1"/>
  <c r="H82" i="13"/>
  <c r="C82" i="13"/>
  <c r="H81" i="13"/>
  <c r="C81" i="13"/>
  <c r="L80" i="13"/>
  <c r="K80" i="13"/>
  <c r="J80" i="13"/>
  <c r="I80" i="13"/>
  <c r="H80" i="13"/>
  <c r="G80" i="13"/>
  <c r="F80" i="13"/>
  <c r="E80" i="13"/>
  <c r="D80" i="13"/>
  <c r="C80" i="13" s="1"/>
  <c r="H79" i="13"/>
  <c r="C79" i="13"/>
  <c r="H78" i="13"/>
  <c r="C78" i="13"/>
  <c r="L77" i="13"/>
  <c r="K77" i="13"/>
  <c r="J77" i="13"/>
  <c r="I77" i="13"/>
  <c r="H77" i="13"/>
  <c r="G77" i="13"/>
  <c r="F77" i="13"/>
  <c r="E77" i="13"/>
  <c r="D77" i="13"/>
  <c r="C77" i="13" s="1"/>
  <c r="L76" i="13"/>
  <c r="K76" i="13"/>
  <c r="J76" i="13"/>
  <c r="I76" i="13"/>
  <c r="H76" i="13"/>
  <c r="G76" i="13"/>
  <c r="F76" i="13"/>
  <c r="E76" i="13"/>
  <c r="D76" i="13"/>
  <c r="C76" i="13" s="1"/>
  <c r="L75" i="13"/>
  <c r="K75" i="13"/>
  <c r="J75" i="13"/>
  <c r="I75" i="13"/>
  <c r="H75" i="13"/>
  <c r="G75" i="13"/>
  <c r="F75" i="13"/>
  <c r="E75" i="13"/>
  <c r="D75" i="13"/>
  <c r="C75" i="13" s="1"/>
  <c r="H74" i="13"/>
  <c r="C74" i="13"/>
  <c r="H73" i="13"/>
  <c r="C73" i="13"/>
  <c r="H72" i="13"/>
  <c r="C72" i="13"/>
  <c r="H71" i="13"/>
  <c r="C71" i="13"/>
  <c r="H70" i="13"/>
  <c r="C70" i="13"/>
  <c r="L69" i="13"/>
  <c r="K69" i="13"/>
  <c r="J69" i="13"/>
  <c r="I69" i="13"/>
  <c r="H69" i="13" s="1"/>
  <c r="G69" i="13"/>
  <c r="F69" i="13"/>
  <c r="E69" i="13"/>
  <c r="D69" i="13"/>
  <c r="C69" i="13" s="1"/>
  <c r="H68" i="13"/>
  <c r="C68" i="13"/>
  <c r="L67" i="13"/>
  <c r="K67" i="13"/>
  <c r="J67" i="13"/>
  <c r="I67" i="13"/>
  <c r="H67" i="13"/>
  <c r="G67" i="13"/>
  <c r="F67" i="13"/>
  <c r="E67" i="13"/>
  <c r="D67" i="13"/>
  <c r="C67" i="13" s="1"/>
  <c r="H66" i="13"/>
  <c r="C66" i="13"/>
  <c r="H65" i="13"/>
  <c r="C65" i="13"/>
  <c r="H64" i="13"/>
  <c r="C64" i="13"/>
  <c r="H63" i="13"/>
  <c r="C63" i="13"/>
  <c r="H62" i="13"/>
  <c r="C62" i="13"/>
  <c r="H61" i="13"/>
  <c r="C61" i="13"/>
  <c r="H60" i="13"/>
  <c r="C60" i="13"/>
  <c r="H59" i="13"/>
  <c r="C59" i="13"/>
  <c r="L58" i="13"/>
  <c r="K58" i="13"/>
  <c r="J58" i="13"/>
  <c r="I58" i="13"/>
  <c r="H58" i="13"/>
  <c r="G58" i="13"/>
  <c r="F58" i="13"/>
  <c r="E58" i="13"/>
  <c r="D58" i="13"/>
  <c r="C58" i="13" s="1"/>
  <c r="H57" i="13"/>
  <c r="C57" i="13"/>
  <c r="H56" i="13"/>
  <c r="C56" i="13"/>
  <c r="L55" i="13"/>
  <c r="K55" i="13"/>
  <c r="J55" i="13"/>
  <c r="I55" i="13"/>
  <c r="H55" i="13"/>
  <c r="G55" i="13"/>
  <c r="F55" i="13"/>
  <c r="E55" i="13"/>
  <c r="D55" i="13"/>
  <c r="C55" i="13" s="1"/>
  <c r="L54" i="13"/>
  <c r="K54" i="13"/>
  <c r="J54" i="13"/>
  <c r="H54" i="13" s="1"/>
  <c r="I54" i="13"/>
  <c r="G54" i="13"/>
  <c r="F54" i="13"/>
  <c r="E54" i="13"/>
  <c r="D54" i="13"/>
  <c r="C54" i="13"/>
  <c r="L53" i="13"/>
  <c r="K53" i="13"/>
  <c r="J53" i="13"/>
  <c r="I53" i="13"/>
  <c r="H53" i="13" s="1"/>
  <c r="G53" i="13"/>
  <c r="F53" i="13"/>
  <c r="E53" i="13"/>
  <c r="D53" i="13"/>
  <c r="C53" i="13" s="1"/>
  <c r="L52" i="13"/>
  <c r="J52" i="13"/>
  <c r="H52" i="13" s="1"/>
  <c r="I52" i="13"/>
  <c r="F52" i="13"/>
  <c r="E52" i="13"/>
  <c r="L51" i="13"/>
  <c r="J51" i="13"/>
  <c r="J287" i="13" s="1"/>
  <c r="I51" i="13"/>
  <c r="I287" i="13" s="1"/>
  <c r="F51" i="13"/>
  <c r="E51" i="13"/>
  <c r="E287" i="13" s="1"/>
  <c r="L50" i="13"/>
  <c r="J50" i="13"/>
  <c r="F50" i="13"/>
  <c r="H47" i="13"/>
  <c r="C47" i="13"/>
  <c r="H46" i="13"/>
  <c r="C46" i="13"/>
  <c r="L45" i="13"/>
  <c r="L287" i="13" s="1"/>
  <c r="G45" i="13"/>
  <c r="G287" i="13" s="1"/>
  <c r="C45" i="13"/>
  <c r="H44" i="13"/>
  <c r="C44" i="13"/>
  <c r="K43" i="13"/>
  <c r="J43" i="13"/>
  <c r="I43" i="13"/>
  <c r="H43" i="13" s="1"/>
  <c r="F43" i="13"/>
  <c r="E43" i="13"/>
  <c r="D43" i="13"/>
  <c r="C43" i="13" s="1"/>
  <c r="H42" i="13"/>
  <c r="C42" i="13"/>
  <c r="I41" i="13"/>
  <c r="H41" i="13" s="1"/>
  <c r="D41" i="13"/>
  <c r="C41" i="13" s="1"/>
  <c r="H40" i="13"/>
  <c r="C40" i="13"/>
  <c r="H39" i="13"/>
  <c r="C39" i="13"/>
  <c r="H38" i="13"/>
  <c r="C38" i="13"/>
  <c r="H37" i="13"/>
  <c r="C37" i="13"/>
  <c r="K36" i="13"/>
  <c r="H36" i="13" s="1"/>
  <c r="F36" i="13"/>
  <c r="C36" i="13" s="1"/>
  <c r="H35" i="13"/>
  <c r="C35" i="13"/>
  <c r="H34" i="13"/>
  <c r="C34" i="13"/>
  <c r="K33" i="13"/>
  <c r="H33" i="13"/>
  <c r="F33" i="13"/>
  <c r="C33" i="13" s="1"/>
  <c r="H32" i="13"/>
  <c r="C32" i="13"/>
  <c r="K31" i="13"/>
  <c r="H31" i="13" s="1"/>
  <c r="F31" i="13"/>
  <c r="C31" i="13"/>
  <c r="H30" i="13"/>
  <c r="C30" i="13"/>
  <c r="H29" i="13"/>
  <c r="C29" i="13"/>
  <c r="H28" i="13"/>
  <c r="C28" i="13"/>
  <c r="K27" i="13"/>
  <c r="H27" i="13"/>
  <c r="F27" i="13"/>
  <c r="C27" i="13" s="1"/>
  <c r="K26" i="13"/>
  <c r="K287" i="13" s="1"/>
  <c r="F26" i="13"/>
  <c r="F287" i="13" s="1"/>
  <c r="H25" i="13"/>
  <c r="C25" i="13"/>
  <c r="H24" i="13"/>
  <c r="C24" i="13"/>
  <c r="H23" i="13"/>
  <c r="C23" i="13"/>
  <c r="H22" i="13"/>
  <c r="C22" i="13"/>
  <c r="L21" i="13"/>
  <c r="L289" i="13" s="1"/>
  <c r="L288" i="13" s="1"/>
  <c r="K21" i="13"/>
  <c r="K20" i="13" s="1"/>
  <c r="H20" i="13" s="1"/>
  <c r="J21" i="13"/>
  <c r="J289" i="13" s="1"/>
  <c r="J288" i="13" s="1"/>
  <c r="I21" i="13"/>
  <c r="I289" i="13" s="1"/>
  <c r="I288" i="13" s="1"/>
  <c r="G21" i="13"/>
  <c r="G20" i="13" s="1"/>
  <c r="F21" i="13"/>
  <c r="F289" i="13" s="1"/>
  <c r="F288" i="13" s="1"/>
  <c r="E21" i="13"/>
  <c r="E289" i="13" s="1"/>
  <c r="E288" i="13" s="1"/>
  <c r="D21" i="13"/>
  <c r="D289" i="13" s="1"/>
  <c r="D288" i="13" s="1"/>
  <c r="L20" i="13"/>
  <c r="J20" i="13"/>
  <c r="I20" i="13"/>
  <c r="F20" i="13"/>
  <c r="E20" i="13"/>
  <c r="D20" i="13"/>
  <c r="H298" i="12"/>
  <c r="C298" i="12"/>
  <c r="H297" i="12"/>
  <c r="C297" i="12"/>
  <c r="H296" i="12"/>
  <c r="C296" i="12"/>
  <c r="H295" i="12"/>
  <c r="C295" i="12"/>
  <c r="H294" i="12"/>
  <c r="C294" i="12"/>
  <c r="H293" i="12"/>
  <c r="C293" i="12"/>
  <c r="H292" i="12"/>
  <c r="C292" i="12"/>
  <c r="H291" i="12"/>
  <c r="C291" i="12"/>
  <c r="L290" i="12"/>
  <c r="K290" i="12"/>
  <c r="J290" i="12"/>
  <c r="I290" i="12"/>
  <c r="H290" i="12"/>
  <c r="G290" i="12"/>
  <c r="F290" i="12"/>
  <c r="E290" i="12"/>
  <c r="D290" i="12"/>
  <c r="C290" i="12"/>
  <c r="H285" i="12"/>
  <c r="C285" i="12"/>
  <c r="H284" i="12"/>
  <c r="C284" i="12"/>
  <c r="L283" i="12"/>
  <c r="K283" i="12"/>
  <c r="J283" i="12"/>
  <c r="I283" i="12"/>
  <c r="H283" i="12" s="1"/>
  <c r="G283" i="12"/>
  <c r="F283" i="12"/>
  <c r="E283" i="12"/>
  <c r="D283" i="12"/>
  <c r="D286" i="12" s="1"/>
  <c r="C283" i="12"/>
  <c r="H282" i="12"/>
  <c r="C282" i="12"/>
  <c r="L281" i="12"/>
  <c r="K281" i="12"/>
  <c r="J281" i="12"/>
  <c r="I281" i="12"/>
  <c r="H281" i="12"/>
  <c r="G281" i="12"/>
  <c r="F281" i="12"/>
  <c r="E281" i="12"/>
  <c r="D281" i="12"/>
  <c r="C281" i="12"/>
  <c r="H280" i="12"/>
  <c r="C280" i="12"/>
  <c r="H279" i="12"/>
  <c r="C279" i="12"/>
  <c r="H278" i="12"/>
  <c r="C278" i="12"/>
  <c r="H277" i="12"/>
  <c r="C277" i="12"/>
  <c r="L276" i="12"/>
  <c r="K276" i="12"/>
  <c r="J276" i="12"/>
  <c r="I276" i="12"/>
  <c r="H276" i="12"/>
  <c r="G276" i="12"/>
  <c r="F276" i="12"/>
  <c r="E276" i="12"/>
  <c r="D276" i="12"/>
  <c r="C276" i="12"/>
  <c r="H275" i="12"/>
  <c r="C275" i="12"/>
  <c r="H274" i="12"/>
  <c r="C274" i="12"/>
  <c r="H273" i="12"/>
  <c r="C273" i="12"/>
  <c r="L272" i="12"/>
  <c r="K272" i="12"/>
  <c r="J272" i="12"/>
  <c r="I272" i="12"/>
  <c r="H272" i="12"/>
  <c r="G272" i="12"/>
  <c r="F272" i="12"/>
  <c r="E272" i="12"/>
  <c r="D272" i="12"/>
  <c r="C272" i="12" s="1"/>
  <c r="H271" i="12"/>
  <c r="C271" i="12"/>
  <c r="L270" i="12"/>
  <c r="K270" i="12"/>
  <c r="J270" i="12"/>
  <c r="I270" i="12"/>
  <c r="H270" i="12"/>
  <c r="G270" i="12"/>
  <c r="F270" i="12"/>
  <c r="E270" i="12"/>
  <c r="D270" i="12"/>
  <c r="C270" i="12"/>
  <c r="L269" i="12"/>
  <c r="K269" i="12"/>
  <c r="J269" i="12"/>
  <c r="I269" i="12"/>
  <c r="H269" i="12" s="1"/>
  <c r="G269" i="12"/>
  <c r="F269" i="12"/>
  <c r="E269" i="12"/>
  <c r="D269" i="12"/>
  <c r="C269" i="12"/>
  <c r="H268" i="12"/>
  <c r="C268" i="12"/>
  <c r="H267" i="12"/>
  <c r="C267" i="12"/>
  <c r="H266" i="12"/>
  <c r="C266" i="12"/>
  <c r="H265" i="12"/>
  <c r="C265" i="12"/>
  <c r="L264" i="12"/>
  <c r="K264" i="12"/>
  <c r="J264" i="12"/>
  <c r="I264" i="12"/>
  <c r="H264" i="12" s="1"/>
  <c r="G264" i="12"/>
  <c r="F264" i="12"/>
  <c r="E264" i="12"/>
  <c r="D264" i="12"/>
  <c r="C264" i="12" s="1"/>
  <c r="H263" i="12"/>
  <c r="C263" i="12"/>
  <c r="H262" i="12"/>
  <c r="C262" i="12"/>
  <c r="H261" i="12"/>
  <c r="C261" i="12"/>
  <c r="L260" i="12"/>
  <c r="K260" i="12"/>
  <c r="J260" i="12"/>
  <c r="I260" i="12"/>
  <c r="H260" i="12" s="1"/>
  <c r="G260" i="12"/>
  <c r="F260" i="12"/>
  <c r="E260" i="12"/>
  <c r="D260" i="12"/>
  <c r="C260" i="12" s="1"/>
  <c r="L259" i="12"/>
  <c r="K259" i="12"/>
  <c r="J259" i="12"/>
  <c r="I259" i="12"/>
  <c r="H259" i="12" s="1"/>
  <c r="G259" i="12"/>
  <c r="F259" i="12"/>
  <c r="E259" i="12"/>
  <c r="D259" i="12"/>
  <c r="C259" i="12" s="1"/>
  <c r="H258" i="12"/>
  <c r="C258" i="12"/>
  <c r="H257" i="12"/>
  <c r="C257" i="12"/>
  <c r="H256" i="12"/>
  <c r="C256" i="12"/>
  <c r="H255" i="12"/>
  <c r="C255" i="12"/>
  <c r="H254" i="12"/>
  <c r="C254" i="12"/>
  <c r="H253" i="12"/>
  <c r="C253" i="12"/>
  <c r="L252" i="12"/>
  <c r="K252" i="12"/>
  <c r="J252" i="12"/>
  <c r="I252" i="12"/>
  <c r="H252" i="12" s="1"/>
  <c r="G252" i="12"/>
  <c r="F252" i="12"/>
  <c r="E252" i="12"/>
  <c r="C252" i="12" s="1"/>
  <c r="D252" i="12"/>
  <c r="L251" i="12"/>
  <c r="K251" i="12"/>
  <c r="J251" i="12"/>
  <c r="I251" i="12"/>
  <c r="H251" i="12"/>
  <c r="G251" i="12"/>
  <c r="F251" i="12"/>
  <c r="E251" i="12"/>
  <c r="D251" i="12"/>
  <c r="C251" i="12" s="1"/>
  <c r="H250" i="12"/>
  <c r="C250" i="12"/>
  <c r="H249" i="12"/>
  <c r="C249" i="12"/>
  <c r="H248" i="12"/>
  <c r="C248" i="12"/>
  <c r="H247" i="12"/>
  <c r="C247" i="12"/>
  <c r="L246" i="12"/>
  <c r="K246" i="12"/>
  <c r="J246" i="12"/>
  <c r="I246" i="12"/>
  <c r="H246" i="12" s="1"/>
  <c r="G246" i="12"/>
  <c r="F246" i="12"/>
  <c r="E246" i="12"/>
  <c r="D246" i="12"/>
  <c r="C246" i="12" s="1"/>
  <c r="H245" i="12"/>
  <c r="C245" i="12"/>
  <c r="H244" i="12"/>
  <c r="C244" i="12"/>
  <c r="H243" i="12"/>
  <c r="C243" i="12"/>
  <c r="H242" i="12"/>
  <c r="C242" i="12"/>
  <c r="H241" i="12"/>
  <c r="C241" i="12"/>
  <c r="H240" i="12"/>
  <c r="C240" i="12"/>
  <c r="H239" i="12"/>
  <c r="C239" i="12"/>
  <c r="L238" i="12"/>
  <c r="K238" i="12"/>
  <c r="J238" i="12"/>
  <c r="I238" i="12"/>
  <c r="H238" i="12" s="1"/>
  <c r="G238" i="12"/>
  <c r="F238" i="12"/>
  <c r="E238" i="12"/>
  <c r="D238" i="12"/>
  <c r="C238" i="12" s="1"/>
  <c r="H237" i="12"/>
  <c r="C237" i="12"/>
  <c r="H236" i="12"/>
  <c r="C236" i="12"/>
  <c r="L235" i="12"/>
  <c r="K235" i="12"/>
  <c r="J235" i="12"/>
  <c r="H235" i="12" s="1"/>
  <c r="I235" i="12"/>
  <c r="G235" i="12"/>
  <c r="F235" i="12"/>
  <c r="E235" i="12"/>
  <c r="D235" i="12"/>
  <c r="C235" i="12"/>
  <c r="H234" i="12"/>
  <c r="C234" i="12"/>
  <c r="L233" i="12"/>
  <c r="K233" i="12"/>
  <c r="J233" i="12"/>
  <c r="I233" i="12"/>
  <c r="H233" i="12" s="1"/>
  <c r="G233" i="12"/>
  <c r="F233" i="12"/>
  <c r="E233" i="12"/>
  <c r="D233" i="12"/>
  <c r="C233" i="12"/>
  <c r="H232" i="12"/>
  <c r="C232" i="12"/>
  <c r="L231" i="12"/>
  <c r="K231" i="12"/>
  <c r="J231" i="12"/>
  <c r="I231" i="12"/>
  <c r="H231" i="12"/>
  <c r="G231" i="12"/>
  <c r="F231" i="12"/>
  <c r="E231" i="12"/>
  <c r="D231" i="12"/>
  <c r="C231" i="12" s="1"/>
  <c r="L230" i="12"/>
  <c r="K230" i="12"/>
  <c r="J230" i="12"/>
  <c r="I230" i="12"/>
  <c r="H230" i="12" s="1"/>
  <c r="G230" i="12"/>
  <c r="F230" i="12"/>
  <c r="C230" i="12" s="1"/>
  <c r="E230" i="12"/>
  <c r="D230" i="12"/>
  <c r="H229" i="12"/>
  <c r="C229" i="12"/>
  <c r="H228" i="12"/>
  <c r="C228" i="12"/>
  <c r="L227" i="12"/>
  <c r="K227" i="12"/>
  <c r="J227" i="12"/>
  <c r="I227" i="12"/>
  <c r="H227" i="12"/>
  <c r="G227" i="12"/>
  <c r="F227" i="12"/>
  <c r="E227" i="12"/>
  <c r="D227" i="12"/>
  <c r="C227" i="12" s="1"/>
  <c r="H226" i="12"/>
  <c r="C226" i="12"/>
  <c r="H225" i="12"/>
  <c r="C225" i="12"/>
  <c r="H224" i="12"/>
  <c r="C224" i="12"/>
  <c r="H223" i="12"/>
  <c r="C223" i="12"/>
  <c r="H222" i="12"/>
  <c r="C222" i="12"/>
  <c r="H221" i="12"/>
  <c r="C221" i="12"/>
  <c r="H220" i="12"/>
  <c r="C220" i="12"/>
  <c r="H219" i="12"/>
  <c r="C219" i="12"/>
  <c r="H218" i="12"/>
  <c r="C218" i="12"/>
  <c r="H217" i="12"/>
  <c r="C217" i="12"/>
  <c r="L216" i="12"/>
  <c r="K216" i="12"/>
  <c r="J216" i="12"/>
  <c r="I216" i="12"/>
  <c r="H216" i="12" s="1"/>
  <c r="G216" i="12"/>
  <c r="F216" i="12"/>
  <c r="E216" i="12"/>
  <c r="C216" i="12" s="1"/>
  <c r="D216" i="12"/>
  <c r="H215" i="12"/>
  <c r="C215" i="12"/>
  <c r="H214" i="12"/>
  <c r="C214" i="12"/>
  <c r="H213" i="12"/>
  <c r="C213" i="12"/>
  <c r="H212" i="12"/>
  <c r="C212" i="12"/>
  <c r="H211" i="12"/>
  <c r="C211" i="12"/>
  <c r="H210" i="12"/>
  <c r="C210" i="12"/>
  <c r="H209" i="12"/>
  <c r="C209" i="12"/>
  <c r="H208" i="12"/>
  <c r="C208" i="12"/>
  <c r="H207" i="12"/>
  <c r="C207" i="12"/>
  <c r="H206" i="12"/>
  <c r="C206" i="12"/>
  <c r="L205" i="12"/>
  <c r="K205" i="12"/>
  <c r="J205" i="12"/>
  <c r="I205" i="12"/>
  <c r="H205" i="12" s="1"/>
  <c r="G205" i="12"/>
  <c r="F205" i="12"/>
  <c r="E205" i="12"/>
  <c r="D205" i="12"/>
  <c r="C205" i="12" s="1"/>
  <c r="L204" i="12"/>
  <c r="K204" i="12"/>
  <c r="J204" i="12"/>
  <c r="I204" i="12"/>
  <c r="H204" i="12"/>
  <c r="G204" i="12"/>
  <c r="F204" i="12"/>
  <c r="E204" i="12"/>
  <c r="D204" i="12"/>
  <c r="C204" i="12" s="1"/>
  <c r="H203" i="12"/>
  <c r="C203" i="12"/>
  <c r="H202" i="12"/>
  <c r="C202" i="12"/>
  <c r="H201" i="12"/>
  <c r="C201" i="12"/>
  <c r="H200" i="12"/>
  <c r="C200" i="12"/>
  <c r="H199" i="12"/>
  <c r="C199" i="12"/>
  <c r="L198" i="12"/>
  <c r="K198" i="12"/>
  <c r="J198" i="12"/>
  <c r="I198" i="12"/>
  <c r="H198" i="12"/>
  <c r="G198" i="12"/>
  <c r="F198" i="12"/>
  <c r="E198" i="12"/>
  <c r="D198" i="12"/>
  <c r="C198" i="12" s="1"/>
  <c r="H197" i="12"/>
  <c r="C197" i="12"/>
  <c r="L196" i="12"/>
  <c r="K196" i="12"/>
  <c r="J196" i="12"/>
  <c r="I196" i="12"/>
  <c r="H196" i="12"/>
  <c r="G196" i="12"/>
  <c r="F196" i="12"/>
  <c r="E196" i="12"/>
  <c r="D196" i="12"/>
  <c r="C196" i="12" s="1"/>
  <c r="L195" i="12"/>
  <c r="K195" i="12"/>
  <c r="J195" i="12"/>
  <c r="I195" i="12"/>
  <c r="H195" i="12"/>
  <c r="G195" i="12"/>
  <c r="F195" i="12"/>
  <c r="E195" i="12"/>
  <c r="D195" i="12"/>
  <c r="C195" i="12" s="1"/>
  <c r="L194" i="12"/>
  <c r="K194" i="12"/>
  <c r="J194" i="12"/>
  <c r="H194" i="12" s="1"/>
  <c r="I194" i="12"/>
  <c r="G194" i="12"/>
  <c r="F194" i="12"/>
  <c r="E194" i="12"/>
  <c r="D194" i="12"/>
  <c r="C194" i="12" s="1"/>
  <c r="H193" i="12"/>
  <c r="C193" i="12"/>
  <c r="L192" i="12"/>
  <c r="K192" i="12"/>
  <c r="J192" i="12"/>
  <c r="I192" i="12"/>
  <c r="H192" i="12"/>
  <c r="G192" i="12"/>
  <c r="F192" i="12"/>
  <c r="E192" i="12"/>
  <c r="D192" i="12"/>
  <c r="C192" i="12" s="1"/>
  <c r="L191" i="12"/>
  <c r="K191" i="12"/>
  <c r="J191" i="12"/>
  <c r="I191" i="12"/>
  <c r="H191" i="12" s="1"/>
  <c r="G191" i="12"/>
  <c r="F191" i="12"/>
  <c r="C191" i="12" s="1"/>
  <c r="E191" i="12"/>
  <c r="D191" i="12"/>
  <c r="H190" i="12"/>
  <c r="C190" i="12"/>
  <c r="H189" i="12"/>
  <c r="C189" i="12"/>
  <c r="L188" i="12"/>
  <c r="L187" i="12" s="1"/>
  <c r="K188" i="12"/>
  <c r="J188" i="12"/>
  <c r="I188" i="12"/>
  <c r="H188" i="12"/>
  <c r="G188" i="12"/>
  <c r="F188" i="12"/>
  <c r="E188" i="12"/>
  <c r="D188" i="12"/>
  <c r="C188" i="12" s="1"/>
  <c r="K187" i="12"/>
  <c r="J187" i="12"/>
  <c r="I187" i="12"/>
  <c r="G187" i="12"/>
  <c r="F187" i="12"/>
  <c r="E187" i="12"/>
  <c r="D187" i="12"/>
  <c r="C187" i="12"/>
  <c r="H186" i="12"/>
  <c r="C186" i="12"/>
  <c r="H185" i="12"/>
  <c r="C185" i="12"/>
  <c r="L184" i="12"/>
  <c r="K184" i="12"/>
  <c r="J184" i="12"/>
  <c r="I184" i="12"/>
  <c r="H184" i="12" s="1"/>
  <c r="G184" i="12"/>
  <c r="F184" i="12"/>
  <c r="E184" i="12"/>
  <c r="C184" i="12" s="1"/>
  <c r="D184" i="12"/>
  <c r="H183" i="12"/>
  <c r="C183" i="12"/>
  <c r="H182" i="12"/>
  <c r="C182" i="12"/>
  <c r="H181" i="12"/>
  <c r="C181" i="12"/>
  <c r="H180" i="12"/>
  <c r="C180" i="12"/>
  <c r="L179" i="12"/>
  <c r="K179" i="12"/>
  <c r="J179" i="12"/>
  <c r="I179" i="12"/>
  <c r="H179" i="12"/>
  <c r="G179" i="12"/>
  <c r="F179" i="12"/>
  <c r="E179" i="12"/>
  <c r="D179" i="12"/>
  <c r="C179" i="12" s="1"/>
  <c r="H178" i="12"/>
  <c r="C178" i="12"/>
  <c r="H177" i="12"/>
  <c r="C177" i="12"/>
  <c r="H176" i="12"/>
  <c r="C176" i="12"/>
  <c r="L175" i="12"/>
  <c r="K175" i="12"/>
  <c r="J175" i="12"/>
  <c r="I175" i="12"/>
  <c r="H175" i="12"/>
  <c r="G175" i="12"/>
  <c r="F175" i="12"/>
  <c r="E175" i="12"/>
  <c r="D175" i="12"/>
  <c r="C175" i="12" s="1"/>
  <c r="L174" i="12"/>
  <c r="K174" i="12"/>
  <c r="J174" i="12"/>
  <c r="I174" i="12"/>
  <c r="H174" i="12"/>
  <c r="G174" i="12"/>
  <c r="F174" i="12"/>
  <c r="E174" i="12"/>
  <c r="D174" i="12"/>
  <c r="C174" i="12"/>
  <c r="L173" i="12"/>
  <c r="K173" i="12"/>
  <c r="J173" i="12"/>
  <c r="H173" i="12" s="1"/>
  <c r="I173" i="12"/>
  <c r="G173" i="12"/>
  <c r="F173" i="12"/>
  <c r="E173" i="12"/>
  <c r="D173" i="12"/>
  <c r="C173" i="12" s="1"/>
  <c r="H172" i="12"/>
  <c r="C172" i="12"/>
  <c r="H171" i="12"/>
  <c r="C171" i="12"/>
  <c r="H170" i="12"/>
  <c r="C170" i="12"/>
  <c r="H169" i="12"/>
  <c r="C169" i="12"/>
  <c r="H168" i="12"/>
  <c r="C168" i="12"/>
  <c r="H167" i="12"/>
  <c r="C167" i="12"/>
  <c r="L166" i="12"/>
  <c r="K166" i="12"/>
  <c r="J166" i="12"/>
  <c r="I166" i="12"/>
  <c r="H166" i="12"/>
  <c r="G166" i="12"/>
  <c r="F166" i="12"/>
  <c r="E166" i="12"/>
  <c r="D166" i="12"/>
  <c r="C166" i="12" s="1"/>
  <c r="L165" i="12"/>
  <c r="K165" i="12"/>
  <c r="J165" i="12"/>
  <c r="H165" i="12" s="1"/>
  <c r="I165" i="12"/>
  <c r="G165" i="12"/>
  <c r="F165" i="12"/>
  <c r="E165" i="12"/>
  <c r="D165" i="12"/>
  <c r="C165" i="12" s="1"/>
  <c r="H164" i="12"/>
  <c r="C164" i="12"/>
  <c r="H163" i="12"/>
  <c r="C163" i="12"/>
  <c r="H162" i="12"/>
  <c r="C162" i="12"/>
  <c r="H161" i="12"/>
  <c r="C161" i="12"/>
  <c r="L160" i="12"/>
  <c r="K160" i="12"/>
  <c r="J160" i="12"/>
  <c r="I160" i="12"/>
  <c r="H160" i="12"/>
  <c r="G160" i="12"/>
  <c r="F160" i="12"/>
  <c r="E160" i="12"/>
  <c r="D160" i="12"/>
  <c r="C160" i="12" s="1"/>
  <c r="H159" i="12"/>
  <c r="C159" i="12"/>
  <c r="H158" i="12"/>
  <c r="C158" i="12"/>
  <c r="H157" i="12"/>
  <c r="C157" i="12"/>
  <c r="H156" i="12"/>
  <c r="C156" i="12"/>
  <c r="H155" i="12"/>
  <c r="C155" i="12"/>
  <c r="H154" i="12"/>
  <c r="C154" i="12"/>
  <c r="H153" i="12"/>
  <c r="C153" i="12"/>
  <c r="H152" i="12"/>
  <c r="C152" i="12"/>
  <c r="L151" i="12"/>
  <c r="K151" i="12"/>
  <c r="J151" i="12"/>
  <c r="I151" i="12"/>
  <c r="H151" i="12" s="1"/>
  <c r="G151" i="12"/>
  <c r="F151" i="12"/>
  <c r="E151" i="12"/>
  <c r="C151" i="12" s="1"/>
  <c r="D151" i="12"/>
  <c r="H150" i="12"/>
  <c r="C150" i="12"/>
  <c r="H149" i="12"/>
  <c r="C149" i="12"/>
  <c r="H148" i="12"/>
  <c r="C148" i="12"/>
  <c r="H147" i="12"/>
  <c r="C147" i="12"/>
  <c r="H146" i="12"/>
  <c r="C146" i="12"/>
  <c r="H145" i="12"/>
  <c r="C145" i="12"/>
  <c r="L144" i="12"/>
  <c r="K144" i="12"/>
  <c r="J144" i="12"/>
  <c r="I144" i="12"/>
  <c r="H144" i="12"/>
  <c r="G144" i="12"/>
  <c r="F144" i="12"/>
  <c r="E144" i="12"/>
  <c r="D144" i="12"/>
  <c r="C144" i="12"/>
  <c r="H143" i="12"/>
  <c r="C143" i="12"/>
  <c r="H142" i="12"/>
  <c r="C142" i="12"/>
  <c r="L141" i="12"/>
  <c r="K141" i="12"/>
  <c r="J141" i="12"/>
  <c r="I141" i="12"/>
  <c r="H141" i="12" s="1"/>
  <c r="G141" i="12"/>
  <c r="F141" i="12"/>
  <c r="E141" i="12"/>
  <c r="D141" i="12"/>
  <c r="C141" i="12" s="1"/>
  <c r="H140" i="12"/>
  <c r="C140" i="12"/>
  <c r="H139" i="12"/>
  <c r="C139" i="12"/>
  <c r="H138" i="12"/>
  <c r="C138" i="12"/>
  <c r="H137" i="12"/>
  <c r="C137" i="12"/>
  <c r="L136" i="12"/>
  <c r="K136" i="12"/>
  <c r="J136" i="12"/>
  <c r="I136" i="12"/>
  <c r="H136" i="12"/>
  <c r="G136" i="12"/>
  <c r="F136" i="12"/>
  <c r="E136" i="12"/>
  <c r="D136" i="12"/>
  <c r="C136" i="12" s="1"/>
  <c r="H135" i="12"/>
  <c r="C135" i="12"/>
  <c r="H134" i="12"/>
  <c r="C134" i="12"/>
  <c r="H133" i="12"/>
  <c r="C133" i="12"/>
  <c r="H132" i="12"/>
  <c r="C132" i="12"/>
  <c r="L131" i="12"/>
  <c r="K131" i="12"/>
  <c r="J131" i="12"/>
  <c r="I131" i="12"/>
  <c r="H131" i="12"/>
  <c r="G131" i="12"/>
  <c r="F131" i="12"/>
  <c r="E131" i="12"/>
  <c r="D131" i="12"/>
  <c r="C131" i="12" s="1"/>
  <c r="L130" i="12"/>
  <c r="K130" i="12"/>
  <c r="J130" i="12"/>
  <c r="I130" i="12"/>
  <c r="H130" i="12" s="1"/>
  <c r="G130" i="12"/>
  <c r="F130" i="12"/>
  <c r="E130" i="12"/>
  <c r="D130" i="12"/>
  <c r="C130" i="12" s="1"/>
  <c r="H129" i="12"/>
  <c r="H128" i="12" s="1"/>
  <c r="C129" i="12"/>
  <c r="C128" i="12" s="1"/>
  <c r="L128" i="12"/>
  <c r="K128" i="12"/>
  <c r="J128" i="12"/>
  <c r="I128" i="12"/>
  <c r="G128" i="12"/>
  <c r="F128" i="12"/>
  <c r="E128" i="12"/>
  <c r="D128" i="12"/>
  <c r="H127" i="12"/>
  <c r="C127" i="12"/>
  <c r="H126" i="12"/>
  <c r="C126" i="12"/>
  <c r="H125" i="12"/>
  <c r="C125" i="12"/>
  <c r="H124" i="12"/>
  <c r="C124" i="12"/>
  <c r="H123" i="12"/>
  <c r="C123" i="12"/>
  <c r="L122" i="12"/>
  <c r="K122" i="12"/>
  <c r="J122" i="12"/>
  <c r="I122" i="12"/>
  <c r="H122" i="12" s="1"/>
  <c r="G122" i="12"/>
  <c r="F122" i="12"/>
  <c r="E122" i="12"/>
  <c r="D122" i="12"/>
  <c r="C122" i="12" s="1"/>
  <c r="H121" i="12"/>
  <c r="C121" i="12"/>
  <c r="H120" i="12"/>
  <c r="C120" i="12"/>
  <c r="H119" i="12"/>
  <c r="C119" i="12"/>
  <c r="H118" i="12"/>
  <c r="C118" i="12"/>
  <c r="H117" i="12"/>
  <c r="C117" i="12"/>
  <c r="L116" i="12"/>
  <c r="K116" i="12"/>
  <c r="J116" i="12"/>
  <c r="I116" i="12"/>
  <c r="H116" i="12"/>
  <c r="G116" i="12"/>
  <c r="F116" i="12"/>
  <c r="E116" i="12"/>
  <c r="D116" i="12"/>
  <c r="C116" i="12" s="1"/>
  <c r="H115" i="12"/>
  <c r="C115" i="12"/>
  <c r="H114" i="12"/>
  <c r="C114" i="12"/>
  <c r="H113" i="12"/>
  <c r="C113" i="12"/>
  <c r="L112" i="12"/>
  <c r="K112" i="12"/>
  <c r="J112" i="12"/>
  <c r="I112" i="12"/>
  <c r="H112" i="12"/>
  <c r="G112" i="12"/>
  <c r="F112" i="12"/>
  <c r="E112" i="12"/>
  <c r="D112" i="12"/>
  <c r="C112" i="12" s="1"/>
  <c r="H111" i="12"/>
  <c r="C111" i="12"/>
  <c r="H110" i="12"/>
  <c r="C110" i="12"/>
  <c r="H109" i="12"/>
  <c r="C109" i="12"/>
  <c r="H108" i="12"/>
  <c r="C108" i="12"/>
  <c r="H107" i="12"/>
  <c r="C107" i="12"/>
  <c r="H106" i="12"/>
  <c r="C106" i="12"/>
  <c r="H105" i="12"/>
  <c r="C105" i="12"/>
  <c r="H104" i="12"/>
  <c r="C104" i="12"/>
  <c r="L103" i="12"/>
  <c r="K103" i="12"/>
  <c r="J103" i="12"/>
  <c r="I103" i="12"/>
  <c r="H103" i="12"/>
  <c r="G103" i="12"/>
  <c r="F103" i="12"/>
  <c r="E103" i="12"/>
  <c r="D103" i="12"/>
  <c r="C103" i="12" s="1"/>
  <c r="H102" i="12"/>
  <c r="C102" i="12"/>
  <c r="H101" i="12"/>
  <c r="C101" i="12"/>
  <c r="H100" i="12"/>
  <c r="C100" i="12"/>
  <c r="H99" i="12"/>
  <c r="C99" i="12"/>
  <c r="H98" i="12"/>
  <c r="C98" i="12"/>
  <c r="H97" i="12"/>
  <c r="C97" i="12"/>
  <c r="H96" i="12"/>
  <c r="C96" i="12"/>
  <c r="L95" i="12"/>
  <c r="K95" i="12"/>
  <c r="J95" i="12"/>
  <c r="I95" i="12"/>
  <c r="H95" i="12" s="1"/>
  <c r="G95" i="12"/>
  <c r="F95" i="12"/>
  <c r="E95" i="12"/>
  <c r="C95" i="12" s="1"/>
  <c r="D95" i="12"/>
  <c r="H94" i="12"/>
  <c r="C94" i="12"/>
  <c r="H93" i="12"/>
  <c r="C93" i="12"/>
  <c r="H92" i="12"/>
  <c r="C92" i="12"/>
  <c r="H91" i="12"/>
  <c r="C91" i="12"/>
  <c r="H90" i="12"/>
  <c r="C90" i="12"/>
  <c r="L89" i="12"/>
  <c r="K89" i="12"/>
  <c r="J89" i="12"/>
  <c r="I89" i="12"/>
  <c r="H89" i="12"/>
  <c r="G89" i="12"/>
  <c r="F89" i="12"/>
  <c r="E89" i="12"/>
  <c r="D89" i="12"/>
  <c r="C89" i="12" s="1"/>
  <c r="H88" i="12"/>
  <c r="C88" i="12"/>
  <c r="H87" i="12"/>
  <c r="C87" i="12"/>
  <c r="H86" i="12"/>
  <c r="C86" i="12"/>
  <c r="H85" i="12"/>
  <c r="C85" i="12"/>
  <c r="L84" i="12"/>
  <c r="K84" i="12"/>
  <c r="J84" i="12"/>
  <c r="I84" i="12"/>
  <c r="H84" i="12" s="1"/>
  <c r="G84" i="12"/>
  <c r="F84" i="12"/>
  <c r="E84" i="12"/>
  <c r="D84" i="12"/>
  <c r="C84" i="12" s="1"/>
  <c r="L83" i="12"/>
  <c r="K83" i="12"/>
  <c r="J83" i="12"/>
  <c r="I83" i="12"/>
  <c r="H83" i="12"/>
  <c r="G83" i="12"/>
  <c r="F83" i="12"/>
  <c r="E83" i="12"/>
  <c r="C83" i="12" s="1"/>
  <c r="D83" i="12"/>
  <c r="H82" i="12"/>
  <c r="C82" i="12"/>
  <c r="H81" i="12"/>
  <c r="C81" i="12"/>
  <c r="L80" i="12"/>
  <c r="K80" i="12"/>
  <c r="J80" i="12"/>
  <c r="I80" i="12"/>
  <c r="H80" i="12"/>
  <c r="G80" i="12"/>
  <c r="F80" i="12"/>
  <c r="E80" i="12"/>
  <c r="D80" i="12"/>
  <c r="C80" i="12" s="1"/>
  <c r="H79" i="12"/>
  <c r="C79" i="12"/>
  <c r="H78" i="12"/>
  <c r="C78" i="12"/>
  <c r="L77" i="12"/>
  <c r="K77" i="12"/>
  <c r="J77" i="12"/>
  <c r="J76" i="12" s="1"/>
  <c r="I77" i="12"/>
  <c r="H77" i="12" s="1"/>
  <c r="G77" i="12"/>
  <c r="F77" i="12"/>
  <c r="F76" i="12" s="1"/>
  <c r="F75" i="12" s="1"/>
  <c r="E77" i="12"/>
  <c r="D77" i="12"/>
  <c r="C77" i="12"/>
  <c r="L76" i="12"/>
  <c r="L75" i="12" s="1"/>
  <c r="L52" i="12" s="1"/>
  <c r="L51" i="12" s="1"/>
  <c r="L50" i="12" s="1"/>
  <c r="K76" i="12"/>
  <c r="I76" i="12"/>
  <c r="G76" i="12"/>
  <c r="E76" i="12"/>
  <c r="D76" i="12"/>
  <c r="K75" i="12"/>
  <c r="I75" i="12"/>
  <c r="G75" i="12"/>
  <c r="E75" i="12"/>
  <c r="D75" i="12"/>
  <c r="H74" i="12"/>
  <c r="C74" i="12"/>
  <c r="H73" i="12"/>
  <c r="C73" i="12"/>
  <c r="H72" i="12"/>
  <c r="C72" i="12"/>
  <c r="H71" i="12"/>
  <c r="C71" i="12"/>
  <c r="H70" i="12"/>
  <c r="C70" i="12"/>
  <c r="L69" i="12"/>
  <c r="K69" i="12"/>
  <c r="J69" i="12"/>
  <c r="I69" i="12"/>
  <c r="H69" i="12" s="1"/>
  <c r="G69" i="12"/>
  <c r="F69" i="12"/>
  <c r="C69" i="12" s="1"/>
  <c r="E69" i="12"/>
  <c r="D69" i="12"/>
  <c r="H68" i="12"/>
  <c r="C68" i="12"/>
  <c r="L67" i="12"/>
  <c r="K67" i="12"/>
  <c r="J67" i="12"/>
  <c r="I67" i="12"/>
  <c r="H67" i="12" s="1"/>
  <c r="G67" i="12"/>
  <c r="F67" i="12"/>
  <c r="E67" i="12"/>
  <c r="D67" i="12"/>
  <c r="C67" i="12" s="1"/>
  <c r="H66" i="12"/>
  <c r="C66" i="12"/>
  <c r="H65" i="12"/>
  <c r="C65" i="12"/>
  <c r="H64" i="12"/>
  <c r="C64" i="12"/>
  <c r="H63" i="12"/>
  <c r="C63" i="12"/>
  <c r="H62" i="12"/>
  <c r="C62" i="12"/>
  <c r="H61" i="12"/>
  <c r="C61" i="12"/>
  <c r="H60" i="12"/>
  <c r="C60" i="12"/>
  <c r="H59" i="12"/>
  <c r="C59" i="12"/>
  <c r="L58" i="12"/>
  <c r="K58" i="12"/>
  <c r="J58" i="12"/>
  <c r="I58" i="12"/>
  <c r="H58" i="12"/>
  <c r="G58" i="12"/>
  <c r="F58" i="12"/>
  <c r="E58" i="12"/>
  <c r="D58" i="12"/>
  <c r="C58" i="12" s="1"/>
  <c r="H57" i="12"/>
  <c r="C57" i="12"/>
  <c r="H56" i="12"/>
  <c r="C56" i="12"/>
  <c r="L55" i="12"/>
  <c r="K55" i="12"/>
  <c r="J55" i="12"/>
  <c r="I55" i="12"/>
  <c r="H55" i="12"/>
  <c r="G55" i="12"/>
  <c r="F55" i="12"/>
  <c r="E55" i="12"/>
  <c r="D55" i="12"/>
  <c r="C55" i="12" s="1"/>
  <c r="L54" i="12"/>
  <c r="K54" i="12"/>
  <c r="J54" i="12"/>
  <c r="H54" i="12" s="1"/>
  <c r="I54" i="12"/>
  <c r="G54" i="12"/>
  <c r="F54" i="12"/>
  <c r="E54" i="12"/>
  <c r="D54" i="12"/>
  <c r="C54" i="12" s="1"/>
  <c r="L53" i="12"/>
  <c r="K53" i="12"/>
  <c r="J53" i="12"/>
  <c r="I53" i="12"/>
  <c r="G53" i="12"/>
  <c r="F53" i="12"/>
  <c r="E53" i="12"/>
  <c r="E52" i="12" s="1"/>
  <c r="E51" i="12" s="1"/>
  <c r="D53" i="12"/>
  <c r="K52" i="12"/>
  <c r="K51" i="12" s="1"/>
  <c r="K50" i="12" s="1"/>
  <c r="G52" i="12"/>
  <c r="G51" i="12" s="1"/>
  <c r="G50" i="12"/>
  <c r="H47" i="12"/>
  <c r="C47" i="12"/>
  <c r="H46" i="12"/>
  <c r="C46" i="12"/>
  <c r="L45" i="12"/>
  <c r="H45" i="12" s="1"/>
  <c r="G45" i="12"/>
  <c r="C45" i="12"/>
  <c r="H44" i="12"/>
  <c r="C44" i="12"/>
  <c r="K43" i="12"/>
  <c r="J43" i="12"/>
  <c r="J20" i="12" s="1"/>
  <c r="I43" i="12"/>
  <c r="F43" i="12"/>
  <c r="E43" i="12"/>
  <c r="D43" i="12"/>
  <c r="C43" i="12" s="1"/>
  <c r="H42" i="12"/>
  <c r="C42" i="12"/>
  <c r="I41" i="12"/>
  <c r="H41" i="12" s="1"/>
  <c r="D41" i="12"/>
  <c r="C41" i="12"/>
  <c r="H40" i="12"/>
  <c r="C40" i="12"/>
  <c r="H39" i="12"/>
  <c r="C39" i="12"/>
  <c r="H38" i="12"/>
  <c r="C38" i="12"/>
  <c r="H37" i="12"/>
  <c r="C37" i="12"/>
  <c r="K36" i="12"/>
  <c r="H36" i="12"/>
  <c r="F36" i="12"/>
  <c r="C36" i="12"/>
  <c r="H35" i="12"/>
  <c r="C35" i="12"/>
  <c r="H34" i="12"/>
  <c r="C34" i="12"/>
  <c r="K33" i="12"/>
  <c r="H33" i="12"/>
  <c r="F33" i="12"/>
  <c r="C33" i="12"/>
  <c r="H32" i="12"/>
  <c r="C32" i="12"/>
  <c r="K31" i="12"/>
  <c r="H31" i="12"/>
  <c r="F31" i="12"/>
  <c r="C31" i="12" s="1"/>
  <c r="H30" i="12"/>
  <c r="C30" i="12"/>
  <c r="H29" i="12"/>
  <c r="C29" i="12"/>
  <c r="H28" i="12"/>
  <c r="C28" i="12"/>
  <c r="K27" i="12"/>
  <c r="H27" i="12" s="1"/>
  <c r="F27" i="12"/>
  <c r="C27" i="12"/>
  <c r="K26" i="12"/>
  <c r="H26" i="12" s="1"/>
  <c r="H25" i="12"/>
  <c r="C25" i="12"/>
  <c r="H24" i="12"/>
  <c r="C24" i="12"/>
  <c r="H23" i="12"/>
  <c r="C23" i="12"/>
  <c r="H22" i="12"/>
  <c r="C22" i="12"/>
  <c r="L21" i="12"/>
  <c r="L289" i="12" s="1"/>
  <c r="L288" i="12" s="1"/>
  <c r="K21" i="12"/>
  <c r="K289" i="12" s="1"/>
  <c r="K288" i="12" s="1"/>
  <c r="J21" i="12"/>
  <c r="J289" i="12" s="1"/>
  <c r="J288" i="12" s="1"/>
  <c r="I21" i="12"/>
  <c r="G21" i="12"/>
  <c r="G289" i="12" s="1"/>
  <c r="G288" i="12" s="1"/>
  <c r="F21" i="12"/>
  <c r="F289" i="12" s="1"/>
  <c r="F288" i="12" s="1"/>
  <c r="E21" i="12"/>
  <c r="D21" i="12"/>
  <c r="D289" i="12" s="1"/>
  <c r="D288" i="12" s="1"/>
  <c r="L20" i="12"/>
  <c r="K20" i="12"/>
  <c r="G20" i="12"/>
  <c r="D20" i="12"/>
  <c r="H298" i="11"/>
  <c r="C298" i="11"/>
  <c r="H297" i="11"/>
  <c r="C297" i="11"/>
  <c r="H296" i="11"/>
  <c r="C296" i="11"/>
  <c r="H295" i="11"/>
  <c r="C295" i="11"/>
  <c r="H294" i="11"/>
  <c r="C294" i="11"/>
  <c r="H293" i="11"/>
  <c r="C293" i="11"/>
  <c r="H292" i="11"/>
  <c r="C292" i="11"/>
  <c r="H291" i="11"/>
  <c r="C291" i="11"/>
  <c r="C290" i="11" s="1"/>
  <c r="L290" i="11"/>
  <c r="K290" i="11"/>
  <c r="J290" i="11"/>
  <c r="I290" i="11"/>
  <c r="H290" i="11"/>
  <c r="G290" i="11"/>
  <c r="F290" i="11"/>
  <c r="E290" i="11"/>
  <c r="D290" i="11"/>
  <c r="E288" i="11"/>
  <c r="H285" i="11"/>
  <c r="C285" i="11"/>
  <c r="H284" i="11"/>
  <c r="C284" i="11"/>
  <c r="L283" i="11"/>
  <c r="K283" i="11"/>
  <c r="J283" i="11"/>
  <c r="I283" i="11"/>
  <c r="G283" i="11"/>
  <c r="F283" i="11"/>
  <c r="E283" i="11"/>
  <c r="D283" i="11"/>
  <c r="C283" i="11"/>
  <c r="H282" i="11"/>
  <c r="C282" i="11"/>
  <c r="L281" i="11"/>
  <c r="K281" i="11"/>
  <c r="H281" i="11" s="1"/>
  <c r="J281" i="11"/>
  <c r="I281" i="11"/>
  <c r="G281" i="11"/>
  <c r="F281" i="11"/>
  <c r="E281" i="11"/>
  <c r="D281" i="11"/>
  <c r="C281" i="11"/>
  <c r="H280" i="11"/>
  <c r="C280" i="11"/>
  <c r="H279" i="11"/>
  <c r="C279" i="11"/>
  <c r="H278" i="11"/>
  <c r="C278" i="11"/>
  <c r="H277" i="11"/>
  <c r="C277" i="11"/>
  <c r="L276" i="11"/>
  <c r="K276" i="11"/>
  <c r="J276" i="11"/>
  <c r="I276" i="11"/>
  <c r="H276" i="11" s="1"/>
  <c r="G276" i="11"/>
  <c r="F276" i="11"/>
  <c r="E276" i="11"/>
  <c r="C276" i="11" s="1"/>
  <c r="D276" i="11"/>
  <c r="H275" i="11"/>
  <c r="C275" i="11"/>
  <c r="H274" i="11"/>
  <c r="C274" i="11"/>
  <c r="H273" i="11"/>
  <c r="C273" i="11"/>
  <c r="L272" i="11"/>
  <c r="K272" i="11"/>
  <c r="J272" i="11"/>
  <c r="I272" i="11"/>
  <c r="H272" i="11" s="1"/>
  <c r="G272" i="11"/>
  <c r="F272" i="11"/>
  <c r="E272" i="11"/>
  <c r="C272" i="11" s="1"/>
  <c r="D272" i="11"/>
  <c r="H271" i="11"/>
  <c r="C271" i="11"/>
  <c r="L270" i="11"/>
  <c r="K270" i="11"/>
  <c r="J270" i="11"/>
  <c r="I270" i="11"/>
  <c r="G270" i="11"/>
  <c r="F270" i="11"/>
  <c r="E270" i="11"/>
  <c r="D270" i="11"/>
  <c r="L269" i="11"/>
  <c r="J269" i="11"/>
  <c r="G269" i="11"/>
  <c r="F269" i="11"/>
  <c r="D269" i="11"/>
  <c r="H268" i="11"/>
  <c r="C268" i="11"/>
  <c r="H267" i="11"/>
  <c r="C267" i="11"/>
  <c r="H266" i="11"/>
  <c r="C266" i="11"/>
  <c r="H265" i="11"/>
  <c r="C265" i="11"/>
  <c r="L264" i="11"/>
  <c r="K264" i="11"/>
  <c r="J264" i="11"/>
  <c r="I264" i="11"/>
  <c r="H264" i="11" s="1"/>
  <c r="G264" i="11"/>
  <c r="F264" i="11"/>
  <c r="E264" i="11"/>
  <c r="C264" i="11" s="1"/>
  <c r="D264" i="11"/>
  <c r="H263" i="11"/>
  <c r="C263" i="11"/>
  <c r="H262" i="11"/>
  <c r="C262" i="11"/>
  <c r="H261" i="11"/>
  <c r="C261" i="11"/>
  <c r="L260" i="11"/>
  <c r="K260" i="11"/>
  <c r="J260" i="11"/>
  <c r="I260" i="11"/>
  <c r="G260" i="11"/>
  <c r="F260" i="11"/>
  <c r="E260" i="11"/>
  <c r="D260" i="11"/>
  <c r="L259" i="11"/>
  <c r="K259" i="11"/>
  <c r="J259" i="11"/>
  <c r="G259" i="11"/>
  <c r="F259" i="11"/>
  <c r="D259" i="11"/>
  <c r="H258" i="11"/>
  <c r="C258" i="11"/>
  <c r="H257" i="11"/>
  <c r="C257" i="11"/>
  <c r="H256" i="11"/>
  <c r="C256" i="11"/>
  <c r="H255" i="11"/>
  <c r="C255" i="11"/>
  <c r="H254" i="11"/>
  <c r="C254" i="11"/>
  <c r="H253" i="11"/>
  <c r="C253" i="11"/>
  <c r="L252" i="11"/>
  <c r="K252" i="11"/>
  <c r="J252" i="11"/>
  <c r="I252" i="11"/>
  <c r="G252" i="11"/>
  <c r="F252" i="11"/>
  <c r="E252" i="11"/>
  <c r="D252" i="11"/>
  <c r="L251" i="11"/>
  <c r="K251" i="11"/>
  <c r="J251" i="11"/>
  <c r="G251" i="11"/>
  <c r="F251" i="11"/>
  <c r="D251" i="11"/>
  <c r="H250" i="11"/>
  <c r="C250" i="11"/>
  <c r="H249" i="11"/>
  <c r="C249" i="11"/>
  <c r="H248" i="11"/>
  <c r="C248" i="11"/>
  <c r="H247" i="11"/>
  <c r="C247" i="11"/>
  <c r="L246" i="11"/>
  <c r="K246" i="11"/>
  <c r="J246" i="11"/>
  <c r="I246" i="11"/>
  <c r="H246" i="11" s="1"/>
  <c r="G246" i="11"/>
  <c r="F246" i="11"/>
  <c r="E246" i="11"/>
  <c r="C246" i="11" s="1"/>
  <c r="D246" i="11"/>
  <c r="H245" i="11"/>
  <c r="C245" i="11"/>
  <c r="H244" i="11"/>
  <c r="C244" i="11"/>
  <c r="H243" i="11"/>
  <c r="C243" i="11"/>
  <c r="H242" i="11"/>
  <c r="C242" i="11"/>
  <c r="H241" i="11"/>
  <c r="C241" i="11"/>
  <c r="H240" i="11"/>
  <c r="C240" i="11"/>
  <c r="H239" i="11"/>
  <c r="C239" i="11"/>
  <c r="L238" i="11"/>
  <c r="K238" i="11"/>
  <c r="J238" i="11"/>
  <c r="I238" i="11"/>
  <c r="G238" i="11"/>
  <c r="F238" i="11"/>
  <c r="E238" i="11"/>
  <c r="E231" i="11" s="1"/>
  <c r="C231" i="11" s="1"/>
  <c r="D238" i="11"/>
  <c r="H237" i="11"/>
  <c r="C237" i="11"/>
  <c r="H236" i="11"/>
  <c r="C236" i="11"/>
  <c r="L235" i="11"/>
  <c r="K235" i="11"/>
  <c r="K231" i="11" s="1"/>
  <c r="K230" i="11" s="1"/>
  <c r="J235" i="11"/>
  <c r="I235" i="11"/>
  <c r="G235" i="11"/>
  <c r="F235" i="11"/>
  <c r="E235" i="11"/>
  <c r="D235" i="11"/>
  <c r="C235" i="11"/>
  <c r="H234" i="11"/>
  <c r="C234" i="11"/>
  <c r="L233" i="11"/>
  <c r="K233" i="11"/>
  <c r="H233" i="11" s="1"/>
  <c r="J233" i="11"/>
  <c r="I233" i="11"/>
  <c r="G233" i="11"/>
  <c r="F233" i="11"/>
  <c r="E233" i="11"/>
  <c r="D233" i="11"/>
  <c r="C233" i="11"/>
  <c r="H232" i="11"/>
  <c r="C232" i="11"/>
  <c r="L231" i="11"/>
  <c r="J231" i="11"/>
  <c r="G231" i="11"/>
  <c r="G230" i="11" s="1"/>
  <c r="F231" i="11"/>
  <c r="D231" i="11"/>
  <c r="L230" i="11"/>
  <c r="J230" i="11"/>
  <c r="F230" i="11"/>
  <c r="D230" i="11"/>
  <c r="H229" i="11"/>
  <c r="C229" i="11"/>
  <c r="H228" i="11"/>
  <c r="C228" i="11"/>
  <c r="L227" i="11"/>
  <c r="K227" i="11"/>
  <c r="H227" i="11" s="1"/>
  <c r="J227" i="11"/>
  <c r="I227" i="11"/>
  <c r="G227" i="11"/>
  <c r="F227" i="11"/>
  <c r="E227" i="11"/>
  <c r="D227" i="11"/>
  <c r="C227" i="11"/>
  <c r="H226" i="11"/>
  <c r="C226" i="11"/>
  <c r="H225" i="11"/>
  <c r="C225" i="11"/>
  <c r="H224" i="11"/>
  <c r="C224" i="11"/>
  <c r="H223" i="11"/>
  <c r="C223" i="11"/>
  <c r="H222" i="11"/>
  <c r="C222" i="11"/>
  <c r="H221" i="11"/>
  <c r="C221" i="11"/>
  <c r="H220" i="11"/>
  <c r="C220" i="11"/>
  <c r="H219" i="11"/>
  <c r="C219" i="11"/>
  <c r="H218" i="11"/>
  <c r="C218" i="11"/>
  <c r="H217" i="11"/>
  <c r="C217" i="11"/>
  <c r="L216" i="11"/>
  <c r="K216" i="11"/>
  <c r="J216" i="11"/>
  <c r="I216" i="11"/>
  <c r="H216" i="11" s="1"/>
  <c r="G216" i="11"/>
  <c r="F216" i="11"/>
  <c r="E216" i="11"/>
  <c r="C216" i="11" s="1"/>
  <c r="D216" i="11"/>
  <c r="H215" i="11"/>
  <c r="C215" i="11"/>
  <c r="H214" i="11"/>
  <c r="C214" i="11"/>
  <c r="H213" i="11"/>
  <c r="C213" i="11"/>
  <c r="H212" i="11"/>
  <c r="C212" i="11"/>
  <c r="H211" i="11"/>
  <c r="C211" i="11"/>
  <c r="H210" i="11"/>
  <c r="C210" i="11"/>
  <c r="H209" i="11"/>
  <c r="C209" i="11"/>
  <c r="H208" i="11"/>
  <c r="C208" i="11"/>
  <c r="H207" i="11"/>
  <c r="C207" i="11"/>
  <c r="H206" i="11"/>
  <c r="C206" i="11"/>
  <c r="L205" i="11"/>
  <c r="K205" i="11"/>
  <c r="K204" i="11" s="1"/>
  <c r="K195" i="11" s="1"/>
  <c r="J205" i="11"/>
  <c r="I205" i="11"/>
  <c r="G205" i="11"/>
  <c r="F205" i="11"/>
  <c r="E205" i="11"/>
  <c r="D205" i="11"/>
  <c r="C205" i="11"/>
  <c r="L204" i="11"/>
  <c r="J204" i="11"/>
  <c r="I204" i="11"/>
  <c r="F204" i="11"/>
  <c r="E204" i="11"/>
  <c r="D204" i="11"/>
  <c r="H203" i="11"/>
  <c r="C203" i="11"/>
  <c r="H202" i="11"/>
  <c r="C202" i="11"/>
  <c r="H201" i="11"/>
  <c r="C201" i="11"/>
  <c r="H200" i="11"/>
  <c r="C200" i="11"/>
  <c r="H199" i="11"/>
  <c r="C199" i="11"/>
  <c r="L198" i="11"/>
  <c r="K198" i="11"/>
  <c r="J198" i="11"/>
  <c r="I198" i="11"/>
  <c r="H198" i="11" s="1"/>
  <c r="G198" i="11"/>
  <c r="F198" i="11"/>
  <c r="E198" i="11"/>
  <c r="D198" i="11"/>
  <c r="H197" i="11"/>
  <c r="C197" i="11"/>
  <c r="L196" i="11"/>
  <c r="K196" i="11"/>
  <c r="J196" i="11"/>
  <c r="I196" i="11"/>
  <c r="G196" i="11"/>
  <c r="F196" i="11"/>
  <c r="E196" i="11"/>
  <c r="E195" i="11" s="1"/>
  <c r="D196" i="11"/>
  <c r="L195" i="11"/>
  <c r="J195" i="11"/>
  <c r="F195" i="11"/>
  <c r="L194" i="11"/>
  <c r="J194" i="11"/>
  <c r="F194" i="11"/>
  <c r="H193" i="11"/>
  <c r="C193" i="11"/>
  <c r="L192" i="11"/>
  <c r="K192" i="11"/>
  <c r="J192" i="11"/>
  <c r="I192" i="11"/>
  <c r="G192" i="11"/>
  <c r="F192" i="11"/>
  <c r="E192" i="11"/>
  <c r="E191" i="11" s="1"/>
  <c r="D192" i="11"/>
  <c r="L191" i="11"/>
  <c r="K191" i="11"/>
  <c r="K187" i="11" s="1"/>
  <c r="J191" i="11"/>
  <c r="G191" i="11"/>
  <c r="F191" i="11"/>
  <c r="D191" i="11"/>
  <c r="C191" i="11"/>
  <c r="H190" i="11"/>
  <c r="C190" i="11"/>
  <c r="H189" i="11"/>
  <c r="C189" i="11"/>
  <c r="L188" i="11"/>
  <c r="K188" i="11"/>
  <c r="J188" i="11"/>
  <c r="I188" i="11"/>
  <c r="G188" i="11"/>
  <c r="F188" i="11"/>
  <c r="E188" i="11"/>
  <c r="E187" i="11" s="1"/>
  <c r="C187" i="11" s="1"/>
  <c r="D188" i="11"/>
  <c r="L187" i="11"/>
  <c r="J187" i="11"/>
  <c r="G187" i="11"/>
  <c r="F187" i="11"/>
  <c r="D187" i="11"/>
  <c r="H186" i="11"/>
  <c r="C186" i="11"/>
  <c r="H185" i="11"/>
  <c r="C185" i="11"/>
  <c r="L184" i="11"/>
  <c r="K184" i="11"/>
  <c r="J184" i="11"/>
  <c r="I184" i="11"/>
  <c r="H184" i="11" s="1"/>
  <c r="G184" i="11"/>
  <c r="F184" i="11"/>
  <c r="E184" i="11"/>
  <c r="D184" i="11"/>
  <c r="C184" i="11" s="1"/>
  <c r="H183" i="11"/>
  <c r="C183" i="11"/>
  <c r="H182" i="11"/>
  <c r="C182" i="11"/>
  <c r="H181" i="11"/>
  <c r="C181" i="11"/>
  <c r="H180" i="11"/>
  <c r="C180" i="11"/>
  <c r="L179" i="11"/>
  <c r="K179" i="11"/>
  <c r="H179" i="11" s="1"/>
  <c r="J179" i="11"/>
  <c r="I179" i="11"/>
  <c r="G179" i="11"/>
  <c r="F179" i="11"/>
  <c r="E179" i="11"/>
  <c r="D179" i="11"/>
  <c r="C179" i="11"/>
  <c r="H178" i="11"/>
  <c r="C178" i="11"/>
  <c r="H177" i="11"/>
  <c r="C177" i="11"/>
  <c r="H176" i="11"/>
  <c r="C176" i="11"/>
  <c r="L175" i="11"/>
  <c r="K175" i="11"/>
  <c r="J175" i="11"/>
  <c r="I175" i="11"/>
  <c r="G175" i="11"/>
  <c r="G174" i="11" s="1"/>
  <c r="G173" i="11" s="1"/>
  <c r="C173" i="11" s="1"/>
  <c r="F175" i="11"/>
  <c r="E175" i="11"/>
  <c r="D175" i="11"/>
  <c r="L174" i="11"/>
  <c r="J174" i="11"/>
  <c r="I174" i="11"/>
  <c r="F174" i="11"/>
  <c r="E174" i="11"/>
  <c r="E173" i="11" s="1"/>
  <c r="D174" i="11"/>
  <c r="L173" i="11"/>
  <c r="J173" i="11"/>
  <c r="F173" i="11"/>
  <c r="D173" i="11"/>
  <c r="H172" i="11"/>
  <c r="C172" i="11"/>
  <c r="H171" i="11"/>
  <c r="C171" i="11"/>
  <c r="H170" i="11"/>
  <c r="C170" i="11"/>
  <c r="H169" i="11"/>
  <c r="C169" i="11"/>
  <c r="H168" i="11"/>
  <c r="C168" i="11"/>
  <c r="H167" i="11"/>
  <c r="C167" i="11"/>
  <c r="L166" i="11"/>
  <c r="K166" i="11"/>
  <c r="J166" i="11"/>
  <c r="I166" i="11"/>
  <c r="G166" i="11"/>
  <c r="F166" i="11"/>
  <c r="E166" i="11"/>
  <c r="E165" i="11" s="1"/>
  <c r="D166" i="11"/>
  <c r="L165" i="11"/>
  <c r="K165" i="11"/>
  <c r="J165" i="11"/>
  <c r="G165" i="11"/>
  <c r="F165" i="11"/>
  <c r="D165" i="11"/>
  <c r="C165" i="11"/>
  <c r="H164" i="11"/>
  <c r="C164" i="11"/>
  <c r="H163" i="11"/>
  <c r="C163" i="11"/>
  <c r="H162" i="11"/>
  <c r="C162" i="11"/>
  <c r="H161" i="11"/>
  <c r="C161" i="11"/>
  <c r="L160" i="11"/>
  <c r="K160" i="11"/>
  <c r="J160" i="11"/>
  <c r="I160" i="11"/>
  <c r="H160" i="11" s="1"/>
  <c r="G160" i="11"/>
  <c r="F160" i="11"/>
  <c r="E160" i="11"/>
  <c r="D160" i="11"/>
  <c r="C160" i="11" s="1"/>
  <c r="H159" i="11"/>
  <c r="C159" i="11"/>
  <c r="H158" i="11"/>
  <c r="C158" i="11"/>
  <c r="H157" i="11"/>
  <c r="C157" i="11"/>
  <c r="H156" i="11"/>
  <c r="C156" i="11"/>
  <c r="H155" i="11"/>
  <c r="C155" i="11"/>
  <c r="H154" i="11"/>
  <c r="C154" i="11"/>
  <c r="H153" i="11"/>
  <c r="C153" i="11"/>
  <c r="H152" i="11"/>
  <c r="C152" i="11"/>
  <c r="L151" i="11"/>
  <c r="K151" i="11"/>
  <c r="J151" i="11"/>
  <c r="I151" i="11"/>
  <c r="H151" i="11" s="1"/>
  <c r="G151" i="11"/>
  <c r="F151" i="11"/>
  <c r="E151" i="11"/>
  <c r="D151" i="11"/>
  <c r="C151" i="11"/>
  <c r="H150" i="11"/>
  <c r="C150" i="11"/>
  <c r="H149" i="11"/>
  <c r="C149" i="11"/>
  <c r="H148" i="11"/>
  <c r="C148" i="11"/>
  <c r="H147" i="11"/>
  <c r="C147" i="11"/>
  <c r="H146" i="11"/>
  <c r="C146" i="11"/>
  <c r="H145" i="11"/>
  <c r="C145" i="11"/>
  <c r="L144" i="11"/>
  <c r="K144" i="11"/>
  <c r="J144" i="11"/>
  <c r="I144" i="11"/>
  <c r="H144" i="11" s="1"/>
  <c r="G144" i="11"/>
  <c r="F144" i="11"/>
  <c r="E144" i="11"/>
  <c r="C144" i="11" s="1"/>
  <c r="D144" i="11"/>
  <c r="H143" i="11"/>
  <c r="C143" i="11"/>
  <c r="H142" i="11"/>
  <c r="C142" i="11"/>
  <c r="L141" i="11"/>
  <c r="K141" i="11"/>
  <c r="H141" i="11" s="1"/>
  <c r="J141" i="11"/>
  <c r="I141" i="11"/>
  <c r="G141" i="11"/>
  <c r="F141" i="11"/>
  <c r="E141" i="11"/>
  <c r="D141" i="11"/>
  <c r="C141" i="11"/>
  <c r="H140" i="11"/>
  <c r="C140" i="11"/>
  <c r="H139" i="11"/>
  <c r="C139" i="11"/>
  <c r="H138" i="11"/>
  <c r="C138" i="11"/>
  <c r="H137" i="11"/>
  <c r="C137" i="11"/>
  <c r="L136" i="11"/>
  <c r="K136" i="11"/>
  <c r="J136" i="11"/>
  <c r="I136" i="11"/>
  <c r="H136" i="11" s="1"/>
  <c r="G136" i="11"/>
  <c r="F136" i="11"/>
  <c r="E136" i="11"/>
  <c r="C136" i="11" s="1"/>
  <c r="D136" i="11"/>
  <c r="H135" i="11"/>
  <c r="C135" i="11"/>
  <c r="H134" i="11"/>
  <c r="C134" i="11"/>
  <c r="H133" i="11"/>
  <c r="C133" i="11"/>
  <c r="H132" i="11"/>
  <c r="C132" i="11"/>
  <c r="L131" i="11"/>
  <c r="K131" i="11"/>
  <c r="J131" i="11"/>
  <c r="I131" i="11"/>
  <c r="G131" i="11"/>
  <c r="F131" i="11"/>
  <c r="E131" i="11"/>
  <c r="D131" i="11"/>
  <c r="C131" i="11"/>
  <c r="L130" i="11"/>
  <c r="J130" i="11"/>
  <c r="F130" i="11"/>
  <c r="E130" i="11"/>
  <c r="D130" i="11"/>
  <c r="H129" i="11"/>
  <c r="C129" i="11"/>
  <c r="C128" i="11" s="1"/>
  <c r="L128" i="11"/>
  <c r="K128" i="11"/>
  <c r="J128" i="11"/>
  <c r="I128" i="11"/>
  <c r="H128" i="11"/>
  <c r="G128" i="11"/>
  <c r="F128" i="11"/>
  <c r="E128" i="11"/>
  <c r="D128" i="11"/>
  <c r="H127" i="11"/>
  <c r="C127" i="11"/>
  <c r="H126" i="11"/>
  <c r="C126" i="11"/>
  <c r="H125" i="11"/>
  <c r="C125" i="11"/>
  <c r="H124" i="11"/>
  <c r="C124" i="11"/>
  <c r="H123" i="11"/>
  <c r="C123" i="11"/>
  <c r="L122" i="11"/>
  <c r="K122" i="11"/>
  <c r="J122" i="11"/>
  <c r="I122" i="11"/>
  <c r="H122" i="11" s="1"/>
  <c r="G122" i="11"/>
  <c r="F122" i="11"/>
  <c r="E122" i="11"/>
  <c r="D122" i="11"/>
  <c r="C122" i="11" s="1"/>
  <c r="H121" i="11"/>
  <c r="C121" i="11"/>
  <c r="H120" i="11"/>
  <c r="C120" i="11"/>
  <c r="H119" i="11"/>
  <c r="C119" i="11"/>
  <c r="H118" i="11"/>
  <c r="C118" i="11"/>
  <c r="H117" i="11"/>
  <c r="C117" i="11"/>
  <c r="L116" i="11"/>
  <c r="K116" i="11"/>
  <c r="J116" i="11"/>
  <c r="I116" i="11"/>
  <c r="H116" i="11" s="1"/>
  <c r="G116" i="11"/>
  <c r="F116" i="11"/>
  <c r="E116" i="11"/>
  <c r="D116" i="11"/>
  <c r="C116" i="11" s="1"/>
  <c r="H115" i="11"/>
  <c r="C115" i="11"/>
  <c r="H114" i="11"/>
  <c r="C114" i="11"/>
  <c r="H113" i="11"/>
  <c r="C113" i="11"/>
  <c r="L112" i="11"/>
  <c r="K112" i="11"/>
  <c r="J112" i="11"/>
  <c r="I112" i="11"/>
  <c r="H112" i="11" s="1"/>
  <c r="G112" i="11"/>
  <c r="F112" i="11"/>
  <c r="E112" i="11"/>
  <c r="D112" i="11"/>
  <c r="C112" i="11" s="1"/>
  <c r="H111" i="11"/>
  <c r="C111" i="11"/>
  <c r="H110" i="11"/>
  <c r="C110" i="11"/>
  <c r="H109" i="11"/>
  <c r="C109" i="11"/>
  <c r="H108" i="11"/>
  <c r="C108" i="11"/>
  <c r="H107" i="11"/>
  <c r="C107" i="11"/>
  <c r="H106" i="11"/>
  <c r="C106" i="11"/>
  <c r="H105" i="11"/>
  <c r="C105" i="11"/>
  <c r="H104" i="11"/>
  <c r="C104" i="11"/>
  <c r="L103" i="11"/>
  <c r="K103" i="11"/>
  <c r="J103" i="11"/>
  <c r="I103" i="11"/>
  <c r="H103" i="11" s="1"/>
  <c r="G103" i="11"/>
  <c r="F103" i="11"/>
  <c r="E103" i="11"/>
  <c r="D103" i="11"/>
  <c r="C103" i="11"/>
  <c r="H102" i="11"/>
  <c r="C102" i="11"/>
  <c r="H101" i="11"/>
  <c r="C101" i="11"/>
  <c r="H100" i="11"/>
  <c r="C100" i="11"/>
  <c r="H99" i="11"/>
  <c r="C99" i="11"/>
  <c r="H98" i="11"/>
  <c r="C98" i="11"/>
  <c r="H97" i="11"/>
  <c r="C97" i="11"/>
  <c r="H96" i="11"/>
  <c r="C96" i="11"/>
  <c r="L95" i="11"/>
  <c r="K95" i="11"/>
  <c r="J95" i="11"/>
  <c r="I95" i="11"/>
  <c r="H95" i="11" s="1"/>
  <c r="G95" i="11"/>
  <c r="F95" i="11"/>
  <c r="E95" i="11"/>
  <c r="D95" i="11"/>
  <c r="C95" i="11"/>
  <c r="H94" i="11"/>
  <c r="C94" i="11"/>
  <c r="H93" i="11"/>
  <c r="C93" i="11"/>
  <c r="H92" i="11"/>
  <c r="C92" i="11"/>
  <c r="H91" i="11"/>
  <c r="C91" i="11"/>
  <c r="H90" i="11"/>
  <c r="C90" i="11"/>
  <c r="L89" i="11"/>
  <c r="K89" i="11"/>
  <c r="J89" i="11"/>
  <c r="I89" i="11"/>
  <c r="H89" i="11" s="1"/>
  <c r="G89" i="11"/>
  <c r="F89" i="11"/>
  <c r="E89" i="11"/>
  <c r="D89" i="11"/>
  <c r="C89" i="11"/>
  <c r="H88" i="11"/>
  <c r="C88" i="11"/>
  <c r="H87" i="11"/>
  <c r="C87" i="11"/>
  <c r="H86" i="11"/>
  <c r="C86" i="11"/>
  <c r="H85" i="11"/>
  <c r="C85" i="11"/>
  <c r="L84" i="11"/>
  <c r="L83" i="11" s="1"/>
  <c r="K84" i="11"/>
  <c r="J84" i="11"/>
  <c r="I84" i="11"/>
  <c r="H84" i="11" s="1"/>
  <c r="G84" i="11"/>
  <c r="F84" i="11"/>
  <c r="E84" i="11"/>
  <c r="E83" i="11" s="1"/>
  <c r="D84" i="11"/>
  <c r="C84" i="11" s="1"/>
  <c r="K83" i="11"/>
  <c r="J83" i="11"/>
  <c r="G83" i="11"/>
  <c r="F83" i="11"/>
  <c r="H82" i="11"/>
  <c r="C82" i="11"/>
  <c r="H81" i="11"/>
  <c r="C81" i="11"/>
  <c r="L80" i="11"/>
  <c r="K80" i="11"/>
  <c r="J80" i="11"/>
  <c r="I80" i="11"/>
  <c r="H80" i="11" s="1"/>
  <c r="G80" i="11"/>
  <c r="F80" i="11"/>
  <c r="E80" i="11"/>
  <c r="D80" i="11"/>
  <c r="C80" i="11" s="1"/>
  <c r="H79" i="11"/>
  <c r="C79" i="11"/>
  <c r="H78" i="11"/>
  <c r="C78" i="11"/>
  <c r="L77" i="11"/>
  <c r="K77" i="11"/>
  <c r="K76" i="11" s="1"/>
  <c r="J77" i="11"/>
  <c r="J76" i="11" s="1"/>
  <c r="J75" i="11" s="1"/>
  <c r="J52" i="11" s="1"/>
  <c r="J51" i="11" s="1"/>
  <c r="I77" i="11"/>
  <c r="H77" i="11" s="1"/>
  <c r="G77" i="11"/>
  <c r="G76" i="11" s="1"/>
  <c r="F77" i="11"/>
  <c r="F76" i="11" s="1"/>
  <c r="F75" i="11" s="1"/>
  <c r="F52" i="11" s="1"/>
  <c r="F51" i="11" s="1"/>
  <c r="F50" i="11" s="1"/>
  <c r="E77" i="11"/>
  <c r="D77" i="11"/>
  <c r="C77" i="11"/>
  <c r="L76" i="11"/>
  <c r="L75" i="11" s="1"/>
  <c r="L52" i="11" s="1"/>
  <c r="L51" i="11" s="1"/>
  <c r="L50" i="11" s="1"/>
  <c r="I76" i="11"/>
  <c r="H76" i="11" s="1"/>
  <c r="E76" i="11"/>
  <c r="D76" i="11"/>
  <c r="H74" i="11"/>
  <c r="C74" i="11"/>
  <c r="H73" i="11"/>
  <c r="C73" i="11"/>
  <c r="H72" i="11"/>
  <c r="C72" i="11"/>
  <c r="H71" i="11"/>
  <c r="C71" i="11"/>
  <c r="H70" i="11"/>
  <c r="C70" i="11"/>
  <c r="L69" i="11"/>
  <c r="K69" i="11"/>
  <c r="J69" i="11"/>
  <c r="H69" i="11" s="1"/>
  <c r="I69" i="11"/>
  <c r="G69" i="11"/>
  <c r="F69" i="11"/>
  <c r="E69" i="11"/>
  <c r="D69" i="11"/>
  <c r="C69" i="11"/>
  <c r="H68" i="11"/>
  <c r="C68" i="11"/>
  <c r="L67" i="11"/>
  <c r="K67" i="11"/>
  <c r="J67" i="11"/>
  <c r="H67" i="11" s="1"/>
  <c r="I67" i="11"/>
  <c r="G67" i="11"/>
  <c r="F67" i="11"/>
  <c r="E67" i="11"/>
  <c r="D67" i="11"/>
  <c r="C67" i="11"/>
  <c r="H66" i="11"/>
  <c r="C66" i="11"/>
  <c r="H65" i="11"/>
  <c r="C65" i="11"/>
  <c r="H64" i="11"/>
  <c r="C64" i="11"/>
  <c r="H63" i="11"/>
  <c r="C63" i="11"/>
  <c r="H62" i="11"/>
  <c r="C62" i="11"/>
  <c r="H61" i="11"/>
  <c r="C61" i="11"/>
  <c r="H60" i="11"/>
  <c r="C60" i="11"/>
  <c r="H59" i="11"/>
  <c r="C59" i="11"/>
  <c r="L58" i="11"/>
  <c r="K58" i="11"/>
  <c r="J58" i="11"/>
  <c r="I58" i="11"/>
  <c r="H58" i="11" s="1"/>
  <c r="G58" i="11"/>
  <c r="F58" i="11"/>
  <c r="E58" i="11"/>
  <c r="D58" i="11"/>
  <c r="C58" i="11" s="1"/>
  <c r="H57" i="11"/>
  <c r="C57" i="11"/>
  <c r="H56" i="11"/>
  <c r="C56" i="11"/>
  <c r="L55" i="11"/>
  <c r="K55" i="11"/>
  <c r="K54" i="11" s="1"/>
  <c r="K53" i="11" s="1"/>
  <c r="J55" i="11"/>
  <c r="I55" i="11"/>
  <c r="G55" i="11"/>
  <c r="G54" i="11" s="1"/>
  <c r="G53" i="11" s="1"/>
  <c r="F55" i="11"/>
  <c r="E55" i="11"/>
  <c r="D55" i="11"/>
  <c r="C55" i="11"/>
  <c r="L54" i="11"/>
  <c r="J54" i="11"/>
  <c r="I54" i="11"/>
  <c r="H54" i="11" s="1"/>
  <c r="F54" i="11"/>
  <c r="E54" i="11"/>
  <c r="E53" i="11" s="1"/>
  <c r="D54" i="11"/>
  <c r="C54" i="11" s="1"/>
  <c r="L53" i="11"/>
  <c r="J53" i="11"/>
  <c r="F53" i="11"/>
  <c r="D53" i="11"/>
  <c r="H47" i="11"/>
  <c r="C47" i="11"/>
  <c r="H46" i="11"/>
  <c r="C46" i="11"/>
  <c r="L45" i="11"/>
  <c r="H45" i="11"/>
  <c r="G45" i="11"/>
  <c r="C45" i="11"/>
  <c r="H44" i="11"/>
  <c r="C44" i="11"/>
  <c r="K43" i="11"/>
  <c r="J43" i="11"/>
  <c r="I43" i="11"/>
  <c r="H43" i="11"/>
  <c r="F43" i="11"/>
  <c r="E43" i="11"/>
  <c r="D43" i="11"/>
  <c r="C43" i="11"/>
  <c r="H42" i="11"/>
  <c r="C42" i="11"/>
  <c r="I41" i="11"/>
  <c r="H41" i="11"/>
  <c r="D41" i="11"/>
  <c r="C41" i="11" s="1"/>
  <c r="H40" i="11"/>
  <c r="C40" i="11"/>
  <c r="H39" i="11"/>
  <c r="C39" i="11"/>
  <c r="H38" i="11"/>
  <c r="C38" i="11"/>
  <c r="H37" i="11"/>
  <c r="C37" i="11"/>
  <c r="K36" i="11"/>
  <c r="H36" i="11"/>
  <c r="F36" i="11"/>
  <c r="C36" i="11" s="1"/>
  <c r="H35" i="11"/>
  <c r="C35" i="11"/>
  <c r="H34" i="11"/>
  <c r="C34" i="11"/>
  <c r="K33" i="11"/>
  <c r="H33" i="11"/>
  <c r="F33" i="11"/>
  <c r="C33" i="11" s="1"/>
  <c r="H32" i="11"/>
  <c r="C32" i="11"/>
  <c r="K31" i="11"/>
  <c r="H31" i="11" s="1"/>
  <c r="F31" i="11"/>
  <c r="C31" i="11"/>
  <c r="H30" i="11"/>
  <c r="C30" i="11"/>
  <c r="H29" i="11"/>
  <c r="C29" i="11"/>
  <c r="H28" i="11"/>
  <c r="C28" i="11"/>
  <c r="K27" i="11"/>
  <c r="H27" i="11"/>
  <c r="F27" i="11"/>
  <c r="C27" i="11" s="1"/>
  <c r="K26" i="11"/>
  <c r="H26" i="11"/>
  <c r="F26" i="11"/>
  <c r="C26" i="11" s="1"/>
  <c r="H25" i="11"/>
  <c r="C25" i="11"/>
  <c r="H24" i="11"/>
  <c r="C24" i="11"/>
  <c r="H23" i="11"/>
  <c r="C23" i="11"/>
  <c r="H22" i="11"/>
  <c r="C22" i="11"/>
  <c r="L21" i="11"/>
  <c r="L289" i="11" s="1"/>
  <c r="L288" i="11" s="1"/>
  <c r="K21" i="11"/>
  <c r="K20" i="11" s="1"/>
  <c r="J21" i="11"/>
  <c r="J289" i="11" s="1"/>
  <c r="J288" i="11" s="1"/>
  <c r="I21" i="11"/>
  <c r="I289" i="11" s="1"/>
  <c r="I288" i="11" s="1"/>
  <c r="G21" i="11"/>
  <c r="G289" i="11" s="1"/>
  <c r="G288" i="11" s="1"/>
  <c r="F21" i="11"/>
  <c r="F289" i="11" s="1"/>
  <c r="F288" i="11" s="1"/>
  <c r="E21" i="11"/>
  <c r="E289" i="11" s="1"/>
  <c r="D21" i="11"/>
  <c r="D289" i="11" s="1"/>
  <c r="D288" i="11" s="1"/>
  <c r="L20" i="11"/>
  <c r="J20" i="11"/>
  <c r="I20" i="11"/>
  <c r="H20" i="11" s="1"/>
  <c r="F20" i="11"/>
  <c r="E20" i="11"/>
  <c r="D20" i="11"/>
  <c r="L50" i="19" l="1"/>
  <c r="L287" i="19"/>
  <c r="L194" i="18"/>
  <c r="L286" i="18"/>
  <c r="E194" i="16"/>
  <c r="K50" i="16"/>
  <c r="K287" i="16"/>
  <c r="K51" i="19"/>
  <c r="K50" i="19" s="1"/>
  <c r="E287" i="18"/>
  <c r="E50" i="18"/>
  <c r="G50" i="14"/>
  <c r="G287" i="14"/>
  <c r="L194" i="15"/>
  <c r="L286" i="15"/>
  <c r="J287" i="18"/>
  <c r="J50" i="18"/>
  <c r="G50" i="17"/>
  <c r="G287" i="17"/>
  <c r="J194" i="16"/>
  <c r="J286" i="17"/>
  <c r="J52" i="17"/>
  <c r="J51" i="17" s="1"/>
  <c r="K50" i="15"/>
  <c r="K287" i="15"/>
  <c r="F194" i="14"/>
  <c r="C195" i="14"/>
  <c r="F286" i="14"/>
  <c r="J287" i="14"/>
  <c r="J50" i="14"/>
  <c r="H196" i="19"/>
  <c r="I195" i="19"/>
  <c r="C289" i="19"/>
  <c r="C288" i="19" s="1"/>
  <c r="I259" i="18"/>
  <c r="H259" i="18" s="1"/>
  <c r="H260" i="18"/>
  <c r="G75" i="19"/>
  <c r="C270" i="17"/>
  <c r="D269" i="17"/>
  <c r="I67" i="17"/>
  <c r="H67" i="17" s="1"/>
  <c r="H69" i="17"/>
  <c r="C289" i="17"/>
  <c r="C288" i="17" s="1"/>
  <c r="H192" i="14"/>
  <c r="I191" i="14"/>
  <c r="H55" i="14"/>
  <c r="I54" i="14"/>
  <c r="H55" i="16"/>
  <c r="I54" i="16"/>
  <c r="C230" i="19"/>
  <c r="H173" i="19"/>
  <c r="D230" i="18"/>
  <c r="C230" i="18" s="1"/>
  <c r="C231" i="18"/>
  <c r="K286" i="19"/>
  <c r="H26" i="19"/>
  <c r="K20" i="19"/>
  <c r="C103" i="18"/>
  <c r="D83" i="18"/>
  <c r="J286" i="18"/>
  <c r="K52" i="18"/>
  <c r="H188" i="18"/>
  <c r="I187" i="18"/>
  <c r="H187" i="18" s="1"/>
  <c r="K194" i="18"/>
  <c r="C187" i="18"/>
  <c r="L52" i="18"/>
  <c r="L51" i="18" s="1"/>
  <c r="I195" i="17"/>
  <c r="H196" i="17"/>
  <c r="H136" i="17"/>
  <c r="I83" i="17"/>
  <c r="H84" i="17"/>
  <c r="D269" i="16"/>
  <c r="C270" i="16"/>
  <c r="C204" i="17"/>
  <c r="L52" i="17"/>
  <c r="L51" i="17" s="1"/>
  <c r="I251" i="16"/>
  <c r="H251" i="16" s="1"/>
  <c r="H252" i="16"/>
  <c r="K83" i="17"/>
  <c r="K75" i="17" s="1"/>
  <c r="K52" i="17" s="1"/>
  <c r="K51" i="17" s="1"/>
  <c r="I187" i="17"/>
  <c r="H187" i="17" s="1"/>
  <c r="F194" i="16"/>
  <c r="F51" i="16" s="1"/>
  <c r="H175" i="16"/>
  <c r="I174" i="16"/>
  <c r="C173" i="17"/>
  <c r="I269" i="15"/>
  <c r="H270" i="15"/>
  <c r="C196" i="16"/>
  <c r="D195" i="16"/>
  <c r="H84" i="16"/>
  <c r="I83" i="16"/>
  <c r="H83" i="16" s="1"/>
  <c r="E75" i="16"/>
  <c r="E286" i="16" s="1"/>
  <c r="L52" i="16"/>
  <c r="L51" i="16" s="1"/>
  <c r="H238" i="15"/>
  <c r="I231" i="15"/>
  <c r="C54" i="16"/>
  <c r="E53" i="16"/>
  <c r="C289" i="16"/>
  <c r="C288" i="16" s="1"/>
  <c r="C191" i="15"/>
  <c r="C173" i="15"/>
  <c r="H205" i="14"/>
  <c r="I204" i="14"/>
  <c r="H204" i="14" s="1"/>
  <c r="I174" i="14"/>
  <c r="H175" i="14"/>
  <c r="H84" i="15"/>
  <c r="I83" i="15"/>
  <c r="H83" i="15" s="1"/>
  <c r="G51" i="15"/>
  <c r="H260" i="14"/>
  <c r="I259" i="14"/>
  <c r="H259" i="14" s="1"/>
  <c r="C204" i="14"/>
  <c r="C53" i="14"/>
  <c r="C20" i="14"/>
  <c r="G286" i="15"/>
  <c r="H131" i="15"/>
  <c r="I130" i="15"/>
  <c r="H130" i="15" s="1"/>
  <c r="D53" i="15"/>
  <c r="K194" i="14"/>
  <c r="F194" i="15"/>
  <c r="F287" i="19"/>
  <c r="C26" i="19"/>
  <c r="H77" i="18"/>
  <c r="I76" i="18"/>
  <c r="C231" i="17"/>
  <c r="E230" i="17"/>
  <c r="H131" i="17"/>
  <c r="I130" i="17"/>
  <c r="H130" i="17" s="1"/>
  <c r="H235" i="16"/>
  <c r="I231" i="16"/>
  <c r="H166" i="15"/>
  <c r="I165" i="15"/>
  <c r="H165" i="15" s="1"/>
  <c r="H252" i="14"/>
  <c r="I251" i="14"/>
  <c r="H251" i="14" s="1"/>
  <c r="H196" i="14"/>
  <c r="I195" i="14"/>
  <c r="I67" i="14"/>
  <c r="H67" i="14" s="1"/>
  <c r="H54" i="19"/>
  <c r="I53" i="19"/>
  <c r="H174" i="19"/>
  <c r="H231" i="19"/>
  <c r="I230" i="19"/>
  <c r="I187" i="19"/>
  <c r="H187" i="19" s="1"/>
  <c r="E195" i="19"/>
  <c r="C259" i="19"/>
  <c r="H283" i="18"/>
  <c r="I195" i="18"/>
  <c r="H196" i="18"/>
  <c r="I130" i="18"/>
  <c r="H130" i="18" s="1"/>
  <c r="H131" i="18"/>
  <c r="F20" i="19"/>
  <c r="C20" i="19" s="1"/>
  <c r="C195" i="18"/>
  <c r="D194" i="18"/>
  <c r="C194" i="18" s="1"/>
  <c r="H175" i="18"/>
  <c r="I174" i="18"/>
  <c r="H231" i="18"/>
  <c r="I230" i="18"/>
  <c r="H230" i="18" s="1"/>
  <c r="G52" i="18"/>
  <c r="G51" i="18" s="1"/>
  <c r="C289" i="18"/>
  <c r="C288" i="18" s="1"/>
  <c r="H166" i="18"/>
  <c r="I165" i="18"/>
  <c r="H165" i="18" s="1"/>
  <c r="F51" i="18"/>
  <c r="H233" i="17"/>
  <c r="I231" i="17"/>
  <c r="I67" i="18"/>
  <c r="H67" i="18" s="1"/>
  <c r="H69" i="18"/>
  <c r="C53" i="18"/>
  <c r="I165" i="17"/>
  <c r="H165" i="17" s="1"/>
  <c r="H166" i="17"/>
  <c r="D130" i="17"/>
  <c r="C130" i="17" s="1"/>
  <c r="C131" i="17"/>
  <c r="K269" i="17"/>
  <c r="K194" i="17" s="1"/>
  <c r="H54" i="17"/>
  <c r="H283" i="16"/>
  <c r="D53" i="17"/>
  <c r="E187" i="17"/>
  <c r="C187" i="17" s="1"/>
  <c r="H174" i="17"/>
  <c r="I173" i="17"/>
  <c r="H173" i="17" s="1"/>
  <c r="F287" i="17"/>
  <c r="C231" i="15"/>
  <c r="H77" i="16"/>
  <c r="I76" i="16"/>
  <c r="D130" i="15"/>
  <c r="C130" i="15" s="1"/>
  <c r="C131" i="15"/>
  <c r="H188" i="15"/>
  <c r="I187" i="15"/>
  <c r="H187" i="15" s="1"/>
  <c r="J51" i="15"/>
  <c r="H131" i="14"/>
  <c r="I130" i="14"/>
  <c r="H130" i="14" s="1"/>
  <c r="H77" i="14"/>
  <c r="I76" i="14"/>
  <c r="H204" i="15"/>
  <c r="I231" i="14"/>
  <c r="H26" i="17"/>
  <c r="I259" i="15"/>
  <c r="H259" i="15" s="1"/>
  <c r="H175" i="15"/>
  <c r="I174" i="15"/>
  <c r="F51" i="15"/>
  <c r="E230" i="14"/>
  <c r="K286" i="15"/>
  <c r="L51" i="15"/>
  <c r="I270" i="14"/>
  <c r="F52" i="14"/>
  <c r="F51" i="14" s="1"/>
  <c r="D286" i="19"/>
  <c r="H76" i="19"/>
  <c r="I75" i="19"/>
  <c r="H75" i="19" s="1"/>
  <c r="C270" i="18"/>
  <c r="D269" i="18"/>
  <c r="H55" i="18"/>
  <c r="I54" i="18"/>
  <c r="C174" i="17"/>
  <c r="I270" i="16"/>
  <c r="C259" i="15"/>
  <c r="E75" i="15"/>
  <c r="E286" i="15" s="1"/>
  <c r="C76" i="15"/>
  <c r="J287" i="19"/>
  <c r="J50" i="19"/>
  <c r="D52" i="19"/>
  <c r="C53" i="19"/>
  <c r="H272" i="18"/>
  <c r="I270" i="18"/>
  <c r="H84" i="18"/>
  <c r="I83" i="18"/>
  <c r="H83" i="18" s="1"/>
  <c r="H76" i="17"/>
  <c r="H289" i="18"/>
  <c r="H288" i="18" s="1"/>
  <c r="C195" i="17"/>
  <c r="D194" i="17"/>
  <c r="I259" i="16"/>
  <c r="H259" i="16" s="1"/>
  <c r="H260" i="16"/>
  <c r="C231" i="16"/>
  <c r="D230" i="16"/>
  <c r="C230" i="16" s="1"/>
  <c r="H166" i="16"/>
  <c r="I165" i="16"/>
  <c r="H165" i="16" s="1"/>
  <c r="H196" i="16"/>
  <c r="I195" i="16"/>
  <c r="C174" i="16"/>
  <c r="D173" i="16"/>
  <c r="C173" i="16" s="1"/>
  <c r="D83" i="17"/>
  <c r="D52" i="16"/>
  <c r="C53" i="16"/>
  <c r="C195" i="15"/>
  <c r="D194" i="15"/>
  <c r="C194" i="15" s="1"/>
  <c r="H76" i="15"/>
  <c r="I75" i="15"/>
  <c r="H75" i="15" s="1"/>
  <c r="H283" i="14"/>
  <c r="H289" i="14" s="1"/>
  <c r="H288" i="14" s="1"/>
  <c r="H289" i="17"/>
  <c r="H288" i="17" s="1"/>
  <c r="C259" i="16"/>
  <c r="I196" i="15"/>
  <c r="C54" i="15"/>
  <c r="E53" i="15"/>
  <c r="I165" i="14"/>
  <c r="H165" i="14" s="1"/>
  <c r="H166" i="14"/>
  <c r="D75" i="14"/>
  <c r="C75" i="14" s="1"/>
  <c r="H26" i="14"/>
  <c r="J286" i="14"/>
  <c r="J187" i="16"/>
  <c r="H187" i="16" s="1"/>
  <c r="H191" i="16"/>
  <c r="C269" i="15"/>
  <c r="I54" i="15"/>
  <c r="C230" i="14"/>
  <c r="C286" i="14" s="1"/>
  <c r="D194" i="14"/>
  <c r="I83" i="14"/>
  <c r="H83" i="14" s="1"/>
  <c r="H84" i="14"/>
  <c r="H289" i="15"/>
  <c r="H288" i="15" s="1"/>
  <c r="K51" i="14"/>
  <c r="K50" i="14" s="1"/>
  <c r="J287" i="11"/>
  <c r="J50" i="11"/>
  <c r="C130" i="11"/>
  <c r="K194" i="11"/>
  <c r="E287" i="12"/>
  <c r="E50" i="12"/>
  <c r="C20" i="11"/>
  <c r="C53" i="11"/>
  <c r="E52" i="11"/>
  <c r="K52" i="11"/>
  <c r="K51" i="11" s="1"/>
  <c r="K50" i="11" s="1"/>
  <c r="C76" i="11"/>
  <c r="G75" i="11"/>
  <c r="K75" i="11"/>
  <c r="G52" i="11"/>
  <c r="G51" i="11" s="1"/>
  <c r="G50" i="11" s="1"/>
  <c r="E75" i="11"/>
  <c r="K130" i="11"/>
  <c r="H131" i="11"/>
  <c r="C252" i="11"/>
  <c r="E251" i="11"/>
  <c r="J286" i="11"/>
  <c r="K289" i="11"/>
  <c r="K288" i="11" s="1"/>
  <c r="H21" i="11"/>
  <c r="H289" i="11" s="1"/>
  <c r="H288" i="11" s="1"/>
  <c r="L287" i="11"/>
  <c r="H55" i="11"/>
  <c r="D83" i="11"/>
  <c r="C83" i="11" s="1"/>
  <c r="G130" i="11"/>
  <c r="I173" i="11"/>
  <c r="H173" i="11" s="1"/>
  <c r="C198" i="11"/>
  <c r="G204" i="11"/>
  <c r="G195" i="11" s="1"/>
  <c r="G194" i="11" s="1"/>
  <c r="K269" i="11"/>
  <c r="F286" i="11"/>
  <c r="K286" i="11"/>
  <c r="H283" i="11"/>
  <c r="G20" i="11"/>
  <c r="I53" i="11"/>
  <c r="I75" i="11"/>
  <c r="H75" i="11" s="1"/>
  <c r="I83" i="11"/>
  <c r="H83" i="11" s="1"/>
  <c r="I130" i="11"/>
  <c r="H130" i="11" s="1"/>
  <c r="C174" i="11"/>
  <c r="C192" i="11"/>
  <c r="H192" i="11"/>
  <c r="I191" i="11"/>
  <c r="H191" i="11" s="1"/>
  <c r="H204" i="11"/>
  <c r="H205" i="11"/>
  <c r="H235" i="11"/>
  <c r="C238" i="11"/>
  <c r="H238" i="11"/>
  <c r="I231" i="11"/>
  <c r="H260" i="11"/>
  <c r="I259" i="11"/>
  <c r="H259" i="11" s="1"/>
  <c r="G286" i="11"/>
  <c r="L286" i="11"/>
  <c r="C21" i="11"/>
  <c r="C289" i="11" s="1"/>
  <c r="C288" i="11" s="1"/>
  <c r="C175" i="11"/>
  <c r="C270" i="11"/>
  <c r="E269" i="11"/>
  <c r="E289" i="12"/>
  <c r="E288" i="12" s="1"/>
  <c r="C21" i="12"/>
  <c r="C289" i="12" s="1"/>
  <c r="C288" i="12" s="1"/>
  <c r="E20" i="12"/>
  <c r="F287" i="11"/>
  <c r="C166" i="11"/>
  <c r="H166" i="11"/>
  <c r="I165" i="11"/>
  <c r="H165" i="11" s="1"/>
  <c r="K174" i="11"/>
  <c r="K173" i="11" s="1"/>
  <c r="H175" i="11"/>
  <c r="C188" i="11"/>
  <c r="H188" i="11"/>
  <c r="I187" i="11"/>
  <c r="H187" i="11" s="1"/>
  <c r="C196" i="11"/>
  <c r="H196" i="11"/>
  <c r="I195" i="11"/>
  <c r="C204" i="11"/>
  <c r="H252" i="11"/>
  <c r="I251" i="11"/>
  <c r="H251" i="11" s="1"/>
  <c r="C260" i="11"/>
  <c r="E259" i="11"/>
  <c r="C259" i="11" s="1"/>
  <c r="H270" i="11"/>
  <c r="I269" i="11"/>
  <c r="I289" i="12"/>
  <c r="I288" i="12" s="1"/>
  <c r="H21" i="12"/>
  <c r="H289" i="12" s="1"/>
  <c r="H288" i="12" s="1"/>
  <c r="I20" i="12"/>
  <c r="H20" i="12" s="1"/>
  <c r="H43" i="12"/>
  <c r="C53" i="12"/>
  <c r="C286" i="12" s="1"/>
  <c r="H53" i="12"/>
  <c r="I52" i="12"/>
  <c r="C75" i="12"/>
  <c r="F52" i="12"/>
  <c r="F51" i="12" s="1"/>
  <c r="F50" i="12" s="1"/>
  <c r="D195" i="11"/>
  <c r="F26" i="12"/>
  <c r="G287" i="12"/>
  <c r="D52" i="12"/>
  <c r="E286" i="12"/>
  <c r="J286" i="12"/>
  <c r="H287" i="13"/>
  <c r="G286" i="13"/>
  <c r="K286" i="13"/>
  <c r="H187" i="12"/>
  <c r="F286" i="12"/>
  <c r="K286" i="12"/>
  <c r="C20" i="13"/>
  <c r="H286" i="13"/>
  <c r="K287" i="12"/>
  <c r="L287" i="12"/>
  <c r="C76" i="12"/>
  <c r="H76" i="12"/>
  <c r="J75" i="12"/>
  <c r="J52" i="12" s="1"/>
  <c r="J51" i="12" s="1"/>
  <c r="G286" i="12"/>
  <c r="L286" i="12"/>
  <c r="C21" i="13"/>
  <c r="H26" i="13"/>
  <c r="H45" i="13"/>
  <c r="E50" i="13"/>
  <c r="I50" i="13"/>
  <c r="H50" i="13" s="1"/>
  <c r="C283" i="13"/>
  <c r="G289" i="13"/>
  <c r="G288" i="13" s="1"/>
  <c r="K289" i="13"/>
  <c r="K288" i="13" s="1"/>
  <c r="H21" i="13"/>
  <c r="H289" i="13" s="1"/>
  <c r="H288" i="13" s="1"/>
  <c r="H51" i="13"/>
  <c r="D187" i="13"/>
  <c r="I286" i="12"/>
  <c r="C26" i="13"/>
  <c r="K50" i="17" l="1"/>
  <c r="K287" i="17"/>
  <c r="F50" i="16"/>
  <c r="F287" i="16"/>
  <c r="H54" i="15"/>
  <c r="I53" i="15"/>
  <c r="D51" i="19"/>
  <c r="C52" i="19"/>
  <c r="H270" i="14"/>
  <c r="I269" i="14"/>
  <c r="I75" i="14"/>
  <c r="H75" i="14" s="1"/>
  <c r="H76" i="14"/>
  <c r="H195" i="18"/>
  <c r="C195" i="19"/>
  <c r="E194" i="19"/>
  <c r="H231" i="16"/>
  <c r="I230" i="16"/>
  <c r="H230" i="16" s="1"/>
  <c r="E286" i="17"/>
  <c r="I173" i="14"/>
  <c r="H173" i="14" s="1"/>
  <c r="H174" i="14"/>
  <c r="H174" i="16"/>
  <c r="I173" i="16"/>
  <c r="H173" i="16" s="1"/>
  <c r="H83" i="17"/>
  <c r="L50" i="18"/>
  <c r="L287" i="18"/>
  <c r="H54" i="16"/>
  <c r="I53" i="16"/>
  <c r="H191" i="14"/>
  <c r="I187" i="14"/>
  <c r="H187" i="14" s="1"/>
  <c r="G52" i="19"/>
  <c r="G51" i="19" s="1"/>
  <c r="C75" i="19"/>
  <c r="H195" i="19"/>
  <c r="I194" i="19"/>
  <c r="H194" i="19" s="1"/>
  <c r="I195" i="15"/>
  <c r="H196" i="15"/>
  <c r="H270" i="18"/>
  <c r="I269" i="18"/>
  <c r="E194" i="17"/>
  <c r="C269" i="18"/>
  <c r="L50" i="15"/>
  <c r="L287" i="15"/>
  <c r="I173" i="15"/>
  <c r="H173" i="15" s="1"/>
  <c r="H174" i="15"/>
  <c r="H76" i="16"/>
  <c r="I75" i="16"/>
  <c r="H75" i="16" s="1"/>
  <c r="C53" i="17"/>
  <c r="I53" i="17"/>
  <c r="F50" i="18"/>
  <c r="F287" i="18"/>
  <c r="G50" i="18"/>
  <c r="G287" i="18"/>
  <c r="I194" i="14"/>
  <c r="H194" i="14" s="1"/>
  <c r="H195" i="14"/>
  <c r="C53" i="15"/>
  <c r="I230" i="15"/>
  <c r="H230" i="15" s="1"/>
  <c r="H231" i="15"/>
  <c r="K51" i="18"/>
  <c r="C269" i="17"/>
  <c r="J52" i="16"/>
  <c r="J51" i="16" s="1"/>
  <c r="J286" i="16"/>
  <c r="C83" i="17"/>
  <c r="D75" i="17"/>
  <c r="C75" i="17" s="1"/>
  <c r="F50" i="15"/>
  <c r="F287" i="15"/>
  <c r="J50" i="15"/>
  <c r="J287" i="15"/>
  <c r="I173" i="18"/>
  <c r="H173" i="18" s="1"/>
  <c r="H174" i="18"/>
  <c r="C230" i="17"/>
  <c r="I230" i="14"/>
  <c r="H230" i="14" s="1"/>
  <c r="H231" i="14"/>
  <c r="H289" i="16"/>
  <c r="H288" i="16" s="1"/>
  <c r="K286" i="17"/>
  <c r="H53" i="19"/>
  <c r="I52" i="19"/>
  <c r="I75" i="18"/>
  <c r="H75" i="18" s="1"/>
  <c r="H76" i="18"/>
  <c r="D52" i="14"/>
  <c r="H269" i="15"/>
  <c r="I286" i="15"/>
  <c r="C269" i="16"/>
  <c r="D286" i="16"/>
  <c r="C75" i="16"/>
  <c r="I53" i="14"/>
  <c r="H54" i="14"/>
  <c r="J287" i="17"/>
  <c r="J50" i="17"/>
  <c r="K287" i="14"/>
  <c r="E52" i="15"/>
  <c r="E51" i="15" s="1"/>
  <c r="D51" i="16"/>
  <c r="H195" i="16"/>
  <c r="C194" i="17"/>
  <c r="I75" i="17"/>
  <c r="H75" i="17" s="1"/>
  <c r="G286" i="19"/>
  <c r="H270" i="16"/>
  <c r="I269" i="16"/>
  <c r="I53" i="18"/>
  <c r="H54" i="18"/>
  <c r="F50" i="14"/>
  <c r="F287" i="14"/>
  <c r="E286" i="14"/>
  <c r="E194" i="14"/>
  <c r="E51" i="14" s="1"/>
  <c r="H269" i="17"/>
  <c r="H231" i="17"/>
  <c r="I230" i="17"/>
  <c r="I194" i="17" s="1"/>
  <c r="H194" i="17" s="1"/>
  <c r="H230" i="19"/>
  <c r="H286" i="19" s="1"/>
  <c r="I286" i="19"/>
  <c r="D286" i="14"/>
  <c r="G50" i="15"/>
  <c r="G287" i="15"/>
  <c r="D75" i="15"/>
  <c r="E52" i="16"/>
  <c r="E51" i="16" s="1"/>
  <c r="L50" i="16"/>
  <c r="L287" i="16"/>
  <c r="D194" i="16"/>
  <c r="C194" i="16" s="1"/>
  <c r="C195" i="16"/>
  <c r="L50" i="17"/>
  <c r="L287" i="17"/>
  <c r="H195" i="17"/>
  <c r="C83" i="18"/>
  <c r="D75" i="18"/>
  <c r="K287" i="19"/>
  <c r="E286" i="19"/>
  <c r="E52" i="17"/>
  <c r="E51" i="17" s="1"/>
  <c r="D51" i="12"/>
  <c r="C52" i="12"/>
  <c r="H231" i="11"/>
  <c r="I230" i="11"/>
  <c r="H230" i="11" s="1"/>
  <c r="K287" i="11"/>
  <c r="D52" i="13"/>
  <c r="C187" i="13"/>
  <c r="C286" i="13" s="1"/>
  <c r="D286" i="13"/>
  <c r="I52" i="11"/>
  <c r="H53" i="11"/>
  <c r="D75" i="11"/>
  <c r="F287" i="12"/>
  <c r="F20" i="12"/>
  <c r="C26" i="12"/>
  <c r="C269" i="11"/>
  <c r="H174" i="11"/>
  <c r="C289" i="13"/>
  <c r="C288" i="13" s="1"/>
  <c r="J287" i="12"/>
  <c r="J50" i="12"/>
  <c r="H75" i="12"/>
  <c r="H286" i="12" s="1"/>
  <c r="D194" i="11"/>
  <c r="C195" i="11"/>
  <c r="H52" i="12"/>
  <c r="I51" i="12"/>
  <c r="H269" i="11"/>
  <c r="H286" i="11" s="1"/>
  <c r="H195" i="11"/>
  <c r="C20" i="12"/>
  <c r="E230" i="11"/>
  <c r="C251" i="11"/>
  <c r="G287" i="11"/>
  <c r="E287" i="16" l="1"/>
  <c r="E50" i="16"/>
  <c r="H269" i="16"/>
  <c r="I286" i="16"/>
  <c r="D287" i="16"/>
  <c r="C287" i="16" s="1"/>
  <c r="D50" i="16"/>
  <c r="C50" i="16" s="1"/>
  <c r="C51" i="16"/>
  <c r="H53" i="14"/>
  <c r="I52" i="14"/>
  <c r="D286" i="17"/>
  <c r="H53" i="16"/>
  <c r="I52" i="16"/>
  <c r="C194" i="19"/>
  <c r="E51" i="19"/>
  <c r="C75" i="15"/>
  <c r="C286" i="15" s="1"/>
  <c r="D286" i="15"/>
  <c r="I194" i="16"/>
  <c r="H194" i="16" s="1"/>
  <c r="E50" i="15"/>
  <c r="E287" i="15"/>
  <c r="H286" i="15"/>
  <c r="I51" i="19"/>
  <c r="H52" i="19"/>
  <c r="C286" i="17"/>
  <c r="D52" i="15"/>
  <c r="H195" i="15"/>
  <c r="I194" i="15"/>
  <c r="H194" i="15" s="1"/>
  <c r="G50" i="19"/>
  <c r="G287" i="19"/>
  <c r="C286" i="19"/>
  <c r="D287" i="19"/>
  <c r="D50" i="19"/>
  <c r="C51" i="19"/>
  <c r="D52" i="18"/>
  <c r="C75" i="18"/>
  <c r="C286" i="18" s="1"/>
  <c r="E287" i="14"/>
  <c r="E50" i="14"/>
  <c r="K50" i="18"/>
  <c r="K287" i="18"/>
  <c r="H53" i="17"/>
  <c r="I52" i="17"/>
  <c r="H269" i="18"/>
  <c r="I286" i="18"/>
  <c r="I194" i="18"/>
  <c r="H194" i="18" s="1"/>
  <c r="H269" i="14"/>
  <c r="H286" i="14" s="1"/>
  <c r="I286" i="14"/>
  <c r="H53" i="15"/>
  <c r="I52" i="15"/>
  <c r="C52" i="14"/>
  <c r="D51" i="14"/>
  <c r="E287" i="17"/>
  <c r="E50" i="17"/>
  <c r="H230" i="17"/>
  <c r="H286" i="17" s="1"/>
  <c r="I286" i="17"/>
  <c r="H53" i="18"/>
  <c r="I52" i="18"/>
  <c r="C52" i="16"/>
  <c r="C194" i="14"/>
  <c r="C286" i="16"/>
  <c r="J287" i="16"/>
  <c r="J50" i="16"/>
  <c r="D52" i="17"/>
  <c r="D286" i="18"/>
  <c r="I194" i="11"/>
  <c r="H194" i="11" s="1"/>
  <c r="I287" i="12"/>
  <c r="H287" i="12" s="1"/>
  <c r="H51" i="12"/>
  <c r="I50" i="12"/>
  <c r="H50" i="12" s="1"/>
  <c r="D52" i="11"/>
  <c r="C75" i="11"/>
  <c r="D286" i="11"/>
  <c r="E194" i="11"/>
  <c r="E51" i="11" s="1"/>
  <c r="C230" i="11"/>
  <c r="C286" i="11"/>
  <c r="C52" i="13"/>
  <c r="D51" i="13"/>
  <c r="I286" i="11"/>
  <c r="E286" i="11"/>
  <c r="H52" i="11"/>
  <c r="D287" i="12"/>
  <c r="C287" i="12" s="1"/>
  <c r="C51" i="12"/>
  <c r="D50" i="12"/>
  <c r="C50" i="12" s="1"/>
  <c r="H52" i="17" l="1"/>
  <c r="I51" i="17"/>
  <c r="D51" i="17"/>
  <c r="C52" i="17"/>
  <c r="D287" i="14"/>
  <c r="C287" i="14" s="1"/>
  <c r="D50" i="14"/>
  <c r="C50" i="14" s="1"/>
  <c r="C51" i="14"/>
  <c r="H286" i="18"/>
  <c r="C52" i="18"/>
  <c r="D51" i="18"/>
  <c r="H51" i="19"/>
  <c r="I50" i="19"/>
  <c r="H50" i="19" s="1"/>
  <c r="I24" i="19"/>
  <c r="I287" i="19"/>
  <c r="H287" i="19" s="1"/>
  <c r="E287" i="19"/>
  <c r="C287" i="19" s="1"/>
  <c r="E50" i="19"/>
  <c r="C50" i="19" s="1"/>
  <c r="H286" i="16"/>
  <c r="D51" i="15"/>
  <c r="C52" i="15"/>
  <c r="I51" i="18"/>
  <c r="H52" i="18"/>
  <c r="H52" i="15"/>
  <c r="I51" i="15"/>
  <c r="H52" i="16"/>
  <c r="I51" i="16"/>
  <c r="I51" i="14"/>
  <c r="H52" i="14"/>
  <c r="C52" i="11"/>
  <c r="D51" i="11"/>
  <c r="I51" i="11"/>
  <c r="D50" i="13"/>
  <c r="C50" i="13" s="1"/>
  <c r="D287" i="13"/>
  <c r="C287" i="13" s="1"/>
  <c r="C51" i="13"/>
  <c r="E287" i="11"/>
  <c r="E50" i="11"/>
  <c r="C194" i="11"/>
  <c r="I287" i="18" l="1"/>
  <c r="H287" i="18" s="1"/>
  <c r="I50" i="18"/>
  <c r="H50" i="18" s="1"/>
  <c r="I24" i="18"/>
  <c r="H51" i="18"/>
  <c r="I287" i="17"/>
  <c r="H287" i="17" s="1"/>
  <c r="H51" i="17"/>
  <c r="I50" i="17"/>
  <c r="H50" i="17" s="1"/>
  <c r="I24" i="17"/>
  <c r="I287" i="15"/>
  <c r="H287" i="15" s="1"/>
  <c r="H51" i="15"/>
  <c r="I50" i="15"/>
  <c r="H50" i="15" s="1"/>
  <c r="I24" i="15"/>
  <c r="D287" i="17"/>
  <c r="C287" i="17" s="1"/>
  <c r="C51" i="17"/>
  <c r="D50" i="17"/>
  <c r="C50" i="17" s="1"/>
  <c r="H51" i="14"/>
  <c r="I24" i="14"/>
  <c r="I287" i="14" s="1"/>
  <c r="H287" i="14" s="1"/>
  <c r="I50" i="14"/>
  <c r="H50" i="14" s="1"/>
  <c r="D287" i="15"/>
  <c r="C287" i="15" s="1"/>
  <c r="C51" i="15"/>
  <c r="D50" i="15"/>
  <c r="C50" i="15" s="1"/>
  <c r="D287" i="18"/>
  <c r="C287" i="18" s="1"/>
  <c r="D50" i="18"/>
  <c r="C50" i="18" s="1"/>
  <c r="C51" i="18"/>
  <c r="I24" i="16"/>
  <c r="I287" i="16" s="1"/>
  <c r="H287" i="16" s="1"/>
  <c r="H51" i="16"/>
  <c r="I50" i="16"/>
  <c r="H50" i="16" s="1"/>
  <c r="H24" i="19"/>
  <c r="I20" i="19"/>
  <c r="H20" i="19" s="1"/>
  <c r="I287" i="11"/>
  <c r="H287" i="11" s="1"/>
  <c r="I50" i="11"/>
  <c r="H50" i="11" s="1"/>
  <c r="H51" i="11"/>
  <c r="D287" i="11"/>
  <c r="C287" i="11" s="1"/>
  <c r="D50" i="11"/>
  <c r="C50" i="11" s="1"/>
  <c r="C51" i="11"/>
  <c r="H24" i="15" l="1"/>
  <c r="I20" i="15"/>
  <c r="H20" i="15" s="1"/>
  <c r="H24" i="17"/>
  <c r="I20" i="17"/>
  <c r="H20" i="17" s="1"/>
  <c r="H24" i="18"/>
  <c r="I20" i="18"/>
  <c r="H20" i="18" s="1"/>
  <c r="H24" i="16"/>
  <c r="I20" i="16"/>
  <c r="H20" i="16" s="1"/>
  <c r="H24" i="14"/>
  <c r="I20" i="14"/>
  <c r="H20" i="14" s="1"/>
  <c r="H298" i="10"/>
  <c r="C298" i="10"/>
  <c r="H297" i="10"/>
  <c r="C297" i="10"/>
  <c r="H296" i="10"/>
  <c r="C296" i="10"/>
  <c r="H295" i="10"/>
  <c r="C295" i="10"/>
  <c r="H294" i="10"/>
  <c r="C294" i="10"/>
  <c r="H293" i="10"/>
  <c r="C293" i="10"/>
  <c r="H292" i="10"/>
  <c r="C292" i="10"/>
  <c r="H291" i="10"/>
  <c r="C291" i="10"/>
  <c r="C290" i="10" s="1"/>
  <c r="L290" i="10"/>
  <c r="K290" i="10"/>
  <c r="J290" i="10"/>
  <c r="I290" i="10"/>
  <c r="H290" i="10"/>
  <c r="G290" i="10"/>
  <c r="F290" i="10"/>
  <c r="E290" i="10"/>
  <c r="D290" i="10"/>
  <c r="H285" i="10"/>
  <c r="C285" i="10"/>
  <c r="H284" i="10"/>
  <c r="C284" i="10"/>
  <c r="L283" i="10"/>
  <c r="K283" i="10"/>
  <c r="J283" i="10"/>
  <c r="I283" i="10"/>
  <c r="G283" i="10"/>
  <c r="F283" i="10"/>
  <c r="E283" i="10"/>
  <c r="D283" i="10"/>
  <c r="C283" i="10" s="1"/>
  <c r="H282" i="10"/>
  <c r="C282" i="10"/>
  <c r="L281" i="10"/>
  <c r="K281" i="10"/>
  <c r="J281" i="10"/>
  <c r="I281" i="10"/>
  <c r="G281" i="10"/>
  <c r="F281" i="10"/>
  <c r="E281" i="10"/>
  <c r="D281" i="10"/>
  <c r="H280" i="10"/>
  <c r="C280" i="10"/>
  <c r="H279" i="10"/>
  <c r="C279" i="10"/>
  <c r="H278" i="10"/>
  <c r="C278" i="10"/>
  <c r="H277" i="10"/>
  <c r="C277" i="10"/>
  <c r="L276" i="10"/>
  <c r="K276" i="10"/>
  <c r="K270" i="10" s="1"/>
  <c r="K269" i="10" s="1"/>
  <c r="J276" i="10"/>
  <c r="I276" i="10"/>
  <c r="H276" i="10" s="1"/>
  <c r="G276" i="10"/>
  <c r="F276" i="10"/>
  <c r="E276" i="10"/>
  <c r="D276" i="10"/>
  <c r="H275" i="10"/>
  <c r="C275" i="10"/>
  <c r="H274" i="10"/>
  <c r="C274" i="10"/>
  <c r="H273" i="10"/>
  <c r="C273" i="10"/>
  <c r="L272" i="10"/>
  <c r="K272" i="10"/>
  <c r="J272" i="10"/>
  <c r="H272" i="10" s="1"/>
  <c r="I272" i="10"/>
  <c r="I270" i="10" s="1"/>
  <c r="I269" i="10" s="1"/>
  <c r="G272" i="10"/>
  <c r="F272" i="10"/>
  <c r="F270" i="10" s="1"/>
  <c r="E272" i="10"/>
  <c r="D272" i="10"/>
  <c r="H271" i="10"/>
  <c r="C271" i="10"/>
  <c r="G270" i="10"/>
  <c r="G269" i="10" s="1"/>
  <c r="E270" i="10"/>
  <c r="E269" i="10" s="1"/>
  <c r="H268" i="10"/>
  <c r="C268" i="10"/>
  <c r="H267" i="10"/>
  <c r="C267" i="10"/>
  <c r="H266" i="10"/>
  <c r="C266" i="10"/>
  <c r="H265" i="10"/>
  <c r="C265" i="10"/>
  <c r="L264" i="10"/>
  <c r="K264" i="10"/>
  <c r="J264" i="10"/>
  <c r="J259" i="10" s="1"/>
  <c r="I264" i="10"/>
  <c r="H264" i="10"/>
  <c r="G264" i="10"/>
  <c r="F264" i="10"/>
  <c r="E264" i="10"/>
  <c r="D264" i="10"/>
  <c r="C264" i="10" s="1"/>
  <c r="H263" i="10"/>
  <c r="C263" i="10"/>
  <c r="H262" i="10"/>
  <c r="C262" i="10"/>
  <c r="H261" i="10"/>
  <c r="C261" i="10"/>
  <c r="L260" i="10"/>
  <c r="K260" i="10"/>
  <c r="J260" i="10"/>
  <c r="I260" i="10"/>
  <c r="H260" i="10" s="1"/>
  <c r="G260" i="10"/>
  <c r="G259" i="10" s="1"/>
  <c r="F260" i="10"/>
  <c r="E260" i="10"/>
  <c r="E259" i="10" s="1"/>
  <c r="E230" i="10" s="1"/>
  <c r="D260" i="10"/>
  <c r="K259" i="10"/>
  <c r="I259" i="10"/>
  <c r="F259" i="10"/>
  <c r="H258" i="10"/>
  <c r="C258" i="10"/>
  <c r="H257" i="10"/>
  <c r="C257" i="10"/>
  <c r="H256" i="10"/>
  <c r="C256" i="10"/>
  <c r="H255" i="10"/>
  <c r="C255" i="10"/>
  <c r="H254" i="10"/>
  <c r="C254" i="10"/>
  <c r="H253" i="10"/>
  <c r="C253" i="10"/>
  <c r="L252" i="10"/>
  <c r="L251" i="10" s="1"/>
  <c r="K252" i="10"/>
  <c r="J252" i="10"/>
  <c r="H252" i="10" s="1"/>
  <c r="I252" i="10"/>
  <c r="G252" i="10"/>
  <c r="F252" i="10"/>
  <c r="F251" i="10" s="1"/>
  <c r="E252" i="10"/>
  <c r="D252" i="10"/>
  <c r="K251" i="10"/>
  <c r="J251" i="10"/>
  <c r="H251" i="10" s="1"/>
  <c r="I251" i="10"/>
  <c r="G251" i="10"/>
  <c r="E251" i="10"/>
  <c r="H250" i="10"/>
  <c r="C250" i="10"/>
  <c r="H249" i="10"/>
  <c r="C249" i="10"/>
  <c r="H248" i="10"/>
  <c r="C248" i="10"/>
  <c r="H247" i="10"/>
  <c r="C247" i="10"/>
  <c r="L246" i="10"/>
  <c r="K246" i="10"/>
  <c r="J246" i="10"/>
  <c r="I246" i="10"/>
  <c r="H246" i="10" s="1"/>
  <c r="G246" i="10"/>
  <c r="G231" i="10" s="1"/>
  <c r="G230" i="10" s="1"/>
  <c r="F246" i="10"/>
  <c r="E246" i="10"/>
  <c r="D246" i="10"/>
  <c r="H245" i="10"/>
  <c r="C245" i="10"/>
  <c r="H244" i="10"/>
  <c r="C244" i="10"/>
  <c r="H243" i="10"/>
  <c r="C243" i="10"/>
  <c r="H242" i="10"/>
  <c r="C242" i="10"/>
  <c r="H241" i="10"/>
  <c r="C241" i="10"/>
  <c r="H240" i="10"/>
  <c r="C240" i="10"/>
  <c r="H239" i="10"/>
  <c r="C239" i="10"/>
  <c r="L238" i="10"/>
  <c r="L231" i="10" s="1"/>
  <c r="K238" i="10"/>
  <c r="J238" i="10"/>
  <c r="I238" i="10"/>
  <c r="H238" i="10"/>
  <c r="G238" i="10"/>
  <c r="F238" i="10"/>
  <c r="E238" i="10"/>
  <c r="D238" i="10"/>
  <c r="H237" i="10"/>
  <c r="C237" i="10"/>
  <c r="H236" i="10"/>
  <c r="C236" i="10"/>
  <c r="L235" i="10"/>
  <c r="K235" i="10"/>
  <c r="J235" i="10"/>
  <c r="I235" i="10"/>
  <c r="I231" i="10" s="1"/>
  <c r="I230" i="10" s="1"/>
  <c r="G235" i="10"/>
  <c r="F235" i="10"/>
  <c r="E235" i="10"/>
  <c r="D235" i="10"/>
  <c r="H234" i="10"/>
  <c r="C234" i="10"/>
  <c r="L233" i="10"/>
  <c r="K233" i="10"/>
  <c r="K231" i="10" s="1"/>
  <c r="K230" i="10" s="1"/>
  <c r="J233" i="10"/>
  <c r="I233" i="10"/>
  <c r="G233" i="10"/>
  <c r="F233" i="10"/>
  <c r="F231" i="10" s="1"/>
  <c r="E233" i="10"/>
  <c r="D233" i="10"/>
  <c r="H232" i="10"/>
  <c r="C232" i="10"/>
  <c r="E231" i="10"/>
  <c r="H229" i="10"/>
  <c r="C229" i="10"/>
  <c r="H228" i="10"/>
  <c r="C228" i="10"/>
  <c r="L227" i="10"/>
  <c r="K227" i="10"/>
  <c r="J227" i="10"/>
  <c r="I227" i="10"/>
  <c r="G227" i="10"/>
  <c r="F227" i="10"/>
  <c r="E227" i="10"/>
  <c r="D227" i="10"/>
  <c r="D204" i="10" s="1"/>
  <c r="H226" i="10"/>
  <c r="C226" i="10"/>
  <c r="H225" i="10"/>
  <c r="C225" i="10"/>
  <c r="H224" i="10"/>
  <c r="C224" i="10"/>
  <c r="H223" i="10"/>
  <c r="C223" i="10"/>
  <c r="H222" i="10"/>
  <c r="C222" i="10"/>
  <c r="H221" i="10"/>
  <c r="C221" i="10"/>
  <c r="H220" i="10"/>
  <c r="C220" i="10"/>
  <c r="H219" i="10"/>
  <c r="C219" i="10"/>
  <c r="H218" i="10"/>
  <c r="C218" i="10"/>
  <c r="H217" i="10"/>
  <c r="C217" i="10"/>
  <c r="L216" i="10"/>
  <c r="K216" i="10"/>
  <c r="K204" i="10" s="1"/>
  <c r="J216" i="10"/>
  <c r="I216" i="10"/>
  <c r="H216" i="10" s="1"/>
  <c r="G216" i="10"/>
  <c r="F216" i="10"/>
  <c r="E216" i="10"/>
  <c r="D216" i="10"/>
  <c r="H215" i="10"/>
  <c r="C215" i="10"/>
  <c r="H214" i="10"/>
  <c r="C214" i="10"/>
  <c r="H213" i="10"/>
  <c r="C213" i="10"/>
  <c r="H212" i="10"/>
  <c r="C212" i="10"/>
  <c r="H211" i="10"/>
  <c r="C211" i="10"/>
  <c r="H210" i="10"/>
  <c r="C210" i="10"/>
  <c r="H209" i="10"/>
  <c r="C209" i="10"/>
  <c r="H208" i="10"/>
  <c r="C208" i="10"/>
  <c r="H207" i="10"/>
  <c r="C207" i="10"/>
  <c r="H206" i="10"/>
  <c r="C206" i="10"/>
  <c r="L205" i="10"/>
  <c r="K205" i="10"/>
  <c r="J205" i="10"/>
  <c r="I205" i="10"/>
  <c r="G205" i="10"/>
  <c r="G204" i="10" s="1"/>
  <c r="F205" i="10"/>
  <c r="E205" i="10"/>
  <c r="E204" i="10" s="1"/>
  <c r="E195" i="10" s="1"/>
  <c r="D205" i="10"/>
  <c r="L204" i="10"/>
  <c r="I204" i="10"/>
  <c r="H203" i="10"/>
  <c r="C203" i="10"/>
  <c r="H202" i="10"/>
  <c r="C202" i="10"/>
  <c r="H201" i="10"/>
  <c r="C201" i="10"/>
  <c r="H200" i="10"/>
  <c r="C200" i="10"/>
  <c r="H199" i="10"/>
  <c r="C199" i="10"/>
  <c r="L198" i="10"/>
  <c r="L196" i="10" s="1"/>
  <c r="K198" i="10"/>
  <c r="K196" i="10" s="1"/>
  <c r="K195" i="10" s="1"/>
  <c r="J198" i="10"/>
  <c r="H198" i="10" s="1"/>
  <c r="I198" i="10"/>
  <c r="G198" i="10"/>
  <c r="F198" i="10"/>
  <c r="F196" i="10" s="1"/>
  <c r="E198" i="10"/>
  <c r="D198" i="10"/>
  <c r="H197" i="10"/>
  <c r="C197" i="10"/>
  <c r="I196" i="10"/>
  <c r="G196" i="10"/>
  <c r="G195" i="10" s="1"/>
  <c r="G194" i="10" s="1"/>
  <c r="E196" i="10"/>
  <c r="I195" i="10"/>
  <c r="H193" i="10"/>
  <c r="C193" i="10"/>
  <c r="L192" i="10"/>
  <c r="L191" i="10" s="1"/>
  <c r="K192" i="10"/>
  <c r="K191" i="10" s="1"/>
  <c r="J192" i="10"/>
  <c r="I192" i="10"/>
  <c r="H192" i="10" s="1"/>
  <c r="G192" i="10"/>
  <c r="F192" i="10"/>
  <c r="E192" i="10"/>
  <c r="E191" i="10" s="1"/>
  <c r="E187" i="10" s="1"/>
  <c r="D192" i="10"/>
  <c r="J191" i="10"/>
  <c r="J187" i="10" s="1"/>
  <c r="G191" i="10"/>
  <c r="F191" i="10"/>
  <c r="H190" i="10"/>
  <c r="C190" i="10"/>
  <c r="H189" i="10"/>
  <c r="C189" i="10"/>
  <c r="L188" i="10"/>
  <c r="K188" i="10"/>
  <c r="J188" i="10"/>
  <c r="I188" i="10"/>
  <c r="H188" i="10" s="1"/>
  <c r="G188" i="10"/>
  <c r="G187" i="10" s="1"/>
  <c r="F188" i="10"/>
  <c r="E188" i="10"/>
  <c r="D188" i="10"/>
  <c r="H186" i="10"/>
  <c r="C186" i="10"/>
  <c r="H185" i="10"/>
  <c r="C185" i="10"/>
  <c r="L184" i="10"/>
  <c r="K184" i="10"/>
  <c r="J184" i="10"/>
  <c r="I184" i="10"/>
  <c r="H184" i="10" s="1"/>
  <c r="G184" i="10"/>
  <c r="F184" i="10"/>
  <c r="E184" i="10"/>
  <c r="D184" i="10"/>
  <c r="H183" i="10"/>
  <c r="C183" i="10"/>
  <c r="H182" i="10"/>
  <c r="C182" i="10"/>
  <c r="H181" i="10"/>
  <c r="C181" i="10"/>
  <c r="H180" i="10"/>
  <c r="C180" i="10"/>
  <c r="L179" i="10"/>
  <c r="L174" i="10" s="1"/>
  <c r="K179" i="10"/>
  <c r="J179" i="10"/>
  <c r="I179" i="10"/>
  <c r="G179" i="10"/>
  <c r="F179" i="10"/>
  <c r="E179" i="10"/>
  <c r="D179" i="10"/>
  <c r="H178" i="10"/>
  <c r="C178" i="10"/>
  <c r="H177" i="10"/>
  <c r="C177" i="10"/>
  <c r="H176" i="10"/>
  <c r="C176" i="10"/>
  <c r="L175" i="10"/>
  <c r="K175" i="10"/>
  <c r="K174" i="10" s="1"/>
  <c r="J175" i="10"/>
  <c r="J174" i="10" s="1"/>
  <c r="J173" i="10" s="1"/>
  <c r="I175" i="10"/>
  <c r="G175" i="10"/>
  <c r="F175" i="10"/>
  <c r="E175" i="10"/>
  <c r="E174" i="10" s="1"/>
  <c r="E173" i="10" s="1"/>
  <c r="D175" i="10"/>
  <c r="I174" i="10"/>
  <c r="I173" i="10" s="1"/>
  <c r="D174" i="10"/>
  <c r="H172" i="10"/>
  <c r="C172" i="10"/>
  <c r="H171" i="10"/>
  <c r="C171" i="10"/>
  <c r="H170" i="10"/>
  <c r="C170" i="10"/>
  <c r="H169" i="10"/>
  <c r="C169" i="10"/>
  <c r="H168" i="10"/>
  <c r="C168" i="10"/>
  <c r="H167" i="10"/>
  <c r="C167" i="10"/>
  <c r="L166" i="10"/>
  <c r="L165" i="10" s="1"/>
  <c r="K166" i="10"/>
  <c r="H166" i="10" s="1"/>
  <c r="J166" i="10"/>
  <c r="I166" i="10"/>
  <c r="I165" i="10" s="1"/>
  <c r="G166" i="10"/>
  <c r="G165" i="10" s="1"/>
  <c r="F166" i="10"/>
  <c r="E166" i="10"/>
  <c r="E165" i="10" s="1"/>
  <c r="D166" i="10"/>
  <c r="K165" i="10"/>
  <c r="J165" i="10"/>
  <c r="F165" i="10"/>
  <c r="H164" i="10"/>
  <c r="C164" i="10"/>
  <c r="H163" i="10"/>
  <c r="C163" i="10"/>
  <c r="H162" i="10"/>
  <c r="C162" i="10"/>
  <c r="H161" i="10"/>
  <c r="C161" i="10"/>
  <c r="L160" i="10"/>
  <c r="K160" i="10"/>
  <c r="J160" i="10"/>
  <c r="I160" i="10"/>
  <c r="H160" i="10"/>
  <c r="G160" i="10"/>
  <c r="F160" i="10"/>
  <c r="E160" i="10"/>
  <c r="D160" i="10"/>
  <c r="C160" i="10" s="1"/>
  <c r="H159" i="10"/>
  <c r="C159" i="10"/>
  <c r="H158" i="10"/>
  <c r="C158" i="10"/>
  <c r="H157" i="10"/>
  <c r="C157" i="10"/>
  <c r="H156" i="10"/>
  <c r="C156" i="10"/>
  <c r="H155" i="10"/>
  <c r="C155" i="10"/>
  <c r="H154" i="10"/>
  <c r="C154" i="10"/>
  <c r="H153" i="10"/>
  <c r="C153" i="10"/>
  <c r="H152" i="10"/>
  <c r="C152" i="10"/>
  <c r="L151" i="10"/>
  <c r="K151" i="10"/>
  <c r="J151" i="10"/>
  <c r="I151" i="10"/>
  <c r="G151" i="10"/>
  <c r="F151" i="10"/>
  <c r="E151" i="10"/>
  <c r="D151" i="10"/>
  <c r="H150" i="10"/>
  <c r="C150" i="10"/>
  <c r="H149" i="10"/>
  <c r="C149" i="10"/>
  <c r="H148" i="10"/>
  <c r="C148" i="10"/>
  <c r="H147" i="10"/>
  <c r="C147" i="10"/>
  <c r="H146" i="10"/>
  <c r="C146" i="10"/>
  <c r="H145" i="10"/>
  <c r="C145" i="10"/>
  <c r="L144" i="10"/>
  <c r="K144" i="10"/>
  <c r="J144" i="10"/>
  <c r="I144" i="10"/>
  <c r="H144" i="10" s="1"/>
  <c r="G144" i="10"/>
  <c r="F144" i="10"/>
  <c r="E144" i="10"/>
  <c r="D144" i="10"/>
  <c r="H143" i="10"/>
  <c r="C143" i="10"/>
  <c r="H142" i="10"/>
  <c r="C142" i="10"/>
  <c r="L141" i="10"/>
  <c r="K141" i="10"/>
  <c r="J141" i="10"/>
  <c r="I141" i="10"/>
  <c r="G141" i="10"/>
  <c r="F141" i="10"/>
  <c r="E141" i="10"/>
  <c r="D141" i="10"/>
  <c r="H140" i="10"/>
  <c r="C140" i="10"/>
  <c r="H139" i="10"/>
  <c r="C139" i="10"/>
  <c r="H138" i="10"/>
  <c r="C138" i="10"/>
  <c r="H137" i="10"/>
  <c r="C137" i="10"/>
  <c r="L136" i="10"/>
  <c r="K136" i="10"/>
  <c r="J136" i="10"/>
  <c r="I136" i="10"/>
  <c r="G136" i="10"/>
  <c r="F136" i="10"/>
  <c r="E136" i="10"/>
  <c r="E130" i="10" s="1"/>
  <c r="D136" i="10"/>
  <c r="H135" i="10"/>
  <c r="C135" i="10"/>
  <c r="H134" i="10"/>
  <c r="C134" i="10"/>
  <c r="H133" i="10"/>
  <c r="C133" i="10"/>
  <c r="H132" i="10"/>
  <c r="C132" i="10"/>
  <c r="L131" i="10"/>
  <c r="K131" i="10"/>
  <c r="K130" i="10" s="1"/>
  <c r="J131" i="10"/>
  <c r="I131" i="10"/>
  <c r="G131" i="10"/>
  <c r="G130" i="10" s="1"/>
  <c r="F131" i="10"/>
  <c r="E131" i="10"/>
  <c r="C131" i="10" s="1"/>
  <c r="D131" i="10"/>
  <c r="H129" i="10"/>
  <c r="H128" i="10" s="1"/>
  <c r="C129" i="10"/>
  <c r="C128" i="10" s="1"/>
  <c r="L128" i="10"/>
  <c r="K128" i="10"/>
  <c r="J128" i="10"/>
  <c r="I128" i="10"/>
  <c r="G128" i="10"/>
  <c r="F128" i="10"/>
  <c r="E128" i="10"/>
  <c r="D128" i="10"/>
  <c r="H127" i="10"/>
  <c r="C127" i="10"/>
  <c r="H126" i="10"/>
  <c r="C126" i="10"/>
  <c r="H125" i="10"/>
  <c r="C125" i="10"/>
  <c r="H124" i="10"/>
  <c r="C124" i="10"/>
  <c r="H123" i="10"/>
  <c r="C123" i="10"/>
  <c r="L122" i="10"/>
  <c r="K122" i="10"/>
  <c r="J122" i="10"/>
  <c r="I122" i="10"/>
  <c r="H122" i="10" s="1"/>
  <c r="G122" i="10"/>
  <c r="F122" i="10"/>
  <c r="E122" i="10"/>
  <c r="D122" i="10"/>
  <c r="H121" i="10"/>
  <c r="C121" i="10"/>
  <c r="H120" i="10"/>
  <c r="C120" i="10"/>
  <c r="H119" i="10"/>
  <c r="C119" i="10"/>
  <c r="H118" i="10"/>
  <c r="C118" i="10"/>
  <c r="H117" i="10"/>
  <c r="C117" i="10"/>
  <c r="L116" i="10"/>
  <c r="K116" i="10"/>
  <c r="J116" i="10"/>
  <c r="I116" i="10"/>
  <c r="H116" i="10"/>
  <c r="G116" i="10"/>
  <c r="F116" i="10"/>
  <c r="E116" i="10"/>
  <c r="D116" i="10"/>
  <c r="C116" i="10" s="1"/>
  <c r="H115" i="10"/>
  <c r="C115" i="10"/>
  <c r="H114" i="10"/>
  <c r="C114" i="10"/>
  <c r="H113" i="10"/>
  <c r="C113" i="10"/>
  <c r="L112" i="10"/>
  <c r="K112" i="10"/>
  <c r="J112" i="10"/>
  <c r="I112" i="10"/>
  <c r="G112" i="10"/>
  <c r="F112" i="10"/>
  <c r="E112" i="10"/>
  <c r="D112" i="10"/>
  <c r="H111" i="10"/>
  <c r="C111" i="10"/>
  <c r="H110" i="10"/>
  <c r="C110" i="10"/>
  <c r="H109" i="10"/>
  <c r="C109" i="10"/>
  <c r="H108" i="10"/>
  <c r="C108" i="10"/>
  <c r="H107" i="10"/>
  <c r="C107" i="10"/>
  <c r="H106" i="10"/>
  <c r="C106" i="10"/>
  <c r="H105" i="10"/>
  <c r="C105" i="10"/>
  <c r="H104" i="10"/>
  <c r="C104" i="10"/>
  <c r="L103" i="10"/>
  <c r="K103" i="10"/>
  <c r="K83" i="10" s="1"/>
  <c r="K75" i="10" s="1"/>
  <c r="J103" i="10"/>
  <c r="I103" i="10"/>
  <c r="G103" i="10"/>
  <c r="F103" i="10"/>
  <c r="C103" i="10" s="1"/>
  <c r="E103" i="10"/>
  <c r="D103" i="10"/>
  <c r="H102" i="10"/>
  <c r="C102" i="10"/>
  <c r="H101" i="10"/>
  <c r="C101" i="10"/>
  <c r="H100" i="10"/>
  <c r="C100" i="10"/>
  <c r="H99" i="10"/>
  <c r="C99" i="10"/>
  <c r="H98" i="10"/>
  <c r="C98" i="10"/>
  <c r="H97" i="10"/>
  <c r="C97" i="10"/>
  <c r="H96" i="10"/>
  <c r="C96" i="10"/>
  <c r="L95" i="10"/>
  <c r="K95" i="10"/>
  <c r="J95" i="10"/>
  <c r="J83" i="10" s="1"/>
  <c r="I95" i="10"/>
  <c r="G95" i="10"/>
  <c r="F95" i="10"/>
  <c r="E95" i="10"/>
  <c r="D95" i="10"/>
  <c r="H94" i="10"/>
  <c r="C94" i="10"/>
  <c r="H93" i="10"/>
  <c r="C93" i="10"/>
  <c r="H92" i="10"/>
  <c r="C92" i="10"/>
  <c r="H91" i="10"/>
  <c r="C91" i="10"/>
  <c r="H90" i="10"/>
  <c r="C90" i="10"/>
  <c r="L89" i="10"/>
  <c r="K89" i="10"/>
  <c r="J89" i="10"/>
  <c r="I89" i="10"/>
  <c r="G89" i="10"/>
  <c r="C89" i="10" s="1"/>
  <c r="F89" i="10"/>
  <c r="E89" i="10"/>
  <c r="D89" i="10"/>
  <c r="H88" i="10"/>
  <c r="C88" i="10"/>
  <c r="H87" i="10"/>
  <c r="C87" i="10"/>
  <c r="H86" i="10"/>
  <c r="C86" i="10"/>
  <c r="H85" i="10"/>
  <c r="C85" i="10"/>
  <c r="L84" i="10"/>
  <c r="K84" i="10"/>
  <c r="J84" i="10"/>
  <c r="I84" i="10"/>
  <c r="H84" i="10" s="1"/>
  <c r="G84" i="10"/>
  <c r="F84" i="10"/>
  <c r="E84" i="10"/>
  <c r="D84" i="10"/>
  <c r="H82" i="10"/>
  <c r="C82" i="10"/>
  <c r="H81" i="10"/>
  <c r="C81" i="10"/>
  <c r="L80" i="10"/>
  <c r="K80" i="10"/>
  <c r="J80" i="10"/>
  <c r="I80" i="10"/>
  <c r="G80" i="10"/>
  <c r="F80" i="10"/>
  <c r="E80" i="10"/>
  <c r="D80" i="10"/>
  <c r="H79" i="10"/>
  <c r="C79" i="10"/>
  <c r="H78" i="10"/>
  <c r="C78" i="10"/>
  <c r="L77" i="10"/>
  <c r="K77" i="10"/>
  <c r="K76" i="10" s="1"/>
  <c r="J77" i="10"/>
  <c r="I77" i="10"/>
  <c r="G77" i="10"/>
  <c r="G76" i="10" s="1"/>
  <c r="F77" i="10"/>
  <c r="F76" i="10" s="1"/>
  <c r="E77" i="10"/>
  <c r="C77" i="10" s="1"/>
  <c r="D77" i="10"/>
  <c r="I76" i="10"/>
  <c r="H74" i="10"/>
  <c r="C74" i="10"/>
  <c r="H73" i="10"/>
  <c r="C73" i="10"/>
  <c r="H72" i="10"/>
  <c r="C72" i="10"/>
  <c r="H71" i="10"/>
  <c r="C71" i="10"/>
  <c r="H70" i="10"/>
  <c r="C70" i="10"/>
  <c r="L69" i="10"/>
  <c r="K69" i="10"/>
  <c r="K67" i="10" s="1"/>
  <c r="J69" i="10"/>
  <c r="J67" i="10" s="1"/>
  <c r="I69" i="10"/>
  <c r="G69" i="10"/>
  <c r="F69" i="10"/>
  <c r="E69" i="10"/>
  <c r="D69" i="10"/>
  <c r="H68" i="10"/>
  <c r="C68" i="10"/>
  <c r="L67" i="10"/>
  <c r="I67" i="10"/>
  <c r="G67" i="10"/>
  <c r="E67" i="10"/>
  <c r="D67" i="10"/>
  <c r="H66" i="10"/>
  <c r="C66" i="10"/>
  <c r="H65" i="10"/>
  <c r="C65" i="10"/>
  <c r="H64" i="10"/>
  <c r="C64" i="10"/>
  <c r="H63" i="10"/>
  <c r="C63" i="10"/>
  <c r="H62" i="10"/>
  <c r="C62" i="10"/>
  <c r="H61" i="10"/>
  <c r="C61" i="10"/>
  <c r="H60" i="10"/>
  <c r="C60" i="10"/>
  <c r="H59" i="10"/>
  <c r="C59" i="10"/>
  <c r="L58" i="10"/>
  <c r="K58" i="10"/>
  <c r="J58" i="10"/>
  <c r="I58" i="10"/>
  <c r="G58" i="10"/>
  <c r="F58" i="10"/>
  <c r="E58" i="10"/>
  <c r="D58" i="10"/>
  <c r="H57" i="10"/>
  <c r="C57" i="10"/>
  <c r="H56" i="10"/>
  <c r="C56" i="10"/>
  <c r="L55" i="10"/>
  <c r="K55" i="10"/>
  <c r="K54" i="10" s="1"/>
  <c r="J55" i="10"/>
  <c r="I55" i="10"/>
  <c r="G55" i="10"/>
  <c r="G54" i="10" s="1"/>
  <c r="F55" i="10"/>
  <c r="F54" i="10" s="1"/>
  <c r="E55" i="10"/>
  <c r="D55" i="10"/>
  <c r="L54" i="10"/>
  <c r="L53" i="10" s="1"/>
  <c r="I54" i="10"/>
  <c r="I53" i="10" s="1"/>
  <c r="E54" i="10"/>
  <c r="E53" i="10" s="1"/>
  <c r="D54" i="10"/>
  <c r="G53" i="10"/>
  <c r="H47" i="10"/>
  <c r="C47" i="10"/>
  <c r="H46" i="10"/>
  <c r="C46" i="10"/>
  <c r="L45" i="10"/>
  <c r="H45" i="10" s="1"/>
  <c r="G45" i="10"/>
  <c r="C45" i="10" s="1"/>
  <c r="H44" i="10"/>
  <c r="C44" i="10"/>
  <c r="J43" i="10"/>
  <c r="I43" i="10"/>
  <c r="F43" i="10"/>
  <c r="E43" i="10"/>
  <c r="D43" i="10"/>
  <c r="C43" i="10" s="1"/>
  <c r="H42" i="10"/>
  <c r="C42" i="10"/>
  <c r="I41" i="10"/>
  <c r="H41" i="10" s="1"/>
  <c r="D41" i="10"/>
  <c r="C41" i="10" s="1"/>
  <c r="H40" i="10"/>
  <c r="C40" i="10"/>
  <c r="H39" i="10"/>
  <c r="C39" i="10"/>
  <c r="H38" i="10"/>
  <c r="C38" i="10"/>
  <c r="H37" i="10"/>
  <c r="C37" i="10"/>
  <c r="K36" i="10"/>
  <c r="H36" i="10" s="1"/>
  <c r="F36" i="10"/>
  <c r="C36" i="10"/>
  <c r="H35" i="10"/>
  <c r="C35" i="10"/>
  <c r="H34" i="10"/>
  <c r="C34" i="10"/>
  <c r="K33" i="10"/>
  <c r="F33" i="10"/>
  <c r="C33" i="10"/>
  <c r="H32" i="10"/>
  <c r="C32" i="10"/>
  <c r="K31" i="10"/>
  <c r="H31" i="10"/>
  <c r="F31" i="10"/>
  <c r="H30" i="10"/>
  <c r="C30" i="10"/>
  <c r="H29" i="10"/>
  <c r="C29" i="10"/>
  <c r="H28" i="10"/>
  <c r="C28" i="10"/>
  <c r="K27" i="10"/>
  <c r="H27" i="10" s="1"/>
  <c r="F27" i="10"/>
  <c r="C27" i="10" s="1"/>
  <c r="H25" i="10"/>
  <c r="C25" i="10"/>
  <c r="H24" i="10"/>
  <c r="C24" i="10"/>
  <c r="H23" i="10"/>
  <c r="C23" i="10"/>
  <c r="H22" i="10"/>
  <c r="C22" i="10"/>
  <c r="L21" i="10"/>
  <c r="K21" i="10"/>
  <c r="K289" i="10" s="1"/>
  <c r="K288" i="10" s="1"/>
  <c r="J21" i="10"/>
  <c r="H21" i="10" s="1"/>
  <c r="I21" i="10"/>
  <c r="G21" i="10"/>
  <c r="G289" i="10" s="1"/>
  <c r="G288" i="10" s="1"/>
  <c r="F21" i="10"/>
  <c r="F289" i="10" s="1"/>
  <c r="F288" i="10" s="1"/>
  <c r="E21" i="10"/>
  <c r="D21" i="10"/>
  <c r="H298" i="9"/>
  <c r="C298" i="9"/>
  <c r="H297" i="9"/>
  <c r="C297" i="9"/>
  <c r="H296" i="9"/>
  <c r="C296" i="9"/>
  <c r="H295" i="9"/>
  <c r="C295" i="9"/>
  <c r="H294" i="9"/>
  <c r="C294" i="9"/>
  <c r="H293" i="9"/>
  <c r="C293" i="9"/>
  <c r="H292" i="9"/>
  <c r="C292" i="9"/>
  <c r="H291" i="9"/>
  <c r="C291" i="9"/>
  <c r="C290" i="9" s="1"/>
  <c r="L290" i="9"/>
  <c r="K290" i="9"/>
  <c r="J290" i="9"/>
  <c r="I290" i="9"/>
  <c r="H290" i="9"/>
  <c r="G290" i="9"/>
  <c r="F290" i="9"/>
  <c r="E290" i="9"/>
  <c r="D290" i="9"/>
  <c r="L288" i="9"/>
  <c r="I288" i="9"/>
  <c r="H285" i="9"/>
  <c r="C285" i="9"/>
  <c r="H284" i="9"/>
  <c r="C284" i="9"/>
  <c r="L283" i="9"/>
  <c r="K283" i="9"/>
  <c r="J283" i="9"/>
  <c r="I283" i="9"/>
  <c r="G283" i="9"/>
  <c r="F283" i="9"/>
  <c r="E283" i="9"/>
  <c r="D283" i="9"/>
  <c r="H282" i="9"/>
  <c r="C282" i="9"/>
  <c r="L281" i="9"/>
  <c r="K281" i="9"/>
  <c r="J281" i="9"/>
  <c r="I281" i="9"/>
  <c r="G281" i="9"/>
  <c r="F281" i="9"/>
  <c r="E281" i="9"/>
  <c r="D281" i="9"/>
  <c r="C281" i="9"/>
  <c r="H280" i="9"/>
  <c r="C280" i="9"/>
  <c r="H279" i="9"/>
  <c r="C279" i="9"/>
  <c r="H278" i="9"/>
  <c r="C278" i="9"/>
  <c r="H277" i="9"/>
  <c r="C277" i="9"/>
  <c r="L276" i="9"/>
  <c r="K276" i="9"/>
  <c r="J276" i="9"/>
  <c r="I276" i="9"/>
  <c r="H276" i="9" s="1"/>
  <c r="G276" i="9"/>
  <c r="F276" i="9"/>
  <c r="E276" i="9"/>
  <c r="D276" i="9"/>
  <c r="H275" i="9"/>
  <c r="C275" i="9"/>
  <c r="H274" i="9"/>
  <c r="C274" i="9"/>
  <c r="H273" i="9"/>
  <c r="C273" i="9"/>
  <c r="L272" i="9"/>
  <c r="K272" i="9"/>
  <c r="J272" i="9"/>
  <c r="I272" i="9"/>
  <c r="H272" i="9" s="1"/>
  <c r="G272" i="9"/>
  <c r="F272" i="9"/>
  <c r="E272" i="9"/>
  <c r="D272" i="9"/>
  <c r="H271" i="9"/>
  <c r="C271" i="9"/>
  <c r="L270" i="9"/>
  <c r="L269" i="9" s="1"/>
  <c r="K270" i="9"/>
  <c r="J270" i="9"/>
  <c r="G270" i="9"/>
  <c r="F270" i="9"/>
  <c r="E270" i="9"/>
  <c r="E269" i="9" s="1"/>
  <c r="D270" i="9"/>
  <c r="K269" i="9"/>
  <c r="G269" i="9"/>
  <c r="F269" i="9"/>
  <c r="H268" i="9"/>
  <c r="C268" i="9"/>
  <c r="H267" i="9"/>
  <c r="C267" i="9"/>
  <c r="H266" i="9"/>
  <c r="C266" i="9"/>
  <c r="H265" i="9"/>
  <c r="C265" i="9"/>
  <c r="L264" i="9"/>
  <c r="K264" i="9"/>
  <c r="J264" i="9"/>
  <c r="I264" i="9"/>
  <c r="H264" i="9" s="1"/>
  <c r="G264" i="9"/>
  <c r="F264" i="9"/>
  <c r="E264" i="9"/>
  <c r="D264" i="9"/>
  <c r="H263" i="9"/>
  <c r="C263" i="9"/>
  <c r="H262" i="9"/>
  <c r="C262" i="9"/>
  <c r="H261" i="9"/>
  <c r="C261" i="9"/>
  <c r="L260" i="9"/>
  <c r="L259" i="9" s="1"/>
  <c r="K260" i="9"/>
  <c r="J260" i="9"/>
  <c r="I260" i="9"/>
  <c r="G260" i="9"/>
  <c r="F260" i="9"/>
  <c r="E260" i="9"/>
  <c r="E259" i="9" s="1"/>
  <c r="D260" i="9"/>
  <c r="K259" i="9"/>
  <c r="J259" i="9"/>
  <c r="G259" i="9"/>
  <c r="F259" i="9"/>
  <c r="H258" i="9"/>
  <c r="C258" i="9"/>
  <c r="H257" i="9"/>
  <c r="C257" i="9"/>
  <c r="H256" i="9"/>
  <c r="C256" i="9"/>
  <c r="H255" i="9"/>
  <c r="C255" i="9"/>
  <c r="H254" i="9"/>
  <c r="C254" i="9"/>
  <c r="H253" i="9"/>
  <c r="C253" i="9"/>
  <c r="L252" i="9"/>
  <c r="L251" i="9" s="1"/>
  <c r="K252" i="9"/>
  <c r="J252" i="9"/>
  <c r="I252" i="9"/>
  <c r="I251" i="9" s="1"/>
  <c r="H252" i="9"/>
  <c r="G252" i="9"/>
  <c r="F252" i="9"/>
  <c r="E252" i="9"/>
  <c r="E251" i="9" s="1"/>
  <c r="D252" i="9"/>
  <c r="K251" i="9"/>
  <c r="J251" i="9"/>
  <c r="G251" i="9"/>
  <c r="F251" i="9"/>
  <c r="H250" i="9"/>
  <c r="C250" i="9"/>
  <c r="H249" i="9"/>
  <c r="C249" i="9"/>
  <c r="H248" i="9"/>
  <c r="C248" i="9"/>
  <c r="H247" i="9"/>
  <c r="C247" i="9"/>
  <c r="L246" i="9"/>
  <c r="K246" i="9"/>
  <c r="J246" i="9"/>
  <c r="I246" i="9"/>
  <c r="H246" i="9" s="1"/>
  <c r="G246" i="9"/>
  <c r="F246" i="9"/>
  <c r="E246" i="9"/>
  <c r="D246" i="9"/>
  <c r="H245" i="9"/>
  <c r="C245" i="9"/>
  <c r="H244" i="9"/>
  <c r="C244" i="9"/>
  <c r="H243" i="9"/>
  <c r="C243" i="9"/>
  <c r="H242" i="9"/>
  <c r="C242" i="9"/>
  <c r="H241" i="9"/>
  <c r="C241" i="9"/>
  <c r="H240" i="9"/>
  <c r="C240" i="9"/>
  <c r="H239" i="9"/>
  <c r="C239" i="9"/>
  <c r="L238" i="9"/>
  <c r="L231" i="9" s="1"/>
  <c r="L230" i="9" s="1"/>
  <c r="K238" i="9"/>
  <c r="J238" i="9"/>
  <c r="I238" i="9"/>
  <c r="I231" i="9" s="1"/>
  <c r="H238" i="9"/>
  <c r="G238" i="9"/>
  <c r="F238" i="9"/>
  <c r="E238" i="9"/>
  <c r="D238" i="9"/>
  <c r="H237" i="9"/>
  <c r="C237" i="9"/>
  <c r="H236" i="9"/>
  <c r="C236" i="9"/>
  <c r="L235" i="9"/>
  <c r="K235" i="9"/>
  <c r="J235" i="9"/>
  <c r="H235" i="9" s="1"/>
  <c r="I235" i="9"/>
  <c r="G235" i="9"/>
  <c r="F235" i="9"/>
  <c r="E235" i="9"/>
  <c r="D235" i="9"/>
  <c r="C235" i="9"/>
  <c r="H234" i="9"/>
  <c r="C234" i="9"/>
  <c r="L233" i="9"/>
  <c r="K233" i="9"/>
  <c r="J233" i="9"/>
  <c r="I233" i="9"/>
  <c r="G233" i="9"/>
  <c r="G231" i="9" s="1"/>
  <c r="G230" i="9" s="1"/>
  <c r="F233" i="9"/>
  <c r="F231" i="9" s="1"/>
  <c r="E233" i="9"/>
  <c r="D233" i="9"/>
  <c r="C233" i="9"/>
  <c r="H232" i="9"/>
  <c r="C232" i="9"/>
  <c r="K231" i="9"/>
  <c r="K230" i="9" s="1"/>
  <c r="J231" i="9"/>
  <c r="J230" i="9" s="1"/>
  <c r="H229" i="9"/>
  <c r="C229" i="9"/>
  <c r="H228" i="9"/>
  <c r="C228" i="9"/>
  <c r="L227" i="9"/>
  <c r="K227" i="9"/>
  <c r="J227" i="9"/>
  <c r="H227" i="9" s="1"/>
  <c r="I227" i="9"/>
  <c r="G227" i="9"/>
  <c r="F227" i="9"/>
  <c r="E227" i="9"/>
  <c r="D227" i="9"/>
  <c r="C227" i="9"/>
  <c r="H226" i="9"/>
  <c r="C226" i="9"/>
  <c r="H225" i="9"/>
  <c r="C225" i="9"/>
  <c r="H224" i="9"/>
  <c r="C224" i="9"/>
  <c r="H223" i="9"/>
  <c r="C223" i="9"/>
  <c r="H222" i="9"/>
  <c r="C222" i="9"/>
  <c r="H221" i="9"/>
  <c r="C221" i="9"/>
  <c r="H220" i="9"/>
  <c r="C220" i="9"/>
  <c r="H219" i="9"/>
  <c r="C219" i="9"/>
  <c r="H218" i="9"/>
  <c r="C218" i="9"/>
  <c r="H217" i="9"/>
  <c r="C217" i="9"/>
  <c r="L216" i="9"/>
  <c r="K216" i="9"/>
  <c r="J216" i="9"/>
  <c r="I216" i="9"/>
  <c r="H216" i="9" s="1"/>
  <c r="G216" i="9"/>
  <c r="F216" i="9"/>
  <c r="E216" i="9"/>
  <c r="D216" i="9"/>
  <c r="H215" i="9"/>
  <c r="C215" i="9"/>
  <c r="H214" i="9"/>
  <c r="C214" i="9"/>
  <c r="H213" i="9"/>
  <c r="C213" i="9"/>
  <c r="H212" i="9"/>
  <c r="C212" i="9"/>
  <c r="H211" i="9"/>
  <c r="C211" i="9"/>
  <c r="H210" i="9"/>
  <c r="C210" i="9"/>
  <c r="H209" i="9"/>
  <c r="C209" i="9"/>
  <c r="H208" i="9"/>
  <c r="C208" i="9"/>
  <c r="H207" i="9"/>
  <c r="C207" i="9"/>
  <c r="H206" i="9"/>
  <c r="C206" i="9"/>
  <c r="L205" i="9"/>
  <c r="K205" i="9"/>
  <c r="K204" i="9" s="1"/>
  <c r="K195" i="9" s="1"/>
  <c r="K194" i="9" s="1"/>
  <c r="J205" i="9"/>
  <c r="I205" i="9"/>
  <c r="G205" i="9"/>
  <c r="G204" i="9" s="1"/>
  <c r="G195" i="9" s="1"/>
  <c r="F205" i="9"/>
  <c r="F204" i="9" s="1"/>
  <c r="F195" i="9" s="1"/>
  <c r="E205" i="9"/>
  <c r="D205" i="9"/>
  <c r="L204" i="9"/>
  <c r="I204" i="9"/>
  <c r="E204" i="9"/>
  <c r="D204" i="9"/>
  <c r="H203" i="9"/>
  <c r="C203" i="9"/>
  <c r="H202" i="9"/>
  <c r="C202" i="9"/>
  <c r="H201" i="9"/>
  <c r="C201" i="9"/>
  <c r="H200" i="9"/>
  <c r="C200" i="9"/>
  <c r="H199" i="9"/>
  <c r="C199" i="9"/>
  <c r="L198" i="9"/>
  <c r="L196" i="9" s="1"/>
  <c r="K198" i="9"/>
  <c r="J198" i="9"/>
  <c r="I198" i="9"/>
  <c r="H198" i="9"/>
  <c r="G198" i="9"/>
  <c r="F198" i="9"/>
  <c r="E198" i="9"/>
  <c r="D198" i="9"/>
  <c r="H197" i="9"/>
  <c r="C197" i="9"/>
  <c r="K196" i="9"/>
  <c r="J196" i="9"/>
  <c r="I196" i="9"/>
  <c r="I195" i="9" s="1"/>
  <c r="G196" i="9"/>
  <c r="F196" i="9"/>
  <c r="E196" i="9"/>
  <c r="H193" i="9"/>
  <c r="C193" i="9"/>
  <c r="L192" i="9"/>
  <c r="L191" i="9" s="1"/>
  <c r="K192" i="9"/>
  <c r="K191" i="9" s="1"/>
  <c r="J192" i="9"/>
  <c r="I192" i="9"/>
  <c r="H192" i="9" s="1"/>
  <c r="G192" i="9"/>
  <c r="G191" i="9" s="1"/>
  <c r="F192" i="9"/>
  <c r="E192" i="9"/>
  <c r="E191" i="9" s="1"/>
  <c r="E187" i="9" s="1"/>
  <c r="D192" i="9"/>
  <c r="J191" i="9"/>
  <c r="J187" i="9" s="1"/>
  <c r="I191" i="9"/>
  <c r="H191" i="9" s="1"/>
  <c r="F191" i="9"/>
  <c r="H190" i="9"/>
  <c r="C190" i="9"/>
  <c r="H189" i="9"/>
  <c r="C189" i="9"/>
  <c r="L188" i="9"/>
  <c r="L187" i="9" s="1"/>
  <c r="K188" i="9"/>
  <c r="K187" i="9" s="1"/>
  <c r="J188" i="9"/>
  <c r="I188" i="9"/>
  <c r="G188" i="9"/>
  <c r="G187" i="9" s="1"/>
  <c r="F188" i="9"/>
  <c r="E188" i="9"/>
  <c r="D188" i="9"/>
  <c r="C188" i="9"/>
  <c r="F187" i="9"/>
  <c r="H186" i="9"/>
  <c r="C186" i="9"/>
  <c r="H185" i="9"/>
  <c r="C185" i="9"/>
  <c r="L184" i="9"/>
  <c r="K184" i="9"/>
  <c r="J184" i="9"/>
  <c r="I184" i="9"/>
  <c r="H184" i="9"/>
  <c r="G184" i="9"/>
  <c r="F184" i="9"/>
  <c r="E184" i="9"/>
  <c r="D184" i="9"/>
  <c r="C184" i="9" s="1"/>
  <c r="H183" i="9"/>
  <c r="C183" i="9"/>
  <c r="H182" i="9"/>
  <c r="C182" i="9"/>
  <c r="H181" i="9"/>
  <c r="C181" i="9"/>
  <c r="H180" i="9"/>
  <c r="C180" i="9"/>
  <c r="L179" i="9"/>
  <c r="K179" i="9"/>
  <c r="J179" i="9"/>
  <c r="I179" i="9"/>
  <c r="G179" i="9"/>
  <c r="F179" i="9"/>
  <c r="F174" i="9" s="1"/>
  <c r="F173" i="9" s="1"/>
  <c r="E179" i="9"/>
  <c r="E174" i="9" s="1"/>
  <c r="E173" i="9" s="1"/>
  <c r="D179" i="9"/>
  <c r="H178" i="9"/>
  <c r="C178" i="9"/>
  <c r="H177" i="9"/>
  <c r="C177" i="9"/>
  <c r="I175" i="9"/>
  <c r="H175" i="9" s="1"/>
  <c r="C176" i="9"/>
  <c r="L175" i="9"/>
  <c r="L174" i="9" s="1"/>
  <c r="K175" i="9"/>
  <c r="K174" i="9" s="1"/>
  <c r="J175" i="9"/>
  <c r="G175" i="9"/>
  <c r="G174" i="9" s="1"/>
  <c r="F175" i="9"/>
  <c r="E175" i="9"/>
  <c r="J174" i="9"/>
  <c r="J173" i="9" s="1"/>
  <c r="I174" i="9"/>
  <c r="L173" i="9"/>
  <c r="K173" i="9"/>
  <c r="G173" i="9"/>
  <c r="H172" i="9"/>
  <c r="C172" i="9"/>
  <c r="H171" i="9"/>
  <c r="C171" i="9"/>
  <c r="H170" i="9"/>
  <c r="C170" i="9"/>
  <c r="H169" i="9"/>
  <c r="C169" i="9"/>
  <c r="H168" i="9"/>
  <c r="C168" i="9"/>
  <c r="H167" i="9"/>
  <c r="C167" i="9"/>
  <c r="L166" i="9"/>
  <c r="K166" i="9"/>
  <c r="J166" i="9"/>
  <c r="J165" i="9" s="1"/>
  <c r="I166" i="9"/>
  <c r="G166" i="9"/>
  <c r="F166" i="9"/>
  <c r="F165" i="9" s="1"/>
  <c r="E166" i="9"/>
  <c r="E165" i="9" s="1"/>
  <c r="D166" i="9"/>
  <c r="C166" i="9" s="1"/>
  <c r="L165" i="9"/>
  <c r="K165" i="9"/>
  <c r="G165" i="9"/>
  <c r="D165" i="9"/>
  <c r="C165" i="9" s="1"/>
  <c r="H164" i="9"/>
  <c r="C164" i="9"/>
  <c r="H163" i="9"/>
  <c r="C163" i="9"/>
  <c r="H162" i="9"/>
  <c r="C162" i="9"/>
  <c r="H161" i="9"/>
  <c r="C161" i="9"/>
  <c r="L160" i="9"/>
  <c r="K160" i="9"/>
  <c r="J160" i="9"/>
  <c r="I160" i="9"/>
  <c r="G160" i="9"/>
  <c r="F160" i="9"/>
  <c r="E160" i="9"/>
  <c r="D160" i="9"/>
  <c r="H159" i="9"/>
  <c r="C159" i="9"/>
  <c r="H158" i="9"/>
  <c r="C158" i="9"/>
  <c r="H157" i="9"/>
  <c r="C157" i="9"/>
  <c r="H156" i="9"/>
  <c r="C156" i="9"/>
  <c r="H155" i="9"/>
  <c r="C155" i="9"/>
  <c r="H154" i="9"/>
  <c r="C154" i="9"/>
  <c r="H153" i="9"/>
  <c r="C153" i="9"/>
  <c r="H152" i="9"/>
  <c r="C152" i="9"/>
  <c r="L151" i="9"/>
  <c r="K151" i="9"/>
  <c r="H151" i="9" s="1"/>
  <c r="J151" i="9"/>
  <c r="I151" i="9"/>
  <c r="G151" i="9"/>
  <c r="F151" i="9"/>
  <c r="E151" i="9"/>
  <c r="D151" i="9"/>
  <c r="C151" i="9"/>
  <c r="H150" i="9"/>
  <c r="C150" i="9"/>
  <c r="H149" i="9"/>
  <c r="C149" i="9"/>
  <c r="H148" i="9"/>
  <c r="C148" i="9"/>
  <c r="H147" i="9"/>
  <c r="C147" i="9"/>
  <c r="H146" i="9"/>
  <c r="C146" i="9"/>
  <c r="H145" i="9"/>
  <c r="C145" i="9"/>
  <c r="L144" i="9"/>
  <c r="K144" i="9"/>
  <c r="J144" i="9"/>
  <c r="J130" i="9" s="1"/>
  <c r="I144" i="9"/>
  <c r="H144" i="9" s="1"/>
  <c r="G144" i="9"/>
  <c r="F144" i="9"/>
  <c r="E144" i="9"/>
  <c r="D144" i="9"/>
  <c r="C144" i="9" s="1"/>
  <c r="H143" i="9"/>
  <c r="C143" i="9"/>
  <c r="H142" i="9"/>
  <c r="C142" i="9"/>
  <c r="L141" i="9"/>
  <c r="K141" i="9"/>
  <c r="J141" i="9"/>
  <c r="I141" i="9"/>
  <c r="H141" i="9"/>
  <c r="G141" i="9"/>
  <c r="F141" i="9"/>
  <c r="E141" i="9"/>
  <c r="D141" i="9"/>
  <c r="C141" i="9" s="1"/>
  <c r="H140" i="9"/>
  <c r="C140" i="9"/>
  <c r="H139" i="9"/>
  <c r="C139" i="9"/>
  <c r="H138" i="9"/>
  <c r="C138" i="9"/>
  <c r="H137" i="9"/>
  <c r="C137" i="9"/>
  <c r="L136" i="9"/>
  <c r="K136" i="9"/>
  <c r="J136" i="9"/>
  <c r="I136" i="9"/>
  <c r="G136" i="9"/>
  <c r="F136" i="9"/>
  <c r="F130" i="9" s="1"/>
  <c r="E136" i="9"/>
  <c r="D136" i="9"/>
  <c r="H135" i="9"/>
  <c r="C135" i="9"/>
  <c r="H134" i="9"/>
  <c r="C134" i="9"/>
  <c r="H133" i="9"/>
  <c r="C133" i="9"/>
  <c r="H132" i="9"/>
  <c r="C132" i="9"/>
  <c r="L131" i="9"/>
  <c r="L130" i="9" s="1"/>
  <c r="K131" i="9"/>
  <c r="K130" i="9" s="1"/>
  <c r="K75" i="9" s="1"/>
  <c r="J131" i="9"/>
  <c r="I131" i="9"/>
  <c r="G131" i="9"/>
  <c r="G130" i="9" s="1"/>
  <c r="F131" i="9"/>
  <c r="E131" i="9"/>
  <c r="D131" i="9"/>
  <c r="D130" i="9" s="1"/>
  <c r="C131" i="9"/>
  <c r="E130" i="9"/>
  <c r="H129" i="9"/>
  <c r="H128" i="9" s="1"/>
  <c r="C129" i="9"/>
  <c r="C128" i="9" s="1"/>
  <c r="L128" i="9"/>
  <c r="K128" i="9"/>
  <c r="J128" i="9"/>
  <c r="I128" i="9"/>
  <c r="G128" i="9"/>
  <c r="F128" i="9"/>
  <c r="E128" i="9"/>
  <c r="D128" i="9"/>
  <c r="H127" i="9"/>
  <c r="C127" i="9"/>
  <c r="H126" i="9"/>
  <c r="C126" i="9"/>
  <c r="H125" i="9"/>
  <c r="C125" i="9"/>
  <c r="H124" i="9"/>
  <c r="C124" i="9"/>
  <c r="H123" i="9"/>
  <c r="C123" i="9"/>
  <c r="L122" i="9"/>
  <c r="K122" i="9"/>
  <c r="J122" i="9"/>
  <c r="I122" i="9"/>
  <c r="H122" i="9" s="1"/>
  <c r="G122" i="9"/>
  <c r="F122" i="9"/>
  <c r="E122" i="9"/>
  <c r="D122" i="9"/>
  <c r="C122" i="9" s="1"/>
  <c r="H121" i="9"/>
  <c r="C121" i="9"/>
  <c r="H120" i="9"/>
  <c r="C120" i="9"/>
  <c r="H119" i="9"/>
  <c r="C119" i="9"/>
  <c r="H118" i="9"/>
  <c r="C118" i="9"/>
  <c r="H117" i="9"/>
  <c r="C117" i="9"/>
  <c r="L116" i="9"/>
  <c r="K116" i="9"/>
  <c r="J116" i="9"/>
  <c r="I116" i="9"/>
  <c r="G116" i="9"/>
  <c r="F116" i="9"/>
  <c r="F83" i="9" s="1"/>
  <c r="F75" i="9" s="1"/>
  <c r="E116" i="9"/>
  <c r="D116" i="9"/>
  <c r="H115" i="9"/>
  <c r="C115" i="9"/>
  <c r="H114" i="9"/>
  <c r="C114" i="9"/>
  <c r="H113" i="9"/>
  <c r="C113" i="9"/>
  <c r="L112" i="9"/>
  <c r="K112" i="9"/>
  <c r="J112" i="9"/>
  <c r="I112" i="9"/>
  <c r="H112" i="9" s="1"/>
  <c r="G112" i="9"/>
  <c r="F112" i="9"/>
  <c r="E112" i="9"/>
  <c r="D112" i="9"/>
  <c r="C112" i="9" s="1"/>
  <c r="H111" i="9"/>
  <c r="C111" i="9"/>
  <c r="H110" i="9"/>
  <c r="C110" i="9"/>
  <c r="H109" i="9"/>
  <c r="C109" i="9"/>
  <c r="H108" i="9"/>
  <c r="C108" i="9"/>
  <c r="H107" i="9"/>
  <c r="C107" i="9"/>
  <c r="H106" i="9"/>
  <c r="C106" i="9"/>
  <c r="H105" i="9"/>
  <c r="C105" i="9"/>
  <c r="H104" i="9"/>
  <c r="C104" i="9"/>
  <c r="L103" i="9"/>
  <c r="K103" i="9"/>
  <c r="J103" i="9"/>
  <c r="I103" i="9"/>
  <c r="H103" i="9"/>
  <c r="G103" i="9"/>
  <c r="F103" i="9"/>
  <c r="E103" i="9"/>
  <c r="D103" i="9"/>
  <c r="C103" i="9" s="1"/>
  <c r="H102" i="9"/>
  <c r="C102" i="9"/>
  <c r="H101" i="9"/>
  <c r="C101" i="9"/>
  <c r="H100" i="9"/>
  <c r="C100" i="9"/>
  <c r="H99" i="9"/>
  <c r="C99" i="9"/>
  <c r="H98" i="9"/>
  <c r="C98" i="9"/>
  <c r="H97" i="9"/>
  <c r="C97" i="9"/>
  <c r="H96" i="9"/>
  <c r="C96" i="9"/>
  <c r="L95" i="9"/>
  <c r="K95" i="9"/>
  <c r="J95" i="9"/>
  <c r="I95" i="9"/>
  <c r="H95" i="9"/>
  <c r="G95" i="9"/>
  <c r="F95" i="9"/>
  <c r="E95" i="9"/>
  <c r="D95" i="9"/>
  <c r="C95" i="9" s="1"/>
  <c r="H94" i="9"/>
  <c r="C94" i="9"/>
  <c r="H93" i="9"/>
  <c r="C93" i="9"/>
  <c r="H92" i="9"/>
  <c r="C92" i="9"/>
  <c r="H91" i="9"/>
  <c r="C91" i="9"/>
  <c r="H90" i="9"/>
  <c r="C90" i="9"/>
  <c r="L89" i="9"/>
  <c r="K89" i="9"/>
  <c r="J89" i="9"/>
  <c r="I89" i="9"/>
  <c r="H89" i="9"/>
  <c r="G89" i="9"/>
  <c r="F89" i="9"/>
  <c r="E89" i="9"/>
  <c r="D89" i="9"/>
  <c r="C89" i="9" s="1"/>
  <c r="H88" i="9"/>
  <c r="C88" i="9"/>
  <c r="H87" i="9"/>
  <c r="C87" i="9"/>
  <c r="H86" i="9"/>
  <c r="C86" i="9"/>
  <c r="H85" i="9"/>
  <c r="C85" i="9"/>
  <c r="L84" i="9"/>
  <c r="K84" i="9"/>
  <c r="J84" i="9"/>
  <c r="J83" i="9" s="1"/>
  <c r="I84" i="9"/>
  <c r="H84" i="9"/>
  <c r="G84" i="9"/>
  <c r="F84" i="9"/>
  <c r="E84" i="9"/>
  <c r="D84" i="9"/>
  <c r="C84" i="9" s="1"/>
  <c r="L83" i="9"/>
  <c r="K83" i="9"/>
  <c r="G83" i="9"/>
  <c r="G75" i="9" s="1"/>
  <c r="H82" i="9"/>
  <c r="C82" i="9"/>
  <c r="H81" i="9"/>
  <c r="C81" i="9"/>
  <c r="L80" i="9"/>
  <c r="L76" i="9" s="1"/>
  <c r="L75" i="9" s="1"/>
  <c r="K80" i="9"/>
  <c r="J80" i="9"/>
  <c r="I80" i="9"/>
  <c r="I76" i="9" s="1"/>
  <c r="H80" i="9"/>
  <c r="G80" i="9"/>
  <c r="F80" i="9"/>
  <c r="E80" i="9"/>
  <c r="D80" i="9"/>
  <c r="C80" i="9" s="1"/>
  <c r="H79" i="9"/>
  <c r="C79" i="9"/>
  <c r="H78" i="9"/>
  <c r="C78" i="9"/>
  <c r="L77" i="9"/>
  <c r="K77" i="9"/>
  <c r="K76" i="9" s="1"/>
  <c r="J77" i="9"/>
  <c r="H77" i="9" s="1"/>
  <c r="I77" i="9"/>
  <c r="G77" i="9"/>
  <c r="G76" i="9" s="1"/>
  <c r="F77" i="9"/>
  <c r="E77" i="9"/>
  <c r="D77" i="9"/>
  <c r="C77" i="9" s="1"/>
  <c r="J76" i="9"/>
  <c r="F76" i="9"/>
  <c r="E76" i="9"/>
  <c r="H74" i="9"/>
  <c r="C74" i="9"/>
  <c r="H73" i="9"/>
  <c r="C73" i="9"/>
  <c r="H72" i="9"/>
  <c r="C72" i="9"/>
  <c r="H71" i="9"/>
  <c r="C71" i="9"/>
  <c r="H70" i="9"/>
  <c r="C70" i="9"/>
  <c r="L69" i="9"/>
  <c r="H69" i="9" s="1"/>
  <c r="K69" i="9"/>
  <c r="J69" i="9"/>
  <c r="I69" i="9"/>
  <c r="G69" i="9"/>
  <c r="F69" i="9"/>
  <c r="E69" i="9"/>
  <c r="D69" i="9"/>
  <c r="C69" i="9" s="1"/>
  <c r="H68" i="9"/>
  <c r="C68" i="9"/>
  <c r="L67" i="9"/>
  <c r="K67" i="9"/>
  <c r="J67" i="9"/>
  <c r="I67" i="9"/>
  <c r="H67" i="9"/>
  <c r="G67" i="9"/>
  <c r="F67" i="9"/>
  <c r="E67" i="9"/>
  <c r="D67" i="9"/>
  <c r="C67" i="9" s="1"/>
  <c r="H66" i="9"/>
  <c r="C66" i="9"/>
  <c r="H65" i="9"/>
  <c r="C65" i="9"/>
  <c r="H64" i="9"/>
  <c r="C64" i="9"/>
  <c r="H63" i="9"/>
  <c r="C63" i="9"/>
  <c r="H62" i="9"/>
  <c r="C62" i="9"/>
  <c r="H61" i="9"/>
  <c r="C61" i="9"/>
  <c r="H60" i="9"/>
  <c r="C60" i="9"/>
  <c r="H59" i="9"/>
  <c r="C59" i="9"/>
  <c r="L58" i="9"/>
  <c r="K58" i="9"/>
  <c r="J58" i="9"/>
  <c r="I58" i="9"/>
  <c r="H58" i="9" s="1"/>
  <c r="G58" i="9"/>
  <c r="F58" i="9"/>
  <c r="F54" i="9" s="1"/>
  <c r="F53" i="9" s="1"/>
  <c r="E58" i="9"/>
  <c r="E54" i="9" s="1"/>
  <c r="E53" i="9" s="1"/>
  <c r="D58" i="9"/>
  <c r="H57" i="9"/>
  <c r="C57" i="9"/>
  <c r="H56" i="9"/>
  <c r="C56" i="9"/>
  <c r="L55" i="9"/>
  <c r="L54" i="9" s="1"/>
  <c r="L53" i="9" s="1"/>
  <c r="K55" i="9"/>
  <c r="K54" i="9" s="1"/>
  <c r="K53" i="9" s="1"/>
  <c r="J55" i="9"/>
  <c r="J54" i="9" s="1"/>
  <c r="I55" i="9"/>
  <c r="G55" i="9"/>
  <c r="G54" i="9" s="1"/>
  <c r="G53" i="9" s="1"/>
  <c r="G52" i="9" s="1"/>
  <c r="F55" i="9"/>
  <c r="E55" i="9"/>
  <c r="D55" i="9"/>
  <c r="C55" i="9"/>
  <c r="I54" i="9"/>
  <c r="D54" i="9"/>
  <c r="I53" i="9"/>
  <c r="D53" i="9"/>
  <c r="H47" i="9"/>
  <c r="C47" i="9"/>
  <c r="H46" i="9"/>
  <c r="C46" i="9"/>
  <c r="L45" i="9"/>
  <c r="G45" i="9"/>
  <c r="C45" i="9"/>
  <c r="H44" i="9"/>
  <c r="C44" i="9"/>
  <c r="K43" i="9"/>
  <c r="J43" i="9"/>
  <c r="I43" i="9"/>
  <c r="H43" i="9" s="1"/>
  <c r="F43" i="9"/>
  <c r="E43" i="9"/>
  <c r="D43" i="9"/>
  <c r="C43" i="9" s="1"/>
  <c r="H42" i="9"/>
  <c r="C42" i="9"/>
  <c r="I41" i="9"/>
  <c r="H41" i="9" s="1"/>
  <c r="D41" i="9"/>
  <c r="C41" i="9"/>
  <c r="H40" i="9"/>
  <c r="C40" i="9"/>
  <c r="H39" i="9"/>
  <c r="C39" i="9"/>
  <c r="H38" i="9"/>
  <c r="C38" i="9"/>
  <c r="H37" i="9"/>
  <c r="C37" i="9"/>
  <c r="K36" i="9"/>
  <c r="H36" i="9" s="1"/>
  <c r="F36" i="9"/>
  <c r="C36" i="9"/>
  <c r="H35" i="9"/>
  <c r="C35" i="9"/>
  <c r="H34" i="9"/>
  <c r="C34" i="9"/>
  <c r="K33" i="9"/>
  <c r="H33" i="9" s="1"/>
  <c r="F33" i="9"/>
  <c r="C33" i="9"/>
  <c r="H32" i="9"/>
  <c r="C32" i="9"/>
  <c r="K31" i="9"/>
  <c r="H31" i="9"/>
  <c r="F31" i="9"/>
  <c r="C31" i="9" s="1"/>
  <c r="H30" i="9"/>
  <c r="C30" i="9"/>
  <c r="H29" i="9"/>
  <c r="C29" i="9"/>
  <c r="H28" i="9"/>
  <c r="C28" i="9"/>
  <c r="K27" i="9"/>
  <c r="H27" i="9" s="1"/>
  <c r="F27" i="9"/>
  <c r="C27" i="9"/>
  <c r="K26" i="9"/>
  <c r="H26" i="9" s="1"/>
  <c r="H25" i="9"/>
  <c r="C25" i="9"/>
  <c r="H23" i="9"/>
  <c r="C23" i="9"/>
  <c r="H22" i="9"/>
  <c r="C22" i="9"/>
  <c r="L21" i="9"/>
  <c r="L289" i="9" s="1"/>
  <c r="K21" i="9"/>
  <c r="J21" i="9"/>
  <c r="J289" i="9" s="1"/>
  <c r="J288" i="9" s="1"/>
  <c r="I21" i="9"/>
  <c r="I289" i="9" s="1"/>
  <c r="G21" i="9"/>
  <c r="G20" i="9" s="1"/>
  <c r="F21" i="9"/>
  <c r="F289" i="9" s="1"/>
  <c r="F288" i="9" s="1"/>
  <c r="E21" i="9"/>
  <c r="E289" i="9" s="1"/>
  <c r="D21" i="9"/>
  <c r="D289" i="9" s="1"/>
  <c r="D288" i="9" s="1"/>
  <c r="L20" i="9"/>
  <c r="E20" i="9"/>
  <c r="D175" i="9" l="1"/>
  <c r="D174" i="9" s="1"/>
  <c r="D173" i="9" s="1"/>
  <c r="C173" i="9" s="1"/>
  <c r="H176" i="9"/>
  <c r="E194" i="10"/>
  <c r="I194" i="10"/>
  <c r="K194" i="10"/>
  <c r="K53" i="10"/>
  <c r="L76" i="10"/>
  <c r="G83" i="10"/>
  <c r="G75" i="10" s="1"/>
  <c r="I130" i="10"/>
  <c r="C141" i="10"/>
  <c r="H151" i="10"/>
  <c r="K173" i="10"/>
  <c r="C184" i="10"/>
  <c r="I191" i="10"/>
  <c r="I187" i="10" s="1"/>
  <c r="C235" i="10"/>
  <c r="L259" i="10"/>
  <c r="L230" i="10" s="1"/>
  <c r="L270" i="10"/>
  <c r="J289" i="10"/>
  <c r="J288" i="10" s="1"/>
  <c r="J20" i="10"/>
  <c r="H80" i="10"/>
  <c r="H112" i="10"/>
  <c r="C151" i="10"/>
  <c r="G174" i="10"/>
  <c r="G173" i="10" s="1"/>
  <c r="G52" i="10" s="1"/>
  <c r="G51" i="10" s="1"/>
  <c r="H179" i="10"/>
  <c r="K187" i="10"/>
  <c r="K286" i="10" s="1"/>
  <c r="J196" i="10"/>
  <c r="C227" i="10"/>
  <c r="J270" i="10"/>
  <c r="J269" i="10" s="1"/>
  <c r="C272" i="10"/>
  <c r="H43" i="10"/>
  <c r="H58" i="10"/>
  <c r="E76" i="10"/>
  <c r="C122" i="10"/>
  <c r="H136" i="10"/>
  <c r="H141" i="10"/>
  <c r="C144" i="10"/>
  <c r="C179" i="10"/>
  <c r="F187" i="10"/>
  <c r="C216" i="10"/>
  <c r="H233" i="10"/>
  <c r="C246" i="10"/>
  <c r="H281" i="10"/>
  <c r="H54" i="9"/>
  <c r="J53" i="9"/>
  <c r="E52" i="9"/>
  <c r="H76" i="9"/>
  <c r="K52" i="9"/>
  <c r="K51" i="9" s="1"/>
  <c r="K50" i="9" s="1"/>
  <c r="F52" i="9"/>
  <c r="J75" i="9"/>
  <c r="C53" i="9"/>
  <c r="L52" i="9"/>
  <c r="E75" i="9"/>
  <c r="H166" i="9"/>
  <c r="I165" i="9"/>
  <c r="H165" i="9" s="1"/>
  <c r="C238" i="9"/>
  <c r="D231" i="9"/>
  <c r="C283" i="9"/>
  <c r="D289" i="10"/>
  <c r="D288" i="10" s="1"/>
  <c r="C21" i="10"/>
  <c r="C289" i="10" s="1"/>
  <c r="C288" i="10" s="1"/>
  <c r="D20" i="10"/>
  <c r="C192" i="10"/>
  <c r="D191" i="10"/>
  <c r="C191" i="10" s="1"/>
  <c r="C198" i="10"/>
  <c r="D196" i="10"/>
  <c r="H55" i="9"/>
  <c r="C130" i="9"/>
  <c r="H131" i="9"/>
  <c r="D187" i="9"/>
  <c r="C187" i="9" s="1"/>
  <c r="H188" i="9"/>
  <c r="E231" i="9"/>
  <c r="E230" i="9" s="1"/>
  <c r="E286" i="9" s="1"/>
  <c r="I259" i="9"/>
  <c r="H259" i="9" s="1"/>
  <c r="H260" i="9"/>
  <c r="H281" i="9"/>
  <c r="J269" i="9"/>
  <c r="J20" i="9"/>
  <c r="H21" i="9"/>
  <c r="F26" i="9"/>
  <c r="F20" i="9" s="1"/>
  <c r="C58" i="9"/>
  <c r="D83" i="9"/>
  <c r="C83" i="9" s="1"/>
  <c r="E83" i="9"/>
  <c r="I83" i="9"/>
  <c r="H83" i="9" s="1"/>
  <c r="C116" i="9"/>
  <c r="H116" i="9"/>
  <c r="I130" i="9"/>
  <c r="H130" i="9" s="1"/>
  <c r="C136" i="9"/>
  <c r="H136" i="9"/>
  <c r="C160" i="9"/>
  <c r="H160" i="9"/>
  <c r="C175" i="9"/>
  <c r="C179" i="9"/>
  <c r="H179" i="9"/>
  <c r="I187" i="9"/>
  <c r="H187" i="9" s="1"/>
  <c r="C192" i="9"/>
  <c r="D191" i="9"/>
  <c r="C191" i="9" s="1"/>
  <c r="C204" i="9"/>
  <c r="C205" i="9"/>
  <c r="G194" i="9"/>
  <c r="G51" i="9" s="1"/>
  <c r="C270" i="9"/>
  <c r="D269" i="9"/>
  <c r="K287" i="9"/>
  <c r="G289" i="9"/>
  <c r="G288" i="9" s="1"/>
  <c r="C31" i="10"/>
  <c r="F26" i="10"/>
  <c r="G20" i="10"/>
  <c r="H67" i="10"/>
  <c r="F230" i="10"/>
  <c r="H235" i="10"/>
  <c r="C238" i="10"/>
  <c r="D231" i="10"/>
  <c r="C281" i="10"/>
  <c r="F269" i="10"/>
  <c r="H174" i="9"/>
  <c r="I173" i="9"/>
  <c r="H173" i="9" s="1"/>
  <c r="C252" i="9"/>
  <c r="D251" i="9"/>
  <c r="C251" i="9" s="1"/>
  <c r="K286" i="9"/>
  <c r="L289" i="10"/>
  <c r="L288" i="10" s="1"/>
  <c r="L20" i="10"/>
  <c r="L195" i="10"/>
  <c r="H196" i="10"/>
  <c r="C21" i="9"/>
  <c r="C289" i="9" s="1"/>
  <c r="K289" i="9"/>
  <c r="K288" i="9" s="1"/>
  <c r="C54" i="9"/>
  <c r="H231" i="9"/>
  <c r="I230" i="9"/>
  <c r="C288" i="9"/>
  <c r="H33" i="10"/>
  <c r="K26" i="10"/>
  <c r="C54" i="10"/>
  <c r="D53" i="10"/>
  <c r="C55" i="10"/>
  <c r="K20" i="9"/>
  <c r="E288" i="9"/>
  <c r="H45" i="9"/>
  <c r="D76" i="9"/>
  <c r="C198" i="9"/>
  <c r="D196" i="9"/>
  <c r="L195" i="9"/>
  <c r="L194" i="9" s="1"/>
  <c r="F230" i="9"/>
  <c r="F194" i="9" s="1"/>
  <c r="I270" i="9"/>
  <c r="J286" i="9"/>
  <c r="H283" i="9"/>
  <c r="C69" i="10"/>
  <c r="F67" i="10"/>
  <c r="C67" i="10" s="1"/>
  <c r="F204" i="10"/>
  <c r="F195" i="10" s="1"/>
  <c r="C205" i="10"/>
  <c r="C260" i="10"/>
  <c r="D259" i="10"/>
  <c r="C259" i="10" s="1"/>
  <c r="C276" i="10"/>
  <c r="D270" i="10"/>
  <c r="L269" i="10"/>
  <c r="H270" i="10"/>
  <c r="H283" i="10"/>
  <c r="H196" i="9"/>
  <c r="C216" i="9"/>
  <c r="H233" i="9"/>
  <c r="H251" i="9"/>
  <c r="C264" i="9"/>
  <c r="C276" i="9"/>
  <c r="G286" i="9"/>
  <c r="E289" i="10"/>
  <c r="E288" i="10" s="1"/>
  <c r="E20" i="10"/>
  <c r="I289" i="10"/>
  <c r="I288" i="10" s="1"/>
  <c r="I20" i="10"/>
  <c r="C80" i="10"/>
  <c r="D76" i="10"/>
  <c r="C136" i="10"/>
  <c r="D130" i="10"/>
  <c r="L130" i="10"/>
  <c r="H165" i="10"/>
  <c r="H174" i="10"/>
  <c r="E195" i="9"/>
  <c r="E194" i="9" s="1"/>
  <c r="H205" i="9"/>
  <c r="J204" i="9"/>
  <c r="J195" i="9" s="1"/>
  <c r="C246" i="9"/>
  <c r="C260" i="9"/>
  <c r="D259" i="9"/>
  <c r="C259" i="9" s="1"/>
  <c r="C272" i="9"/>
  <c r="H69" i="10"/>
  <c r="H77" i="10"/>
  <c r="J76" i="10"/>
  <c r="H89" i="10"/>
  <c r="C95" i="10"/>
  <c r="F83" i="10"/>
  <c r="H131" i="10"/>
  <c r="J130" i="10"/>
  <c r="F174" i="10"/>
  <c r="F173" i="10" s="1"/>
  <c r="C175" i="10"/>
  <c r="C58" i="10"/>
  <c r="C84" i="10"/>
  <c r="D83" i="10"/>
  <c r="L83" i="10"/>
  <c r="L75" i="10" s="1"/>
  <c r="L52" i="10" s="1"/>
  <c r="H103" i="10"/>
  <c r="C112" i="10"/>
  <c r="F130" i="10"/>
  <c r="D173" i="10"/>
  <c r="C173" i="10" s="1"/>
  <c r="L173" i="10"/>
  <c r="H173" i="10" s="1"/>
  <c r="H205" i="10"/>
  <c r="J231" i="10"/>
  <c r="C233" i="10"/>
  <c r="C252" i="10"/>
  <c r="D251" i="10"/>
  <c r="C251" i="10" s="1"/>
  <c r="H55" i="10"/>
  <c r="J54" i="10"/>
  <c r="J53" i="10" s="1"/>
  <c r="E83" i="10"/>
  <c r="E75" i="10" s="1"/>
  <c r="I83" i="10"/>
  <c r="H95" i="10"/>
  <c r="C166" i="10"/>
  <c r="D165" i="10"/>
  <c r="C165" i="10" s="1"/>
  <c r="H175" i="10"/>
  <c r="C188" i="10"/>
  <c r="L187" i="10"/>
  <c r="J204" i="10"/>
  <c r="H227" i="10"/>
  <c r="H259" i="10"/>
  <c r="G286" i="10"/>
  <c r="C174" i="9" l="1"/>
  <c r="L51" i="10"/>
  <c r="L50" i="10" s="1"/>
  <c r="G50" i="10"/>
  <c r="G287" i="10"/>
  <c r="K52" i="10"/>
  <c r="K51" i="10" s="1"/>
  <c r="K50" i="10" s="1"/>
  <c r="C204" i="10"/>
  <c r="H83" i="10"/>
  <c r="H191" i="10"/>
  <c r="H130" i="10"/>
  <c r="H187" i="10"/>
  <c r="L194" i="10"/>
  <c r="G50" i="9"/>
  <c r="G287" i="9"/>
  <c r="E286" i="10"/>
  <c r="E52" i="10"/>
  <c r="E51" i="10" s="1"/>
  <c r="L287" i="10"/>
  <c r="E51" i="9"/>
  <c r="J195" i="10"/>
  <c r="H204" i="10"/>
  <c r="D187" i="10"/>
  <c r="C187" i="10" s="1"/>
  <c r="J194" i="9"/>
  <c r="L286" i="10"/>
  <c r="I269" i="9"/>
  <c r="H270" i="9"/>
  <c r="H230" i="9"/>
  <c r="F53" i="10"/>
  <c r="H289" i="10"/>
  <c r="H288" i="10" s="1"/>
  <c r="C231" i="10"/>
  <c r="D230" i="10"/>
  <c r="C230" i="10" s="1"/>
  <c r="C26" i="10"/>
  <c r="F20" i="10"/>
  <c r="L286" i="9"/>
  <c r="H204" i="9"/>
  <c r="H53" i="9"/>
  <c r="J52" i="9"/>
  <c r="J51" i="9" s="1"/>
  <c r="C130" i="10"/>
  <c r="C196" i="9"/>
  <c r="D195" i="9"/>
  <c r="H231" i="10"/>
  <c r="J230" i="10"/>
  <c r="F75" i="10"/>
  <c r="F286" i="10" s="1"/>
  <c r="J75" i="10"/>
  <c r="J52" i="10" s="1"/>
  <c r="C270" i="10"/>
  <c r="D269" i="10"/>
  <c r="H26" i="10"/>
  <c r="K20" i="10"/>
  <c r="H20" i="10" s="1"/>
  <c r="C269" i="9"/>
  <c r="C26" i="9"/>
  <c r="F287" i="9"/>
  <c r="H76" i="10"/>
  <c r="C196" i="10"/>
  <c r="D195" i="10"/>
  <c r="C20" i="10"/>
  <c r="F286" i="9"/>
  <c r="L51" i="9"/>
  <c r="C83" i="10"/>
  <c r="H53" i="10"/>
  <c r="C174" i="10"/>
  <c r="H54" i="10"/>
  <c r="H195" i="9"/>
  <c r="C76" i="10"/>
  <c r="D75" i="10"/>
  <c r="C75" i="10" s="1"/>
  <c r="F194" i="10"/>
  <c r="C76" i="9"/>
  <c r="D75" i="9"/>
  <c r="H269" i="10"/>
  <c r="H289" i="9"/>
  <c r="H288" i="9" s="1"/>
  <c r="I75" i="10"/>
  <c r="C231" i="9"/>
  <c r="D230" i="9"/>
  <c r="C230" i="9" s="1"/>
  <c r="F51" i="9"/>
  <c r="F50" i="9" s="1"/>
  <c r="I75" i="9"/>
  <c r="D52" i="10" l="1"/>
  <c r="C52" i="10" s="1"/>
  <c r="K287" i="10"/>
  <c r="F52" i="10"/>
  <c r="L50" i="9"/>
  <c r="L287" i="9"/>
  <c r="C75" i="9"/>
  <c r="D52" i="9"/>
  <c r="D286" i="9"/>
  <c r="C269" i="10"/>
  <c r="D286" i="10"/>
  <c r="C53" i="10"/>
  <c r="J287" i="9"/>
  <c r="J50" i="9"/>
  <c r="F51" i="10"/>
  <c r="H269" i="9"/>
  <c r="I286" i="9"/>
  <c r="E287" i="9"/>
  <c r="E50" i="9"/>
  <c r="H75" i="9"/>
  <c r="I52" i="9"/>
  <c r="H75" i="10"/>
  <c r="I52" i="10"/>
  <c r="I286" i="10"/>
  <c r="H230" i="10"/>
  <c r="H286" i="10" s="1"/>
  <c r="J286" i="10"/>
  <c r="C195" i="9"/>
  <c r="C286" i="9" s="1"/>
  <c r="D194" i="9"/>
  <c r="C194" i="9" s="1"/>
  <c r="I194" i="9"/>
  <c r="H194" i="9" s="1"/>
  <c r="C195" i="10"/>
  <c r="D194" i="10"/>
  <c r="C194" i="10" s="1"/>
  <c r="J194" i="10"/>
  <c r="H194" i="10" s="1"/>
  <c r="H195" i="10"/>
  <c r="E287" i="10"/>
  <c r="E50" i="10"/>
  <c r="J51" i="10" l="1"/>
  <c r="J50" i="10" s="1"/>
  <c r="I51" i="10"/>
  <c r="H52" i="10"/>
  <c r="F50" i="10"/>
  <c r="F287" i="10"/>
  <c r="C286" i="10"/>
  <c r="D51" i="10"/>
  <c r="J287" i="10"/>
  <c r="H52" i="9"/>
  <c r="I51" i="9"/>
  <c r="H286" i="9"/>
  <c r="C52" i="9"/>
  <c r="D51" i="9"/>
  <c r="I50" i="9" l="1"/>
  <c r="H50" i="9" s="1"/>
  <c r="H51" i="9"/>
  <c r="I24" i="9"/>
  <c r="D287" i="10"/>
  <c r="C287" i="10" s="1"/>
  <c r="D50" i="10"/>
  <c r="C50" i="10" s="1"/>
  <c r="C51" i="10"/>
  <c r="D287" i="9"/>
  <c r="C287" i="9" s="1"/>
  <c r="C51" i="9"/>
  <c r="D50" i="9"/>
  <c r="C50" i="9" s="1"/>
  <c r="D24" i="9"/>
  <c r="I287" i="10"/>
  <c r="H287" i="10" s="1"/>
  <c r="H51" i="10"/>
  <c r="I50" i="10"/>
  <c r="H50" i="10" s="1"/>
  <c r="I20" i="9" l="1"/>
  <c r="H20" i="9" s="1"/>
  <c r="H24" i="9"/>
  <c r="C24" i="9"/>
  <c r="D20" i="9"/>
  <c r="C20" i="9" s="1"/>
  <c r="I287" i="9"/>
  <c r="H287" i="9" s="1"/>
  <c r="H298" i="8" l="1"/>
  <c r="C298" i="8"/>
  <c r="H297" i="8"/>
  <c r="C297" i="8"/>
  <c r="H296" i="8"/>
  <c r="C296" i="8"/>
  <c r="H295" i="8"/>
  <c r="C295" i="8"/>
  <c r="H294" i="8"/>
  <c r="C294" i="8"/>
  <c r="H293" i="8"/>
  <c r="C293" i="8"/>
  <c r="H292" i="8"/>
  <c r="C292" i="8"/>
  <c r="H291" i="8"/>
  <c r="H290" i="8" s="1"/>
  <c r="C291" i="8"/>
  <c r="L290" i="8"/>
  <c r="K290" i="8"/>
  <c r="J290" i="8"/>
  <c r="I290" i="8"/>
  <c r="G290" i="8"/>
  <c r="F290" i="8"/>
  <c r="E290" i="8"/>
  <c r="D290" i="8"/>
  <c r="C290" i="8"/>
  <c r="H285" i="8"/>
  <c r="C285" i="8"/>
  <c r="I283" i="8"/>
  <c r="H284" i="8"/>
  <c r="C284" i="8"/>
  <c r="L283" i="8"/>
  <c r="K283" i="8"/>
  <c r="J283" i="8"/>
  <c r="G283" i="8"/>
  <c r="F283" i="8"/>
  <c r="E283" i="8"/>
  <c r="D283" i="8"/>
  <c r="C283" i="8"/>
  <c r="I281" i="8"/>
  <c r="H281" i="8" s="1"/>
  <c r="C282" i="8"/>
  <c r="L281" i="8"/>
  <c r="K281" i="8"/>
  <c r="J281" i="8"/>
  <c r="G281" i="8"/>
  <c r="F281" i="8"/>
  <c r="E281" i="8"/>
  <c r="D281" i="8"/>
  <c r="C281" i="8"/>
  <c r="H280" i="8"/>
  <c r="C280" i="8"/>
  <c r="H279" i="8"/>
  <c r="C279" i="8"/>
  <c r="H278" i="8"/>
  <c r="C278" i="8"/>
  <c r="H277" i="8"/>
  <c r="C277" i="8"/>
  <c r="L276" i="8"/>
  <c r="K276" i="8"/>
  <c r="J276" i="8"/>
  <c r="I276" i="8"/>
  <c r="H276" i="8" s="1"/>
  <c r="G276" i="8"/>
  <c r="F276" i="8"/>
  <c r="E276" i="8"/>
  <c r="D276" i="8"/>
  <c r="C276" i="8" s="1"/>
  <c r="H275" i="8"/>
  <c r="C275" i="8"/>
  <c r="H274" i="8"/>
  <c r="C274" i="8"/>
  <c r="H273" i="8"/>
  <c r="C273" i="8"/>
  <c r="L272" i="8"/>
  <c r="L270" i="8" s="1"/>
  <c r="L269" i="8" s="1"/>
  <c r="K272" i="8"/>
  <c r="J272" i="8"/>
  <c r="I272" i="8"/>
  <c r="H272" i="8"/>
  <c r="G272" i="8"/>
  <c r="F272" i="8"/>
  <c r="E272" i="8"/>
  <c r="D272" i="8"/>
  <c r="C272" i="8" s="1"/>
  <c r="H271" i="8"/>
  <c r="C271" i="8"/>
  <c r="K270" i="8"/>
  <c r="J270" i="8"/>
  <c r="J269" i="8" s="1"/>
  <c r="I270" i="8"/>
  <c r="I269" i="8" s="1"/>
  <c r="G270" i="8"/>
  <c r="F270" i="8"/>
  <c r="F269" i="8" s="1"/>
  <c r="E270" i="8"/>
  <c r="E269" i="8" s="1"/>
  <c r="K269" i="8"/>
  <c r="G269" i="8"/>
  <c r="H268" i="8"/>
  <c r="C268" i="8"/>
  <c r="H267" i="8"/>
  <c r="C267" i="8"/>
  <c r="H266" i="8"/>
  <c r="C266" i="8"/>
  <c r="H265" i="8"/>
  <c r="C265" i="8"/>
  <c r="L264" i="8"/>
  <c r="K264" i="8"/>
  <c r="J264" i="8"/>
  <c r="I264" i="8"/>
  <c r="H264" i="8" s="1"/>
  <c r="G264" i="8"/>
  <c r="F264" i="8"/>
  <c r="E264" i="8"/>
  <c r="C264" i="8" s="1"/>
  <c r="D264" i="8"/>
  <c r="H263" i="8"/>
  <c r="C263" i="8"/>
  <c r="H262" i="8"/>
  <c r="C262" i="8"/>
  <c r="H261" i="8"/>
  <c r="C261" i="8"/>
  <c r="L260" i="8"/>
  <c r="L259" i="8" s="1"/>
  <c r="K260" i="8"/>
  <c r="J260" i="8"/>
  <c r="I260" i="8"/>
  <c r="H260" i="8" s="1"/>
  <c r="G260" i="8"/>
  <c r="F260" i="8"/>
  <c r="E260" i="8"/>
  <c r="E259" i="8" s="1"/>
  <c r="D260" i="8"/>
  <c r="D259" i="8" s="1"/>
  <c r="C259" i="8" s="1"/>
  <c r="K259" i="8"/>
  <c r="J259" i="8"/>
  <c r="G259" i="8"/>
  <c r="F259" i="8"/>
  <c r="H258" i="8"/>
  <c r="C258" i="8"/>
  <c r="H257" i="8"/>
  <c r="C257" i="8"/>
  <c r="H256" i="8"/>
  <c r="C256" i="8"/>
  <c r="H255" i="8"/>
  <c r="C255" i="8"/>
  <c r="H254" i="8"/>
  <c r="C254" i="8"/>
  <c r="H253" i="8"/>
  <c r="C253" i="8"/>
  <c r="L252" i="8"/>
  <c r="K252" i="8"/>
  <c r="K251" i="8" s="1"/>
  <c r="J252" i="8"/>
  <c r="J251" i="8" s="1"/>
  <c r="G252" i="8"/>
  <c r="G251" i="8" s="1"/>
  <c r="F252" i="8"/>
  <c r="F251" i="8" s="1"/>
  <c r="E252" i="8"/>
  <c r="D252" i="8"/>
  <c r="C252" i="8"/>
  <c r="L251" i="8"/>
  <c r="E251" i="8"/>
  <c r="D251" i="8"/>
  <c r="H250" i="8"/>
  <c r="C250" i="8"/>
  <c r="H249" i="8"/>
  <c r="C249" i="8"/>
  <c r="H248" i="8"/>
  <c r="C248" i="8"/>
  <c r="H247" i="8"/>
  <c r="C247" i="8"/>
  <c r="L246" i="8"/>
  <c r="K246" i="8"/>
  <c r="J246" i="8"/>
  <c r="G246" i="8"/>
  <c r="F246" i="8"/>
  <c r="E246" i="8"/>
  <c r="D246" i="8"/>
  <c r="C246" i="8"/>
  <c r="H245" i="8"/>
  <c r="C245" i="8"/>
  <c r="H244" i="8"/>
  <c r="C244" i="8"/>
  <c r="H243" i="8"/>
  <c r="C243" i="8"/>
  <c r="H242" i="8"/>
  <c r="C242" i="8"/>
  <c r="H241" i="8"/>
  <c r="C241" i="8"/>
  <c r="H240" i="8"/>
  <c r="C240" i="8"/>
  <c r="H239" i="8"/>
  <c r="C239" i="8"/>
  <c r="L238" i="8"/>
  <c r="K238" i="8"/>
  <c r="J238" i="8"/>
  <c r="G238" i="8"/>
  <c r="F238" i="8"/>
  <c r="E238" i="8"/>
  <c r="C238" i="8" s="1"/>
  <c r="D238" i="8"/>
  <c r="H237" i="8"/>
  <c r="C237" i="8"/>
  <c r="H236" i="8"/>
  <c r="C236" i="8"/>
  <c r="L235" i="8"/>
  <c r="K235" i="8"/>
  <c r="J235" i="8"/>
  <c r="G235" i="8"/>
  <c r="F235" i="8"/>
  <c r="E235" i="8"/>
  <c r="C235" i="8" s="1"/>
  <c r="D235" i="8"/>
  <c r="H234" i="8"/>
  <c r="C234" i="8"/>
  <c r="L233" i="8"/>
  <c r="K233" i="8"/>
  <c r="K231" i="8" s="1"/>
  <c r="J233" i="8"/>
  <c r="J231" i="8" s="1"/>
  <c r="G233" i="8"/>
  <c r="G231" i="8" s="1"/>
  <c r="G230" i="8" s="1"/>
  <c r="F233" i="8"/>
  <c r="F231" i="8" s="1"/>
  <c r="F230" i="8" s="1"/>
  <c r="E233" i="8"/>
  <c r="D233" i="8"/>
  <c r="C233" i="8"/>
  <c r="C232" i="8"/>
  <c r="L231" i="8"/>
  <c r="D231" i="8"/>
  <c r="H229" i="8"/>
  <c r="C229" i="8"/>
  <c r="H228" i="8"/>
  <c r="C228" i="8"/>
  <c r="L227" i="8"/>
  <c r="K227" i="8"/>
  <c r="J227" i="8"/>
  <c r="I227" i="8"/>
  <c r="H227" i="8" s="1"/>
  <c r="G227" i="8"/>
  <c r="F227" i="8"/>
  <c r="E227" i="8"/>
  <c r="C227" i="8" s="1"/>
  <c r="D227" i="8"/>
  <c r="H226" i="8"/>
  <c r="C226" i="8"/>
  <c r="H225" i="8"/>
  <c r="C225" i="8"/>
  <c r="H224" i="8"/>
  <c r="C224" i="8"/>
  <c r="H223" i="8"/>
  <c r="C223" i="8"/>
  <c r="H222" i="8"/>
  <c r="C222" i="8"/>
  <c r="H221" i="8"/>
  <c r="C221" i="8"/>
  <c r="H220" i="8"/>
  <c r="C220" i="8"/>
  <c r="H219" i="8"/>
  <c r="C219" i="8"/>
  <c r="H218" i="8"/>
  <c r="C218" i="8"/>
  <c r="H217" i="8"/>
  <c r="C217" i="8"/>
  <c r="L216" i="8"/>
  <c r="K216" i="8"/>
  <c r="J216" i="8"/>
  <c r="G216" i="8"/>
  <c r="F216" i="8"/>
  <c r="E216" i="8"/>
  <c r="C216" i="8" s="1"/>
  <c r="D216" i="8"/>
  <c r="H215" i="8"/>
  <c r="C215" i="8"/>
  <c r="H214" i="8"/>
  <c r="C214" i="8"/>
  <c r="H213" i="8"/>
  <c r="C213" i="8"/>
  <c r="H212" i="8"/>
  <c r="C212" i="8"/>
  <c r="H211" i="8"/>
  <c r="C211" i="8"/>
  <c r="H210" i="8"/>
  <c r="C210" i="8"/>
  <c r="H209" i="8"/>
  <c r="C209" i="8"/>
  <c r="H208" i="8"/>
  <c r="C208" i="8"/>
  <c r="H207" i="8"/>
  <c r="C207" i="8"/>
  <c r="H206" i="8"/>
  <c r="C206" i="8"/>
  <c r="L205" i="8"/>
  <c r="K205" i="8"/>
  <c r="J205" i="8"/>
  <c r="J204" i="8" s="1"/>
  <c r="G205" i="8"/>
  <c r="F205" i="8"/>
  <c r="F204" i="8" s="1"/>
  <c r="E205" i="8"/>
  <c r="C205" i="8" s="1"/>
  <c r="D205" i="8"/>
  <c r="L204" i="8"/>
  <c r="K204" i="8"/>
  <c r="G204" i="8"/>
  <c r="D204" i="8"/>
  <c r="H203" i="8"/>
  <c r="C203" i="8"/>
  <c r="H202" i="8"/>
  <c r="C202" i="8"/>
  <c r="H201" i="8"/>
  <c r="C201" i="8"/>
  <c r="H200" i="8"/>
  <c r="C200" i="8"/>
  <c r="H199" i="8"/>
  <c r="C199" i="8"/>
  <c r="L198" i="8"/>
  <c r="L196" i="8" s="1"/>
  <c r="L195" i="8" s="1"/>
  <c r="K198" i="8"/>
  <c r="J198" i="8"/>
  <c r="I198" i="8"/>
  <c r="H198" i="8" s="1"/>
  <c r="G198" i="8"/>
  <c r="F198" i="8"/>
  <c r="E198" i="8"/>
  <c r="E196" i="8" s="1"/>
  <c r="D198" i="8"/>
  <c r="C198" i="8" s="1"/>
  <c r="H197" i="8"/>
  <c r="C197" i="8"/>
  <c r="K196" i="8"/>
  <c r="J196" i="8"/>
  <c r="G196" i="8"/>
  <c r="F196" i="8"/>
  <c r="F195" i="8" s="1"/>
  <c r="F194" i="8" s="1"/>
  <c r="K195" i="8"/>
  <c r="G195" i="8"/>
  <c r="C193" i="8"/>
  <c r="L192" i="8"/>
  <c r="K192" i="8"/>
  <c r="K191" i="8" s="1"/>
  <c r="J192" i="8"/>
  <c r="J191" i="8" s="1"/>
  <c r="J187" i="8" s="1"/>
  <c r="G192" i="8"/>
  <c r="G191" i="8" s="1"/>
  <c r="F192" i="8"/>
  <c r="F191" i="8" s="1"/>
  <c r="F187" i="8" s="1"/>
  <c r="E192" i="8"/>
  <c r="D192" i="8"/>
  <c r="C192" i="8"/>
  <c r="L191" i="8"/>
  <c r="E191" i="8"/>
  <c r="D191" i="8"/>
  <c r="H190" i="8"/>
  <c r="C190" i="8"/>
  <c r="H189" i="8"/>
  <c r="C189" i="8"/>
  <c r="L188" i="8"/>
  <c r="L187" i="8" s="1"/>
  <c r="K188" i="8"/>
  <c r="J188" i="8"/>
  <c r="I188" i="8"/>
  <c r="G188" i="8"/>
  <c r="F188" i="8"/>
  <c r="E188" i="8"/>
  <c r="D188" i="8"/>
  <c r="D187" i="8" s="1"/>
  <c r="K187" i="8"/>
  <c r="G187" i="8"/>
  <c r="H186" i="8"/>
  <c r="C186" i="8"/>
  <c r="C185" i="8"/>
  <c r="L184" i="8"/>
  <c r="K184" i="8"/>
  <c r="J184" i="8"/>
  <c r="G184" i="8"/>
  <c r="G173" i="8" s="1"/>
  <c r="F184" i="8"/>
  <c r="E184" i="8"/>
  <c r="D184" i="8"/>
  <c r="C184" i="8"/>
  <c r="H183" i="8"/>
  <c r="C183" i="8"/>
  <c r="H182" i="8"/>
  <c r="C182" i="8"/>
  <c r="H181" i="8"/>
  <c r="C181" i="8"/>
  <c r="H180" i="8"/>
  <c r="C180" i="8"/>
  <c r="L179" i="8"/>
  <c r="K179" i="8"/>
  <c r="J179" i="8"/>
  <c r="I179" i="8"/>
  <c r="H179" i="8"/>
  <c r="G179" i="8"/>
  <c r="F179" i="8"/>
  <c r="E179" i="8"/>
  <c r="E174" i="8" s="1"/>
  <c r="E173" i="8" s="1"/>
  <c r="D179" i="8"/>
  <c r="C179" i="8" s="1"/>
  <c r="H178" i="8"/>
  <c r="C178" i="8"/>
  <c r="H177" i="8"/>
  <c r="C177" i="8"/>
  <c r="C176" i="8"/>
  <c r="L175" i="8"/>
  <c r="K175" i="8"/>
  <c r="K174" i="8" s="1"/>
  <c r="K173" i="8" s="1"/>
  <c r="J175" i="8"/>
  <c r="G175" i="8"/>
  <c r="G174" i="8" s="1"/>
  <c r="F175" i="8"/>
  <c r="E175" i="8"/>
  <c r="D175" i="8"/>
  <c r="D174" i="8" s="1"/>
  <c r="J174" i="8"/>
  <c r="J173" i="8" s="1"/>
  <c r="F174" i="8"/>
  <c r="F173" i="8" s="1"/>
  <c r="D173" i="8"/>
  <c r="H172" i="8"/>
  <c r="C172" i="8"/>
  <c r="H171" i="8"/>
  <c r="C171" i="8"/>
  <c r="H170" i="8"/>
  <c r="D170" i="8"/>
  <c r="C170" i="8"/>
  <c r="H169" i="8"/>
  <c r="C169" i="8"/>
  <c r="H168" i="8"/>
  <c r="C168" i="8"/>
  <c r="H167" i="8"/>
  <c r="C167" i="8"/>
  <c r="L166" i="8"/>
  <c r="L165" i="8" s="1"/>
  <c r="K166" i="8"/>
  <c r="J166" i="8"/>
  <c r="J165" i="8" s="1"/>
  <c r="I166" i="8"/>
  <c r="H166" i="8"/>
  <c r="G166" i="8"/>
  <c r="F166" i="8"/>
  <c r="E166" i="8"/>
  <c r="E165" i="8" s="1"/>
  <c r="D166" i="8"/>
  <c r="K165" i="8"/>
  <c r="G165" i="8"/>
  <c r="F165" i="8"/>
  <c r="H164" i="8"/>
  <c r="C164" i="8"/>
  <c r="H163" i="8"/>
  <c r="C163" i="8"/>
  <c r="H162" i="8"/>
  <c r="C162" i="8"/>
  <c r="H161" i="8"/>
  <c r="C161" i="8"/>
  <c r="L160" i="8"/>
  <c r="K160" i="8"/>
  <c r="J160" i="8"/>
  <c r="I160" i="8"/>
  <c r="H160" i="8" s="1"/>
  <c r="G160" i="8"/>
  <c r="F160" i="8"/>
  <c r="E160" i="8"/>
  <c r="C160" i="8" s="1"/>
  <c r="D160" i="8"/>
  <c r="H159" i="8"/>
  <c r="C159" i="8"/>
  <c r="H158" i="8"/>
  <c r="C158" i="8"/>
  <c r="H157" i="8"/>
  <c r="C157" i="8"/>
  <c r="H156" i="8"/>
  <c r="C156" i="8"/>
  <c r="H155" i="8"/>
  <c r="C155" i="8"/>
  <c r="H154" i="8"/>
  <c r="C154" i="8"/>
  <c r="H153" i="8"/>
  <c r="C153" i="8"/>
  <c r="C152" i="8"/>
  <c r="L151" i="8"/>
  <c r="K151" i="8"/>
  <c r="J151" i="8"/>
  <c r="G151" i="8"/>
  <c r="F151" i="8"/>
  <c r="E151" i="8"/>
  <c r="D151" i="8"/>
  <c r="C151" i="8"/>
  <c r="H150" i="8"/>
  <c r="C150" i="8"/>
  <c r="H149" i="8"/>
  <c r="C149" i="8"/>
  <c r="H148" i="8"/>
  <c r="C148" i="8"/>
  <c r="H147" i="8"/>
  <c r="C147" i="8"/>
  <c r="H146" i="8"/>
  <c r="C146" i="8"/>
  <c r="C145" i="8"/>
  <c r="L144" i="8"/>
  <c r="K144" i="8"/>
  <c r="J144" i="8"/>
  <c r="G144" i="8"/>
  <c r="F144" i="8"/>
  <c r="E144" i="8"/>
  <c r="D144" i="8"/>
  <c r="C144" i="8"/>
  <c r="H143" i="8"/>
  <c r="C143" i="8"/>
  <c r="C142" i="8"/>
  <c r="L141" i="8"/>
  <c r="K141" i="8"/>
  <c r="J141" i="8"/>
  <c r="G141" i="8"/>
  <c r="F141" i="8"/>
  <c r="E141" i="8"/>
  <c r="D141" i="8"/>
  <c r="C141" i="8"/>
  <c r="H140" i="8"/>
  <c r="C140" i="8"/>
  <c r="H139" i="8"/>
  <c r="C139" i="8"/>
  <c r="H138" i="8"/>
  <c r="C138" i="8"/>
  <c r="H137" i="8"/>
  <c r="C137" i="8"/>
  <c r="L136" i="8"/>
  <c r="K136" i="8"/>
  <c r="J136" i="8"/>
  <c r="I136" i="8"/>
  <c r="H136" i="8" s="1"/>
  <c r="G136" i="8"/>
  <c r="F136" i="8"/>
  <c r="E136" i="8"/>
  <c r="C136" i="8" s="1"/>
  <c r="D136" i="8"/>
  <c r="H135" i="8"/>
  <c r="C135" i="8"/>
  <c r="H134" i="8"/>
  <c r="C134" i="8"/>
  <c r="H133" i="8"/>
  <c r="C133" i="8"/>
  <c r="C132" i="8"/>
  <c r="L131" i="8"/>
  <c r="K131" i="8"/>
  <c r="J131" i="8"/>
  <c r="J130" i="8" s="1"/>
  <c r="G131" i="8"/>
  <c r="F131" i="8"/>
  <c r="F130" i="8" s="1"/>
  <c r="E131" i="8"/>
  <c r="D131" i="8"/>
  <c r="C131" i="8"/>
  <c r="L130" i="8"/>
  <c r="D130" i="8"/>
  <c r="H129" i="8"/>
  <c r="H128" i="8" s="1"/>
  <c r="C129" i="8"/>
  <c r="C128" i="8" s="1"/>
  <c r="L128" i="8"/>
  <c r="K128" i="8"/>
  <c r="J128" i="8"/>
  <c r="I128" i="8"/>
  <c r="G128" i="8"/>
  <c r="F128" i="8"/>
  <c r="E128" i="8"/>
  <c r="D128" i="8"/>
  <c r="H127" i="8"/>
  <c r="C127" i="8"/>
  <c r="H126" i="8"/>
  <c r="D126" i="8"/>
  <c r="C126" i="8"/>
  <c r="H125" i="8"/>
  <c r="C125" i="8"/>
  <c r="H124" i="8"/>
  <c r="C124" i="8"/>
  <c r="I122" i="8"/>
  <c r="H122" i="8" s="1"/>
  <c r="H123" i="8"/>
  <c r="C123" i="8"/>
  <c r="L122" i="8"/>
  <c r="K122" i="8"/>
  <c r="J122" i="8"/>
  <c r="G122" i="8"/>
  <c r="F122" i="8"/>
  <c r="E122" i="8"/>
  <c r="D122" i="8"/>
  <c r="C122" i="8" s="1"/>
  <c r="H121" i="8"/>
  <c r="C121" i="8"/>
  <c r="H120" i="8"/>
  <c r="C120" i="8"/>
  <c r="C119" i="8"/>
  <c r="H118" i="8"/>
  <c r="C118" i="8"/>
  <c r="H117" i="8"/>
  <c r="C117" i="8"/>
  <c r="L116" i="8"/>
  <c r="K116" i="8"/>
  <c r="J116" i="8"/>
  <c r="G116" i="8"/>
  <c r="F116" i="8"/>
  <c r="E116" i="8"/>
  <c r="C116" i="8" s="1"/>
  <c r="D116" i="8"/>
  <c r="H115" i="8"/>
  <c r="C115" i="8"/>
  <c r="H114" i="8"/>
  <c r="C114" i="8"/>
  <c r="I112" i="8"/>
  <c r="H112" i="8" s="1"/>
  <c r="H113" i="8"/>
  <c r="C113" i="8"/>
  <c r="L112" i="8"/>
  <c r="K112" i="8"/>
  <c r="J112" i="8"/>
  <c r="G112" i="8"/>
  <c r="F112" i="8"/>
  <c r="E112" i="8"/>
  <c r="D112" i="8"/>
  <c r="C112" i="8" s="1"/>
  <c r="H111" i="8"/>
  <c r="C111" i="8"/>
  <c r="H110" i="8"/>
  <c r="C110" i="8"/>
  <c r="H109" i="8"/>
  <c r="C109" i="8"/>
  <c r="H108" i="8"/>
  <c r="C108" i="8"/>
  <c r="H107" i="8"/>
  <c r="C107" i="8"/>
  <c r="H106" i="8"/>
  <c r="C106" i="8"/>
  <c r="C105" i="8"/>
  <c r="H104" i="8"/>
  <c r="C104" i="8"/>
  <c r="L103" i="8"/>
  <c r="K103" i="8"/>
  <c r="J103" i="8"/>
  <c r="G103" i="8"/>
  <c r="F103" i="8"/>
  <c r="E103" i="8"/>
  <c r="D103" i="8"/>
  <c r="H102" i="8"/>
  <c r="C102" i="8"/>
  <c r="H101" i="8"/>
  <c r="C101" i="8"/>
  <c r="H100" i="8"/>
  <c r="C100" i="8"/>
  <c r="H99" i="8"/>
  <c r="C99" i="8"/>
  <c r="C98" i="8"/>
  <c r="H97" i="8"/>
  <c r="C97" i="8"/>
  <c r="H96" i="8"/>
  <c r="C96" i="8"/>
  <c r="L95" i="8"/>
  <c r="K95" i="8"/>
  <c r="J95" i="8"/>
  <c r="G95" i="8"/>
  <c r="F95" i="8"/>
  <c r="E95" i="8"/>
  <c r="D95" i="8"/>
  <c r="H94" i="8"/>
  <c r="C94" i="8"/>
  <c r="H93" i="8"/>
  <c r="C93" i="8"/>
  <c r="H92" i="8"/>
  <c r="C92" i="8"/>
  <c r="C91" i="8"/>
  <c r="H90" i="8"/>
  <c r="C90" i="8"/>
  <c r="L89" i="8"/>
  <c r="K89" i="8"/>
  <c r="J89" i="8"/>
  <c r="J83" i="8" s="1"/>
  <c r="G89" i="8"/>
  <c r="F89" i="8"/>
  <c r="F83" i="8" s="1"/>
  <c r="E89" i="8"/>
  <c r="D89" i="8"/>
  <c r="H88" i="8"/>
  <c r="C88" i="8"/>
  <c r="H87" i="8"/>
  <c r="C87" i="8"/>
  <c r="H86" i="8"/>
  <c r="C86" i="8"/>
  <c r="I84" i="8"/>
  <c r="H85" i="8"/>
  <c r="C85" i="8"/>
  <c r="L84" i="8"/>
  <c r="K84" i="8"/>
  <c r="K83" i="8" s="1"/>
  <c r="J84" i="8"/>
  <c r="H84" i="8"/>
  <c r="G84" i="8"/>
  <c r="G83" i="8" s="1"/>
  <c r="F84" i="8"/>
  <c r="E84" i="8"/>
  <c r="D84" i="8"/>
  <c r="C82" i="8"/>
  <c r="H81" i="8"/>
  <c r="C81" i="8"/>
  <c r="L80" i="8"/>
  <c r="K80" i="8"/>
  <c r="J80" i="8"/>
  <c r="G80" i="8"/>
  <c r="F80" i="8"/>
  <c r="E80" i="8"/>
  <c r="D80" i="8"/>
  <c r="C79" i="8"/>
  <c r="H78" i="8"/>
  <c r="C78" i="8"/>
  <c r="L77" i="8"/>
  <c r="K77" i="8"/>
  <c r="J77" i="8"/>
  <c r="J76" i="8" s="1"/>
  <c r="G77" i="8"/>
  <c r="F77" i="8"/>
  <c r="F76" i="8" s="1"/>
  <c r="F75" i="8" s="1"/>
  <c r="E77" i="8"/>
  <c r="E76" i="8" s="1"/>
  <c r="D77" i="8"/>
  <c r="L76" i="8"/>
  <c r="K76" i="8"/>
  <c r="G76" i="8"/>
  <c r="D76" i="8"/>
  <c r="J75" i="8"/>
  <c r="H74" i="8"/>
  <c r="C74" i="8"/>
  <c r="H73" i="8"/>
  <c r="C73" i="8"/>
  <c r="H72" i="8"/>
  <c r="C72" i="8"/>
  <c r="H71" i="8"/>
  <c r="C71" i="8"/>
  <c r="C70" i="8"/>
  <c r="L69" i="8"/>
  <c r="K69" i="8"/>
  <c r="K67" i="8" s="1"/>
  <c r="J69" i="8"/>
  <c r="G69" i="8"/>
  <c r="G67" i="8" s="1"/>
  <c r="F69" i="8"/>
  <c r="E69" i="8"/>
  <c r="E67" i="8" s="1"/>
  <c r="D69" i="8"/>
  <c r="C69" i="8"/>
  <c r="H68" i="8"/>
  <c r="C68" i="8"/>
  <c r="L67" i="8"/>
  <c r="J67" i="8"/>
  <c r="F67" i="8"/>
  <c r="D67" i="8"/>
  <c r="H66" i="8"/>
  <c r="C66" i="8"/>
  <c r="H65" i="8"/>
  <c r="C65" i="8"/>
  <c r="H64" i="8"/>
  <c r="C64" i="8"/>
  <c r="H63" i="8"/>
  <c r="C63" i="8"/>
  <c r="H62" i="8"/>
  <c r="C62" i="8"/>
  <c r="H61" i="8"/>
  <c r="C61" i="8"/>
  <c r="C60" i="8"/>
  <c r="H59" i="8"/>
  <c r="C59" i="8"/>
  <c r="L58" i="8"/>
  <c r="K58" i="8"/>
  <c r="J58" i="8"/>
  <c r="G58" i="8"/>
  <c r="F58" i="8"/>
  <c r="E58" i="8"/>
  <c r="D58" i="8"/>
  <c r="C58" i="8" s="1"/>
  <c r="C57" i="8"/>
  <c r="H56" i="8"/>
  <c r="C56" i="8"/>
  <c r="L55" i="8"/>
  <c r="K55" i="8"/>
  <c r="J55" i="8"/>
  <c r="J54" i="8" s="1"/>
  <c r="J53" i="8" s="1"/>
  <c r="G55" i="8"/>
  <c r="F55" i="8"/>
  <c r="F54" i="8" s="1"/>
  <c r="F53" i="8" s="1"/>
  <c r="F52" i="8" s="1"/>
  <c r="F51" i="8" s="1"/>
  <c r="F50" i="8" s="1"/>
  <c r="E55" i="8"/>
  <c r="E54" i="8" s="1"/>
  <c r="E53" i="8" s="1"/>
  <c r="D55" i="8"/>
  <c r="C55" i="8" s="1"/>
  <c r="L54" i="8"/>
  <c r="K54" i="8"/>
  <c r="K53" i="8" s="1"/>
  <c r="G54" i="8"/>
  <c r="G53" i="8" s="1"/>
  <c r="D54" i="8"/>
  <c r="D53" i="8" s="1"/>
  <c r="C53" i="8" s="1"/>
  <c r="L53" i="8"/>
  <c r="H47" i="8"/>
  <c r="C47" i="8"/>
  <c r="H46" i="8"/>
  <c r="C46" i="8"/>
  <c r="L45" i="8"/>
  <c r="G45" i="8"/>
  <c r="H44" i="8"/>
  <c r="C44" i="8"/>
  <c r="K43" i="8"/>
  <c r="J43" i="8"/>
  <c r="I43" i="8"/>
  <c r="H43" i="8" s="1"/>
  <c r="F43" i="8"/>
  <c r="E43" i="8"/>
  <c r="D43" i="8"/>
  <c r="C43" i="8" s="1"/>
  <c r="H42" i="8"/>
  <c r="C42" i="8"/>
  <c r="I41" i="8"/>
  <c r="H41" i="8" s="1"/>
  <c r="D41" i="8"/>
  <c r="H40" i="8"/>
  <c r="C40" i="8"/>
  <c r="H39" i="8"/>
  <c r="C39" i="8"/>
  <c r="H38" i="8"/>
  <c r="C38" i="8"/>
  <c r="H37" i="8"/>
  <c r="C37" i="8"/>
  <c r="K36" i="8"/>
  <c r="H36" i="8" s="1"/>
  <c r="F36" i="8"/>
  <c r="C36" i="8" s="1"/>
  <c r="H35" i="8"/>
  <c r="C35" i="8"/>
  <c r="H34" i="8"/>
  <c r="C34" i="8"/>
  <c r="K33" i="8"/>
  <c r="H33" i="8" s="1"/>
  <c r="F33" i="8"/>
  <c r="C33" i="8" s="1"/>
  <c r="H32" i="8"/>
  <c r="C32" i="8"/>
  <c r="K31" i="8"/>
  <c r="H31" i="8" s="1"/>
  <c r="F31" i="8"/>
  <c r="C31" i="8" s="1"/>
  <c r="H30" i="8"/>
  <c r="C30" i="8"/>
  <c r="H29" i="8"/>
  <c r="C29" i="8"/>
  <c r="H28" i="8"/>
  <c r="C28" i="8"/>
  <c r="K27" i="8"/>
  <c r="H27" i="8" s="1"/>
  <c r="F27" i="8"/>
  <c r="K26" i="8"/>
  <c r="H25" i="8"/>
  <c r="C25" i="8"/>
  <c r="D24" i="8"/>
  <c r="C24" i="8" s="1"/>
  <c r="H23" i="8"/>
  <c r="C23" i="8"/>
  <c r="H22" i="8"/>
  <c r="C22" i="8"/>
  <c r="L21" i="8"/>
  <c r="L289" i="8" s="1"/>
  <c r="L288" i="8" s="1"/>
  <c r="K21" i="8"/>
  <c r="K289" i="8" s="1"/>
  <c r="K288" i="8" s="1"/>
  <c r="J21" i="8"/>
  <c r="I21" i="8"/>
  <c r="G21" i="8"/>
  <c r="G289" i="8" s="1"/>
  <c r="G288" i="8" s="1"/>
  <c r="F21" i="8"/>
  <c r="E21" i="8"/>
  <c r="E289" i="8" s="1"/>
  <c r="E288" i="8" s="1"/>
  <c r="D21" i="8"/>
  <c r="D289" i="8" s="1"/>
  <c r="D288" i="8" s="1"/>
  <c r="L20" i="8"/>
  <c r="H298" i="7"/>
  <c r="C298" i="7"/>
  <c r="H297" i="7"/>
  <c r="C297" i="7"/>
  <c r="H296" i="7"/>
  <c r="C296" i="7"/>
  <c r="H295" i="7"/>
  <c r="C295" i="7"/>
  <c r="H294" i="7"/>
  <c r="C294" i="7"/>
  <c r="H293" i="7"/>
  <c r="C293" i="7"/>
  <c r="H292" i="7"/>
  <c r="C292" i="7"/>
  <c r="H291" i="7"/>
  <c r="H290" i="7" s="1"/>
  <c r="C291" i="7"/>
  <c r="C290" i="7" s="1"/>
  <c r="L290" i="7"/>
  <c r="K290" i="7"/>
  <c r="J290" i="7"/>
  <c r="I290" i="7"/>
  <c r="G290" i="7"/>
  <c r="F290" i="7"/>
  <c r="E290" i="7"/>
  <c r="D290" i="7"/>
  <c r="C285" i="7"/>
  <c r="H284" i="7"/>
  <c r="C284" i="7"/>
  <c r="L283" i="7"/>
  <c r="J283" i="7"/>
  <c r="G283" i="7"/>
  <c r="F283" i="7"/>
  <c r="E283" i="7"/>
  <c r="D283" i="7"/>
  <c r="K281" i="7"/>
  <c r="H282" i="7"/>
  <c r="C282" i="7"/>
  <c r="L281" i="7"/>
  <c r="J281" i="7"/>
  <c r="I281" i="7"/>
  <c r="G281" i="7"/>
  <c r="F281" i="7"/>
  <c r="E281" i="7"/>
  <c r="D281" i="7"/>
  <c r="C281" i="7" s="1"/>
  <c r="C280" i="7"/>
  <c r="H279" i="7"/>
  <c r="C279" i="7"/>
  <c r="C278" i="7"/>
  <c r="H277" i="7"/>
  <c r="C277" i="7"/>
  <c r="L276" i="7"/>
  <c r="L270" i="7" s="1"/>
  <c r="L269" i="7" s="1"/>
  <c r="J276" i="7"/>
  <c r="G276" i="7"/>
  <c r="F276" i="7"/>
  <c r="E276" i="7"/>
  <c r="D276" i="7"/>
  <c r="C276" i="7" s="1"/>
  <c r="H275" i="7"/>
  <c r="C275" i="7"/>
  <c r="H274" i="7"/>
  <c r="C274" i="7"/>
  <c r="K272" i="7"/>
  <c r="H273" i="7"/>
  <c r="C273" i="7"/>
  <c r="L272" i="7"/>
  <c r="J272" i="7"/>
  <c r="J270" i="7" s="1"/>
  <c r="J269" i="7" s="1"/>
  <c r="I272" i="7"/>
  <c r="G272" i="7"/>
  <c r="F272" i="7"/>
  <c r="F270" i="7" s="1"/>
  <c r="E272" i="7"/>
  <c r="E270" i="7" s="1"/>
  <c r="E269" i="7" s="1"/>
  <c r="D272" i="7"/>
  <c r="C271" i="7"/>
  <c r="G270" i="7"/>
  <c r="G269" i="7" s="1"/>
  <c r="D270" i="7"/>
  <c r="F269" i="7"/>
  <c r="H268" i="7"/>
  <c r="C268" i="7"/>
  <c r="C267" i="7"/>
  <c r="H266" i="7"/>
  <c r="C266" i="7"/>
  <c r="K264" i="7"/>
  <c r="K259" i="7" s="1"/>
  <c r="C265" i="7"/>
  <c r="L264" i="7"/>
  <c r="J264" i="7"/>
  <c r="G264" i="7"/>
  <c r="F264" i="7"/>
  <c r="E264" i="7"/>
  <c r="D264" i="7"/>
  <c r="C264" i="7" s="1"/>
  <c r="H263" i="7"/>
  <c r="C263" i="7"/>
  <c r="H262" i="7"/>
  <c r="C262" i="7"/>
  <c r="K260" i="7"/>
  <c r="H261" i="7"/>
  <c r="C261" i="7"/>
  <c r="L260" i="7"/>
  <c r="J260" i="7"/>
  <c r="J259" i="7" s="1"/>
  <c r="I260" i="7"/>
  <c r="H260" i="7" s="1"/>
  <c r="G260" i="7"/>
  <c r="F260" i="7"/>
  <c r="F259" i="7" s="1"/>
  <c r="E260" i="7"/>
  <c r="E259" i="7" s="1"/>
  <c r="D260" i="7"/>
  <c r="C260" i="7" s="1"/>
  <c r="L259" i="7"/>
  <c r="G259" i="7"/>
  <c r="C259" i="7" s="1"/>
  <c r="D259" i="7"/>
  <c r="H258" i="7"/>
  <c r="C258" i="7"/>
  <c r="H257" i="7"/>
  <c r="C257" i="7"/>
  <c r="H256" i="7"/>
  <c r="C256" i="7"/>
  <c r="H255" i="7"/>
  <c r="C255" i="7"/>
  <c r="H254" i="7"/>
  <c r="C254" i="7"/>
  <c r="K252" i="7"/>
  <c r="H253" i="7"/>
  <c r="C253" i="7"/>
  <c r="L252" i="7"/>
  <c r="J252" i="7"/>
  <c r="J251" i="7" s="1"/>
  <c r="I252" i="7"/>
  <c r="G252" i="7"/>
  <c r="F252" i="7"/>
  <c r="F251" i="7" s="1"/>
  <c r="E252" i="7"/>
  <c r="E251" i="7" s="1"/>
  <c r="D252" i="7"/>
  <c r="L251" i="7"/>
  <c r="K251" i="7"/>
  <c r="G251" i="7"/>
  <c r="D251" i="7"/>
  <c r="H250" i="7"/>
  <c r="C250" i="7"/>
  <c r="H249" i="7"/>
  <c r="C249" i="7"/>
  <c r="H248" i="7"/>
  <c r="C248" i="7"/>
  <c r="K246" i="7"/>
  <c r="H247" i="7"/>
  <c r="C247" i="7"/>
  <c r="L246" i="7"/>
  <c r="J246" i="7"/>
  <c r="I246" i="7"/>
  <c r="G246" i="7"/>
  <c r="F246" i="7"/>
  <c r="F231" i="7" s="1"/>
  <c r="F230" i="7" s="1"/>
  <c r="E246" i="7"/>
  <c r="D246" i="7"/>
  <c r="H245" i="7"/>
  <c r="C245" i="7"/>
  <c r="C244" i="7"/>
  <c r="H243" i="7"/>
  <c r="C243" i="7"/>
  <c r="C242" i="7"/>
  <c r="H241" i="7"/>
  <c r="C241" i="7"/>
  <c r="K238" i="7"/>
  <c r="C240" i="7"/>
  <c r="C239" i="7"/>
  <c r="L238" i="7"/>
  <c r="J238" i="7"/>
  <c r="G238" i="7"/>
  <c r="F238" i="7"/>
  <c r="E238" i="7"/>
  <c r="D238" i="7"/>
  <c r="C238" i="7"/>
  <c r="H237" i="7"/>
  <c r="C237" i="7"/>
  <c r="K235" i="7"/>
  <c r="H236" i="7"/>
  <c r="C236" i="7"/>
  <c r="L235" i="7"/>
  <c r="J235" i="7"/>
  <c r="I235" i="7"/>
  <c r="G235" i="7"/>
  <c r="F235" i="7"/>
  <c r="E235" i="7"/>
  <c r="E231" i="7" s="1"/>
  <c r="D235" i="7"/>
  <c r="K233" i="7"/>
  <c r="C234" i="7"/>
  <c r="L233" i="7"/>
  <c r="J233" i="7"/>
  <c r="G233" i="7"/>
  <c r="F233" i="7"/>
  <c r="E233" i="7"/>
  <c r="D233" i="7"/>
  <c r="D231" i="7" s="1"/>
  <c r="H232" i="7"/>
  <c r="C232" i="7"/>
  <c r="J231" i="7"/>
  <c r="D230" i="7"/>
  <c r="H229" i="7"/>
  <c r="C229" i="7"/>
  <c r="K227" i="7"/>
  <c r="H228" i="7"/>
  <c r="C228" i="7"/>
  <c r="L227" i="7"/>
  <c r="J227" i="7"/>
  <c r="I227" i="7"/>
  <c r="H227" i="7" s="1"/>
  <c r="G227" i="7"/>
  <c r="F227" i="7"/>
  <c r="E227" i="7"/>
  <c r="D227" i="7"/>
  <c r="C227" i="7" s="1"/>
  <c r="H226" i="7"/>
  <c r="C226" i="7"/>
  <c r="C225" i="7"/>
  <c r="H224" i="7"/>
  <c r="C224" i="7"/>
  <c r="C223" i="7"/>
  <c r="H222" i="7"/>
  <c r="C222" i="7"/>
  <c r="C221" i="7"/>
  <c r="H220" i="7"/>
  <c r="C220" i="7"/>
  <c r="C219" i="7"/>
  <c r="H218" i="7"/>
  <c r="C218" i="7"/>
  <c r="C217" i="7"/>
  <c r="L216" i="7"/>
  <c r="K216" i="7"/>
  <c r="K204" i="7" s="1"/>
  <c r="J216" i="7"/>
  <c r="G216" i="7"/>
  <c r="F216" i="7"/>
  <c r="E216" i="7"/>
  <c r="D216" i="7"/>
  <c r="D204" i="7" s="1"/>
  <c r="H215" i="7"/>
  <c r="C215" i="7"/>
  <c r="H214" i="7"/>
  <c r="C214" i="7"/>
  <c r="H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I205" i="7"/>
  <c r="H205" i="7" s="1"/>
  <c r="H206" i="7"/>
  <c r="C206" i="7"/>
  <c r="L205" i="7"/>
  <c r="K205" i="7"/>
  <c r="J205" i="7"/>
  <c r="J204" i="7" s="1"/>
  <c r="G205" i="7"/>
  <c r="G204" i="7" s="1"/>
  <c r="G195" i="7" s="1"/>
  <c r="F205" i="7"/>
  <c r="F204" i="7" s="1"/>
  <c r="E205" i="7"/>
  <c r="D205" i="7"/>
  <c r="C205" i="7"/>
  <c r="L204" i="7"/>
  <c r="E204" i="7"/>
  <c r="H203" i="7"/>
  <c r="C203" i="7"/>
  <c r="H202" i="7"/>
  <c r="C202" i="7"/>
  <c r="H201" i="7"/>
  <c r="C201" i="7"/>
  <c r="H200" i="7"/>
  <c r="C200" i="7"/>
  <c r="C199" i="7"/>
  <c r="L198" i="7"/>
  <c r="K198" i="7"/>
  <c r="K196" i="7" s="1"/>
  <c r="K195" i="7" s="1"/>
  <c r="J198" i="7"/>
  <c r="J196" i="7" s="1"/>
  <c r="G198" i="7"/>
  <c r="G196" i="7" s="1"/>
  <c r="F198" i="7"/>
  <c r="F196" i="7" s="1"/>
  <c r="F195" i="7" s="1"/>
  <c r="F194" i="7" s="1"/>
  <c r="E198" i="7"/>
  <c r="D198" i="7"/>
  <c r="C198" i="7"/>
  <c r="H197" i="7"/>
  <c r="C197" i="7"/>
  <c r="L196" i="7"/>
  <c r="L195" i="7" s="1"/>
  <c r="E196" i="7"/>
  <c r="D196" i="7"/>
  <c r="C193" i="7"/>
  <c r="L192" i="7"/>
  <c r="K192" i="7"/>
  <c r="K191" i="7" s="1"/>
  <c r="J192" i="7"/>
  <c r="J191" i="7" s="1"/>
  <c r="J187" i="7" s="1"/>
  <c r="G192" i="7"/>
  <c r="G191" i="7" s="1"/>
  <c r="F192" i="7"/>
  <c r="F191" i="7" s="1"/>
  <c r="F187" i="7" s="1"/>
  <c r="E192" i="7"/>
  <c r="D192" i="7"/>
  <c r="C192" i="7"/>
  <c r="L191" i="7"/>
  <c r="E191" i="7"/>
  <c r="C191" i="7" s="1"/>
  <c r="D191" i="7"/>
  <c r="H190" i="7"/>
  <c r="C190" i="7"/>
  <c r="C189" i="7"/>
  <c r="L188" i="7"/>
  <c r="L187" i="7" s="1"/>
  <c r="K188" i="7"/>
  <c r="J188" i="7"/>
  <c r="G188" i="7"/>
  <c r="G187" i="7" s="1"/>
  <c r="F188" i="7"/>
  <c r="E188" i="7"/>
  <c r="D188" i="7"/>
  <c r="D187" i="7" s="1"/>
  <c r="C188" i="7"/>
  <c r="H186" i="7"/>
  <c r="C186" i="7"/>
  <c r="C185" i="7"/>
  <c r="L184" i="7"/>
  <c r="K184" i="7"/>
  <c r="J184" i="7"/>
  <c r="G184" i="7"/>
  <c r="F184" i="7"/>
  <c r="E184" i="7"/>
  <c r="D184" i="7"/>
  <c r="C184" i="7"/>
  <c r="H183" i="7"/>
  <c r="C183" i="7"/>
  <c r="H182" i="7"/>
  <c r="C182" i="7"/>
  <c r="H181" i="7"/>
  <c r="C181" i="7"/>
  <c r="H180" i="7"/>
  <c r="C180" i="7"/>
  <c r="L179" i="7"/>
  <c r="K179" i="7"/>
  <c r="J179" i="7"/>
  <c r="I179" i="7"/>
  <c r="H179" i="7" s="1"/>
  <c r="G179" i="7"/>
  <c r="F179" i="7"/>
  <c r="E179" i="7"/>
  <c r="C179" i="7" s="1"/>
  <c r="D179" i="7"/>
  <c r="H178" i="7"/>
  <c r="C178" i="7"/>
  <c r="H177" i="7"/>
  <c r="C177" i="7"/>
  <c r="C176" i="7"/>
  <c r="L175" i="7"/>
  <c r="L174" i="7" s="1"/>
  <c r="L173" i="7" s="1"/>
  <c r="K175" i="7"/>
  <c r="K174" i="7" s="1"/>
  <c r="K173" i="7" s="1"/>
  <c r="J175" i="7"/>
  <c r="G175" i="7"/>
  <c r="G174" i="7" s="1"/>
  <c r="G173" i="7" s="1"/>
  <c r="F175" i="7"/>
  <c r="E175" i="7"/>
  <c r="D175" i="7"/>
  <c r="D174" i="7" s="1"/>
  <c r="J174" i="7"/>
  <c r="J173" i="7" s="1"/>
  <c r="F174" i="7"/>
  <c r="F173" i="7" s="1"/>
  <c r="E174" i="7"/>
  <c r="E173" i="7" s="1"/>
  <c r="H172" i="7"/>
  <c r="C172" i="7"/>
  <c r="H171" i="7"/>
  <c r="C171" i="7"/>
  <c r="H170" i="7"/>
  <c r="C170" i="7"/>
  <c r="H169" i="7"/>
  <c r="C169" i="7"/>
  <c r="H168" i="7"/>
  <c r="C168" i="7"/>
  <c r="H167" i="7"/>
  <c r="C167" i="7"/>
  <c r="L166" i="7"/>
  <c r="L165" i="7" s="1"/>
  <c r="K166" i="7"/>
  <c r="J166" i="7"/>
  <c r="I166" i="7"/>
  <c r="G166" i="7"/>
  <c r="F166" i="7"/>
  <c r="E166" i="7"/>
  <c r="D166" i="7"/>
  <c r="D165" i="7" s="1"/>
  <c r="K165" i="7"/>
  <c r="J165" i="7"/>
  <c r="G165" i="7"/>
  <c r="F165" i="7"/>
  <c r="H164" i="7"/>
  <c r="C164" i="7"/>
  <c r="H163" i="7"/>
  <c r="C163" i="7"/>
  <c r="H162" i="7"/>
  <c r="C162" i="7"/>
  <c r="H161" i="7"/>
  <c r="C161" i="7"/>
  <c r="L160" i="7"/>
  <c r="K160" i="7"/>
  <c r="J160" i="7"/>
  <c r="I160" i="7"/>
  <c r="H160" i="7" s="1"/>
  <c r="G160" i="7"/>
  <c r="F160" i="7"/>
  <c r="E160" i="7"/>
  <c r="C160" i="7" s="1"/>
  <c r="D160" i="7"/>
  <c r="H159" i="7"/>
  <c r="C159" i="7"/>
  <c r="H158" i="7"/>
  <c r="C158" i="7"/>
  <c r="H157" i="7"/>
  <c r="C157" i="7"/>
  <c r="H156" i="7"/>
  <c r="C156" i="7"/>
  <c r="H155" i="7"/>
  <c r="C155" i="7"/>
  <c r="H154" i="7"/>
  <c r="C154" i="7"/>
  <c r="H153" i="7"/>
  <c r="C153" i="7"/>
  <c r="C152" i="7"/>
  <c r="L151" i="7"/>
  <c r="K151" i="7"/>
  <c r="J151" i="7"/>
  <c r="G151" i="7"/>
  <c r="F151" i="7"/>
  <c r="E151" i="7"/>
  <c r="D151" i="7"/>
  <c r="C151" i="7"/>
  <c r="H150" i="7"/>
  <c r="C150" i="7"/>
  <c r="H149" i="7"/>
  <c r="C149" i="7"/>
  <c r="H148" i="7"/>
  <c r="C148" i="7"/>
  <c r="H147" i="7"/>
  <c r="C147" i="7"/>
  <c r="H146" i="7"/>
  <c r="C146" i="7"/>
  <c r="H145" i="7"/>
  <c r="C145" i="7"/>
  <c r="L144" i="7"/>
  <c r="K144" i="7"/>
  <c r="J144" i="7"/>
  <c r="I144" i="7"/>
  <c r="H144" i="7" s="1"/>
  <c r="G144" i="7"/>
  <c r="F144" i="7"/>
  <c r="E144" i="7"/>
  <c r="C144" i="7" s="1"/>
  <c r="D144" i="7"/>
  <c r="H143" i="7"/>
  <c r="C143" i="7"/>
  <c r="C142" i="7"/>
  <c r="L141" i="7"/>
  <c r="K141" i="7"/>
  <c r="J141" i="7"/>
  <c r="G141" i="7"/>
  <c r="F141" i="7"/>
  <c r="E141" i="7"/>
  <c r="D141" i="7"/>
  <c r="C141" i="7"/>
  <c r="H140" i="7"/>
  <c r="C140" i="7"/>
  <c r="H139" i="7"/>
  <c r="C139" i="7"/>
  <c r="H138" i="7"/>
  <c r="C138" i="7"/>
  <c r="H137" i="7"/>
  <c r="C137" i="7"/>
  <c r="L136" i="7"/>
  <c r="K136" i="7"/>
  <c r="K130" i="7" s="1"/>
  <c r="J136" i="7"/>
  <c r="I136" i="7"/>
  <c r="G136" i="7"/>
  <c r="F136" i="7"/>
  <c r="E136" i="7"/>
  <c r="D136" i="7"/>
  <c r="C136" i="7"/>
  <c r="H135" i="7"/>
  <c r="C135" i="7"/>
  <c r="H134" i="7"/>
  <c r="C134" i="7"/>
  <c r="H133" i="7"/>
  <c r="C133" i="7"/>
  <c r="H132" i="7"/>
  <c r="C132" i="7"/>
  <c r="L131" i="7"/>
  <c r="K131" i="7"/>
  <c r="J131" i="7"/>
  <c r="J130" i="7" s="1"/>
  <c r="G131" i="7"/>
  <c r="F131" i="7"/>
  <c r="F130" i="7" s="1"/>
  <c r="E131" i="7"/>
  <c r="E130" i="7" s="1"/>
  <c r="C130" i="7" s="1"/>
  <c r="D131" i="7"/>
  <c r="C131" i="7"/>
  <c r="L130" i="7"/>
  <c r="G130" i="7"/>
  <c r="D130" i="7"/>
  <c r="H129" i="7"/>
  <c r="H128" i="7" s="1"/>
  <c r="C129" i="7"/>
  <c r="L128" i="7"/>
  <c r="K128" i="7"/>
  <c r="J128" i="7"/>
  <c r="I128" i="7"/>
  <c r="G128" i="7"/>
  <c r="F128" i="7"/>
  <c r="E128" i="7"/>
  <c r="D128" i="7"/>
  <c r="C128" i="7"/>
  <c r="H127" i="7"/>
  <c r="C127" i="7"/>
  <c r="H126" i="7"/>
  <c r="C126" i="7"/>
  <c r="H125" i="7"/>
  <c r="C125" i="7"/>
  <c r="H124" i="7"/>
  <c r="C124" i="7"/>
  <c r="H123" i="7"/>
  <c r="C123" i="7"/>
  <c r="L122" i="7"/>
  <c r="K122" i="7"/>
  <c r="J122" i="7"/>
  <c r="G122" i="7"/>
  <c r="F122" i="7"/>
  <c r="E122" i="7"/>
  <c r="D122" i="7"/>
  <c r="C122" i="7"/>
  <c r="H121" i="7"/>
  <c r="C121" i="7"/>
  <c r="H120" i="7"/>
  <c r="C120" i="7"/>
  <c r="H119" i="7"/>
  <c r="C119" i="7"/>
  <c r="H118" i="7"/>
  <c r="C118" i="7"/>
  <c r="H117" i="7"/>
  <c r="C117" i="7"/>
  <c r="L116" i="7"/>
  <c r="K116" i="7"/>
  <c r="J116" i="7"/>
  <c r="G116" i="7"/>
  <c r="F116" i="7"/>
  <c r="E116" i="7"/>
  <c r="D116" i="7"/>
  <c r="C116" i="7"/>
  <c r="H115" i="7"/>
  <c r="C115" i="7"/>
  <c r="H114" i="7"/>
  <c r="C114" i="7"/>
  <c r="H113" i="7"/>
  <c r="C113" i="7"/>
  <c r="L112" i="7"/>
  <c r="K112" i="7"/>
  <c r="J112" i="7"/>
  <c r="G112" i="7"/>
  <c r="F112" i="7"/>
  <c r="E112" i="7"/>
  <c r="C112" i="7" s="1"/>
  <c r="D112" i="7"/>
  <c r="H111" i="7"/>
  <c r="C111" i="7"/>
  <c r="H110" i="7"/>
  <c r="C110" i="7"/>
  <c r="H109" i="7"/>
  <c r="C109" i="7"/>
  <c r="H108" i="7"/>
  <c r="C108" i="7"/>
  <c r="H107" i="7"/>
  <c r="C107" i="7"/>
  <c r="H106" i="7"/>
  <c r="C106" i="7"/>
  <c r="H105" i="7"/>
  <c r="C105" i="7"/>
  <c r="H104" i="7"/>
  <c r="C104" i="7"/>
  <c r="L103" i="7"/>
  <c r="K103" i="7"/>
  <c r="J103" i="7"/>
  <c r="I103" i="7"/>
  <c r="H103" i="7" s="1"/>
  <c r="G103" i="7"/>
  <c r="F103" i="7"/>
  <c r="E103" i="7"/>
  <c r="C103" i="7" s="1"/>
  <c r="D103" i="7"/>
  <c r="H102" i="7"/>
  <c r="C102" i="7"/>
  <c r="H101" i="7"/>
  <c r="C101" i="7"/>
  <c r="H100" i="7"/>
  <c r="C100" i="7"/>
  <c r="H99" i="7"/>
  <c r="C99" i="7"/>
  <c r="H98" i="7"/>
  <c r="C98" i="7"/>
  <c r="H97" i="7"/>
  <c r="C97" i="7"/>
  <c r="I95" i="7"/>
  <c r="H95" i="7" s="1"/>
  <c r="H96" i="7"/>
  <c r="C96" i="7"/>
  <c r="L95" i="7"/>
  <c r="K95" i="7"/>
  <c r="J95" i="7"/>
  <c r="G95" i="7"/>
  <c r="F95" i="7"/>
  <c r="C95" i="7" s="1"/>
  <c r="E95" i="7"/>
  <c r="D95" i="7"/>
  <c r="H94" i="7"/>
  <c r="C94" i="7"/>
  <c r="H93" i="7"/>
  <c r="C93" i="7"/>
  <c r="H92" i="7"/>
  <c r="C92" i="7"/>
  <c r="H91" i="7"/>
  <c r="C91" i="7"/>
  <c r="K89" i="7"/>
  <c r="H89" i="7" s="1"/>
  <c r="C90" i="7"/>
  <c r="L89" i="7"/>
  <c r="J89" i="7"/>
  <c r="I89" i="7"/>
  <c r="G89" i="7"/>
  <c r="F89" i="7"/>
  <c r="E89" i="7"/>
  <c r="D89" i="7"/>
  <c r="C89" i="7" s="1"/>
  <c r="H88" i="7"/>
  <c r="C88" i="7"/>
  <c r="H87" i="7"/>
  <c r="C87" i="7"/>
  <c r="H86" i="7"/>
  <c r="C86" i="7"/>
  <c r="K84" i="7"/>
  <c r="I84" i="7"/>
  <c r="H85" i="7"/>
  <c r="C85" i="7"/>
  <c r="L84" i="7"/>
  <c r="J84" i="7"/>
  <c r="J83" i="7" s="1"/>
  <c r="G84" i="7"/>
  <c r="G83" i="7" s="1"/>
  <c r="F84" i="7"/>
  <c r="F83" i="7" s="1"/>
  <c r="E84" i="7"/>
  <c r="D84" i="7"/>
  <c r="C84" i="7" s="1"/>
  <c r="L83" i="7"/>
  <c r="E83" i="7"/>
  <c r="D83" i="7"/>
  <c r="H82" i="7"/>
  <c r="C82" i="7"/>
  <c r="K80" i="7"/>
  <c r="I80" i="7"/>
  <c r="H80" i="7" s="1"/>
  <c r="H81" i="7"/>
  <c r="C81" i="7"/>
  <c r="L80" i="7"/>
  <c r="J80" i="7"/>
  <c r="G80" i="7"/>
  <c r="F80" i="7"/>
  <c r="E80" i="7"/>
  <c r="D80" i="7"/>
  <c r="C80" i="7" s="1"/>
  <c r="H79" i="7"/>
  <c r="C79" i="7"/>
  <c r="K77" i="7"/>
  <c r="C78" i="7"/>
  <c r="L77" i="7"/>
  <c r="L76" i="7" s="1"/>
  <c r="L75" i="7" s="1"/>
  <c r="J77" i="7"/>
  <c r="I77" i="7"/>
  <c r="I76" i="7" s="1"/>
  <c r="G77" i="7"/>
  <c r="F77" i="7"/>
  <c r="E77" i="7"/>
  <c r="E76" i="7" s="1"/>
  <c r="D77" i="7"/>
  <c r="C77" i="7" s="1"/>
  <c r="J76" i="7"/>
  <c r="J75" i="7" s="1"/>
  <c r="G76" i="7"/>
  <c r="F76" i="7"/>
  <c r="H74" i="7"/>
  <c r="C74" i="7"/>
  <c r="H73" i="7"/>
  <c r="C73" i="7"/>
  <c r="H72" i="7"/>
  <c r="C72" i="7"/>
  <c r="H71" i="7"/>
  <c r="C71" i="7"/>
  <c r="K69" i="7"/>
  <c r="I69" i="7"/>
  <c r="H70" i="7"/>
  <c r="C70" i="7"/>
  <c r="L69" i="7"/>
  <c r="J69" i="7"/>
  <c r="J67" i="7" s="1"/>
  <c r="G69" i="7"/>
  <c r="G67" i="7" s="1"/>
  <c r="F69" i="7"/>
  <c r="F67" i="7" s="1"/>
  <c r="E69" i="7"/>
  <c r="D69" i="7"/>
  <c r="C69" i="7" s="1"/>
  <c r="C68" i="7"/>
  <c r="L67" i="7"/>
  <c r="E67" i="7"/>
  <c r="D67" i="7"/>
  <c r="C67" i="7" s="1"/>
  <c r="H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K58" i="7"/>
  <c r="I58" i="7"/>
  <c r="H59" i="7"/>
  <c r="C59" i="7"/>
  <c r="L58" i="7"/>
  <c r="J58" i="7"/>
  <c r="G58" i="7"/>
  <c r="F58" i="7"/>
  <c r="E58" i="7"/>
  <c r="D58" i="7"/>
  <c r="C58" i="7" s="1"/>
  <c r="H57" i="7"/>
  <c r="C57" i="7"/>
  <c r="K55" i="7"/>
  <c r="C56" i="7"/>
  <c r="L55" i="7"/>
  <c r="L54" i="7" s="1"/>
  <c r="L53" i="7" s="1"/>
  <c r="L52" i="7" s="1"/>
  <c r="J55" i="7"/>
  <c r="I55" i="7"/>
  <c r="G55" i="7"/>
  <c r="F55" i="7"/>
  <c r="E55" i="7"/>
  <c r="E54" i="7" s="1"/>
  <c r="E53" i="7" s="1"/>
  <c r="D55" i="7"/>
  <c r="C55" i="7" s="1"/>
  <c r="J54" i="7"/>
  <c r="J53" i="7" s="1"/>
  <c r="J52" i="7" s="1"/>
  <c r="G54" i="7"/>
  <c r="G53" i="7" s="1"/>
  <c r="F54" i="7"/>
  <c r="H47" i="7"/>
  <c r="C47" i="7"/>
  <c r="H46" i="7"/>
  <c r="C46" i="7"/>
  <c r="L45" i="7"/>
  <c r="G45" i="7"/>
  <c r="C45" i="7" s="1"/>
  <c r="H44" i="7"/>
  <c r="C44" i="7"/>
  <c r="K43" i="7"/>
  <c r="J43" i="7"/>
  <c r="I43" i="7"/>
  <c r="H43" i="7" s="1"/>
  <c r="F43" i="7"/>
  <c r="E43" i="7"/>
  <c r="D43" i="7"/>
  <c r="C43" i="7" s="1"/>
  <c r="H42" i="7"/>
  <c r="C42" i="7"/>
  <c r="I41" i="7"/>
  <c r="H41" i="7" s="1"/>
  <c r="D41" i="7"/>
  <c r="C41" i="7" s="1"/>
  <c r="H40" i="7"/>
  <c r="C40" i="7"/>
  <c r="H39" i="7"/>
  <c r="C39" i="7"/>
  <c r="H38" i="7"/>
  <c r="C38" i="7"/>
  <c r="H37" i="7"/>
  <c r="C37" i="7"/>
  <c r="K36" i="7"/>
  <c r="H36" i="7" s="1"/>
  <c r="F36" i="7"/>
  <c r="C36" i="7" s="1"/>
  <c r="H35" i="7"/>
  <c r="C35" i="7"/>
  <c r="H34" i="7"/>
  <c r="C34" i="7"/>
  <c r="K33" i="7"/>
  <c r="H33" i="7" s="1"/>
  <c r="F33" i="7"/>
  <c r="C33" i="7" s="1"/>
  <c r="H32" i="7"/>
  <c r="C32" i="7"/>
  <c r="K31" i="7"/>
  <c r="H31" i="7" s="1"/>
  <c r="F31" i="7"/>
  <c r="C31" i="7" s="1"/>
  <c r="H30" i="7"/>
  <c r="C30" i="7"/>
  <c r="H29" i="7"/>
  <c r="C29" i="7"/>
  <c r="H28" i="7"/>
  <c r="C28" i="7"/>
  <c r="K27" i="7"/>
  <c r="H27" i="7" s="1"/>
  <c r="F27" i="7"/>
  <c r="C27" i="7" s="1"/>
  <c r="H25" i="7"/>
  <c r="C25" i="7"/>
  <c r="D24" i="7"/>
  <c r="C24" i="7" s="1"/>
  <c r="H23" i="7"/>
  <c r="C23" i="7"/>
  <c r="H22" i="7"/>
  <c r="C22" i="7"/>
  <c r="L21" i="7"/>
  <c r="L289" i="7" s="1"/>
  <c r="L288" i="7" s="1"/>
  <c r="K21" i="7"/>
  <c r="J21" i="7"/>
  <c r="J289" i="7" s="1"/>
  <c r="J288" i="7" s="1"/>
  <c r="I21" i="7"/>
  <c r="G21" i="7"/>
  <c r="G289" i="7" s="1"/>
  <c r="G288" i="7" s="1"/>
  <c r="F21" i="7"/>
  <c r="F289" i="7" s="1"/>
  <c r="F288" i="7" s="1"/>
  <c r="E21" i="7"/>
  <c r="E289" i="7" s="1"/>
  <c r="E288" i="7" s="1"/>
  <c r="D21" i="7"/>
  <c r="D289" i="7" s="1"/>
  <c r="D288" i="7" s="1"/>
  <c r="L20" i="7"/>
  <c r="E20" i="7"/>
  <c r="D20" i="7"/>
  <c r="F75" i="7" l="1"/>
  <c r="K76" i="7"/>
  <c r="K75" i="7" s="1"/>
  <c r="H77" i="7"/>
  <c r="I54" i="7"/>
  <c r="K67" i="7"/>
  <c r="G75" i="7"/>
  <c r="G286" i="7" s="1"/>
  <c r="H84" i="7"/>
  <c r="G194" i="7"/>
  <c r="F53" i="7"/>
  <c r="F52" i="7" s="1"/>
  <c r="F51" i="7" s="1"/>
  <c r="F50" i="7" s="1"/>
  <c r="H55" i="7"/>
  <c r="K54" i="7"/>
  <c r="K53" i="7" s="1"/>
  <c r="H58" i="7"/>
  <c r="H69" i="7"/>
  <c r="I67" i="7"/>
  <c r="H67" i="7" s="1"/>
  <c r="C83" i="7"/>
  <c r="K83" i="7"/>
  <c r="I112" i="7"/>
  <c r="H112" i="7" s="1"/>
  <c r="C270" i="7"/>
  <c r="D269" i="7"/>
  <c r="C269" i="7" s="1"/>
  <c r="H193" i="8"/>
  <c r="I192" i="8"/>
  <c r="H283" i="8"/>
  <c r="C21" i="7"/>
  <c r="K289" i="7"/>
  <c r="K288" i="7" s="1"/>
  <c r="I131" i="7"/>
  <c r="C174" i="7"/>
  <c r="D173" i="7"/>
  <c r="C173" i="7" s="1"/>
  <c r="H176" i="7"/>
  <c r="I175" i="7"/>
  <c r="C283" i="7"/>
  <c r="J20" i="7"/>
  <c r="H21" i="7"/>
  <c r="F26" i="7"/>
  <c r="D54" i="7"/>
  <c r="H56" i="7"/>
  <c r="H68" i="7"/>
  <c r="D76" i="7"/>
  <c r="H78" i="7"/>
  <c r="H90" i="7"/>
  <c r="I116" i="7"/>
  <c r="H116" i="7" s="1"/>
  <c r="I122" i="7"/>
  <c r="H122" i="7" s="1"/>
  <c r="H136" i="7"/>
  <c r="H185" i="7"/>
  <c r="I184" i="7"/>
  <c r="H184" i="7" s="1"/>
  <c r="H189" i="7"/>
  <c r="I188" i="7"/>
  <c r="L194" i="7"/>
  <c r="L51" i="7" s="1"/>
  <c r="J230" i="7"/>
  <c r="K231" i="7"/>
  <c r="K230" i="7" s="1"/>
  <c r="E230" i="7"/>
  <c r="C27" i="8"/>
  <c r="F26" i="8"/>
  <c r="C41" i="8"/>
  <c r="D20" i="8"/>
  <c r="C45" i="8"/>
  <c r="G20" i="8"/>
  <c r="J52" i="8"/>
  <c r="H119" i="8"/>
  <c r="I116" i="8"/>
  <c r="H116" i="8" s="1"/>
  <c r="K26" i="7"/>
  <c r="C166" i="7"/>
  <c r="E165" i="7"/>
  <c r="C165" i="7" s="1"/>
  <c r="C175" i="7"/>
  <c r="H193" i="7"/>
  <c r="I192" i="7"/>
  <c r="C196" i="7"/>
  <c r="E195" i="7"/>
  <c r="E194" i="7" s="1"/>
  <c r="C204" i="7"/>
  <c r="F289" i="8"/>
  <c r="F288" i="8" s="1"/>
  <c r="F20" i="8"/>
  <c r="G20" i="7"/>
  <c r="K20" i="7"/>
  <c r="I289" i="7"/>
  <c r="I288" i="7" s="1"/>
  <c r="H45" i="7"/>
  <c r="H142" i="7"/>
  <c r="I141" i="7"/>
  <c r="H141" i="7" s="1"/>
  <c r="H152" i="7"/>
  <c r="I151" i="7"/>
  <c r="H151" i="7" s="1"/>
  <c r="H166" i="7"/>
  <c r="I165" i="7"/>
  <c r="H165" i="7" s="1"/>
  <c r="E187" i="7"/>
  <c r="C187" i="7" s="1"/>
  <c r="K187" i="7"/>
  <c r="D195" i="7"/>
  <c r="J195" i="7"/>
  <c r="J194" i="7" s="1"/>
  <c r="J51" i="7" s="1"/>
  <c r="H199" i="7"/>
  <c r="I198" i="7"/>
  <c r="C251" i="7"/>
  <c r="F286" i="7"/>
  <c r="C216" i="7"/>
  <c r="H219" i="7"/>
  <c r="H223" i="7"/>
  <c r="C233" i="7"/>
  <c r="G231" i="7"/>
  <c r="G230" i="7" s="1"/>
  <c r="C230" i="7" s="1"/>
  <c r="L231" i="7"/>
  <c r="L230" i="7" s="1"/>
  <c r="C235" i="7"/>
  <c r="H235" i="7"/>
  <c r="H240" i="7"/>
  <c r="H244" i="7"/>
  <c r="H267" i="7"/>
  <c r="H271" i="7"/>
  <c r="H278" i="7"/>
  <c r="H281" i="7"/>
  <c r="K283" i="7"/>
  <c r="H239" i="7"/>
  <c r="I238" i="7"/>
  <c r="H238" i="7" s="1"/>
  <c r="C246" i="7"/>
  <c r="H246" i="7"/>
  <c r="L286" i="7"/>
  <c r="H98" i="8"/>
  <c r="I95" i="8"/>
  <c r="H95" i="8" s="1"/>
  <c r="H132" i="8"/>
  <c r="I131" i="8"/>
  <c r="H142" i="8"/>
  <c r="I141" i="8"/>
  <c r="H141" i="8" s="1"/>
  <c r="H152" i="8"/>
  <c r="I151" i="8"/>
  <c r="H151" i="8" s="1"/>
  <c r="H217" i="7"/>
  <c r="I216" i="7"/>
  <c r="H221" i="7"/>
  <c r="H225" i="7"/>
  <c r="H234" i="7"/>
  <c r="I233" i="7"/>
  <c r="H242" i="7"/>
  <c r="C252" i="7"/>
  <c r="H252" i="7"/>
  <c r="I251" i="7"/>
  <c r="H251" i="7" s="1"/>
  <c r="H265" i="7"/>
  <c r="C272" i="7"/>
  <c r="H272" i="7"/>
  <c r="K276" i="7"/>
  <c r="K270" i="7" s="1"/>
  <c r="K269" i="7" s="1"/>
  <c r="H280" i="7"/>
  <c r="H285" i="7"/>
  <c r="J289" i="8"/>
  <c r="J288" i="8" s="1"/>
  <c r="H21" i="8"/>
  <c r="H289" i="8" s="1"/>
  <c r="H288" i="8" s="1"/>
  <c r="J20" i="8"/>
  <c r="H70" i="8"/>
  <c r="I69" i="8"/>
  <c r="H69" i="8" s="1"/>
  <c r="C84" i="8"/>
  <c r="D83" i="8"/>
  <c r="D75" i="8" s="1"/>
  <c r="E130" i="8"/>
  <c r="I264" i="7"/>
  <c r="H264" i="7" s="1"/>
  <c r="I270" i="7"/>
  <c r="I276" i="7"/>
  <c r="H276" i="7" s="1"/>
  <c r="I283" i="7"/>
  <c r="E20" i="8"/>
  <c r="C21" i="8"/>
  <c r="C289" i="8" s="1"/>
  <c r="C288" i="8" s="1"/>
  <c r="H45" i="8"/>
  <c r="C76" i="8"/>
  <c r="H79" i="8"/>
  <c r="I77" i="8"/>
  <c r="H82" i="8"/>
  <c r="I80" i="8"/>
  <c r="H80" i="8" s="1"/>
  <c r="H91" i="8"/>
  <c r="I89" i="8"/>
  <c r="H89" i="8" s="1"/>
  <c r="K130" i="8"/>
  <c r="K75" i="8" s="1"/>
  <c r="K52" i="8" s="1"/>
  <c r="K51" i="8" s="1"/>
  <c r="H145" i="8"/>
  <c r="I144" i="8"/>
  <c r="H144" i="8" s="1"/>
  <c r="C173" i="8"/>
  <c r="G194" i="8"/>
  <c r="H26" i="8"/>
  <c r="C54" i="8"/>
  <c r="I67" i="8"/>
  <c r="H67" i="8" s="1"/>
  <c r="G75" i="8"/>
  <c r="G286" i="8" s="1"/>
  <c r="C77" i="8"/>
  <c r="C80" i="8"/>
  <c r="C89" i="8"/>
  <c r="H105" i="8"/>
  <c r="I103" i="8"/>
  <c r="H103" i="8" s="1"/>
  <c r="C166" i="8"/>
  <c r="D165" i="8"/>
  <c r="C165" i="8" s="1"/>
  <c r="K20" i="8"/>
  <c r="I289" i="8"/>
  <c r="I288" i="8" s="1"/>
  <c r="H57" i="8"/>
  <c r="I55" i="8"/>
  <c r="H60" i="8"/>
  <c r="I58" i="8"/>
  <c r="H58" i="8" s="1"/>
  <c r="C67" i="8"/>
  <c r="E75" i="8"/>
  <c r="E52" i="8" s="1"/>
  <c r="L83" i="8"/>
  <c r="L75" i="8" s="1"/>
  <c r="L52" i="8" s="1"/>
  <c r="L51" i="8" s="1"/>
  <c r="E83" i="8"/>
  <c r="C95" i="8"/>
  <c r="C103" i="8"/>
  <c r="G130" i="8"/>
  <c r="I165" i="8"/>
  <c r="H165" i="8" s="1"/>
  <c r="C175" i="8"/>
  <c r="L174" i="8"/>
  <c r="L173" i="8" s="1"/>
  <c r="L286" i="8" s="1"/>
  <c r="H188" i="8"/>
  <c r="J195" i="8"/>
  <c r="L194" i="8"/>
  <c r="L230" i="8"/>
  <c r="J230" i="8"/>
  <c r="J286" i="8" s="1"/>
  <c r="F286" i="8"/>
  <c r="C174" i="8"/>
  <c r="E187" i="8"/>
  <c r="C187" i="8" s="1"/>
  <c r="K194" i="8"/>
  <c r="K230" i="8"/>
  <c r="K286" i="8" s="1"/>
  <c r="I175" i="8"/>
  <c r="H176" i="8"/>
  <c r="H185" i="8"/>
  <c r="I184" i="8"/>
  <c r="H184" i="8" s="1"/>
  <c r="C191" i="8"/>
  <c r="C251" i="8"/>
  <c r="H269" i="8"/>
  <c r="C188" i="8"/>
  <c r="D196" i="8"/>
  <c r="D230" i="8"/>
  <c r="H232" i="8"/>
  <c r="I233" i="8"/>
  <c r="H233" i="8" s="1"/>
  <c r="I246" i="8"/>
  <c r="H246" i="8" s="1"/>
  <c r="I252" i="8"/>
  <c r="I259" i="8"/>
  <c r="H259" i="8" s="1"/>
  <c r="C260" i="8"/>
  <c r="D270" i="8"/>
  <c r="H270" i="8"/>
  <c r="H282" i="8"/>
  <c r="I196" i="8"/>
  <c r="I205" i="8"/>
  <c r="I216" i="8"/>
  <c r="H216" i="8" s="1"/>
  <c r="I235" i="8"/>
  <c r="H235" i="8" s="1"/>
  <c r="I238" i="8"/>
  <c r="H238" i="8" s="1"/>
  <c r="E204" i="8"/>
  <c r="E195" i="8" s="1"/>
  <c r="E231" i="8"/>
  <c r="E230" i="8" s="1"/>
  <c r="J287" i="7" l="1"/>
  <c r="J50" i="7"/>
  <c r="L50" i="8"/>
  <c r="L287" i="8"/>
  <c r="K50" i="8"/>
  <c r="K287" i="8"/>
  <c r="C75" i="8"/>
  <c r="D52" i="8"/>
  <c r="L50" i="7"/>
  <c r="L287" i="7"/>
  <c r="E194" i="8"/>
  <c r="E51" i="8" s="1"/>
  <c r="E286" i="8"/>
  <c r="K194" i="7"/>
  <c r="G52" i="8"/>
  <c r="G51" i="8" s="1"/>
  <c r="F287" i="7"/>
  <c r="C26" i="7"/>
  <c r="I231" i="8"/>
  <c r="J194" i="8"/>
  <c r="I83" i="8"/>
  <c r="H83" i="8" s="1"/>
  <c r="H283" i="7"/>
  <c r="H289" i="7" s="1"/>
  <c r="H288" i="7" s="1"/>
  <c r="I259" i="7"/>
  <c r="H259" i="7" s="1"/>
  <c r="I231" i="7"/>
  <c r="H233" i="7"/>
  <c r="H216" i="7"/>
  <c r="I204" i="7"/>
  <c r="H204" i="7" s="1"/>
  <c r="K286" i="7"/>
  <c r="D194" i="7"/>
  <c r="C194" i="7" s="1"/>
  <c r="C195" i="7"/>
  <c r="F287" i="8"/>
  <c r="C26" i="8"/>
  <c r="H188" i="7"/>
  <c r="C289" i="7"/>
  <c r="C288" i="7" s="1"/>
  <c r="H192" i="8"/>
  <c r="I191" i="8"/>
  <c r="G52" i="7"/>
  <c r="G51" i="7" s="1"/>
  <c r="E75" i="7"/>
  <c r="E52" i="7" s="1"/>
  <c r="E51" i="7" s="1"/>
  <c r="H196" i="8"/>
  <c r="E286" i="7"/>
  <c r="H252" i="8"/>
  <c r="I251" i="8"/>
  <c r="H251" i="8" s="1"/>
  <c r="C230" i="8"/>
  <c r="C204" i="8"/>
  <c r="C130" i="8"/>
  <c r="C231" i="7"/>
  <c r="H198" i="7"/>
  <c r="I196" i="7"/>
  <c r="H192" i="7"/>
  <c r="I191" i="7"/>
  <c r="H191" i="7" s="1"/>
  <c r="C54" i="7"/>
  <c r="D53" i="7"/>
  <c r="I83" i="7"/>
  <c r="H54" i="7"/>
  <c r="I53" i="7"/>
  <c r="I174" i="8"/>
  <c r="H175" i="8"/>
  <c r="H55" i="8"/>
  <c r="I54" i="8"/>
  <c r="H26" i="7"/>
  <c r="H76" i="7"/>
  <c r="I204" i="8"/>
  <c r="H204" i="8" s="1"/>
  <c r="H205" i="8"/>
  <c r="C270" i="8"/>
  <c r="D269" i="8"/>
  <c r="C196" i="8"/>
  <c r="D195" i="8"/>
  <c r="H77" i="8"/>
  <c r="I76" i="8"/>
  <c r="I269" i="7"/>
  <c r="H269" i="7" s="1"/>
  <c r="H270" i="7"/>
  <c r="C83" i="8"/>
  <c r="H131" i="8"/>
  <c r="I130" i="8"/>
  <c r="H130" i="8" s="1"/>
  <c r="C231" i="8"/>
  <c r="J51" i="8"/>
  <c r="C20" i="8"/>
  <c r="J286" i="7"/>
  <c r="C76" i="7"/>
  <c r="D75" i="7"/>
  <c r="C75" i="7" s="1"/>
  <c r="F20" i="7"/>
  <c r="C20" i="7" s="1"/>
  <c r="H175" i="7"/>
  <c r="I174" i="7"/>
  <c r="H131" i="7"/>
  <c r="I130" i="7"/>
  <c r="H130" i="7" s="1"/>
  <c r="K52" i="7"/>
  <c r="K51" i="7" s="1"/>
  <c r="K50" i="7" s="1"/>
  <c r="E287" i="8" l="1"/>
  <c r="E50" i="8"/>
  <c r="C286" i="7"/>
  <c r="I53" i="8"/>
  <c r="H54" i="8"/>
  <c r="H53" i="7"/>
  <c r="C53" i="7"/>
  <c r="D52" i="7"/>
  <c r="H196" i="7"/>
  <c r="I195" i="7"/>
  <c r="G50" i="7"/>
  <c r="G287" i="7"/>
  <c r="D286" i="7"/>
  <c r="H231" i="7"/>
  <c r="I230" i="7"/>
  <c r="H230" i="7" s="1"/>
  <c r="C52" i="8"/>
  <c r="D51" i="8"/>
  <c r="I75" i="8"/>
  <c r="H75" i="8" s="1"/>
  <c r="H76" i="8"/>
  <c r="C269" i="8"/>
  <c r="D286" i="8"/>
  <c r="H191" i="8"/>
  <c r="I187" i="8"/>
  <c r="H187" i="8" s="1"/>
  <c r="G50" i="8"/>
  <c r="G287" i="8"/>
  <c r="J287" i="8"/>
  <c r="J50" i="8"/>
  <c r="H83" i="7"/>
  <c r="I75" i="7"/>
  <c r="H75" i="7" s="1"/>
  <c r="I195" i="8"/>
  <c r="I187" i="7"/>
  <c r="H187" i="7" s="1"/>
  <c r="H231" i="8"/>
  <c r="I230" i="8"/>
  <c r="H174" i="7"/>
  <c r="I173" i="7"/>
  <c r="H173" i="7" s="1"/>
  <c r="C195" i="8"/>
  <c r="D194" i="8"/>
  <c r="C194" i="8" s="1"/>
  <c r="K287" i="7"/>
  <c r="I173" i="8"/>
  <c r="H173" i="8" s="1"/>
  <c r="H174" i="8"/>
  <c r="E287" i="7"/>
  <c r="E50" i="7"/>
  <c r="I52" i="7" l="1"/>
  <c r="I286" i="7"/>
  <c r="I52" i="8"/>
  <c r="H53" i="8"/>
  <c r="H230" i="8"/>
  <c r="H286" i="8" s="1"/>
  <c r="I286" i="8"/>
  <c r="I194" i="8"/>
  <c r="H194" i="8" s="1"/>
  <c r="H195" i="8"/>
  <c r="H195" i="7"/>
  <c r="H286" i="7" s="1"/>
  <c r="I194" i="7"/>
  <c r="H194" i="7" s="1"/>
  <c r="D287" i="8"/>
  <c r="C287" i="8" s="1"/>
  <c r="C51" i="8"/>
  <c r="D50" i="8"/>
  <c r="C50" i="8" s="1"/>
  <c r="C286" i="8"/>
  <c r="C52" i="7"/>
  <c r="D51" i="7"/>
  <c r="D287" i="7" l="1"/>
  <c r="C287" i="7" s="1"/>
  <c r="C51" i="7"/>
  <c r="D50" i="7"/>
  <c r="C50" i="7" s="1"/>
  <c r="I51" i="8"/>
  <c r="H52" i="8"/>
  <c r="H52" i="7"/>
  <c r="I51" i="7"/>
  <c r="I287" i="8" l="1"/>
  <c r="H287" i="8" s="1"/>
  <c r="I50" i="8"/>
  <c r="H50" i="8" s="1"/>
  <c r="H51" i="8"/>
  <c r="I24" i="8"/>
  <c r="I287" i="7"/>
  <c r="H287" i="7" s="1"/>
  <c r="I50" i="7"/>
  <c r="H50" i="7" s="1"/>
  <c r="H51" i="7"/>
  <c r="I24" i="7"/>
  <c r="H24" i="7" l="1"/>
  <c r="I20" i="7"/>
  <c r="H20" i="7" s="1"/>
  <c r="H24" i="8"/>
  <c r="I20" i="8"/>
  <c r="H20" i="8" s="1"/>
</calcChain>
</file>

<file path=xl/sharedStrings.xml><?xml version="1.0" encoding="utf-8"?>
<sst xmlns="http://schemas.openxmlformats.org/spreadsheetml/2006/main" count="5974" uniqueCount="364">
  <si>
    <t>Tāme Nr. 06.1.3.</t>
  </si>
  <si>
    <t>IEŅĒMUMU UN IZDEVUMU TĀME 2018.GADAM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</si>
  <si>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</si>
  <si>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</si>
  <si>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</si>
  <si>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</si>
  <si>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</si>
  <si>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</si>
  <si>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</si>
  <si>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06.200</t>
  </si>
  <si>
    <t>Programma</t>
  </si>
  <si>
    <t>Pilsētas teritoriju labiekārtošanas pasākumi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</si>
  <si>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</si>
  <si>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</si>
  <si>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</si>
  <si>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</si>
  <si>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</si>
  <si>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</si>
  <si>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</si>
  <si>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</si>
  <si>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</si>
  <si>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2018.gadam</t>
  </si>
  <si>
    <t>Izdevumu tāme 2018.gadam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</si>
  <si>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</si>
  <si>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</si>
  <si>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</si>
  <si>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</si>
  <si>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</si>
  <si>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</si>
  <si>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</si>
  <si>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</si>
  <si>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</si>
  <si>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</si>
  <si>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</si>
  <si>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</si>
  <si>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</si>
  <si>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</si>
  <si>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</si>
  <si>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</si>
  <si>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</si>
  <si>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</si>
  <si>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</si>
  <si>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</si>
  <si>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</si>
  <si>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</si>
  <si>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</si>
  <si>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</si>
  <si>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</si>
  <si>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</si>
  <si>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</si>
  <si>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</si>
  <si>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</si>
  <si>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</si>
  <si>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</si>
  <si>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</si>
  <si>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</si>
  <si>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</si>
  <si>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</si>
  <si>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</si>
  <si>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</si>
  <si>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</si>
  <si>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</si>
  <si>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</si>
  <si>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</si>
  <si>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</si>
  <si>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</si>
  <si>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</si>
  <si>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</si>
  <si>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</si>
  <si>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</si>
  <si>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</si>
  <si>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</si>
  <si>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</si>
  <si>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</si>
  <si>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</si>
  <si>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</si>
  <si>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</si>
  <si>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</si>
  <si>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</si>
  <si>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</si>
  <si>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</si>
  <si>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</si>
  <si>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</si>
  <si>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</si>
  <si>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</si>
  <si>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</si>
  <si>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</si>
  <si>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</si>
  <si>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</si>
  <si>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</si>
  <si>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</si>
  <si>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</si>
  <si>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</si>
  <si>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</si>
  <si>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</si>
  <si>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</si>
  <si>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</si>
  <si>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</si>
  <si>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</si>
  <si>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</si>
  <si>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</si>
  <si>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</si>
  <si>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</si>
  <si>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</si>
  <si>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</si>
  <si>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</si>
  <si>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</si>
  <si>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</si>
  <si>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</si>
  <si>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</si>
  <si>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</si>
  <si>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</si>
  <si>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</si>
  <si>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</si>
  <si>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</si>
  <si>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</si>
  <si>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</si>
  <si>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</si>
  <si>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</si>
  <si>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</si>
  <si>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</si>
  <si>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</si>
  <si>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</si>
  <si>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</si>
  <si>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</si>
  <si>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</si>
  <si>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</si>
  <si>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</si>
  <si>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</si>
  <si>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</si>
  <si>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</si>
  <si>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</si>
  <si>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</si>
  <si>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</si>
  <si>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</si>
  <si>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</si>
  <si>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saņemtajiem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</si>
  <si>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</si>
  <si>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</si>
  <si>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</si>
  <si>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</si>
  <si>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</si>
  <si>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</si>
  <si>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</si>
  <si>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</si>
  <si>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</si>
  <si>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</si>
  <si>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</si>
  <si>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</si>
  <si>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</si>
  <si>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</si>
  <si>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</si>
  <si>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</si>
  <si>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</si>
  <si>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</si>
  <si>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</si>
  <si>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</si>
  <si>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</si>
  <si>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</si>
  <si>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</si>
  <si>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</si>
  <si>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</si>
  <si>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</si>
  <si>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</si>
  <si>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</si>
  <si>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</si>
  <si>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</si>
  <si>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</si>
  <si>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</si>
  <si>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</si>
  <si>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</si>
  <si>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</si>
  <si>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</si>
  <si>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</si>
  <si>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</si>
  <si>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</si>
  <si>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</si>
  <si>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</si>
  <si>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</si>
  <si>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</si>
  <si>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</si>
  <si>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</si>
  <si>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</si>
  <si>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</si>
  <si>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</si>
  <si>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</si>
  <si>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</si>
  <si>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</si>
  <si>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</si>
  <si>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</si>
  <si>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</si>
  <si>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</si>
  <si>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</si>
  <si>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</si>
  <si>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</si>
  <si>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</si>
  <si>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</si>
  <si>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</si>
  <si>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</si>
  <si>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</si>
  <si>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</si>
  <si>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</si>
  <si>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</si>
  <si>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</si>
  <si>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</si>
  <si>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</si>
  <si>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</si>
  <si>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</si>
  <si>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</si>
  <si>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</si>
  <si>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</si>
  <si>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</si>
  <si>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</si>
  <si>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</si>
  <si>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</si>
  <si>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</si>
  <si>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</si>
  <si>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</si>
  <si>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</si>
  <si>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</si>
  <si>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</si>
  <si>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</si>
  <si>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</si>
  <si>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</si>
  <si>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</si>
  <si>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</si>
  <si>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</si>
  <si>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</si>
  <si>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</si>
  <si>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</si>
  <si>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</si>
  <si>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</si>
  <si>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</si>
  <si>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</si>
  <si>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</si>
  <si>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</si>
  <si>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</si>
  <si>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</si>
  <si>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</si>
  <si>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</si>
  <si>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</si>
  <si>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</si>
  <si>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</si>
  <si>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</si>
  <si>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</si>
  <si>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</si>
  <si>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</si>
  <si>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</si>
  <si>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</si>
  <si>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</si>
  <si>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</si>
  <si>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</si>
  <si>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</si>
  <si>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</si>
  <si>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</si>
  <si>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</si>
  <si>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</si>
  <si>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</si>
  <si>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</si>
  <si>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</si>
  <si>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</si>
  <si>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</si>
  <si>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</si>
  <si>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</si>
  <si>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</si>
  <si>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</si>
  <si>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</si>
  <si>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</si>
  <si>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</si>
  <si>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</si>
  <si>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</si>
  <si>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</si>
  <si>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</si>
  <si>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</si>
  <si>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</si>
  <si>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</si>
  <si>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</si>
  <si>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</si>
  <si>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</si>
  <si>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</si>
  <si>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</si>
  <si>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</si>
  <si>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</si>
  <si>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</si>
  <si>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</si>
  <si>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</si>
  <si>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</si>
  <si>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</si>
  <si>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</si>
  <si>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</si>
  <si>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</si>
  <si>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</si>
  <si>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</si>
  <si>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</si>
  <si>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</si>
  <si>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</si>
  <si>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</si>
  <si>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</si>
  <si>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</si>
  <si>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</si>
  <si>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</si>
  <si>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</si>
  <si>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</si>
  <si>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</si>
  <si>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</si>
  <si>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</si>
  <si>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</si>
  <si>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</si>
  <si>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</si>
  <si>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</si>
  <si>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</si>
  <si>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</si>
  <si>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</si>
  <si>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</si>
  <si>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</si>
  <si>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</si>
  <si>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</si>
  <si>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</si>
  <si>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</si>
  <si>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 06.1.4.</t>
  </si>
  <si>
    <t>06.600</t>
  </si>
  <si>
    <t>Tāme Nr. 06.1.5.</t>
  </si>
  <si>
    <t xml:space="preserve"> Pilsētas svētku noformējums</t>
  </si>
  <si>
    <t>Tāme Nr. 06.1.6.</t>
  </si>
  <si>
    <t xml:space="preserve">Pašvaldības īpašumu pārvaldīšana </t>
  </si>
  <si>
    <t>LV81PARX0002484577002</t>
  </si>
  <si>
    <t>Tāme Nr. 06.1.7.</t>
  </si>
  <si>
    <t>Publisko teritoriju, ēku un mājokļu būvniecība, atjaunošana un uzlabošana</t>
  </si>
  <si>
    <t>Tāme Nr. 06.1.8.</t>
  </si>
  <si>
    <t>LV37TREL9802008044000</t>
  </si>
  <si>
    <t>Tāme Nr.06.1.1.</t>
  </si>
  <si>
    <t>Saimniec.nod</t>
  </si>
  <si>
    <t>Iestādes uzturēšana</t>
  </si>
  <si>
    <t>LV57PARX0002484572002</t>
  </si>
  <si>
    <t>Tāme Nr.06.1.2.</t>
  </si>
  <si>
    <t>admin komisija</t>
  </si>
  <si>
    <t>nodokļu nodaļa</t>
  </si>
  <si>
    <t>Centralizētie pasākumi</t>
  </si>
  <si>
    <t>Tāme Nr.06.2.1.</t>
  </si>
  <si>
    <t>Sabiedrība ar ierobežotu atbildību "Jūrmalas gaisma"</t>
  </si>
  <si>
    <t>42803002568</t>
  </si>
  <si>
    <t>Jomas 28, Jūrmala, LV 2015</t>
  </si>
  <si>
    <t>06.400</t>
  </si>
  <si>
    <t>Pilsētas ielu apgaismojuma nodrošināšana</t>
  </si>
  <si>
    <t>LV33PARX0002484572143</t>
  </si>
  <si>
    <t>Tāme Nr.06.3.1.</t>
  </si>
  <si>
    <t>Jūrmalas pilsētas pašvaldības iestāde "Jūrmalas kapi"</t>
  </si>
  <si>
    <t>90010691331</t>
  </si>
  <si>
    <t>E. Veidenbauma iela 1, Jūrmala</t>
  </si>
  <si>
    <t>Kapsētu teritoriju apsaimniekošana</t>
  </si>
  <si>
    <t>LV06PARX0002484572144</t>
  </si>
  <si>
    <t>LV08PARX0002484577055</t>
  </si>
  <si>
    <t>Tāme Nr.06.1.9.</t>
  </si>
  <si>
    <t>Jomas iela 1/5, Jūrmala</t>
  </si>
  <si>
    <t>06.100</t>
  </si>
  <si>
    <t xml:space="preserve"> Projekts "Accelerate SUNShINE" (SUNShINE paātrināšana)</t>
  </si>
  <si>
    <t>LV76TREL9802008040000</t>
  </si>
  <si>
    <t>Tāme Nr.06.1.10.</t>
  </si>
  <si>
    <t>06.600.</t>
  </si>
  <si>
    <t xml:space="preserve">Projekts "Antropogēnās slodzes mazināšana dabas liegumā “Lielupes grīvas pļavās”, izveidojot trīs labiekārtotas peldvietas pie Lielupes" </t>
  </si>
  <si>
    <t>LV19TREL9802008016000</t>
  </si>
  <si>
    <t>Tāme Nr.06.1.11.</t>
  </si>
  <si>
    <t xml:space="preserve">Projekts "Antropogēnās slodzes un klimata pārmaiņu mazināšana izmantojot vides resursus – uzstādot ar alternatīvo enerģiju darbināmas laternas piecās izejās uz jūras pludmali" </t>
  </si>
  <si>
    <t xml:space="preserve"> LV38TREL9802008024000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</si>
</sst>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5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right" vertical="center" wrapText="1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 wrapText="1"/>
    </xf>
    <xf numFmtId="0" fontId="2" fillId="0" borderId="50" xfId="1" applyFont="1" applyFill="1" applyBorder="1" applyAlignment="1" applyProtection="1">
      <alignment horizontal="left" vertical="center" wrapText="1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55" xfId="1" applyNumberFormat="1" applyFont="1" applyFill="1" applyBorder="1" applyAlignment="1" applyProtection="1">
      <alignment horizontal="center" vertical="center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7" xfId="1" applyNumberFormat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3" fillId="0" borderId="50" xfId="1" applyFont="1" applyFill="1" applyBorder="1" applyAlignment="1" applyProtection="1">
      <alignment horizontal="right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right" vertical="center"/>
      <protection locked="0"/>
    </xf>
    <xf numFmtId="3" fontId="3" fillId="0" borderId="54" xfId="1" applyNumberFormat="1" applyFont="1" applyFill="1" applyBorder="1" applyAlignment="1" applyProtection="1">
      <alignment horizontal="right" vertical="center"/>
      <protection locked="0"/>
    </xf>
    <xf numFmtId="0" fontId="3" fillId="0" borderId="50" xfId="1" applyFont="1" applyFill="1" applyBorder="1" applyAlignment="1" applyProtection="1">
      <alignment vertical="center" wrapText="1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horizontal="right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66" xfId="1" applyFont="1" applyFill="1" applyBorder="1" applyAlignment="1" applyProtection="1">
      <alignment horizontal="left" vertical="center" wrapText="1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3" fontId="2" fillId="3" borderId="69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54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7" xfId="1" applyNumberFormat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6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9" xfId="1" applyNumberFormat="1" applyFont="1" applyFill="1" applyBorder="1" applyAlignment="1" applyProtection="1">
      <alignment vertical="center"/>
      <protection locked="0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0" fontId="2" fillId="0" borderId="66" xfId="1" applyFont="1" applyFill="1" applyBorder="1" applyAlignment="1" applyProtection="1">
      <alignment horizontal="left" vertical="center" wrapText="1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1" fontId="2" fillId="3" borderId="6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3" xfId="1" applyNumberFormat="1" applyFont="1" applyFill="1" applyBorder="1" applyAlignment="1" applyProtection="1">
      <alignment vertical="center"/>
    </xf>
    <xf numFmtId="3" fontId="2" fillId="3" borderId="72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2" fillId="3" borderId="82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3" fontId="3" fillId="0" borderId="87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center" vertical="center" wrapText="1"/>
    </xf>
    <xf numFmtId="0" fontId="3" fillId="0" borderId="78" xfId="1" applyFont="1" applyFill="1" applyBorder="1" applyAlignment="1" applyProtection="1">
      <alignment horizontal="left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3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49" fontId="3" fillId="5" borderId="9" xfId="1" applyNumberFormat="1" applyFont="1" applyFill="1" applyBorder="1" applyAlignment="1" applyProtection="1">
      <alignment vertical="center"/>
      <protection locked="0"/>
    </xf>
    <xf numFmtId="1" fontId="7" fillId="5" borderId="27" xfId="1" applyNumberFormat="1" applyFont="1" applyFill="1" applyBorder="1" applyAlignment="1" applyProtection="1">
      <alignment horizontal="center" vertical="center"/>
    </xf>
    <xf numFmtId="0" fontId="2" fillId="5" borderId="21" xfId="1" applyFont="1" applyFill="1" applyBorder="1" applyAlignment="1" applyProtection="1">
      <alignment vertical="center"/>
      <protection locked="0"/>
    </xf>
    <xf numFmtId="3" fontId="2" fillId="5" borderId="32" xfId="1" applyNumberFormat="1" applyFont="1" applyFill="1" applyBorder="1" applyAlignment="1" applyProtection="1">
      <alignment horizontal="right" vertical="center"/>
    </xf>
    <xf numFmtId="3" fontId="3" fillId="5" borderId="27" xfId="1" applyNumberFormat="1" applyFont="1" applyFill="1" applyBorder="1" applyAlignment="1" applyProtection="1">
      <alignment horizontal="right" vertical="center"/>
    </xf>
    <xf numFmtId="3" fontId="3" fillId="5" borderId="21" xfId="1" applyNumberFormat="1" applyFont="1" applyFill="1" applyBorder="1" applyAlignment="1" applyProtection="1">
      <alignment horizontal="right" vertical="center"/>
      <protection locked="0"/>
    </xf>
    <xf numFmtId="3" fontId="3" fillId="5" borderId="37" xfId="1" applyNumberFormat="1" applyFont="1" applyFill="1" applyBorder="1" applyAlignment="1" applyProtection="1">
      <alignment horizontal="right" vertical="center"/>
      <protection locked="0"/>
    </xf>
    <xf numFmtId="3" fontId="3" fillId="5" borderId="22" xfId="1" applyNumberFormat="1" applyFont="1" applyFill="1" applyBorder="1" applyAlignment="1" applyProtection="1">
      <alignment vertical="center"/>
      <protection locked="0"/>
    </xf>
    <xf numFmtId="3" fontId="3" fillId="5" borderId="22" xfId="1" applyNumberFormat="1" applyFont="1" applyFill="1" applyBorder="1" applyAlignment="1" applyProtection="1">
      <alignment horizontal="center" vertical="center"/>
    </xf>
    <xf numFmtId="3" fontId="3" fillId="5" borderId="41" xfId="1" applyNumberFormat="1" applyFont="1" applyFill="1" applyBorder="1" applyAlignment="1" applyProtection="1">
      <alignment horizontal="right" vertical="center"/>
      <protection locked="0"/>
    </xf>
    <xf numFmtId="3" fontId="3" fillId="5" borderId="41" xfId="1" applyNumberFormat="1" applyFont="1" applyFill="1" applyBorder="1" applyAlignment="1" applyProtection="1">
      <alignment horizontal="center" vertical="center"/>
    </xf>
    <xf numFmtId="3" fontId="3" fillId="5" borderId="41" xfId="1" applyNumberFormat="1" applyFont="1" applyFill="1" applyBorder="1" applyAlignment="1" applyProtection="1">
      <alignment vertical="center"/>
    </xf>
    <xf numFmtId="3" fontId="3" fillId="5" borderId="21" xfId="1" applyNumberFormat="1" applyFont="1" applyFill="1" applyBorder="1" applyAlignment="1" applyProtection="1">
      <alignment horizontal="center" vertical="center"/>
    </xf>
    <xf numFmtId="3" fontId="3" fillId="5" borderId="21" xfId="1" applyNumberFormat="1" applyFont="1" applyFill="1" applyBorder="1" applyAlignment="1" applyProtection="1">
      <alignment vertical="center"/>
      <protection locked="0"/>
    </xf>
    <xf numFmtId="3" fontId="3" fillId="5" borderId="37" xfId="1" applyNumberFormat="1" applyFont="1" applyFill="1" applyBorder="1" applyAlignment="1" applyProtection="1">
      <alignment horizontal="center" vertical="center"/>
    </xf>
    <xf numFmtId="3" fontId="3" fillId="5" borderId="37" xfId="1" applyNumberFormat="1" applyFont="1" applyFill="1" applyBorder="1" applyAlignment="1" applyProtection="1">
      <alignment vertical="center"/>
      <protection locked="0"/>
    </xf>
    <xf numFmtId="3" fontId="3" fillId="5" borderId="45" xfId="1" applyNumberFormat="1" applyFont="1" applyFill="1" applyBorder="1" applyAlignment="1" applyProtection="1">
      <alignment horizontal="center" vertical="center"/>
    </xf>
    <xf numFmtId="3" fontId="3" fillId="5" borderId="45" xfId="1" applyNumberFormat="1" applyFont="1" applyFill="1" applyBorder="1" applyAlignment="1" applyProtection="1">
      <alignment vertical="center"/>
      <protection locked="0"/>
    </xf>
    <xf numFmtId="3" fontId="3" fillId="5" borderId="48" xfId="1" applyNumberFormat="1" applyFont="1" applyFill="1" applyBorder="1" applyAlignment="1" applyProtection="1">
      <alignment horizontal="center" vertical="center"/>
    </xf>
    <xf numFmtId="3" fontId="3" fillId="5" borderId="48" xfId="1" applyNumberFormat="1" applyFont="1" applyFill="1" applyBorder="1" applyAlignment="1" applyProtection="1">
      <alignment vertical="center"/>
      <protection locked="0"/>
    </xf>
    <xf numFmtId="3" fontId="3" fillId="5" borderId="52" xfId="1" applyNumberFormat="1" applyFont="1" applyFill="1" applyBorder="1" applyAlignment="1" applyProtection="1">
      <alignment horizontal="right" vertical="center"/>
    </xf>
    <xf numFmtId="3" fontId="3" fillId="5" borderId="52" xfId="1" applyNumberFormat="1" applyFont="1" applyFill="1" applyBorder="1" applyAlignment="1" applyProtection="1">
      <alignment horizontal="center" vertical="center"/>
    </xf>
    <xf numFmtId="3" fontId="3" fillId="5" borderId="48" xfId="1" applyNumberFormat="1" applyFont="1" applyFill="1" applyBorder="1" applyAlignment="1" applyProtection="1">
      <alignment horizontal="right" vertical="center"/>
      <protection locked="0"/>
    </xf>
    <xf numFmtId="3" fontId="3" fillId="5" borderId="41" xfId="1" applyNumberFormat="1" applyFont="1" applyFill="1" applyBorder="1" applyAlignment="1" applyProtection="1">
      <alignment horizontal="right" vertical="center"/>
    </xf>
    <xf numFmtId="3" fontId="3" fillId="5" borderId="45" xfId="1" applyNumberFormat="1" applyFont="1" applyFill="1" applyBorder="1" applyAlignment="1" applyProtection="1">
      <alignment horizontal="right" vertical="center"/>
      <protection locked="0"/>
    </xf>
    <xf numFmtId="3" fontId="3" fillId="5" borderId="45" xfId="1" applyNumberFormat="1" applyFont="1" applyFill="1" applyBorder="1" applyAlignment="1" applyProtection="1">
      <alignment horizontal="center" vertical="center"/>
      <protection locked="0"/>
    </xf>
    <xf numFmtId="3" fontId="2" fillId="5" borderId="21" xfId="1" applyNumberFormat="1" applyFont="1" applyFill="1" applyBorder="1" applyAlignment="1" applyProtection="1">
      <alignment vertical="center"/>
    </xf>
    <xf numFmtId="3" fontId="2" fillId="5" borderId="32" xfId="1" applyNumberFormat="1" applyFont="1" applyFill="1" applyBorder="1" applyAlignment="1" applyProtection="1">
      <alignment vertical="center"/>
    </xf>
    <xf numFmtId="3" fontId="2" fillId="5" borderId="63" xfId="1" applyNumberFormat="1" applyFont="1" applyFill="1" applyBorder="1" applyAlignment="1" applyProtection="1">
      <alignment vertical="center"/>
    </xf>
    <xf numFmtId="3" fontId="2" fillId="6" borderId="68" xfId="1" applyNumberFormat="1" applyFont="1" applyFill="1" applyBorder="1" applyAlignment="1" applyProtection="1">
      <alignment vertical="center"/>
    </xf>
    <xf numFmtId="3" fontId="3" fillId="5" borderId="52" xfId="1" applyNumberFormat="1" applyFont="1" applyFill="1" applyBorder="1" applyAlignment="1" applyProtection="1">
      <alignment vertical="center"/>
    </xf>
    <xf numFmtId="3" fontId="3" fillId="5" borderId="37" xfId="1" applyNumberFormat="1" applyFont="1" applyFill="1" applyBorder="1" applyAlignment="1" applyProtection="1">
      <alignment vertical="center"/>
    </xf>
    <xf numFmtId="3" fontId="3" fillId="5" borderId="52" xfId="1" applyNumberFormat="1" applyFont="1" applyFill="1" applyBorder="1" applyAlignment="1" applyProtection="1">
      <alignment vertical="center"/>
      <protection locked="0"/>
    </xf>
    <xf numFmtId="3" fontId="3" fillId="5" borderId="21" xfId="1" applyNumberFormat="1" applyFont="1" applyFill="1" applyBorder="1" applyAlignment="1" applyProtection="1">
      <alignment vertical="center"/>
    </xf>
    <xf numFmtId="3" fontId="3" fillId="5" borderId="41" xfId="1" applyNumberFormat="1" applyFont="1" applyFill="1" applyBorder="1" applyAlignment="1" applyProtection="1">
      <alignment vertical="center"/>
      <protection locked="0"/>
    </xf>
    <xf numFmtId="3" fontId="3" fillId="5" borderId="17" xfId="1" applyNumberFormat="1" applyFont="1" applyFill="1" applyBorder="1" applyAlignment="1" applyProtection="1">
      <alignment vertical="center"/>
      <protection locked="0"/>
    </xf>
    <xf numFmtId="3" fontId="3" fillId="5" borderId="68" xfId="1" applyNumberFormat="1" applyFont="1" applyFill="1" applyBorder="1" applyAlignment="1" applyProtection="1">
      <alignment vertical="center"/>
    </xf>
    <xf numFmtId="3" fontId="2" fillId="5" borderId="68" xfId="1" applyNumberFormat="1" applyFont="1" applyFill="1" applyBorder="1" applyAlignment="1" applyProtection="1">
      <alignment vertical="center"/>
    </xf>
    <xf numFmtId="3" fontId="2" fillId="6" borderId="41" xfId="1" applyNumberFormat="1" applyFont="1" applyFill="1" applyBorder="1" applyAlignment="1" applyProtection="1">
      <alignment vertical="center"/>
    </xf>
    <xf numFmtId="3" fontId="3" fillId="5" borderId="48" xfId="1" applyNumberFormat="1" applyFont="1" applyFill="1" applyBorder="1" applyAlignment="1" applyProtection="1">
      <alignment vertical="center"/>
    </xf>
    <xf numFmtId="3" fontId="3" fillId="5" borderId="32" xfId="1" applyNumberFormat="1" applyFont="1" applyFill="1" applyBorder="1" applyAlignment="1" applyProtection="1">
      <alignment vertical="center"/>
    </xf>
    <xf numFmtId="3" fontId="2" fillId="5" borderId="96" xfId="1" applyNumberFormat="1" applyFont="1" applyFill="1" applyBorder="1" applyAlignment="1" applyProtection="1">
      <alignment vertical="center"/>
    </xf>
    <xf numFmtId="3" fontId="2" fillId="5" borderId="41" xfId="1" applyNumberFormat="1" applyFont="1" applyFill="1" applyBorder="1" applyAlignment="1" applyProtection="1">
      <alignment vertical="center"/>
    </xf>
    <xf numFmtId="3" fontId="2" fillId="5" borderId="96" xfId="1" applyNumberFormat="1" applyFont="1" applyFill="1" applyBorder="1" applyAlignment="1" applyProtection="1">
      <alignment vertical="center"/>
      <protection locked="0"/>
    </xf>
    <xf numFmtId="0" fontId="3" fillId="5" borderId="0" xfId="1" applyFont="1" applyFill="1" applyBorder="1" applyAlignment="1" applyProtection="1">
      <alignment vertical="center"/>
    </xf>
    <xf numFmtId="0" fontId="3" fillId="0" borderId="6" xfId="1" applyFont="1" applyBorder="1" applyAlignment="1" applyProtection="1">
      <alignment vertical="center"/>
      <protection locked="0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2" fillId="0" borderId="58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49" fontId="3" fillId="2" borderId="6" xfId="2" applyNumberFormat="1" applyFont="1" applyFill="1" applyBorder="1" applyAlignment="1" applyProtection="1">
      <alignment horizontal="center" vertical="center"/>
      <protection locked="0"/>
    </xf>
    <xf numFmtId="4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5" borderId="17" xfId="1" applyFont="1" applyFill="1" applyBorder="1" applyAlignment="1" applyProtection="1">
      <alignment horizontal="center" vertical="center" textRotation="90"/>
    </xf>
    <xf numFmtId="0" fontId="3" fillId="5" borderId="21" xfId="1" applyFont="1" applyFill="1" applyBorder="1" applyAlignment="1" applyProtection="1">
      <alignment horizontal="center" vertical="center" textRotation="90"/>
    </xf>
    <xf numFmtId="0" fontId="3" fillId="5" borderId="17" xfId="1" applyFont="1" applyFill="1" applyBorder="1" applyAlignment="1" applyProtection="1">
      <alignment horizontal="center" vertical="center" textRotation="90" wrapText="1"/>
    </xf>
    <xf numFmtId="0" fontId="3" fillId="5" borderId="22" xfId="1" applyFont="1" applyFill="1" applyBorder="1" applyAlignment="1" applyProtection="1">
      <alignment horizontal="center" vertical="center" textRotation="90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5"/>
  <sheetViews>
    <sheetView showGridLines="0" tabSelected="1" view="pageLayout" zoomScaleNormal="100" workbookViewId="0">
      <selection activeCell="C11" sqref="C11:L11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4" x14ac:dyDescent="0.25">
      <c r="A1" s="312" t="s">
        <v>330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4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4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  <c r="N3" s="1" t="s">
        <v>63</v>
      </c>
    </row>
    <row r="4" spans="1:14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  <c r="N4" s="1" t="s">
        <v>331</v>
      </c>
    </row>
    <row r="5" spans="1:14" ht="12.75" customHeight="1" x14ac:dyDescent="0.25">
      <c r="A5" s="4" t="s">
        <v>6</v>
      </c>
      <c r="B5" s="5"/>
      <c r="C5" s="310" t="s">
        <v>7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4" ht="12.75" customHeight="1" x14ac:dyDescent="0.25">
      <c r="A6" s="4" t="s">
        <v>8</v>
      </c>
      <c r="B6" s="5"/>
      <c r="C6" s="310" t="s">
        <v>320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4" x14ac:dyDescent="0.25">
      <c r="A7" s="4" t="s">
        <v>10</v>
      </c>
      <c r="B7" s="5"/>
      <c r="C7" s="316" t="s">
        <v>332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4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4" ht="12.75" customHeight="1" x14ac:dyDescent="0.25">
      <c r="A9" s="4"/>
      <c r="B9" s="5" t="s">
        <v>13</v>
      </c>
      <c r="C9" s="310" t="s">
        <v>333</v>
      </c>
      <c r="D9" s="310"/>
      <c r="E9" s="310"/>
      <c r="F9" s="310"/>
      <c r="G9" s="310"/>
      <c r="H9" s="310"/>
      <c r="I9" s="310"/>
      <c r="J9" s="310"/>
      <c r="K9" s="310"/>
      <c r="L9" s="311"/>
    </row>
    <row r="10" spans="1:14" ht="12.75" customHeight="1" x14ac:dyDescent="0.25">
      <c r="A10" s="4"/>
      <c r="B10" s="5" t="s">
        <v>15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4" ht="12.75" customHeight="1" x14ac:dyDescent="0.25">
      <c r="A11" s="4"/>
      <c r="B11" s="5" t="s">
        <v>16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4" ht="12.75" customHeight="1" x14ac:dyDescent="0.25">
      <c r="A12" s="4"/>
      <c r="B12" s="5" t="s">
        <v>17</v>
      </c>
      <c r="C12" s="310" t="s">
        <v>325</v>
      </c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4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4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2451549</v>
      </c>
      <c r="D20" s="28">
        <f>SUM(D21,D24,D25,D41,D43)</f>
        <v>2338508</v>
      </c>
      <c r="E20" s="28">
        <f>SUM(E21,E24,E43)</f>
        <v>0</v>
      </c>
      <c r="F20" s="28">
        <f>SUM(F21,F26,F43)</f>
        <v>113041</v>
      </c>
      <c r="G20" s="29">
        <f>SUM(G21,G45)</f>
        <v>0</v>
      </c>
      <c r="H20" s="27">
        <f t="shared" ref="H20:H47" si="1">SUM(I20:L20)</f>
        <v>2657234</v>
      </c>
      <c r="I20" s="28">
        <f>SUM(I21,I24,I25,I41,I43)</f>
        <v>2498734</v>
      </c>
      <c r="J20" s="28">
        <f>SUM(J21,J24,J43)</f>
        <v>0</v>
      </c>
      <c r="K20" s="28">
        <f>SUM(K21,K26,K43)</f>
        <v>158500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2338508</v>
      </c>
      <c r="D24" s="51">
        <f>1894939+443569</f>
        <v>2338508</v>
      </c>
      <c r="E24" s="51"/>
      <c r="F24" s="52" t="s">
        <v>35</v>
      </c>
      <c r="G24" s="53" t="s">
        <v>35</v>
      </c>
      <c r="H24" s="50">
        <f t="shared" si="1"/>
        <v>2498734</v>
      </c>
      <c r="I24" s="51">
        <f>I51</f>
        <v>2498734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108141</v>
      </c>
      <c r="D26" s="59" t="s">
        <v>35</v>
      </c>
      <c r="E26" s="59" t="s">
        <v>35</v>
      </c>
      <c r="F26" s="63">
        <f>SUM(F27,F31,F33,F36)</f>
        <v>108141</v>
      </c>
      <c r="G26" s="60" t="s">
        <v>35</v>
      </c>
      <c r="H26" s="57">
        <f t="shared" si="1"/>
        <v>153600</v>
      </c>
      <c r="I26" s="59" t="s">
        <v>35</v>
      </c>
      <c r="J26" s="59" t="s">
        <v>35</v>
      </c>
      <c r="K26" s="63">
        <f>SUM(K27,K31,K33,K36)</f>
        <v>153600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52070</v>
      </c>
      <c r="D31" s="59" t="s">
        <v>35</v>
      </c>
      <c r="E31" s="59" t="s">
        <v>35</v>
      </c>
      <c r="F31" s="63">
        <f>SUM(F32)</f>
        <v>52070</v>
      </c>
      <c r="G31" s="60" t="s">
        <v>35</v>
      </c>
      <c r="H31" s="57">
        <f t="shared" si="1"/>
        <v>105500</v>
      </c>
      <c r="I31" s="59" t="s">
        <v>35</v>
      </c>
      <c r="J31" s="59" t="s">
        <v>35</v>
      </c>
      <c r="K31" s="63">
        <f>SUM(K32)</f>
        <v>105500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52070</v>
      </c>
      <c r="D32" s="80" t="s">
        <v>35</v>
      </c>
      <c r="E32" s="80" t="s">
        <v>35</v>
      </c>
      <c r="F32" s="81">
        <v>52070</v>
      </c>
      <c r="G32" s="82" t="s">
        <v>35</v>
      </c>
      <c r="H32" s="79">
        <f t="shared" si="1"/>
        <v>105500</v>
      </c>
      <c r="I32" s="80" t="s">
        <v>35</v>
      </c>
      <c r="J32" s="80" t="s">
        <v>35</v>
      </c>
      <c r="K32" s="81">
        <v>105500</v>
      </c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56071</v>
      </c>
      <c r="D36" s="59" t="s">
        <v>35</v>
      </c>
      <c r="E36" s="59" t="s">
        <v>35</v>
      </c>
      <c r="F36" s="63">
        <f>SUM(F37:F40)</f>
        <v>56071</v>
      </c>
      <c r="G36" s="60" t="s">
        <v>35</v>
      </c>
      <c r="H36" s="57">
        <f t="shared" si="1"/>
        <v>48100</v>
      </c>
      <c r="I36" s="59" t="s">
        <v>35</v>
      </c>
      <c r="J36" s="59" t="s">
        <v>35</v>
      </c>
      <c r="K36" s="63">
        <f>SUM(K37:K40)</f>
        <v>48100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56071</v>
      </c>
      <c r="D40" s="87" t="s">
        <v>35</v>
      </c>
      <c r="E40" s="87" t="s">
        <v>35</v>
      </c>
      <c r="F40" s="88">
        <v>56071</v>
      </c>
      <c r="G40" s="89" t="s">
        <v>35</v>
      </c>
      <c r="H40" s="86">
        <f t="shared" si="1"/>
        <v>48100</v>
      </c>
      <c r="I40" s="87" t="s">
        <v>35</v>
      </c>
      <c r="J40" s="87" t="s">
        <v>35</v>
      </c>
      <c r="K40" s="88">
        <v>48100</v>
      </c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4900</v>
      </c>
      <c r="D43" s="99">
        <f>D44</f>
        <v>0</v>
      </c>
      <c r="E43" s="99">
        <f>E44</f>
        <v>0</v>
      </c>
      <c r="F43" s="99">
        <f>F44</f>
        <v>4900</v>
      </c>
      <c r="G43" s="60" t="s">
        <v>35</v>
      </c>
      <c r="H43" s="100">
        <f t="shared" si="1"/>
        <v>4900</v>
      </c>
      <c r="I43" s="99">
        <f>I44</f>
        <v>0</v>
      </c>
      <c r="J43" s="99">
        <f>J44</f>
        <v>0</v>
      </c>
      <c r="K43" s="99">
        <f>K44</f>
        <v>4900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4900</v>
      </c>
      <c r="D44" s="101"/>
      <c r="E44" s="102"/>
      <c r="F44" s="102">
        <v>4900</v>
      </c>
      <c r="G44" s="103" t="s">
        <v>35</v>
      </c>
      <c r="H44" s="104">
        <f t="shared" si="1"/>
        <v>4900</v>
      </c>
      <c r="I44" s="40"/>
      <c r="J44" s="105"/>
      <c r="K44" s="105">
        <v>4900</v>
      </c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81" si="2">SUM(D50:G50)</f>
        <v>2451549</v>
      </c>
      <c r="D50" s="128">
        <f>SUM(D51,D283)</f>
        <v>2338508</v>
      </c>
      <c r="E50" s="128">
        <f>SUM(E51,E283)</f>
        <v>0</v>
      </c>
      <c r="F50" s="128">
        <f>SUM(F51,F283)</f>
        <v>113041</v>
      </c>
      <c r="G50" s="129">
        <f>SUM(G51,G283)</f>
        <v>0</v>
      </c>
      <c r="H50" s="127">
        <f t="shared" ref="H50:H81" si="3">SUM(I50:L50)</f>
        <v>2657234</v>
      </c>
      <c r="I50" s="128">
        <f>SUM(I51,I283)</f>
        <v>2498734</v>
      </c>
      <c r="J50" s="128">
        <f>SUM(J51,J283)</f>
        <v>0</v>
      </c>
      <c r="K50" s="128">
        <f>SUM(K51,K283)</f>
        <v>158500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2"/>
        <v>2451549</v>
      </c>
      <c r="D51" s="134">
        <f>SUM(D52,D194)</f>
        <v>2338508</v>
      </c>
      <c r="E51" s="134">
        <f>SUM(E52,E194)</f>
        <v>0</v>
      </c>
      <c r="F51" s="134">
        <f>SUM(F52,F194)</f>
        <v>113041</v>
      </c>
      <c r="G51" s="135">
        <f>SUM(G52,G194)</f>
        <v>0</v>
      </c>
      <c r="H51" s="133">
        <f t="shared" si="3"/>
        <v>2657234</v>
      </c>
      <c r="I51" s="134">
        <f>SUM(I52,I194)</f>
        <v>2498734</v>
      </c>
      <c r="J51" s="134">
        <f>SUM(J52,J194)</f>
        <v>0</v>
      </c>
      <c r="K51" s="134">
        <f>SUM(K52,K194)</f>
        <v>158500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2"/>
        <v>2344549</v>
      </c>
      <c r="D52" s="139">
        <f>SUM(D53,D75,D173,D187)</f>
        <v>2231508</v>
      </c>
      <c r="E52" s="139">
        <f>SUM(E53,E75,E173,E187)</f>
        <v>0</v>
      </c>
      <c r="F52" s="139">
        <f>SUM(F53,F75,F173,F187)</f>
        <v>113041</v>
      </c>
      <c r="G52" s="140">
        <f>SUM(G53,G75,G173,G187)</f>
        <v>0</v>
      </c>
      <c r="H52" s="138">
        <f t="shared" si="3"/>
        <v>2631570</v>
      </c>
      <c r="I52" s="139">
        <f>SUM(I53,I75,I173,I187)</f>
        <v>2475284</v>
      </c>
      <c r="J52" s="139">
        <f>SUM(J53,J75,J173,J187)</f>
        <v>0</v>
      </c>
      <c r="K52" s="139">
        <f>SUM(K53,K75,K173,K187)</f>
        <v>156286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2"/>
        <v>1894939</v>
      </c>
      <c r="D53" s="144">
        <f>SUM(D54,D67)</f>
        <v>1894939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2188656</v>
      </c>
      <c r="I53" s="144">
        <f>SUM(I54,I67)</f>
        <v>2188656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2"/>
        <v>1432701</v>
      </c>
      <c r="D54" s="63">
        <f>SUM(D55,D58,D66)</f>
        <v>1432701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1660699</v>
      </c>
      <c r="I54" s="63">
        <f>SUM(I55,I58,I66)</f>
        <v>1660699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2"/>
        <v>1157528</v>
      </c>
      <c r="D55" s="151">
        <f>SUM(D56:D57)</f>
        <v>1157528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1413720</v>
      </c>
      <c r="I55" s="151">
        <f>SUM(I56:I57)</f>
        <v>1413720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>
        <v>0</v>
      </c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2"/>
        <v>1157528</v>
      </c>
      <c r="D57" s="74">
        <v>1157528</v>
      </c>
      <c r="E57" s="74"/>
      <c r="F57" s="74"/>
      <c r="G57" s="157"/>
      <c r="H57" s="72">
        <f t="shared" si="3"/>
        <v>1413720</v>
      </c>
      <c r="I57" s="74">
        <v>1413720</v>
      </c>
      <c r="J57" s="74"/>
      <c r="K57" s="74">
        <v>0</v>
      </c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2"/>
        <v>197653</v>
      </c>
      <c r="D58" s="160">
        <f>SUM(D59:D65)</f>
        <v>197653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183584</v>
      </c>
      <c r="I58" s="160">
        <f>SUM(I59:I65)</f>
        <v>183584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2"/>
        <v>4827</v>
      </c>
      <c r="D59" s="74">
        <v>4827</v>
      </c>
      <c r="E59" s="74"/>
      <c r="F59" s="74"/>
      <c r="G59" s="157"/>
      <c r="H59" s="72">
        <f t="shared" si="3"/>
        <v>4827</v>
      </c>
      <c r="I59" s="74">
        <v>4827</v>
      </c>
      <c r="J59" s="74"/>
      <c r="K59" s="74">
        <v>0</v>
      </c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2"/>
        <v>26007</v>
      </c>
      <c r="D60" s="74">
        <v>26007</v>
      </c>
      <c r="E60" s="74"/>
      <c r="F60" s="74"/>
      <c r="G60" s="157"/>
      <c r="H60" s="72">
        <f t="shared" si="3"/>
        <v>14630</v>
      </c>
      <c r="I60" s="74">
        <v>14630</v>
      </c>
      <c r="J60" s="74"/>
      <c r="K60" s="74">
        <v>0</v>
      </c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>
        <v>0</v>
      </c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2"/>
        <v>53065</v>
      </c>
      <c r="D62" s="74">
        <v>53065</v>
      </c>
      <c r="E62" s="74"/>
      <c r="F62" s="74"/>
      <c r="G62" s="157"/>
      <c r="H62" s="72">
        <f t="shared" si="3"/>
        <v>23000</v>
      </c>
      <c r="I62" s="74">
        <v>23000</v>
      </c>
      <c r="J62" s="74"/>
      <c r="K62" s="74">
        <v>0</v>
      </c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2"/>
        <v>44763</v>
      </c>
      <c r="D63" s="74">
        <v>44763</v>
      </c>
      <c r="E63" s="74"/>
      <c r="F63" s="74"/>
      <c r="G63" s="157"/>
      <c r="H63" s="72">
        <f t="shared" si="3"/>
        <v>34920</v>
      </c>
      <c r="I63" s="74">
        <v>34920</v>
      </c>
      <c r="J63" s="74"/>
      <c r="K63" s="74">
        <v>0</v>
      </c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2"/>
        <v>68991</v>
      </c>
      <c r="D64" s="74">
        <v>68991</v>
      </c>
      <c r="E64" s="74"/>
      <c r="F64" s="74"/>
      <c r="G64" s="157"/>
      <c r="H64" s="72">
        <f t="shared" si="3"/>
        <v>106207</v>
      </c>
      <c r="I64" s="74">
        <v>106207</v>
      </c>
      <c r="J64" s="74"/>
      <c r="K64" s="74">
        <v>0</v>
      </c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>
        <v>0</v>
      </c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2"/>
        <v>77520</v>
      </c>
      <c r="D66" s="163">
        <v>77520</v>
      </c>
      <c r="E66" s="163"/>
      <c r="F66" s="163"/>
      <c r="G66" s="164"/>
      <c r="H66" s="117">
        <f t="shared" si="3"/>
        <v>63395</v>
      </c>
      <c r="I66" s="163">
        <v>63395</v>
      </c>
      <c r="J66" s="163"/>
      <c r="K66" s="163">
        <v>0</v>
      </c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2"/>
        <v>462238</v>
      </c>
      <c r="D67" s="63">
        <f>SUM(D68:D69)</f>
        <v>462238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527957</v>
      </c>
      <c r="I67" s="63">
        <f>SUM(I68:I69)</f>
        <v>527957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2"/>
        <v>355871</v>
      </c>
      <c r="D68" s="68">
        <v>355871</v>
      </c>
      <c r="E68" s="68"/>
      <c r="F68" s="68"/>
      <c r="G68" s="154"/>
      <c r="H68" s="66">
        <f t="shared" si="3"/>
        <v>420675</v>
      </c>
      <c r="I68" s="68">
        <v>420675</v>
      </c>
      <c r="J68" s="68"/>
      <c r="K68" s="68">
        <v>0</v>
      </c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2"/>
        <v>106367</v>
      </c>
      <c r="D69" s="160">
        <f>SUM(D70:D74)</f>
        <v>106367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107282</v>
      </c>
      <c r="I69" s="160">
        <f>SUM(I70:I74)</f>
        <v>107282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2"/>
        <v>80065</v>
      </c>
      <c r="D70" s="74">
        <v>80065</v>
      </c>
      <c r="E70" s="74"/>
      <c r="F70" s="74"/>
      <c r="G70" s="157"/>
      <c r="H70" s="72">
        <f t="shared" si="3"/>
        <v>78777</v>
      </c>
      <c r="I70" s="74">
        <v>78777</v>
      </c>
      <c r="J70" s="74"/>
      <c r="K70" s="74">
        <v>0</v>
      </c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2"/>
        <v>800</v>
      </c>
      <c r="D71" s="74">
        <v>800</v>
      </c>
      <c r="E71" s="74"/>
      <c r="F71" s="74"/>
      <c r="G71" s="157"/>
      <c r="H71" s="72">
        <f t="shared" si="3"/>
        <v>800</v>
      </c>
      <c r="I71" s="74">
        <v>800</v>
      </c>
      <c r="J71" s="74"/>
      <c r="K71" s="74">
        <v>0</v>
      </c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>
        <v>0</v>
      </c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2"/>
        <v>17502</v>
      </c>
      <c r="D73" s="74">
        <v>17502</v>
      </c>
      <c r="E73" s="74"/>
      <c r="F73" s="74"/>
      <c r="G73" s="157"/>
      <c r="H73" s="72">
        <f t="shared" si="3"/>
        <v>20917</v>
      </c>
      <c r="I73" s="74">
        <v>20917</v>
      </c>
      <c r="J73" s="74"/>
      <c r="K73" s="74">
        <v>0</v>
      </c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2"/>
        <v>8000</v>
      </c>
      <c r="D74" s="74">
        <v>8000</v>
      </c>
      <c r="E74" s="74"/>
      <c r="F74" s="74"/>
      <c r="G74" s="157"/>
      <c r="H74" s="72">
        <f t="shared" si="3"/>
        <v>6788</v>
      </c>
      <c r="I74" s="74">
        <v>6788</v>
      </c>
      <c r="J74" s="74"/>
      <c r="K74" s="74">
        <v>0</v>
      </c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2"/>
        <v>449610</v>
      </c>
      <c r="D75" s="144">
        <f>SUM(D76,D83,D130,D164,D165,D172)</f>
        <v>336569</v>
      </c>
      <c r="E75" s="144">
        <f>SUM(E76,E83,E130,E164,E165,E172)</f>
        <v>0</v>
      </c>
      <c r="F75" s="144">
        <f>SUM(F76,F83,F130,F164,F165,F172)</f>
        <v>113041</v>
      </c>
      <c r="G75" s="145">
        <f>SUM(G76,G83,G130,G164,G165,G172)</f>
        <v>0</v>
      </c>
      <c r="H75" s="143">
        <f t="shared" si="3"/>
        <v>442914</v>
      </c>
      <c r="I75" s="144">
        <f>SUM(I76,I83,I130,I164,I165,I172)</f>
        <v>286628</v>
      </c>
      <c r="J75" s="144">
        <f>SUM(J76,J83,J130,J164,J165,J172)</f>
        <v>0</v>
      </c>
      <c r="K75" s="144">
        <f>SUM(K76,K83,K130,K164,K165,K172)</f>
        <v>156286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>
        <v>0</v>
      </c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>
        <v>0</v>
      </c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>
        <v>0</v>
      </c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ref="C82:C113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>
        <v>0</v>
      </c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4"/>
        <v>293360</v>
      </c>
      <c r="D83" s="63">
        <f>SUM(D84,D89,D95,D103,D112,D116,D122,D128)</f>
        <v>232469</v>
      </c>
      <c r="E83" s="63">
        <f>SUM(E84,E89,E95,E103,E112,E116,E122,E128)</f>
        <v>0</v>
      </c>
      <c r="F83" s="63">
        <f>SUM(F84,F89,F95,F103,F112,F116,F122,F128)</f>
        <v>60891</v>
      </c>
      <c r="G83" s="166">
        <f>SUM(G84,G89,G95,G103,G112,G116,G122,G128)</f>
        <v>0</v>
      </c>
      <c r="H83" s="57">
        <f t="shared" si="5"/>
        <v>289103</v>
      </c>
      <c r="I83" s="63">
        <f>SUM(I84,I89,I95,I103,I112,I116,I122,I128)</f>
        <v>212017</v>
      </c>
      <c r="J83" s="63">
        <f>SUM(J84,J89,J95,J103,J112,J116,J122,J128)</f>
        <v>0</v>
      </c>
      <c r="K83" s="63">
        <f>SUM(K84,K89,K95,K103,K112,K116,K122,K128)</f>
        <v>77086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4"/>
        <v>47000</v>
      </c>
      <c r="D84" s="151">
        <f>SUM(D85:D88)</f>
        <v>25500</v>
      </c>
      <c r="E84" s="151">
        <f>SUM(E85:E88)</f>
        <v>0</v>
      </c>
      <c r="F84" s="151">
        <f>SUM(F85:F88)</f>
        <v>21500</v>
      </c>
      <c r="G84" s="151">
        <f>SUM(G85:G88)</f>
        <v>0</v>
      </c>
      <c r="H84" s="117">
        <f t="shared" si="5"/>
        <v>47000</v>
      </c>
      <c r="I84" s="151">
        <f>SUM(I85:I88)</f>
        <v>23400</v>
      </c>
      <c r="J84" s="151">
        <f>SUM(J85:J88)</f>
        <v>0</v>
      </c>
      <c r="K84" s="151">
        <f>SUM(K85:K88)</f>
        <v>23600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>
        <v>0</v>
      </c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4"/>
        <v>15600</v>
      </c>
      <c r="D86" s="74">
        <v>4100</v>
      </c>
      <c r="E86" s="74"/>
      <c r="F86" s="74">
        <v>11500</v>
      </c>
      <c r="G86" s="157"/>
      <c r="H86" s="72">
        <f t="shared" si="5"/>
        <v>15600</v>
      </c>
      <c r="I86" s="74">
        <v>4000</v>
      </c>
      <c r="J86" s="74"/>
      <c r="K86" s="74">
        <v>11600</v>
      </c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4"/>
        <v>31400</v>
      </c>
      <c r="D87" s="74">
        <v>21400</v>
      </c>
      <c r="E87" s="74"/>
      <c r="F87" s="74">
        <v>10000</v>
      </c>
      <c r="G87" s="157"/>
      <c r="H87" s="72">
        <f t="shared" si="5"/>
        <v>31400</v>
      </c>
      <c r="I87" s="74">
        <v>19400</v>
      </c>
      <c r="J87" s="74"/>
      <c r="K87" s="74">
        <v>12000</v>
      </c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4"/>
        <v>0</v>
      </c>
      <c r="D88" s="74"/>
      <c r="E88" s="74"/>
      <c r="F88" s="74"/>
      <c r="G88" s="157"/>
      <c r="H88" s="72">
        <f t="shared" si="5"/>
        <v>0</v>
      </c>
      <c r="I88" s="74">
        <v>0</v>
      </c>
      <c r="J88" s="74"/>
      <c r="K88" s="74">
        <v>0</v>
      </c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4"/>
        <v>135500</v>
      </c>
      <c r="D89" s="160">
        <f>SUM(D90:D94)</f>
        <v>96219</v>
      </c>
      <c r="E89" s="160">
        <f>SUM(E90:E94)</f>
        <v>0</v>
      </c>
      <c r="F89" s="160">
        <f>SUM(F90:F94)</f>
        <v>39281</v>
      </c>
      <c r="G89" s="161">
        <f>SUM(G90:G94)</f>
        <v>0</v>
      </c>
      <c r="H89" s="72">
        <f t="shared" si="5"/>
        <v>135500</v>
      </c>
      <c r="I89" s="160">
        <f>SUM(I90:I94)</f>
        <v>91224</v>
      </c>
      <c r="J89" s="160">
        <f>SUM(J90:J94)</f>
        <v>0</v>
      </c>
      <c r="K89" s="160">
        <f>SUM(K90:K94)</f>
        <v>44276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4"/>
        <v>45000</v>
      </c>
      <c r="D90" s="74">
        <v>31175</v>
      </c>
      <c r="E90" s="74"/>
      <c r="F90" s="74">
        <v>13825</v>
      </c>
      <c r="G90" s="157"/>
      <c r="H90" s="72">
        <f t="shared" si="5"/>
        <v>45000</v>
      </c>
      <c r="I90" s="74">
        <v>26680</v>
      </c>
      <c r="J90" s="74"/>
      <c r="K90" s="74">
        <v>18320</v>
      </c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4"/>
        <v>6500</v>
      </c>
      <c r="D91" s="74">
        <v>2000</v>
      </c>
      <c r="E91" s="74"/>
      <c r="F91" s="74">
        <v>4500</v>
      </c>
      <c r="G91" s="157"/>
      <c r="H91" s="72">
        <f t="shared" si="5"/>
        <v>6500</v>
      </c>
      <c r="I91" s="74">
        <v>1500</v>
      </c>
      <c r="J91" s="74"/>
      <c r="K91" s="74">
        <v>5000</v>
      </c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4"/>
        <v>78000</v>
      </c>
      <c r="D92" s="74">
        <v>60175</v>
      </c>
      <c r="E92" s="74"/>
      <c r="F92" s="74">
        <v>17825</v>
      </c>
      <c r="G92" s="157"/>
      <c r="H92" s="72">
        <f t="shared" si="5"/>
        <v>78000</v>
      </c>
      <c r="I92" s="74">
        <v>60175</v>
      </c>
      <c r="J92" s="74"/>
      <c r="K92" s="74">
        <v>17825</v>
      </c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4"/>
        <v>6000</v>
      </c>
      <c r="D93" s="74">
        <v>2869</v>
      </c>
      <c r="E93" s="74"/>
      <c r="F93" s="74">
        <v>3131</v>
      </c>
      <c r="G93" s="157"/>
      <c r="H93" s="72">
        <f t="shared" si="5"/>
        <v>6000</v>
      </c>
      <c r="I93" s="74">
        <v>2869</v>
      </c>
      <c r="J93" s="74"/>
      <c r="K93" s="74">
        <v>3131</v>
      </c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>
        <v>0</v>
      </c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4"/>
        <v>200</v>
      </c>
      <c r="D95" s="160">
        <f>SUM(D96:D102)</f>
        <v>200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5200</v>
      </c>
      <c r="I95" s="160">
        <f>SUM(I96:I102)</f>
        <v>5200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>
        <v>0</v>
      </c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>
        <v>0</v>
      </c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>
        <v>0</v>
      </c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>
        <v>0</v>
      </c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>
        <v>0</v>
      </c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>
        <v>0</v>
      </c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4"/>
        <v>200</v>
      </c>
      <c r="D102" s="74">
        <v>200</v>
      </c>
      <c r="E102" s="74"/>
      <c r="F102" s="74"/>
      <c r="G102" s="157"/>
      <c r="H102" s="72">
        <f t="shared" si="5"/>
        <v>5200</v>
      </c>
      <c r="I102" s="74">
        <v>5200</v>
      </c>
      <c r="J102" s="74"/>
      <c r="K102" s="74">
        <v>0</v>
      </c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4"/>
        <v>106050</v>
      </c>
      <c r="D103" s="160">
        <f>SUM(D104:D111)</f>
        <v>106050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96793</v>
      </c>
      <c r="I103" s="160">
        <f>SUM(I104:I111)</f>
        <v>87693</v>
      </c>
      <c r="J103" s="160">
        <f>SUM(J104:J111)</f>
        <v>0</v>
      </c>
      <c r="K103" s="160">
        <f>SUM(K104:K111)</f>
        <v>9100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>
        <v>0</v>
      </c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4"/>
        <v>12000</v>
      </c>
      <c r="D105" s="74">
        <v>12000</v>
      </c>
      <c r="E105" s="74"/>
      <c r="F105" s="74"/>
      <c r="G105" s="157"/>
      <c r="H105" s="72">
        <f t="shared" si="5"/>
        <v>12000</v>
      </c>
      <c r="I105" s="74">
        <v>12000</v>
      </c>
      <c r="J105" s="74"/>
      <c r="K105" s="74">
        <v>0</v>
      </c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4"/>
        <v>3500</v>
      </c>
      <c r="D106" s="74">
        <v>3500</v>
      </c>
      <c r="E106" s="74"/>
      <c r="F106" s="74"/>
      <c r="G106" s="157"/>
      <c r="H106" s="72">
        <f t="shared" si="5"/>
        <v>3500</v>
      </c>
      <c r="I106" s="74">
        <v>2500</v>
      </c>
      <c r="J106" s="74"/>
      <c r="K106" s="74">
        <v>1000</v>
      </c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4"/>
        <v>80500</v>
      </c>
      <c r="D107" s="74">
        <v>80500</v>
      </c>
      <c r="E107" s="74"/>
      <c r="F107" s="74"/>
      <c r="G107" s="157"/>
      <c r="H107" s="72">
        <f t="shared" si="5"/>
        <v>75993</v>
      </c>
      <c r="I107" s="74">
        <v>67893</v>
      </c>
      <c r="J107" s="74"/>
      <c r="K107" s="74">
        <v>8100</v>
      </c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>
        <v>0</v>
      </c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4"/>
        <v>10000</v>
      </c>
      <c r="D109" s="74">
        <v>10000</v>
      </c>
      <c r="E109" s="74"/>
      <c r="F109" s="74"/>
      <c r="G109" s="157"/>
      <c r="H109" s="72">
        <f t="shared" si="5"/>
        <v>5250</v>
      </c>
      <c r="I109" s="74">
        <v>5250</v>
      </c>
      <c r="J109" s="74"/>
      <c r="K109" s="74">
        <v>0</v>
      </c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>
        <v>0</v>
      </c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4"/>
        <v>50</v>
      </c>
      <c r="D111" s="74">
        <v>50</v>
      </c>
      <c r="E111" s="74"/>
      <c r="F111" s="74"/>
      <c r="G111" s="157"/>
      <c r="H111" s="72">
        <f t="shared" si="5"/>
        <v>50</v>
      </c>
      <c r="I111" s="74">
        <v>50</v>
      </c>
      <c r="J111" s="74"/>
      <c r="K111" s="74">
        <v>0</v>
      </c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4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4"/>
        <v>0</v>
      </c>
      <c r="D113" s="74"/>
      <c r="E113" s="74"/>
      <c r="F113" s="74"/>
      <c r="G113" s="157"/>
      <c r="H113" s="72">
        <f t="shared" si="5"/>
        <v>0</v>
      </c>
      <c r="I113" s="74">
        <v>0</v>
      </c>
      <c r="J113" s="74"/>
      <c r="K113" s="74">
        <v>0</v>
      </c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 t="shared" ref="C114:C127" si="6">SUM(D114:G114)</f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>
        <v>0</v>
      </c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 t="shared" si="6"/>
        <v>0</v>
      </c>
      <c r="D115" s="74"/>
      <c r="E115" s="74"/>
      <c r="F115" s="74"/>
      <c r="G115" s="157"/>
      <c r="H115" s="72">
        <f t="shared" si="5"/>
        <v>0</v>
      </c>
      <c r="I115" s="74">
        <v>0</v>
      </c>
      <c r="J115" s="74"/>
      <c r="K115" s="74">
        <v>0</v>
      </c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si="6"/>
        <v>1610</v>
      </c>
      <c r="D116" s="160">
        <f>SUM(D117:D121)</f>
        <v>1500</v>
      </c>
      <c r="E116" s="160">
        <f>SUM(E117:E121)</f>
        <v>0</v>
      </c>
      <c r="F116" s="160">
        <f>SUM(F117:F121)</f>
        <v>110</v>
      </c>
      <c r="G116" s="161">
        <f>SUM(G117:G121)</f>
        <v>0</v>
      </c>
      <c r="H116" s="72">
        <f t="shared" si="5"/>
        <v>1610</v>
      </c>
      <c r="I116" s="160">
        <f>SUM(I117:I121)</f>
        <v>1500</v>
      </c>
      <c r="J116" s="160">
        <f>SUM(J117:J121)</f>
        <v>0</v>
      </c>
      <c r="K116" s="160">
        <f>SUM(K117:K121)</f>
        <v>110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6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>
        <v>0</v>
      </c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6"/>
        <v>1500</v>
      </c>
      <c r="D118" s="74">
        <v>1500</v>
      </c>
      <c r="E118" s="74"/>
      <c r="F118" s="74"/>
      <c r="G118" s="157"/>
      <c r="H118" s="72">
        <f t="shared" si="5"/>
        <v>1500</v>
      </c>
      <c r="I118" s="74">
        <v>1500</v>
      </c>
      <c r="J118" s="74"/>
      <c r="K118" s="74">
        <v>0</v>
      </c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6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>
        <v>0</v>
      </c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6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>
        <v>0</v>
      </c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6"/>
        <v>110</v>
      </c>
      <c r="D121" s="74"/>
      <c r="E121" s="74"/>
      <c r="F121" s="74">
        <v>110</v>
      </c>
      <c r="G121" s="157"/>
      <c r="H121" s="72">
        <f t="shared" si="5"/>
        <v>110</v>
      </c>
      <c r="I121" s="74">
        <v>0</v>
      </c>
      <c r="J121" s="74"/>
      <c r="K121" s="74">
        <v>110</v>
      </c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6"/>
        <v>3000</v>
      </c>
      <c r="D122" s="160">
        <f>SUM(D123:D127)</f>
        <v>3000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3000</v>
      </c>
      <c r="I122" s="160">
        <f>SUM(I123:I127)</f>
        <v>3000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6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>
        <v>0</v>
      </c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6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>
        <v>0</v>
      </c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6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>
        <v>0</v>
      </c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6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>
        <v>0</v>
      </c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6"/>
        <v>3000</v>
      </c>
      <c r="D127" s="74">
        <v>3000</v>
      </c>
      <c r="E127" s="74"/>
      <c r="F127" s="74"/>
      <c r="G127" s="157"/>
      <c r="H127" s="72">
        <f t="shared" si="5"/>
        <v>3000</v>
      </c>
      <c r="I127" s="74">
        <v>3000</v>
      </c>
      <c r="J127" s="74"/>
      <c r="K127" s="74">
        <v>0</v>
      </c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7">SUM(C129)</f>
        <v>0</v>
      </c>
      <c r="D128" s="169">
        <f t="shared" si="7"/>
        <v>0</v>
      </c>
      <c r="E128" s="169">
        <f t="shared" si="7"/>
        <v>0</v>
      </c>
      <c r="F128" s="169">
        <f t="shared" si="7"/>
        <v>0</v>
      </c>
      <c r="G128" s="169">
        <f t="shared" si="7"/>
        <v>0</v>
      </c>
      <c r="H128" s="66">
        <f t="shared" si="7"/>
        <v>0</v>
      </c>
      <c r="I128" s="169">
        <f t="shared" si="7"/>
        <v>0</v>
      </c>
      <c r="J128" s="169">
        <f t="shared" si="7"/>
        <v>0</v>
      </c>
      <c r="K128" s="169">
        <f t="shared" si="7"/>
        <v>0</v>
      </c>
      <c r="L128" s="176">
        <f t="shared" si="7"/>
        <v>0</v>
      </c>
    </row>
    <row r="129" spans="1:13" ht="24" x14ac:dyDescent="0.25">
      <c r="A129" s="44">
        <v>2283</v>
      </c>
      <c r="B129" s="71" t="s">
        <v>137</v>
      </c>
      <c r="C129" s="72">
        <f t="shared" ref="C129:C160" si="8">SUM(D129:G129)</f>
        <v>0</v>
      </c>
      <c r="D129" s="74"/>
      <c r="E129" s="74"/>
      <c r="F129" s="74"/>
      <c r="G129" s="157"/>
      <c r="H129" s="72">
        <f t="shared" ref="H129:H192" si="9">SUM(I129:L129)</f>
        <v>0</v>
      </c>
      <c r="I129" s="74">
        <v>0</v>
      </c>
      <c r="J129" s="74"/>
      <c r="K129" s="74">
        <v>0</v>
      </c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8"/>
        <v>119000</v>
      </c>
      <c r="D130" s="63">
        <f>SUM(D131,D136,D140,D141,D144,D151,D159,D160,D163)</f>
        <v>102000</v>
      </c>
      <c r="E130" s="63">
        <f>SUM(E131,E136,E140,E141,E144,E151,E159,E160,E163)</f>
        <v>0</v>
      </c>
      <c r="F130" s="63">
        <f>SUM(F131,F136,F140,F141,F144,F151,F159,F160,F163)</f>
        <v>17000</v>
      </c>
      <c r="G130" s="166">
        <f>SUM(G131,G136,G140,G141,G144,G151,G159,G160,G163)</f>
        <v>0</v>
      </c>
      <c r="H130" s="57">
        <f t="shared" si="9"/>
        <v>116561</v>
      </c>
      <c r="I130" s="63">
        <f>SUM(I131,I136,I140,I141,I144,I151,I159,I160,I163)</f>
        <v>72511</v>
      </c>
      <c r="J130" s="63">
        <f>SUM(J131,J136,J140,J141,J144,J151,J159,J160,J163)</f>
        <v>0</v>
      </c>
      <c r="K130" s="63">
        <f>SUM(K131,K136,K140,K141,K144,K151,K159,K160,K163)</f>
        <v>44050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8"/>
        <v>43100</v>
      </c>
      <c r="D131" s="169">
        <f>SUM(D132:D135)</f>
        <v>43100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9"/>
        <v>42400</v>
      </c>
      <c r="I131" s="169">
        <f>SUM(I132:I135)</f>
        <v>19100</v>
      </c>
      <c r="J131" s="169">
        <f>SUM(J132:J135)</f>
        <v>0</v>
      </c>
      <c r="K131" s="169">
        <f>SUM(K132:K135)</f>
        <v>23300</v>
      </c>
      <c r="L131" s="171">
        <f>SUM(L132:L135)</f>
        <v>0</v>
      </c>
    </row>
    <row r="132" spans="1:13" x14ac:dyDescent="0.25">
      <c r="A132" s="44">
        <v>2311</v>
      </c>
      <c r="B132" s="71" t="s">
        <v>140</v>
      </c>
      <c r="C132" s="72">
        <f t="shared" si="8"/>
        <v>26000</v>
      </c>
      <c r="D132" s="74">
        <v>26000</v>
      </c>
      <c r="E132" s="74"/>
      <c r="F132" s="74"/>
      <c r="G132" s="157"/>
      <c r="H132" s="72">
        <f t="shared" si="9"/>
        <v>25300</v>
      </c>
      <c r="I132" s="74">
        <v>19000</v>
      </c>
      <c r="J132" s="74"/>
      <c r="K132" s="74">
        <v>6300</v>
      </c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8"/>
        <v>17000</v>
      </c>
      <c r="D133" s="74">
        <v>17000</v>
      </c>
      <c r="E133" s="74"/>
      <c r="F133" s="74"/>
      <c r="G133" s="157"/>
      <c r="H133" s="72">
        <f t="shared" si="9"/>
        <v>17000</v>
      </c>
      <c r="I133" s="74">
        <v>0</v>
      </c>
      <c r="J133" s="74"/>
      <c r="K133" s="74">
        <v>17000</v>
      </c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8"/>
        <v>100</v>
      </c>
      <c r="D134" s="74">
        <v>100</v>
      </c>
      <c r="E134" s="74"/>
      <c r="F134" s="74"/>
      <c r="G134" s="157"/>
      <c r="H134" s="72">
        <f t="shared" si="9"/>
        <v>100</v>
      </c>
      <c r="I134" s="74">
        <v>100</v>
      </c>
      <c r="J134" s="74"/>
      <c r="K134" s="74">
        <v>0</v>
      </c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8"/>
        <v>0</v>
      </c>
      <c r="D135" s="74"/>
      <c r="E135" s="74"/>
      <c r="F135" s="74"/>
      <c r="G135" s="157"/>
      <c r="H135" s="72">
        <f t="shared" si="9"/>
        <v>0</v>
      </c>
      <c r="I135" s="74">
        <v>0</v>
      </c>
      <c r="J135" s="74"/>
      <c r="K135" s="74">
        <v>0</v>
      </c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8"/>
        <v>68000</v>
      </c>
      <c r="D136" s="160">
        <f>SUM(D137:D139)</f>
        <v>51000</v>
      </c>
      <c r="E136" s="160">
        <f>SUM(E137:E139)</f>
        <v>0</v>
      </c>
      <c r="F136" s="160">
        <f>SUM(F137:F139)</f>
        <v>17000</v>
      </c>
      <c r="G136" s="161">
        <f>SUM(G137:G139)</f>
        <v>0</v>
      </c>
      <c r="H136" s="72">
        <f t="shared" si="9"/>
        <v>67000</v>
      </c>
      <c r="I136" s="160">
        <f>SUM(I137:I139)</f>
        <v>50000</v>
      </c>
      <c r="J136" s="160">
        <f>SUM(J137:J139)</f>
        <v>0</v>
      </c>
      <c r="K136" s="160">
        <f>SUM(K137:K139)</f>
        <v>17000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8"/>
        <v>0</v>
      </c>
      <c r="D137" s="74"/>
      <c r="E137" s="74"/>
      <c r="F137" s="74"/>
      <c r="G137" s="157"/>
      <c r="H137" s="72">
        <f t="shared" si="9"/>
        <v>0</v>
      </c>
      <c r="I137" s="74">
        <v>0</v>
      </c>
      <c r="J137" s="74"/>
      <c r="K137" s="74">
        <v>0</v>
      </c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8"/>
        <v>68000</v>
      </c>
      <c r="D138" s="74">
        <v>51000</v>
      </c>
      <c r="E138" s="74"/>
      <c r="F138" s="74">
        <v>17000</v>
      </c>
      <c r="G138" s="157"/>
      <c r="H138" s="72">
        <f t="shared" si="9"/>
        <v>67000</v>
      </c>
      <c r="I138" s="74">
        <v>50000</v>
      </c>
      <c r="J138" s="74"/>
      <c r="K138" s="74">
        <v>17000</v>
      </c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8"/>
        <v>0</v>
      </c>
      <c r="D139" s="74"/>
      <c r="E139" s="74"/>
      <c r="F139" s="74"/>
      <c r="G139" s="157"/>
      <c r="H139" s="72">
        <f t="shared" si="9"/>
        <v>0</v>
      </c>
      <c r="I139" s="74">
        <v>0</v>
      </c>
      <c r="J139" s="74"/>
      <c r="K139" s="74">
        <v>0</v>
      </c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8"/>
        <v>0</v>
      </c>
      <c r="D140" s="74"/>
      <c r="E140" s="74"/>
      <c r="F140" s="74"/>
      <c r="G140" s="157"/>
      <c r="H140" s="72">
        <f t="shared" si="9"/>
        <v>0</v>
      </c>
      <c r="I140" s="74">
        <v>0</v>
      </c>
      <c r="J140" s="74"/>
      <c r="K140" s="74">
        <v>0</v>
      </c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8"/>
        <v>50</v>
      </c>
      <c r="D141" s="160">
        <f>SUM(D142:D143)</f>
        <v>50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9"/>
        <v>50</v>
      </c>
      <c r="I141" s="160">
        <f>SUM(I142:I143)</f>
        <v>0</v>
      </c>
      <c r="J141" s="160">
        <f>SUM(J142:J143)</f>
        <v>0</v>
      </c>
      <c r="K141" s="160">
        <f>SUM(K142:K143)</f>
        <v>50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8"/>
        <v>50</v>
      </c>
      <c r="D142" s="74">
        <v>50</v>
      </c>
      <c r="E142" s="74"/>
      <c r="F142" s="74"/>
      <c r="G142" s="157"/>
      <c r="H142" s="72">
        <f t="shared" si="9"/>
        <v>50</v>
      </c>
      <c r="I142" s="74">
        <v>0</v>
      </c>
      <c r="J142" s="74"/>
      <c r="K142" s="74">
        <v>50</v>
      </c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8"/>
        <v>0</v>
      </c>
      <c r="D143" s="74"/>
      <c r="E143" s="74"/>
      <c r="F143" s="74"/>
      <c r="G143" s="157"/>
      <c r="H143" s="72">
        <f t="shared" si="9"/>
        <v>0</v>
      </c>
      <c r="I143" s="74">
        <v>0</v>
      </c>
      <c r="J143" s="74"/>
      <c r="K143" s="74">
        <v>0</v>
      </c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8"/>
        <v>7650</v>
      </c>
      <c r="D144" s="151">
        <f>SUM(D145:D150)</f>
        <v>7650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9"/>
        <v>7011</v>
      </c>
      <c r="I144" s="151">
        <f>SUM(I145:I150)</f>
        <v>3311</v>
      </c>
      <c r="J144" s="151">
        <f>SUM(J145:J150)</f>
        <v>0</v>
      </c>
      <c r="K144" s="151">
        <f>SUM(K145:K150)</f>
        <v>3700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8"/>
        <v>500</v>
      </c>
      <c r="D145" s="68">
        <v>500</v>
      </c>
      <c r="E145" s="68"/>
      <c r="F145" s="68"/>
      <c r="G145" s="154"/>
      <c r="H145" s="66">
        <f t="shared" si="9"/>
        <v>300</v>
      </c>
      <c r="I145" s="68">
        <v>300</v>
      </c>
      <c r="J145" s="68"/>
      <c r="K145" s="68">
        <v>0</v>
      </c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8"/>
        <v>4000</v>
      </c>
      <c r="D146" s="74">
        <v>4000</v>
      </c>
      <c r="E146" s="74"/>
      <c r="F146" s="74"/>
      <c r="G146" s="157"/>
      <c r="H146" s="72">
        <f t="shared" si="9"/>
        <v>3500</v>
      </c>
      <c r="I146" s="74">
        <v>2000</v>
      </c>
      <c r="J146" s="74"/>
      <c r="K146" s="74">
        <v>1500</v>
      </c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8"/>
        <v>150</v>
      </c>
      <c r="D147" s="74">
        <v>150</v>
      </c>
      <c r="E147" s="74"/>
      <c r="F147" s="74"/>
      <c r="G147" s="157"/>
      <c r="H147" s="72">
        <f t="shared" si="9"/>
        <v>150</v>
      </c>
      <c r="I147" s="74">
        <v>150</v>
      </c>
      <c r="J147" s="74"/>
      <c r="K147" s="74">
        <v>0</v>
      </c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8"/>
        <v>3000</v>
      </c>
      <c r="D148" s="74">
        <v>3000</v>
      </c>
      <c r="E148" s="74"/>
      <c r="F148" s="74"/>
      <c r="G148" s="157"/>
      <c r="H148" s="72">
        <f t="shared" si="9"/>
        <v>3061</v>
      </c>
      <c r="I148" s="74">
        <v>861</v>
      </c>
      <c r="J148" s="74"/>
      <c r="K148" s="74">
        <v>2200</v>
      </c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8"/>
        <v>0</v>
      </c>
      <c r="D149" s="74"/>
      <c r="E149" s="74"/>
      <c r="F149" s="74"/>
      <c r="G149" s="157"/>
      <c r="H149" s="72">
        <f t="shared" si="9"/>
        <v>0</v>
      </c>
      <c r="I149" s="74">
        <v>0</v>
      </c>
      <c r="J149" s="74"/>
      <c r="K149" s="74">
        <v>0</v>
      </c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8"/>
        <v>0</v>
      </c>
      <c r="D150" s="74"/>
      <c r="E150" s="74"/>
      <c r="F150" s="74"/>
      <c r="G150" s="157"/>
      <c r="H150" s="72">
        <f t="shared" si="9"/>
        <v>0</v>
      </c>
      <c r="I150" s="74">
        <v>0</v>
      </c>
      <c r="J150" s="74"/>
      <c r="K150" s="74">
        <v>0</v>
      </c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8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9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8"/>
        <v>0</v>
      </c>
      <c r="D152" s="74"/>
      <c r="E152" s="74"/>
      <c r="F152" s="74"/>
      <c r="G152" s="157"/>
      <c r="H152" s="72">
        <f t="shared" si="9"/>
        <v>0</v>
      </c>
      <c r="I152" s="74">
        <v>0</v>
      </c>
      <c r="J152" s="74"/>
      <c r="K152" s="74">
        <v>0</v>
      </c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8"/>
        <v>0</v>
      </c>
      <c r="D153" s="74"/>
      <c r="E153" s="74"/>
      <c r="F153" s="74"/>
      <c r="G153" s="157"/>
      <c r="H153" s="72">
        <f t="shared" si="9"/>
        <v>0</v>
      </c>
      <c r="I153" s="74">
        <v>0</v>
      </c>
      <c r="J153" s="74"/>
      <c r="K153" s="74">
        <v>0</v>
      </c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8"/>
        <v>0</v>
      </c>
      <c r="D154" s="74"/>
      <c r="E154" s="74"/>
      <c r="F154" s="74"/>
      <c r="G154" s="157"/>
      <c r="H154" s="72">
        <f t="shared" si="9"/>
        <v>0</v>
      </c>
      <c r="I154" s="74">
        <v>0</v>
      </c>
      <c r="J154" s="74"/>
      <c r="K154" s="74">
        <v>0</v>
      </c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8"/>
        <v>0</v>
      </c>
      <c r="D155" s="74"/>
      <c r="E155" s="74"/>
      <c r="F155" s="74"/>
      <c r="G155" s="157"/>
      <c r="H155" s="72">
        <f t="shared" si="9"/>
        <v>0</v>
      </c>
      <c r="I155" s="74">
        <v>0</v>
      </c>
      <c r="J155" s="74"/>
      <c r="K155" s="74">
        <v>0</v>
      </c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8"/>
        <v>0</v>
      </c>
      <c r="D156" s="74"/>
      <c r="E156" s="74"/>
      <c r="F156" s="74"/>
      <c r="G156" s="157"/>
      <c r="H156" s="72">
        <f t="shared" si="9"/>
        <v>0</v>
      </c>
      <c r="I156" s="74">
        <v>0</v>
      </c>
      <c r="J156" s="74"/>
      <c r="K156" s="74">
        <v>0</v>
      </c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8"/>
        <v>0</v>
      </c>
      <c r="D157" s="74"/>
      <c r="E157" s="74"/>
      <c r="F157" s="74"/>
      <c r="G157" s="157"/>
      <c r="H157" s="72">
        <f t="shared" si="9"/>
        <v>0</v>
      </c>
      <c r="I157" s="74">
        <v>0</v>
      </c>
      <c r="J157" s="74"/>
      <c r="K157" s="74">
        <v>0</v>
      </c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8"/>
        <v>0</v>
      </c>
      <c r="D158" s="74"/>
      <c r="E158" s="74"/>
      <c r="F158" s="74"/>
      <c r="G158" s="157"/>
      <c r="H158" s="72">
        <f t="shared" si="9"/>
        <v>0</v>
      </c>
      <c r="I158" s="74">
        <v>0</v>
      </c>
      <c r="J158" s="74"/>
      <c r="K158" s="74">
        <v>0</v>
      </c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8"/>
        <v>0</v>
      </c>
      <c r="D159" s="163"/>
      <c r="E159" s="163"/>
      <c r="F159" s="163"/>
      <c r="G159" s="164"/>
      <c r="H159" s="117">
        <f t="shared" si="9"/>
        <v>0</v>
      </c>
      <c r="I159" s="163">
        <v>0</v>
      </c>
      <c r="J159" s="163"/>
      <c r="K159" s="163">
        <v>0</v>
      </c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8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9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ref="C161:C224" si="10">SUM(D161:G161)</f>
        <v>0</v>
      </c>
      <c r="D161" s="68"/>
      <c r="E161" s="68"/>
      <c r="F161" s="68"/>
      <c r="G161" s="154"/>
      <c r="H161" s="66">
        <f t="shared" si="9"/>
        <v>0</v>
      </c>
      <c r="I161" s="68">
        <v>0</v>
      </c>
      <c r="J161" s="68"/>
      <c r="K161" s="68">
        <v>0</v>
      </c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10"/>
        <v>0</v>
      </c>
      <c r="D162" s="74"/>
      <c r="E162" s="74"/>
      <c r="F162" s="74"/>
      <c r="G162" s="157"/>
      <c r="H162" s="72">
        <f t="shared" si="9"/>
        <v>0</v>
      </c>
      <c r="I162" s="74">
        <v>0</v>
      </c>
      <c r="J162" s="74"/>
      <c r="K162" s="74">
        <v>0</v>
      </c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10"/>
        <v>200</v>
      </c>
      <c r="D163" s="163">
        <v>200</v>
      </c>
      <c r="E163" s="163"/>
      <c r="F163" s="163"/>
      <c r="G163" s="164"/>
      <c r="H163" s="117">
        <f t="shared" si="9"/>
        <v>100</v>
      </c>
      <c r="I163" s="163">
        <v>100</v>
      </c>
      <c r="J163" s="163"/>
      <c r="K163" s="163">
        <v>0</v>
      </c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10"/>
        <v>0</v>
      </c>
      <c r="D164" s="177"/>
      <c r="E164" s="177"/>
      <c r="F164" s="177"/>
      <c r="G164" s="178"/>
      <c r="H164" s="57">
        <f t="shared" si="9"/>
        <v>0</v>
      </c>
      <c r="I164" s="177">
        <v>0</v>
      </c>
      <c r="J164" s="177"/>
      <c r="K164" s="177">
        <v>0</v>
      </c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10"/>
        <v>37250</v>
      </c>
      <c r="D165" s="63">
        <f>SUM(D166,D171)</f>
        <v>2100</v>
      </c>
      <c r="E165" s="63">
        <f>SUM(E166,E171)</f>
        <v>0</v>
      </c>
      <c r="F165" s="63">
        <f>SUM(F166,F171)</f>
        <v>35150</v>
      </c>
      <c r="G165" s="63">
        <f>SUM(G166,G171)</f>
        <v>0</v>
      </c>
      <c r="H165" s="57">
        <f t="shared" si="9"/>
        <v>37250</v>
      </c>
      <c r="I165" s="63">
        <f>SUM(I166,I171)</f>
        <v>2100</v>
      </c>
      <c r="J165" s="63">
        <f>SUM(J166,J171)</f>
        <v>0</v>
      </c>
      <c r="K165" s="63">
        <f>SUM(K166,K171)</f>
        <v>35150</v>
      </c>
      <c r="L165" s="149">
        <f>SUM(L166,L171)</f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10"/>
        <v>37150</v>
      </c>
      <c r="D166" s="169">
        <f>SUM(D167:D170)</f>
        <v>2000</v>
      </c>
      <c r="E166" s="169">
        <f>SUM(E167:E170)</f>
        <v>0</v>
      </c>
      <c r="F166" s="169">
        <f>SUM(F167:F170)</f>
        <v>35150</v>
      </c>
      <c r="G166" s="169">
        <f>SUM(G167:G170)</f>
        <v>0</v>
      </c>
      <c r="H166" s="66">
        <f t="shared" si="9"/>
        <v>37150</v>
      </c>
      <c r="I166" s="169">
        <f>SUM(I167:I170)</f>
        <v>2000</v>
      </c>
      <c r="J166" s="169">
        <f>SUM(J167:J170)</f>
        <v>0</v>
      </c>
      <c r="K166" s="169">
        <f>SUM(K167:K170)</f>
        <v>35150</v>
      </c>
      <c r="L166" s="180">
        <f>SUM(L167:L170)</f>
        <v>0</v>
      </c>
    </row>
    <row r="167" spans="1:13" ht="24" x14ac:dyDescent="0.25">
      <c r="A167" s="44">
        <v>2512</v>
      </c>
      <c r="B167" s="71" t="s">
        <v>175</v>
      </c>
      <c r="C167" s="72">
        <f t="shared" si="10"/>
        <v>35150</v>
      </c>
      <c r="D167" s="74"/>
      <c r="E167" s="74"/>
      <c r="F167" s="74">
        <v>35150</v>
      </c>
      <c r="G167" s="157"/>
      <c r="H167" s="72">
        <f t="shared" si="9"/>
        <v>35150</v>
      </c>
      <c r="I167" s="74">
        <v>0</v>
      </c>
      <c r="J167" s="74"/>
      <c r="K167" s="74">
        <v>35150</v>
      </c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10"/>
        <v>0</v>
      </c>
      <c r="D168" s="74"/>
      <c r="E168" s="74"/>
      <c r="F168" s="74"/>
      <c r="G168" s="157"/>
      <c r="H168" s="72">
        <f t="shared" si="9"/>
        <v>0</v>
      </c>
      <c r="I168" s="74">
        <v>0</v>
      </c>
      <c r="J168" s="74"/>
      <c r="K168" s="74">
        <v>0</v>
      </c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10"/>
        <v>0</v>
      </c>
      <c r="D169" s="74"/>
      <c r="E169" s="74"/>
      <c r="F169" s="74"/>
      <c r="G169" s="157"/>
      <c r="H169" s="72">
        <f t="shared" si="9"/>
        <v>0</v>
      </c>
      <c r="I169" s="74">
        <v>0</v>
      </c>
      <c r="J169" s="74"/>
      <c r="K169" s="74">
        <v>0</v>
      </c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10"/>
        <v>2000</v>
      </c>
      <c r="D170" s="74">
        <v>2000</v>
      </c>
      <c r="E170" s="74"/>
      <c r="F170" s="74"/>
      <c r="G170" s="157"/>
      <c r="H170" s="72">
        <f t="shared" si="9"/>
        <v>2000</v>
      </c>
      <c r="I170" s="74">
        <v>2000</v>
      </c>
      <c r="J170" s="74"/>
      <c r="K170" s="74">
        <v>0</v>
      </c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10"/>
        <v>100</v>
      </c>
      <c r="D171" s="74">
        <v>100</v>
      </c>
      <c r="E171" s="74"/>
      <c r="F171" s="74"/>
      <c r="G171" s="157"/>
      <c r="H171" s="72">
        <f t="shared" si="9"/>
        <v>100</v>
      </c>
      <c r="I171" s="74">
        <v>100</v>
      </c>
      <c r="J171" s="74"/>
      <c r="K171" s="74">
        <v>0</v>
      </c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10"/>
        <v>0</v>
      </c>
      <c r="D172" s="40"/>
      <c r="E172" s="40"/>
      <c r="F172" s="40"/>
      <c r="G172" s="41"/>
      <c r="H172" s="66">
        <f t="shared" si="9"/>
        <v>0</v>
      </c>
      <c r="I172" s="40">
        <v>0</v>
      </c>
      <c r="J172" s="40"/>
      <c r="K172" s="40">
        <v>0</v>
      </c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10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9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10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9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x14ac:dyDescent="0.25">
      <c r="A175" s="168">
        <v>3260</v>
      </c>
      <c r="B175" s="65" t="s">
        <v>183</v>
      </c>
      <c r="C175" s="66">
        <f t="shared" si="10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9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 t="shared" si="10"/>
        <v>0</v>
      </c>
      <c r="D176" s="74"/>
      <c r="E176" s="74"/>
      <c r="F176" s="74"/>
      <c r="G176" s="157"/>
      <c r="H176" s="72">
        <f t="shared" si="9"/>
        <v>0</v>
      </c>
      <c r="I176" s="74">
        <v>0</v>
      </c>
      <c r="J176" s="74"/>
      <c r="K176" s="74">
        <v>0</v>
      </c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 t="shared" si="10"/>
        <v>0</v>
      </c>
      <c r="D177" s="74"/>
      <c r="E177" s="74"/>
      <c r="F177" s="74"/>
      <c r="G177" s="157"/>
      <c r="H177" s="72">
        <f t="shared" si="9"/>
        <v>0</v>
      </c>
      <c r="I177" s="74">
        <v>0</v>
      </c>
      <c r="J177" s="74"/>
      <c r="K177" s="74">
        <v>0</v>
      </c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 t="shared" si="10"/>
        <v>0</v>
      </c>
      <c r="D178" s="74"/>
      <c r="E178" s="74"/>
      <c r="F178" s="74"/>
      <c r="G178" s="157"/>
      <c r="H178" s="72">
        <f t="shared" si="9"/>
        <v>0</v>
      </c>
      <c r="I178" s="74">
        <v>0</v>
      </c>
      <c r="J178" s="74"/>
      <c r="K178" s="74">
        <v>0</v>
      </c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si="10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9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x14ac:dyDescent="0.25">
      <c r="A180" s="44">
        <v>3291</v>
      </c>
      <c r="B180" s="71" t="s">
        <v>188</v>
      </c>
      <c r="C180" s="72">
        <f t="shared" si="10"/>
        <v>0</v>
      </c>
      <c r="D180" s="74"/>
      <c r="E180" s="74"/>
      <c r="F180" s="74"/>
      <c r="G180" s="187"/>
      <c r="H180" s="72">
        <f t="shared" si="9"/>
        <v>0</v>
      </c>
      <c r="I180" s="74">
        <v>0</v>
      </c>
      <c r="J180" s="74"/>
      <c r="K180" s="74">
        <v>0</v>
      </c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0"/>
        <v>0</v>
      </c>
      <c r="D181" s="74"/>
      <c r="E181" s="74"/>
      <c r="F181" s="74"/>
      <c r="G181" s="187"/>
      <c r="H181" s="72">
        <f t="shared" si="9"/>
        <v>0</v>
      </c>
      <c r="I181" s="74">
        <v>0</v>
      </c>
      <c r="J181" s="74"/>
      <c r="K181" s="74">
        <v>0</v>
      </c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0"/>
        <v>0</v>
      </c>
      <c r="D182" s="74"/>
      <c r="E182" s="74"/>
      <c r="F182" s="74"/>
      <c r="G182" s="187"/>
      <c r="H182" s="72">
        <f t="shared" si="9"/>
        <v>0</v>
      </c>
      <c r="I182" s="74">
        <v>0</v>
      </c>
      <c r="J182" s="74"/>
      <c r="K182" s="74">
        <v>0</v>
      </c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0"/>
        <v>0</v>
      </c>
      <c r="D183" s="189"/>
      <c r="E183" s="189"/>
      <c r="F183" s="189"/>
      <c r="G183" s="190"/>
      <c r="H183" s="185">
        <f t="shared" si="9"/>
        <v>0</v>
      </c>
      <c r="I183" s="189">
        <v>0</v>
      </c>
      <c r="J183" s="189"/>
      <c r="K183" s="189">
        <v>0</v>
      </c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10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9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x14ac:dyDescent="0.25">
      <c r="A185" s="111">
        <v>3310</v>
      </c>
      <c r="B185" s="112" t="s">
        <v>193</v>
      </c>
      <c r="C185" s="195">
        <f t="shared" si="10"/>
        <v>0</v>
      </c>
      <c r="D185" s="163"/>
      <c r="E185" s="163"/>
      <c r="F185" s="163"/>
      <c r="G185" s="164"/>
      <c r="H185" s="195">
        <f t="shared" si="9"/>
        <v>0</v>
      </c>
      <c r="I185" s="163">
        <v>0</v>
      </c>
      <c r="J185" s="163"/>
      <c r="K185" s="163">
        <v>0</v>
      </c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10"/>
        <v>0</v>
      </c>
      <c r="D186" s="68"/>
      <c r="E186" s="68"/>
      <c r="F186" s="68"/>
      <c r="G186" s="154"/>
      <c r="H186" s="66">
        <f t="shared" si="9"/>
        <v>0</v>
      </c>
      <c r="I186" s="68">
        <v>0</v>
      </c>
      <c r="J186" s="68"/>
      <c r="K186" s="68">
        <v>0</v>
      </c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10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9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 t="shared" si="10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9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si="10"/>
        <v>0</v>
      </c>
      <c r="D189" s="68"/>
      <c r="E189" s="68"/>
      <c r="F189" s="68"/>
      <c r="G189" s="154"/>
      <c r="H189" s="66">
        <f t="shared" si="9"/>
        <v>0</v>
      </c>
      <c r="I189" s="68">
        <v>0</v>
      </c>
      <c r="J189" s="68"/>
      <c r="K189" s="68">
        <v>0</v>
      </c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10"/>
        <v>0</v>
      </c>
      <c r="D190" s="74"/>
      <c r="E190" s="74"/>
      <c r="F190" s="74"/>
      <c r="G190" s="157"/>
      <c r="H190" s="72">
        <f t="shared" si="9"/>
        <v>0</v>
      </c>
      <c r="I190" s="74">
        <v>0</v>
      </c>
      <c r="J190" s="74"/>
      <c r="K190" s="74">
        <v>0</v>
      </c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10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9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 t="shared" si="10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9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10"/>
        <v>0</v>
      </c>
      <c r="D193" s="74"/>
      <c r="E193" s="74"/>
      <c r="F193" s="74"/>
      <c r="G193" s="157"/>
      <c r="H193" s="72">
        <f t="shared" ref="H193:H256" si="11">SUM(I193:L193)</f>
        <v>0</v>
      </c>
      <c r="I193" s="74">
        <v>0</v>
      </c>
      <c r="J193" s="74"/>
      <c r="K193" s="74">
        <v>0</v>
      </c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10"/>
        <v>107000</v>
      </c>
      <c r="D194" s="139">
        <f>SUM(D195,D230,D269)</f>
        <v>107000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1"/>
        <v>25664</v>
      </c>
      <c r="I194" s="139">
        <f>SUM(I195,I230,I269)</f>
        <v>23450</v>
      </c>
      <c r="J194" s="139">
        <f>SUM(J195,J230,J269)</f>
        <v>0</v>
      </c>
      <c r="K194" s="139">
        <f>SUM(K195,K230,K269)</f>
        <v>2214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10"/>
        <v>107000</v>
      </c>
      <c r="D195" s="144">
        <f>D196+D204</f>
        <v>107000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1"/>
        <v>24554</v>
      </c>
      <c r="I195" s="144">
        <f>I196+I204</f>
        <v>23450</v>
      </c>
      <c r="J195" s="144">
        <f>J196+J204</f>
        <v>0</v>
      </c>
      <c r="K195" s="144">
        <f>K196+K204</f>
        <v>1104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10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1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10"/>
        <v>0</v>
      </c>
      <c r="D197" s="68"/>
      <c r="E197" s="68"/>
      <c r="F197" s="68"/>
      <c r="G197" s="154"/>
      <c r="H197" s="66">
        <f t="shared" si="11"/>
        <v>0</v>
      </c>
      <c r="I197" s="68">
        <v>0</v>
      </c>
      <c r="J197" s="68"/>
      <c r="K197" s="68">
        <v>0</v>
      </c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10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1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10"/>
        <v>0</v>
      </c>
      <c r="D199" s="74"/>
      <c r="E199" s="74"/>
      <c r="F199" s="74"/>
      <c r="G199" s="157"/>
      <c r="H199" s="72">
        <f t="shared" si="11"/>
        <v>0</v>
      </c>
      <c r="I199" s="74">
        <v>0</v>
      </c>
      <c r="J199" s="74"/>
      <c r="K199" s="74">
        <v>0</v>
      </c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10"/>
        <v>0</v>
      </c>
      <c r="D200" s="74"/>
      <c r="E200" s="74"/>
      <c r="F200" s="74"/>
      <c r="G200" s="157"/>
      <c r="H200" s="72">
        <f t="shared" si="11"/>
        <v>0</v>
      </c>
      <c r="I200" s="74">
        <v>0</v>
      </c>
      <c r="J200" s="74"/>
      <c r="K200" s="74">
        <v>0</v>
      </c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10"/>
        <v>0</v>
      </c>
      <c r="D201" s="74"/>
      <c r="E201" s="74"/>
      <c r="F201" s="74"/>
      <c r="G201" s="157"/>
      <c r="H201" s="72">
        <f t="shared" si="11"/>
        <v>0</v>
      </c>
      <c r="I201" s="74">
        <v>0</v>
      </c>
      <c r="J201" s="74"/>
      <c r="K201" s="74">
        <v>0</v>
      </c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10"/>
        <v>0</v>
      </c>
      <c r="D202" s="74"/>
      <c r="E202" s="74"/>
      <c r="F202" s="74"/>
      <c r="G202" s="157"/>
      <c r="H202" s="72">
        <f t="shared" si="11"/>
        <v>0</v>
      </c>
      <c r="I202" s="74">
        <v>0</v>
      </c>
      <c r="J202" s="74"/>
      <c r="K202" s="74">
        <v>0</v>
      </c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10"/>
        <v>0</v>
      </c>
      <c r="D203" s="74"/>
      <c r="E203" s="74"/>
      <c r="F203" s="74"/>
      <c r="G203" s="157"/>
      <c r="H203" s="72">
        <f t="shared" si="11"/>
        <v>0</v>
      </c>
      <c r="I203" s="74">
        <v>0</v>
      </c>
      <c r="J203" s="74"/>
      <c r="K203" s="74">
        <v>0</v>
      </c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10"/>
        <v>107000</v>
      </c>
      <c r="D204" s="63">
        <f>D205+D215+D216+D225+D226+D227+D229</f>
        <v>107000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1"/>
        <v>24554</v>
      </c>
      <c r="I204" s="63">
        <f>I205+I215+I216+I225+I226+I227+I229</f>
        <v>23450</v>
      </c>
      <c r="J204" s="63">
        <f>J205+J215+J216+J225+J226+J227+J229</f>
        <v>0</v>
      </c>
      <c r="K204" s="63">
        <f>K205+K215+K216+K225+K226+K227+K229</f>
        <v>1104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10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1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10"/>
        <v>0</v>
      </c>
      <c r="D206" s="68"/>
      <c r="E206" s="68"/>
      <c r="F206" s="68"/>
      <c r="G206" s="154"/>
      <c r="H206" s="66">
        <f t="shared" si="11"/>
        <v>0</v>
      </c>
      <c r="I206" s="68">
        <v>0</v>
      </c>
      <c r="J206" s="68"/>
      <c r="K206" s="68">
        <v>0</v>
      </c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10"/>
        <v>0</v>
      </c>
      <c r="D207" s="74"/>
      <c r="E207" s="74"/>
      <c r="F207" s="74"/>
      <c r="G207" s="157"/>
      <c r="H207" s="72">
        <f t="shared" si="11"/>
        <v>0</v>
      </c>
      <c r="I207" s="74">
        <v>0</v>
      </c>
      <c r="J207" s="74"/>
      <c r="K207" s="74">
        <v>0</v>
      </c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10"/>
        <v>0</v>
      </c>
      <c r="D208" s="74"/>
      <c r="E208" s="74"/>
      <c r="F208" s="74"/>
      <c r="G208" s="157"/>
      <c r="H208" s="72">
        <f t="shared" si="11"/>
        <v>0</v>
      </c>
      <c r="I208" s="74">
        <v>0</v>
      </c>
      <c r="J208" s="74"/>
      <c r="K208" s="74">
        <v>0</v>
      </c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10"/>
        <v>0</v>
      </c>
      <c r="D209" s="74"/>
      <c r="E209" s="74"/>
      <c r="F209" s="74"/>
      <c r="G209" s="157"/>
      <c r="H209" s="72">
        <f t="shared" si="11"/>
        <v>0</v>
      </c>
      <c r="I209" s="74">
        <v>0</v>
      </c>
      <c r="J209" s="74"/>
      <c r="K209" s="74">
        <v>0</v>
      </c>
      <c r="L209" s="158"/>
      <c r="M209" s="156"/>
    </row>
    <row r="210" spans="1:13" x14ac:dyDescent="0.25">
      <c r="A210" s="44">
        <v>5215</v>
      </c>
      <c r="B210" s="71" t="s">
        <v>218</v>
      </c>
      <c r="C210" s="72">
        <f t="shared" si="10"/>
        <v>0</v>
      </c>
      <c r="D210" s="74"/>
      <c r="E210" s="74"/>
      <c r="F210" s="74"/>
      <c r="G210" s="157"/>
      <c r="H210" s="72">
        <f t="shared" si="11"/>
        <v>0</v>
      </c>
      <c r="I210" s="74">
        <v>0</v>
      </c>
      <c r="J210" s="74"/>
      <c r="K210" s="74">
        <v>0</v>
      </c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10"/>
        <v>0</v>
      </c>
      <c r="D211" s="74"/>
      <c r="E211" s="74"/>
      <c r="F211" s="74"/>
      <c r="G211" s="157"/>
      <c r="H211" s="72">
        <f t="shared" si="11"/>
        <v>0</v>
      </c>
      <c r="I211" s="74">
        <v>0</v>
      </c>
      <c r="J211" s="74"/>
      <c r="K211" s="74">
        <v>0</v>
      </c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10"/>
        <v>0</v>
      </c>
      <c r="D212" s="74"/>
      <c r="E212" s="74"/>
      <c r="F212" s="74"/>
      <c r="G212" s="157"/>
      <c r="H212" s="72">
        <f t="shared" si="11"/>
        <v>0</v>
      </c>
      <c r="I212" s="74">
        <v>0</v>
      </c>
      <c r="J212" s="74"/>
      <c r="K212" s="74">
        <v>0</v>
      </c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10"/>
        <v>0</v>
      </c>
      <c r="D213" s="74"/>
      <c r="E213" s="74"/>
      <c r="F213" s="74"/>
      <c r="G213" s="157"/>
      <c r="H213" s="72">
        <f t="shared" si="11"/>
        <v>0</v>
      </c>
      <c r="I213" s="74">
        <v>0</v>
      </c>
      <c r="J213" s="74"/>
      <c r="K213" s="74">
        <v>0</v>
      </c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10"/>
        <v>0</v>
      </c>
      <c r="D214" s="74"/>
      <c r="E214" s="74"/>
      <c r="F214" s="74"/>
      <c r="G214" s="157"/>
      <c r="H214" s="72">
        <f t="shared" si="11"/>
        <v>0</v>
      </c>
      <c r="I214" s="74">
        <v>0</v>
      </c>
      <c r="J214" s="74"/>
      <c r="K214" s="74">
        <v>0</v>
      </c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10"/>
        <v>0</v>
      </c>
      <c r="D215" s="74"/>
      <c r="E215" s="74"/>
      <c r="F215" s="74"/>
      <c r="G215" s="157"/>
      <c r="H215" s="72">
        <f t="shared" si="11"/>
        <v>0</v>
      </c>
      <c r="I215" s="74">
        <v>0</v>
      </c>
      <c r="J215" s="74"/>
      <c r="K215" s="74">
        <v>0</v>
      </c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10"/>
        <v>107000</v>
      </c>
      <c r="D216" s="160">
        <f>SUM(D217:D224)</f>
        <v>107000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1"/>
        <v>24554</v>
      </c>
      <c r="I216" s="160">
        <f>SUM(I217:I224)</f>
        <v>23450</v>
      </c>
      <c r="J216" s="160">
        <f>SUM(J217:J224)</f>
        <v>0</v>
      </c>
      <c r="K216" s="160">
        <f>SUM(K217:K224)</f>
        <v>1104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10"/>
        <v>80000</v>
      </c>
      <c r="D217" s="74">
        <v>80000</v>
      </c>
      <c r="E217" s="74"/>
      <c r="F217" s="74"/>
      <c r="G217" s="157"/>
      <c r="H217" s="72">
        <f t="shared" si="11"/>
        <v>0</v>
      </c>
      <c r="I217" s="74">
        <v>0</v>
      </c>
      <c r="J217" s="74"/>
      <c r="K217" s="74">
        <v>0</v>
      </c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10"/>
        <v>9000</v>
      </c>
      <c r="D218" s="74">
        <v>9000</v>
      </c>
      <c r="E218" s="74"/>
      <c r="F218" s="74"/>
      <c r="G218" s="157"/>
      <c r="H218" s="72">
        <f t="shared" si="11"/>
        <v>9000</v>
      </c>
      <c r="I218" s="74">
        <v>9000</v>
      </c>
      <c r="J218" s="74"/>
      <c r="K218" s="74">
        <v>0</v>
      </c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10"/>
        <v>0</v>
      </c>
      <c r="D219" s="74"/>
      <c r="E219" s="74"/>
      <c r="F219" s="74"/>
      <c r="G219" s="157"/>
      <c r="H219" s="72">
        <f t="shared" si="11"/>
        <v>0</v>
      </c>
      <c r="I219" s="74">
        <v>0</v>
      </c>
      <c r="J219" s="74"/>
      <c r="K219" s="74">
        <v>0</v>
      </c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10"/>
        <v>0</v>
      </c>
      <c r="D220" s="74"/>
      <c r="E220" s="74"/>
      <c r="F220" s="74"/>
      <c r="G220" s="157"/>
      <c r="H220" s="72">
        <f t="shared" si="11"/>
        <v>0</v>
      </c>
      <c r="I220" s="74">
        <v>0</v>
      </c>
      <c r="J220" s="74"/>
      <c r="K220" s="74">
        <v>0</v>
      </c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10"/>
        <v>0</v>
      </c>
      <c r="D221" s="74"/>
      <c r="E221" s="74"/>
      <c r="F221" s="74"/>
      <c r="G221" s="157"/>
      <c r="H221" s="72">
        <f t="shared" si="11"/>
        <v>0</v>
      </c>
      <c r="I221" s="74">
        <v>0</v>
      </c>
      <c r="J221" s="74"/>
      <c r="K221" s="74">
        <v>0</v>
      </c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10"/>
        <v>0</v>
      </c>
      <c r="D222" s="74"/>
      <c r="E222" s="74"/>
      <c r="F222" s="74"/>
      <c r="G222" s="157"/>
      <c r="H222" s="72">
        <f t="shared" si="11"/>
        <v>0</v>
      </c>
      <c r="I222" s="74">
        <v>0</v>
      </c>
      <c r="J222" s="74"/>
      <c r="K222" s="74">
        <v>0</v>
      </c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10"/>
        <v>0</v>
      </c>
      <c r="D223" s="74"/>
      <c r="E223" s="74"/>
      <c r="F223" s="74"/>
      <c r="G223" s="157"/>
      <c r="H223" s="72">
        <f t="shared" si="11"/>
        <v>0</v>
      </c>
      <c r="I223" s="74">
        <v>0</v>
      </c>
      <c r="J223" s="74"/>
      <c r="K223" s="74">
        <v>0</v>
      </c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10"/>
        <v>18000</v>
      </c>
      <c r="D224" s="74">
        <v>18000</v>
      </c>
      <c r="E224" s="74"/>
      <c r="F224" s="74"/>
      <c r="G224" s="157"/>
      <c r="H224" s="72">
        <f t="shared" si="11"/>
        <v>15554</v>
      </c>
      <c r="I224" s="74">
        <v>14450</v>
      </c>
      <c r="J224" s="74"/>
      <c r="K224" s="74">
        <v>1104</v>
      </c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ref="C225:C256" si="12">SUM(D225:G225)</f>
        <v>0</v>
      </c>
      <c r="D225" s="74"/>
      <c r="E225" s="74"/>
      <c r="F225" s="74"/>
      <c r="G225" s="157"/>
      <c r="H225" s="72">
        <f t="shared" si="11"/>
        <v>0</v>
      </c>
      <c r="I225" s="74">
        <v>0</v>
      </c>
      <c r="J225" s="74"/>
      <c r="K225" s="74">
        <v>0</v>
      </c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12"/>
        <v>0</v>
      </c>
      <c r="D226" s="74"/>
      <c r="E226" s="74"/>
      <c r="F226" s="74"/>
      <c r="G226" s="157"/>
      <c r="H226" s="72">
        <f t="shared" si="11"/>
        <v>0</v>
      </c>
      <c r="I226" s="74">
        <v>0</v>
      </c>
      <c r="J226" s="74"/>
      <c r="K226" s="74">
        <v>0</v>
      </c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12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1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12"/>
        <v>0</v>
      </c>
      <c r="D228" s="74"/>
      <c r="E228" s="74"/>
      <c r="F228" s="74"/>
      <c r="G228" s="157"/>
      <c r="H228" s="72">
        <f t="shared" si="11"/>
        <v>0</v>
      </c>
      <c r="I228" s="74">
        <v>0</v>
      </c>
      <c r="J228" s="74"/>
      <c r="K228" s="74">
        <v>0</v>
      </c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12"/>
        <v>0</v>
      </c>
      <c r="D229" s="163"/>
      <c r="E229" s="163"/>
      <c r="F229" s="163"/>
      <c r="G229" s="164"/>
      <c r="H229" s="117">
        <f t="shared" si="11"/>
        <v>0</v>
      </c>
      <c r="I229" s="163">
        <v>0</v>
      </c>
      <c r="J229" s="163"/>
      <c r="K229" s="163">
        <v>0</v>
      </c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12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1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 t="shared" si="12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1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12"/>
        <v>0</v>
      </c>
      <c r="D232" s="68"/>
      <c r="E232" s="68"/>
      <c r="F232" s="68"/>
      <c r="G232" s="206"/>
      <c r="H232" s="207">
        <f t="shared" si="11"/>
        <v>0</v>
      </c>
      <c r="I232" s="68">
        <v>0</v>
      </c>
      <c r="J232" s="68"/>
      <c r="K232" s="68">
        <v>0</v>
      </c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12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1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x14ac:dyDescent="0.25">
      <c r="A234" s="44">
        <v>6239</v>
      </c>
      <c r="B234" s="65" t="s">
        <v>242</v>
      </c>
      <c r="C234" s="201">
        <f t="shared" si="12"/>
        <v>0</v>
      </c>
      <c r="D234" s="68"/>
      <c r="E234" s="68"/>
      <c r="F234" s="68"/>
      <c r="G234" s="154"/>
      <c r="H234" s="208">
        <f t="shared" si="11"/>
        <v>0</v>
      </c>
      <c r="I234" s="68">
        <v>0</v>
      </c>
      <c r="J234" s="68"/>
      <c r="K234" s="68">
        <v>0</v>
      </c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 t="shared" si="12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1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 t="shared" si="12"/>
        <v>0</v>
      </c>
      <c r="D236" s="74"/>
      <c r="E236" s="74"/>
      <c r="F236" s="74"/>
      <c r="G236" s="157"/>
      <c r="H236" s="208">
        <f t="shared" si="11"/>
        <v>0</v>
      </c>
      <c r="I236" s="74">
        <v>0</v>
      </c>
      <c r="J236" s="74"/>
      <c r="K236" s="74">
        <v>0</v>
      </c>
      <c r="L236" s="158"/>
      <c r="M236" s="156"/>
    </row>
    <row r="237" spans="1:13" x14ac:dyDescent="0.25">
      <c r="A237" s="44">
        <v>6242</v>
      </c>
      <c r="B237" s="71" t="s">
        <v>245</v>
      </c>
      <c r="C237" s="201">
        <f t="shared" si="12"/>
        <v>0</v>
      </c>
      <c r="D237" s="74"/>
      <c r="E237" s="74"/>
      <c r="F237" s="74"/>
      <c r="G237" s="157"/>
      <c r="H237" s="208">
        <f t="shared" si="11"/>
        <v>0</v>
      </c>
      <c r="I237" s="74">
        <v>0</v>
      </c>
      <c r="J237" s="74"/>
      <c r="K237" s="74">
        <v>0</v>
      </c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 t="shared" si="12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1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 t="shared" si="12"/>
        <v>0</v>
      </c>
      <c r="D239" s="74"/>
      <c r="E239" s="74"/>
      <c r="F239" s="74"/>
      <c r="G239" s="157"/>
      <c r="H239" s="208">
        <f t="shared" si="11"/>
        <v>0</v>
      </c>
      <c r="I239" s="74">
        <v>0</v>
      </c>
      <c r="J239" s="74"/>
      <c r="K239" s="74">
        <v>0</v>
      </c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12"/>
        <v>0</v>
      </c>
      <c r="D240" s="74"/>
      <c r="E240" s="74"/>
      <c r="F240" s="74"/>
      <c r="G240" s="157"/>
      <c r="H240" s="208">
        <f t="shared" si="11"/>
        <v>0</v>
      </c>
      <c r="I240" s="74">
        <v>0</v>
      </c>
      <c r="J240" s="74"/>
      <c r="K240" s="74">
        <v>0</v>
      </c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12"/>
        <v>0</v>
      </c>
      <c r="D241" s="74"/>
      <c r="E241" s="74"/>
      <c r="F241" s="74"/>
      <c r="G241" s="157"/>
      <c r="H241" s="208">
        <f t="shared" si="11"/>
        <v>0</v>
      </c>
      <c r="I241" s="74">
        <v>0</v>
      </c>
      <c r="J241" s="74"/>
      <c r="K241" s="74">
        <v>0</v>
      </c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12"/>
        <v>0</v>
      </c>
      <c r="D242" s="74"/>
      <c r="E242" s="74"/>
      <c r="F242" s="74"/>
      <c r="G242" s="157"/>
      <c r="H242" s="208">
        <f t="shared" si="11"/>
        <v>0</v>
      </c>
      <c r="I242" s="74">
        <v>0</v>
      </c>
      <c r="J242" s="74"/>
      <c r="K242" s="74">
        <v>0</v>
      </c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12"/>
        <v>0</v>
      </c>
      <c r="D243" s="74"/>
      <c r="E243" s="74"/>
      <c r="F243" s="74"/>
      <c r="G243" s="157"/>
      <c r="H243" s="208">
        <f t="shared" si="11"/>
        <v>0</v>
      </c>
      <c r="I243" s="74">
        <v>0</v>
      </c>
      <c r="J243" s="74"/>
      <c r="K243" s="74">
        <v>0</v>
      </c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12"/>
        <v>0</v>
      </c>
      <c r="D244" s="74"/>
      <c r="E244" s="74"/>
      <c r="F244" s="74"/>
      <c r="G244" s="157"/>
      <c r="H244" s="208">
        <f t="shared" si="11"/>
        <v>0</v>
      </c>
      <c r="I244" s="74">
        <v>0</v>
      </c>
      <c r="J244" s="74"/>
      <c r="K244" s="74">
        <v>0</v>
      </c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12"/>
        <v>0</v>
      </c>
      <c r="D245" s="74"/>
      <c r="E245" s="74"/>
      <c r="F245" s="74"/>
      <c r="G245" s="157"/>
      <c r="H245" s="208">
        <f t="shared" si="11"/>
        <v>0</v>
      </c>
      <c r="I245" s="74">
        <v>0</v>
      </c>
      <c r="J245" s="74"/>
      <c r="K245" s="74">
        <v>0</v>
      </c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12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1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x14ac:dyDescent="0.25">
      <c r="A247" s="44">
        <v>6291</v>
      </c>
      <c r="B247" s="71" t="s">
        <v>255</v>
      </c>
      <c r="C247" s="201">
        <f t="shared" si="12"/>
        <v>0</v>
      </c>
      <c r="D247" s="74"/>
      <c r="E247" s="74"/>
      <c r="F247" s="74"/>
      <c r="G247" s="211"/>
      <c r="H247" s="201">
        <f t="shared" si="11"/>
        <v>0</v>
      </c>
      <c r="I247" s="74">
        <v>0</v>
      </c>
      <c r="J247" s="74"/>
      <c r="K247" s="74">
        <v>0</v>
      </c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12"/>
        <v>0</v>
      </c>
      <c r="D248" s="74"/>
      <c r="E248" s="74"/>
      <c r="F248" s="74"/>
      <c r="G248" s="211"/>
      <c r="H248" s="201">
        <f t="shared" si="11"/>
        <v>0</v>
      </c>
      <c r="I248" s="74">
        <v>0</v>
      </c>
      <c r="J248" s="74"/>
      <c r="K248" s="74">
        <v>0</v>
      </c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12"/>
        <v>0</v>
      </c>
      <c r="D249" s="74"/>
      <c r="E249" s="74"/>
      <c r="F249" s="74"/>
      <c r="G249" s="211"/>
      <c r="H249" s="201">
        <f t="shared" si="11"/>
        <v>0</v>
      </c>
      <c r="I249" s="74">
        <v>0</v>
      </c>
      <c r="J249" s="74"/>
      <c r="K249" s="74">
        <v>0</v>
      </c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12"/>
        <v>0</v>
      </c>
      <c r="D250" s="74"/>
      <c r="E250" s="74"/>
      <c r="F250" s="74"/>
      <c r="G250" s="211"/>
      <c r="H250" s="201">
        <f t="shared" si="11"/>
        <v>0</v>
      </c>
      <c r="I250" s="74">
        <v>0</v>
      </c>
      <c r="J250" s="74"/>
      <c r="K250" s="74">
        <v>0</v>
      </c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12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1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x14ac:dyDescent="0.25">
      <c r="A252" s="168">
        <v>6320</v>
      </c>
      <c r="B252" s="65" t="s">
        <v>260</v>
      </c>
      <c r="C252" s="209">
        <f t="shared" si="12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1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x14ac:dyDescent="0.25">
      <c r="A253" s="44">
        <v>6322</v>
      </c>
      <c r="B253" s="71" t="s">
        <v>261</v>
      </c>
      <c r="C253" s="201">
        <f t="shared" si="12"/>
        <v>0</v>
      </c>
      <c r="D253" s="74"/>
      <c r="E253" s="74"/>
      <c r="F253" s="74"/>
      <c r="G253" s="211"/>
      <c r="H253" s="201">
        <f t="shared" si="11"/>
        <v>0</v>
      </c>
      <c r="I253" s="74">
        <v>0</v>
      </c>
      <c r="J253" s="74"/>
      <c r="K253" s="74">
        <v>0</v>
      </c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12"/>
        <v>0</v>
      </c>
      <c r="D254" s="74"/>
      <c r="E254" s="74"/>
      <c r="F254" s="74"/>
      <c r="G254" s="211"/>
      <c r="H254" s="201">
        <f t="shared" si="11"/>
        <v>0</v>
      </c>
      <c r="I254" s="74">
        <v>0</v>
      </c>
      <c r="J254" s="74"/>
      <c r="K254" s="74">
        <v>0</v>
      </c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12"/>
        <v>0</v>
      </c>
      <c r="D255" s="74"/>
      <c r="E255" s="74"/>
      <c r="F255" s="74"/>
      <c r="G255" s="211"/>
      <c r="H255" s="201">
        <f t="shared" si="11"/>
        <v>0</v>
      </c>
      <c r="I255" s="74">
        <v>0</v>
      </c>
      <c r="J255" s="74"/>
      <c r="K255" s="74">
        <v>0</v>
      </c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12"/>
        <v>0</v>
      </c>
      <c r="D256" s="68"/>
      <c r="E256" s="68"/>
      <c r="F256" s="68"/>
      <c r="G256" s="214"/>
      <c r="H256" s="205">
        <f t="shared" si="11"/>
        <v>0</v>
      </c>
      <c r="I256" s="68">
        <v>0</v>
      </c>
      <c r="J256" s="68"/>
      <c r="K256" s="68">
        <v>0</v>
      </c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 t="shared" ref="C257:C285" si="13">SUM(D257:G257)</f>
        <v>0</v>
      </c>
      <c r="D257" s="189"/>
      <c r="E257" s="189"/>
      <c r="F257" s="189"/>
      <c r="G257" s="211"/>
      <c r="H257" s="209">
        <f t="shared" ref="H257:H285" si="14">SUM(I257:L257)</f>
        <v>0</v>
      </c>
      <c r="I257" s="189">
        <v>0</v>
      </c>
      <c r="J257" s="189"/>
      <c r="K257" s="189">
        <v>0</v>
      </c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13"/>
        <v>0</v>
      </c>
      <c r="D258" s="74"/>
      <c r="E258" s="74"/>
      <c r="F258" s="74"/>
      <c r="G258" s="157"/>
      <c r="H258" s="208">
        <f t="shared" si="14"/>
        <v>0</v>
      </c>
      <c r="I258" s="74">
        <v>0</v>
      </c>
      <c r="J258" s="74"/>
      <c r="K258" s="74">
        <v>0</v>
      </c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 t="shared" si="13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4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3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4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3"/>
        <v>0</v>
      </c>
      <c r="D261" s="74"/>
      <c r="E261" s="74"/>
      <c r="F261" s="74"/>
      <c r="G261" s="157"/>
      <c r="H261" s="208">
        <f t="shared" si="14"/>
        <v>0</v>
      </c>
      <c r="I261" s="74">
        <v>0</v>
      </c>
      <c r="J261" s="74"/>
      <c r="K261" s="74">
        <v>0</v>
      </c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13"/>
        <v>0</v>
      </c>
      <c r="D262" s="74"/>
      <c r="E262" s="74"/>
      <c r="F262" s="74"/>
      <c r="G262" s="157"/>
      <c r="H262" s="208">
        <f t="shared" si="14"/>
        <v>0</v>
      </c>
      <c r="I262" s="74">
        <v>0</v>
      </c>
      <c r="J262" s="74"/>
      <c r="K262" s="74">
        <v>0</v>
      </c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13"/>
        <v>0</v>
      </c>
      <c r="D263" s="74"/>
      <c r="E263" s="74"/>
      <c r="F263" s="74"/>
      <c r="G263" s="157"/>
      <c r="H263" s="208">
        <f t="shared" si="14"/>
        <v>0</v>
      </c>
      <c r="I263" s="74">
        <v>0</v>
      </c>
      <c r="J263" s="74"/>
      <c r="K263" s="74">
        <v>0</v>
      </c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1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4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3"/>
        <v>0</v>
      </c>
      <c r="D265" s="74"/>
      <c r="E265" s="74"/>
      <c r="F265" s="74"/>
      <c r="G265" s="157"/>
      <c r="H265" s="208">
        <f t="shared" si="14"/>
        <v>0</v>
      </c>
      <c r="I265" s="74">
        <v>0</v>
      </c>
      <c r="J265" s="74"/>
      <c r="K265" s="74">
        <v>0</v>
      </c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13"/>
        <v>0</v>
      </c>
      <c r="D266" s="74"/>
      <c r="E266" s="74"/>
      <c r="F266" s="74"/>
      <c r="G266" s="157"/>
      <c r="H266" s="208">
        <f t="shared" si="14"/>
        <v>0</v>
      </c>
      <c r="I266" s="74">
        <v>0</v>
      </c>
      <c r="J266" s="74"/>
      <c r="K266" s="74">
        <v>0</v>
      </c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 t="shared" si="13"/>
        <v>0</v>
      </c>
      <c r="D267" s="74"/>
      <c r="E267" s="74"/>
      <c r="F267" s="74"/>
      <c r="G267" s="157"/>
      <c r="H267" s="208">
        <f t="shared" si="14"/>
        <v>0</v>
      </c>
      <c r="I267" s="74">
        <v>0</v>
      </c>
      <c r="J267" s="74"/>
      <c r="K267" s="74">
        <v>0</v>
      </c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 t="shared" si="13"/>
        <v>0</v>
      </c>
      <c r="D268" s="74"/>
      <c r="E268" s="74"/>
      <c r="F268" s="74"/>
      <c r="G268" s="157"/>
      <c r="H268" s="208">
        <f t="shared" si="14"/>
        <v>0</v>
      </c>
      <c r="I268" s="74">
        <v>0</v>
      </c>
      <c r="J268" s="74"/>
      <c r="K268" s="74">
        <v>0</v>
      </c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13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4"/>
        <v>1110</v>
      </c>
      <c r="I269" s="222">
        <f>SUM(I270,I281)</f>
        <v>0</v>
      </c>
      <c r="J269" s="222">
        <f>SUM(J270,J281)</f>
        <v>0</v>
      </c>
      <c r="K269" s="222">
        <f>SUM(K270,K281)</f>
        <v>1110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3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4"/>
        <v>1110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1110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3"/>
        <v>0</v>
      </c>
      <c r="D271" s="68"/>
      <c r="E271" s="68"/>
      <c r="F271" s="68"/>
      <c r="G271" s="154"/>
      <c r="H271" s="66">
        <f t="shared" si="14"/>
        <v>0</v>
      </c>
      <c r="I271" s="68">
        <v>0</v>
      </c>
      <c r="J271" s="68"/>
      <c r="K271" s="68">
        <v>0</v>
      </c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 t="shared" si="13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4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13"/>
        <v>0</v>
      </c>
      <c r="D273" s="74"/>
      <c r="E273" s="74"/>
      <c r="F273" s="74"/>
      <c r="G273" s="157"/>
      <c r="H273" s="72">
        <f t="shared" si="14"/>
        <v>0</v>
      </c>
      <c r="I273" s="74">
        <v>0</v>
      </c>
      <c r="J273" s="74"/>
      <c r="K273" s="74">
        <v>0</v>
      </c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13"/>
        <v>0</v>
      </c>
      <c r="D274" s="74"/>
      <c r="E274" s="74"/>
      <c r="F274" s="74"/>
      <c r="G274" s="157"/>
      <c r="H274" s="72">
        <f t="shared" si="14"/>
        <v>0</v>
      </c>
      <c r="I274" s="74">
        <v>0</v>
      </c>
      <c r="J274" s="74"/>
      <c r="K274" s="74">
        <v>0</v>
      </c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13"/>
        <v>0</v>
      </c>
      <c r="D275" s="74"/>
      <c r="E275" s="74"/>
      <c r="F275" s="74"/>
      <c r="G275" s="157"/>
      <c r="H275" s="72">
        <f t="shared" si="14"/>
        <v>1110</v>
      </c>
      <c r="I275" s="74">
        <v>0</v>
      </c>
      <c r="J275" s="74"/>
      <c r="K275" s="74">
        <v>1110</v>
      </c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13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4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x14ac:dyDescent="0.25">
      <c r="A277" s="44">
        <v>7245</v>
      </c>
      <c r="B277" s="71" t="s">
        <v>285</v>
      </c>
      <c r="C277" s="201">
        <f t="shared" si="13"/>
        <v>0</v>
      </c>
      <c r="D277" s="74"/>
      <c r="E277" s="74"/>
      <c r="F277" s="74"/>
      <c r="G277" s="157"/>
      <c r="H277" s="72">
        <f t="shared" si="14"/>
        <v>0</v>
      </c>
      <c r="I277" s="74">
        <v>0</v>
      </c>
      <c r="J277" s="74"/>
      <c r="K277" s="74">
        <v>0</v>
      </c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13"/>
        <v>0</v>
      </c>
      <c r="D278" s="74"/>
      <c r="E278" s="74"/>
      <c r="F278" s="74"/>
      <c r="G278" s="157"/>
      <c r="H278" s="72">
        <f t="shared" si="14"/>
        <v>0</v>
      </c>
      <c r="I278" s="74">
        <v>0</v>
      </c>
      <c r="J278" s="74"/>
      <c r="K278" s="74">
        <v>0</v>
      </c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13"/>
        <v>0</v>
      </c>
      <c r="D279" s="74"/>
      <c r="E279" s="74"/>
      <c r="F279" s="74"/>
      <c r="G279" s="157"/>
      <c r="H279" s="72">
        <f t="shared" si="14"/>
        <v>0</v>
      </c>
      <c r="I279" s="74">
        <v>0</v>
      </c>
      <c r="J279" s="74"/>
      <c r="K279" s="74">
        <v>0</v>
      </c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13"/>
        <v>0</v>
      </c>
      <c r="D280" s="68"/>
      <c r="E280" s="68"/>
      <c r="F280" s="68"/>
      <c r="G280" s="154"/>
      <c r="H280" s="66">
        <f t="shared" si="14"/>
        <v>0</v>
      </c>
      <c r="I280" s="68">
        <v>0</v>
      </c>
      <c r="J280" s="68"/>
      <c r="K280" s="68">
        <v>0</v>
      </c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13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4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x14ac:dyDescent="0.25">
      <c r="A282" s="150">
        <v>7720</v>
      </c>
      <c r="B282" s="65" t="s">
        <v>290</v>
      </c>
      <c r="C282" s="79">
        <f t="shared" si="13"/>
        <v>0</v>
      </c>
      <c r="D282" s="81"/>
      <c r="E282" s="81"/>
      <c r="F282" s="81"/>
      <c r="G282" s="229"/>
      <c r="H282" s="79">
        <f t="shared" si="14"/>
        <v>0</v>
      </c>
      <c r="I282" s="81">
        <v>0</v>
      </c>
      <c r="J282" s="81"/>
      <c r="K282" s="81">
        <v>0</v>
      </c>
      <c r="L282" s="230"/>
      <c r="M282" s="156"/>
    </row>
    <row r="283" spans="1:13" x14ac:dyDescent="0.25">
      <c r="A283" s="174"/>
      <c r="B283" s="71" t="s">
        <v>291</v>
      </c>
      <c r="C283" s="201">
        <f t="shared" si="13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4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13"/>
        <v>0</v>
      </c>
      <c r="D284" s="74"/>
      <c r="E284" s="74"/>
      <c r="F284" s="74"/>
      <c r="G284" s="157"/>
      <c r="H284" s="72">
        <f t="shared" si="14"/>
        <v>0</v>
      </c>
      <c r="I284" s="74">
        <v>0</v>
      </c>
      <c r="J284" s="74"/>
      <c r="K284" s="74">
        <v>0</v>
      </c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13"/>
        <v>0</v>
      </c>
      <c r="D285" s="68"/>
      <c r="E285" s="68"/>
      <c r="F285" s="68"/>
      <c r="G285" s="154"/>
      <c r="H285" s="66">
        <f t="shared" si="14"/>
        <v>0</v>
      </c>
      <c r="I285" s="68">
        <v>0</v>
      </c>
      <c r="J285" s="68"/>
      <c r="K285" s="68">
        <v>0</v>
      </c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15">SUM(C283,C269,C230,C195,C187,C173,C75,C53)</f>
        <v>2451549</v>
      </c>
      <c r="D286" s="233">
        <f t="shared" si="15"/>
        <v>2338508</v>
      </c>
      <c r="E286" s="233">
        <f t="shared" si="15"/>
        <v>0</v>
      </c>
      <c r="F286" s="233">
        <f t="shared" si="15"/>
        <v>113041</v>
      </c>
      <c r="G286" s="234">
        <f t="shared" si="15"/>
        <v>0</v>
      </c>
      <c r="H286" s="235">
        <f t="shared" si="15"/>
        <v>2657234</v>
      </c>
      <c r="I286" s="233">
        <f t="shared" si="15"/>
        <v>2498734</v>
      </c>
      <c r="J286" s="233">
        <f t="shared" si="15"/>
        <v>0</v>
      </c>
      <c r="K286" s="233">
        <f t="shared" si="15"/>
        <v>158500</v>
      </c>
      <c r="L286" s="236">
        <f t="shared" si="15"/>
        <v>0</v>
      </c>
    </row>
    <row r="287" spans="1:13" s="24" customFormat="1" ht="13.5" thickTop="1" thickBot="1" x14ac:dyDescent="0.3">
      <c r="A287" s="322" t="s">
        <v>297</v>
      </c>
      <c r="B287" s="323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341" t="s">
        <v>298</v>
      </c>
      <c r="B288" s="342"/>
      <c r="C288" s="241">
        <f t="shared" ref="C288:L288" si="16">SUM(C289,C290)-C297+C298</f>
        <v>0</v>
      </c>
      <c r="D288" s="242">
        <f t="shared" si="16"/>
        <v>0</v>
      </c>
      <c r="E288" s="242">
        <f t="shared" si="16"/>
        <v>0</v>
      </c>
      <c r="F288" s="242">
        <f t="shared" si="16"/>
        <v>0</v>
      </c>
      <c r="G288" s="243">
        <f t="shared" si="16"/>
        <v>0</v>
      </c>
      <c r="H288" s="244">
        <f t="shared" si="16"/>
        <v>0</v>
      </c>
      <c r="I288" s="242">
        <f t="shared" si="16"/>
        <v>0</v>
      </c>
      <c r="J288" s="242">
        <f t="shared" si="16"/>
        <v>0</v>
      </c>
      <c r="K288" s="242">
        <f t="shared" si="16"/>
        <v>0</v>
      </c>
      <c r="L288" s="245">
        <f t="shared" si="16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7">C21-C283</f>
        <v>0</v>
      </c>
      <c r="D289" s="128">
        <f t="shared" si="17"/>
        <v>0</v>
      </c>
      <c r="E289" s="128">
        <f t="shared" si="17"/>
        <v>0</v>
      </c>
      <c r="F289" s="128">
        <f t="shared" si="17"/>
        <v>0</v>
      </c>
      <c r="G289" s="129">
        <f t="shared" si="17"/>
        <v>0</v>
      </c>
      <c r="H289" s="247">
        <f t="shared" si="17"/>
        <v>0</v>
      </c>
      <c r="I289" s="128">
        <f t="shared" si="17"/>
        <v>0</v>
      </c>
      <c r="J289" s="128">
        <f t="shared" si="17"/>
        <v>0</v>
      </c>
      <c r="K289" s="128">
        <f t="shared" si="17"/>
        <v>0</v>
      </c>
      <c r="L289" s="130">
        <f t="shared" si="17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8">SUM(C291,C293,C295)-SUM(C292,C294,C296)</f>
        <v>0</v>
      </c>
      <c r="D290" s="242">
        <f t="shared" si="18"/>
        <v>0</v>
      </c>
      <c r="E290" s="242">
        <f t="shared" si="18"/>
        <v>0</v>
      </c>
      <c r="F290" s="242">
        <f t="shared" si="18"/>
        <v>0</v>
      </c>
      <c r="G290" s="249">
        <f t="shared" si="18"/>
        <v>0</v>
      </c>
      <c r="H290" s="244">
        <f t="shared" si="18"/>
        <v>0</v>
      </c>
      <c r="I290" s="242">
        <f t="shared" si="18"/>
        <v>0</v>
      </c>
      <c r="J290" s="242">
        <f t="shared" si="18"/>
        <v>0</v>
      </c>
      <c r="K290" s="242">
        <f t="shared" si="18"/>
        <v>0</v>
      </c>
      <c r="L290" s="245">
        <f t="shared" si="18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9">SUM(D291:G291)</f>
        <v>0</v>
      </c>
      <c r="D291" s="81"/>
      <c r="E291" s="81"/>
      <c r="F291" s="81"/>
      <c r="G291" s="229"/>
      <c r="H291" s="79">
        <f t="shared" ref="H291:H298" si="20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9"/>
        <v>0</v>
      </c>
      <c r="D292" s="74"/>
      <c r="E292" s="74"/>
      <c r="F292" s="74"/>
      <c r="G292" s="157"/>
      <c r="H292" s="72">
        <f t="shared" si="20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9"/>
        <v>0</v>
      </c>
      <c r="D293" s="74"/>
      <c r="E293" s="74"/>
      <c r="F293" s="74"/>
      <c r="G293" s="157"/>
      <c r="H293" s="72">
        <f t="shared" si="20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9"/>
        <v>0</v>
      </c>
      <c r="D294" s="74"/>
      <c r="E294" s="74"/>
      <c r="F294" s="74"/>
      <c r="G294" s="157"/>
      <c r="H294" s="72">
        <f t="shared" si="20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9"/>
        <v>0</v>
      </c>
      <c r="D295" s="74"/>
      <c r="E295" s="74"/>
      <c r="F295" s="74"/>
      <c r="G295" s="157"/>
      <c r="H295" s="72">
        <f t="shared" si="20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9"/>
        <v>0</v>
      </c>
      <c r="D296" s="189"/>
      <c r="E296" s="189"/>
      <c r="F296" s="189"/>
      <c r="G296" s="253"/>
      <c r="H296" s="185">
        <f t="shared" si="20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9"/>
        <v>0</v>
      </c>
      <c r="D297" s="256"/>
      <c r="E297" s="256"/>
      <c r="F297" s="256"/>
      <c r="G297" s="257"/>
      <c r="H297" s="255">
        <f t="shared" si="20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9"/>
        <v>0</v>
      </c>
      <c r="D298" s="177"/>
      <c r="E298" s="177"/>
      <c r="F298" s="177"/>
      <c r="G298" s="178"/>
      <c r="H298" s="260">
        <f t="shared" si="20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312" t="s">
        <v>357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7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45" t="s">
        <v>358</v>
      </c>
      <c r="D6" s="345"/>
      <c r="E6" s="345"/>
      <c r="F6" s="345"/>
      <c r="G6" s="345"/>
      <c r="H6" s="345"/>
      <c r="I6" s="345"/>
      <c r="J6" s="345"/>
      <c r="K6" s="345"/>
      <c r="L6" s="346"/>
    </row>
    <row r="7" spans="1:12" ht="26.25" customHeight="1" x14ac:dyDescent="0.25">
      <c r="A7" s="4" t="s">
        <v>10</v>
      </c>
      <c r="B7" s="5"/>
      <c r="C7" s="347" t="s">
        <v>359</v>
      </c>
      <c r="D7" s="347"/>
      <c r="E7" s="347"/>
      <c r="F7" s="347"/>
      <c r="G7" s="347"/>
      <c r="H7" s="347"/>
      <c r="I7" s="347"/>
      <c r="J7" s="347"/>
      <c r="K7" s="347"/>
      <c r="L7" s="348"/>
    </row>
    <row r="8" spans="1:12" ht="12.75" customHeight="1" x14ac:dyDescent="0.25">
      <c r="A8" s="6" t="s">
        <v>12</v>
      </c>
      <c r="B8" s="5"/>
      <c r="C8" s="349"/>
      <c r="D8" s="349"/>
      <c r="E8" s="349"/>
      <c r="F8" s="349"/>
      <c r="G8" s="349"/>
      <c r="H8" s="349"/>
      <c r="I8" s="349"/>
      <c r="J8" s="349"/>
      <c r="K8" s="349"/>
      <c r="L8" s="350"/>
    </row>
    <row r="9" spans="1:12" ht="12.75" customHeight="1" x14ac:dyDescent="0.25">
      <c r="A9" s="4"/>
      <c r="B9" s="5" t="s">
        <v>13</v>
      </c>
      <c r="C9" s="345"/>
      <c r="D9" s="345"/>
      <c r="E9" s="345"/>
      <c r="F9" s="345"/>
      <c r="G9" s="345"/>
      <c r="H9" s="345"/>
      <c r="I9" s="345"/>
      <c r="J9" s="345"/>
      <c r="K9" s="345"/>
      <c r="L9" s="346"/>
    </row>
    <row r="10" spans="1:12" ht="12.75" customHeight="1" x14ac:dyDescent="0.25">
      <c r="A10" s="4"/>
      <c r="B10" s="5" t="s">
        <v>15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6"/>
    </row>
    <row r="11" spans="1:12" ht="12.75" customHeight="1" x14ac:dyDescent="0.25">
      <c r="A11" s="4"/>
      <c r="B11" s="5" t="s">
        <v>16</v>
      </c>
      <c r="C11" s="349" t="s">
        <v>360</v>
      </c>
      <c r="D11" s="349"/>
      <c r="E11" s="349"/>
      <c r="F11" s="349"/>
      <c r="G11" s="349"/>
      <c r="H11" s="349"/>
      <c r="I11" s="349"/>
      <c r="J11" s="349"/>
      <c r="K11" s="349"/>
      <c r="L11" s="350"/>
    </row>
    <row r="12" spans="1:12" ht="12.75" customHeight="1" x14ac:dyDescent="0.25">
      <c r="A12" s="4"/>
      <c r="B12" s="5" t="s">
        <v>17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114780</v>
      </c>
      <c r="D20" s="28">
        <f>SUM(D21,D24,D25,D41,D43)</f>
        <v>114780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114780</v>
      </c>
      <c r="I20" s="28">
        <f>SUM(I21,I24,I25,I41,I43)</f>
        <v>114780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606</v>
      </c>
      <c r="D21" s="34">
        <f>SUM(D22:D23)</f>
        <v>606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606</v>
      </c>
      <c r="I21" s="34">
        <f>SUM(I22:I23)</f>
        <v>606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606</v>
      </c>
      <c r="D23" s="46">
        <v>606</v>
      </c>
      <c r="E23" s="46"/>
      <c r="F23" s="46"/>
      <c r="G23" s="47"/>
      <c r="H23" s="45">
        <f t="shared" si="1"/>
        <v>606</v>
      </c>
      <c r="I23" s="46">
        <v>606</v>
      </c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0</v>
      </c>
      <c r="D24" s="51"/>
      <c r="E24" s="51"/>
      <c r="F24" s="52" t="s">
        <v>35</v>
      </c>
      <c r="G24" s="53" t="s">
        <v>35</v>
      </c>
      <c r="H24" s="50">
        <f t="shared" si="1"/>
        <v>0</v>
      </c>
      <c r="I24" s="51"/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>
        <v>18630</v>
      </c>
      <c r="B25" s="56" t="s">
        <v>36</v>
      </c>
      <c r="C25" s="57">
        <f t="shared" si="0"/>
        <v>114174</v>
      </c>
      <c r="D25" s="58">
        <v>114174</v>
      </c>
      <c r="E25" s="59" t="s">
        <v>35</v>
      </c>
      <c r="F25" s="59" t="s">
        <v>35</v>
      </c>
      <c r="G25" s="60" t="s">
        <v>35</v>
      </c>
      <c r="H25" s="57">
        <f t="shared" si="1"/>
        <v>114174</v>
      </c>
      <c r="I25" s="58">
        <v>114174</v>
      </c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114780</v>
      </c>
      <c r="D50" s="128">
        <f>SUM(D51,D283)</f>
        <v>114780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114780</v>
      </c>
      <c r="I50" s="128">
        <f>SUM(I51,I283)</f>
        <v>114780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0</v>
      </c>
      <c r="D51" s="134">
        <f>SUM(D52,D194)</f>
        <v>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606</v>
      </c>
      <c r="I51" s="134">
        <f>SUM(I52,I194)</f>
        <v>606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606</v>
      </c>
      <c r="I194" s="139">
        <f>SUM(I195,I230,I269)</f>
        <v>606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606</v>
      </c>
      <c r="I269" s="222">
        <f>SUM(I270,I281)</f>
        <v>606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606</v>
      </c>
      <c r="I270" s="63">
        <f>SUM(I271,I272,I275,I276,I280)</f>
        <v>606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606</v>
      </c>
      <c r="I275" s="74">
        <v>606</v>
      </c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114780</v>
      </c>
      <c r="D283" s="160">
        <f>SUM(D284:D285)</f>
        <v>114780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114174</v>
      </c>
      <c r="I283" s="160">
        <f>SUM(I284:I285)</f>
        <v>114174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114780</v>
      </c>
      <c r="D285" s="68">
        <v>114780</v>
      </c>
      <c r="E285" s="68"/>
      <c r="F285" s="68"/>
      <c r="G285" s="154"/>
      <c r="H285" s="66">
        <f t="shared" si="37"/>
        <v>114174</v>
      </c>
      <c r="I285" s="68">
        <v>114174</v>
      </c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114780</v>
      </c>
      <c r="D286" s="233">
        <f t="shared" si="42"/>
        <v>114780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114780</v>
      </c>
      <c r="I286" s="233">
        <f t="shared" si="42"/>
        <v>114780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322" t="s">
        <v>297</v>
      </c>
      <c r="B287" s="323"/>
      <c r="C287" s="237">
        <f>SUM(D287:G287)</f>
        <v>114174</v>
      </c>
      <c r="D287" s="238">
        <f>SUM(D24,D25,D41)-D51</f>
        <v>114174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113568</v>
      </c>
      <c r="I287" s="238">
        <f>SUM(I24,I25,I41)-I51</f>
        <v>113568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341" t="s">
        <v>298</v>
      </c>
      <c r="B288" s="342"/>
      <c r="C288" s="241">
        <f t="shared" ref="C288:L288" si="43">SUM(C289,C290)-C297+C298</f>
        <v>-114174</v>
      </c>
      <c r="D288" s="242">
        <f t="shared" si="43"/>
        <v>-114174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-113568</v>
      </c>
      <c r="I288" s="242">
        <f t="shared" si="43"/>
        <v>-113568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-114174</v>
      </c>
      <c r="D289" s="128">
        <f t="shared" si="44"/>
        <v>-114174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-113568</v>
      </c>
      <c r="I289" s="128">
        <f t="shared" si="44"/>
        <v>-113568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312" t="s">
        <v>361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7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45" t="s">
        <v>358</v>
      </c>
      <c r="D6" s="345"/>
      <c r="E6" s="345"/>
      <c r="F6" s="345"/>
      <c r="G6" s="345"/>
      <c r="H6" s="345"/>
      <c r="I6" s="345"/>
      <c r="J6" s="345"/>
      <c r="K6" s="345"/>
      <c r="L6" s="346"/>
    </row>
    <row r="7" spans="1:12" ht="24.75" customHeight="1" x14ac:dyDescent="0.25">
      <c r="A7" s="4" t="s">
        <v>10</v>
      </c>
      <c r="B7" s="5"/>
      <c r="C7" s="347" t="s">
        <v>362</v>
      </c>
      <c r="D7" s="347"/>
      <c r="E7" s="347"/>
      <c r="F7" s="347"/>
      <c r="G7" s="347"/>
      <c r="H7" s="347"/>
      <c r="I7" s="347"/>
      <c r="J7" s="347"/>
      <c r="K7" s="347"/>
      <c r="L7" s="348"/>
    </row>
    <row r="8" spans="1:12" ht="12.75" customHeight="1" x14ac:dyDescent="0.25">
      <c r="A8" s="6" t="s">
        <v>12</v>
      </c>
      <c r="B8" s="5"/>
      <c r="C8" s="349"/>
      <c r="D8" s="349"/>
      <c r="E8" s="349"/>
      <c r="F8" s="349"/>
      <c r="G8" s="349"/>
      <c r="H8" s="349"/>
      <c r="I8" s="349"/>
      <c r="J8" s="349"/>
      <c r="K8" s="349"/>
      <c r="L8" s="350"/>
    </row>
    <row r="9" spans="1:12" ht="12.75" customHeight="1" x14ac:dyDescent="0.25">
      <c r="A9" s="4"/>
      <c r="B9" s="5" t="s">
        <v>13</v>
      </c>
      <c r="C9" s="345"/>
      <c r="D9" s="345"/>
      <c r="E9" s="345"/>
      <c r="F9" s="345"/>
      <c r="G9" s="345"/>
      <c r="H9" s="345"/>
      <c r="I9" s="345"/>
      <c r="J9" s="345"/>
      <c r="K9" s="345"/>
      <c r="L9" s="346"/>
    </row>
    <row r="10" spans="1:12" ht="12.75" customHeight="1" x14ac:dyDescent="0.25">
      <c r="A10" s="4"/>
      <c r="B10" s="5" t="s">
        <v>15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6"/>
    </row>
    <row r="11" spans="1:12" ht="12.75" customHeight="1" x14ac:dyDescent="0.25">
      <c r="A11" s="4"/>
      <c r="B11" s="5" t="s">
        <v>16</v>
      </c>
      <c r="C11" s="349" t="s">
        <v>363</v>
      </c>
      <c r="D11" s="349"/>
      <c r="E11" s="349"/>
      <c r="F11" s="349"/>
      <c r="G11" s="349"/>
      <c r="H11" s="349"/>
      <c r="I11" s="349"/>
      <c r="J11" s="349"/>
      <c r="K11" s="349"/>
      <c r="L11" s="350"/>
    </row>
    <row r="12" spans="1:12" ht="12.75" customHeight="1" x14ac:dyDescent="0.25">
      <c r="A12" s="4"/>
      <c r="B12" s="5" t="s">
        <v>17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67148</v>
      </c>
      <c r="D20" s="28">
        <f>SUM(D21,D24,D25,D41,D43)</f>
        <v>67148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65936</v>
      </c>
      <c r="I20" s="28">
        <f>SUM(I21,I24,I25,I41,I43)</f>
        <v>65936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1213</v>
      </c>
      <c r="D21" s="34">
        <f>SUM(D22:D23)</f>
        <v>1213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1213</v>
      </c>
      <c r="D23" s="46">
        <v>1213</v>
      </c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0</v>
      </c>
      <c r="D24" s="51"/>
      <c r="E24" s="51"/>
      <c r="F24" s="52" t="s">
        <v>35</v>
      </c>
      <c r="G24" s="53" t="s">
        <v>35</v>
      </c>
      <c r="H24" s="50">
        <f t="shared" si="1"/>
        <v>0</v>
      </c>
      <c r="I24" s="51"/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>
        <v>18630</v>
      </c>
      <c r="B25" s="56" t="s">
        <v>36</v>
      </c>
      <c r="C25" s="57">
        <f t="shared" si="0"/>
        <v>65935</v>
      </c>
      <c r="D25" s="58">
        <v>65935</v>
      </c>
      <c r="E25" s="59" t="s">
        <v>35</v>
      </c>
      <c r="F25" s="59" t="s">
        <v>35</v>
      </c>
      <c r="G25" s="60" t="s">
        <v>35</v>
      </c>
      <c r="H25" s="57">
        <f t="shared" si="1"/>
        <v>65936</v>
      </c>
      <c r="I25" s="58">
        <v>65936</v>
      </c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67148</v>
      </c>
      <c r="D50" s="128">
        <f>SUM(D51,D283)</f>
        <v>67148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65936</v>
      </c>
      <c r="I50" s="128">
        <f>SUM(I51,I283)</f>
        <v>65936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0</v>
      </c>
      <c r="D51" s="134">
        <f>SUM(D52,D194)</f>
        <v>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0</v>
      </c>
      <c r="I51" s="134">
        <f>SUM(I52,I194)</f>
        <v>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67148</v>
      </c>
      <c r="D283" s="160">
        <f>SUM(D284:D285)</f>
        <v>67148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65936</v>
      </c>
      <c r="I283" s="160">
        <f>SUM(I284:I285)</f>
        <v>65936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67148</v>
      </c>
      <c r="D285" s="68">
        <v>67148</v>
      </c>
      <c r="E285" s="68"/>
      <c r="F285" s="68"/>
      <c r="G285" s="154"/>
      <c r="H285" s="66">
        <f t="shared" si="37"/>
        <v>65936</v>
      </c>
      <c r="I285" s="68">
        <v>65936</v>
      </c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67148</v>
      </c>
      <c r="D286" s="233">
        <f t="shared" si="42"/>
        <v>67148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65936</v>
      </c>
      <c r="I286" s="233">
        <f t="shared" si="42"/>
        <v>65936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322" t="s">
        <v>297</v>
      </c>
      <c r="B287" s="323"/>
      <c r="C287" s="237">
        <f>SUM(D287:G287)</f>
        <v>65935</v>
      </c>
      <c r="D287" s="238">
        <f>SUM(D24,D25,D41)-D51</f>
        <v>65935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65936</v>
      </c>
      <c r="I287" s="238">
        <f>SUM(I24,I25,I41)-I51</f>
        <v>65936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341" t="s">
        <v>298</v>
      </c>
      <c r="B288" s="342"/>
      <c r="C288" s="241">
        <f t="shared" ref="C288:L288" si="43">SUM(C289,C290)-C297+C298</f>
        <v>-65935</v>
      </c>
      <c r="D288" s="242">
        <f t="shared" si="43"/>
        <v>-65935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-65936</v>
      </c>
      <c r="I288" s="242">
        <f t="shared" si="43"/>
        <v>-65936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-65935</v>
      </c>
      <c r="D289" s="128">
        <f t="shared" si="44"/>
        <v>-65935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-65936</v>
      </c>
      <c r="I289" s="128">
        <f t="shared" si="44"/>
        <v>-65936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4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312" t="s">
        <v>338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339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340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341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10" t="s">
        <v>342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2" ht="12" customHeight="1" x14ac:dyDescent="0.25">
      <c r="A7" s="4" t="s">
        <v>10</v>
      </c>
      <c r="B7" s="5"/>
      <c r="C7" s="316" t="s">
        <v>343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2" ht="12.75" customHeight="1" x14ac:dyDescent="0.25">
      <c r="A9" s="4"/>
      <c r="B9" s="5" t="s">
        <v>13</v>
      </c>
      <c r="C9" s="310" t="s">
        <v>344</v>
      </c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2.75" customHeight="1" x14ac:dyDescent="0.25">
      <c r="A10" s="4"/>
      <c r="B10" s="5" t="s">
        <v>15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2" ht="12.75" customHeight="1" x14ac:dyDescent="0.25">
      <c r="A11" s="4"/>
      <c r="B11" s="5" t="s">
        <v>16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1"/>
    </row>
    <row r="12" spans="1:12" ht="12.75" customHeight="1" x14ac:dyDescent="0.25">
      <c r="A12" s="4"/>
      <c r="B12" s="5" t="s">
        <v>17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309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2192490</v>
      </c>
      <c r="D20" s="28">
        <f>SUM(D21,D24,D25,D41,D43)</f>
        <v>2192490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1592350</v>
      </c>
      <c r="I20" s="28">
        <f>SUM(I21,I24,I25,I41,I43)</f>
        <v>1592350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2192490</v>
      </c>
      <c r="D24" s="51">
        <f>D51</f>
        <v>2192490</v>
      </c>
      <c r="E24" s="51"/>
      <c r="F24" s="52" t="s">
        <v>35</v>
      </c>
      <c r="G24" s="53" t="s">
        <v>35</v>
      </c>
      <c r="H24" s="50">
        <f t="shared" si="1"/>
        <v>1592350</v>
      </c>
      <c r="I24" s="51">
        <f>I51</f>
        <v>1592350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2192490</v>
      </c>
      <c r="D50" s="128">
        <f>SUM(D51,D283)</f>
        <v>2192490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1592350</v>
      </c>
      <c r="I50" s="128">
        <f>SUM(I51,I283)</f>
        <v>1592350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2192490</v>
      </c>
      <c r="D51" s="134">
        <f>SUM(D52,D194)</f>
        <v>2192490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1592350</v>
      </c>
      <c r="I51" s="134">
        <f>SUM(I52,I194)</f>
        <v>1592350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2192490</v>
      </c>
      <c r="D52" s="139">
        <f>SUM(D53,D75,D173,D187)</f>
        <v>2192490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1592350</v>
      </c>
      <c r="I52" s="139">
        <f>SUM(I53,I75,I173,I187)</f>
        <v>1592350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2192490</v>
      </c>
      <c r="D173" s="144">
        <f>SUM(D174,D184)</f>
        <v>2192490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1592350</v>
      </c>
      <c r="I173" s="144">
        <f>SUM(I174,I184)</f>
        <v>1592350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2192490</v>
      </c>
      <c r="D174" s="63">
        <f>SUM(D175,D179)</f>
        <v>2192490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1592350</v>
      </c>
      <c r="I174" s="63">
        <f>SUM(I175,I179)</f>
        <v>1592350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2192490</v>
      </c>
      <c r="D175" s="169">
        <f>SUM(D176:D178)</f>
        <v>2192490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1592350</v>
      </c>
      <c r="I175" s="169">
        <f>SUM(I176:I178)</f>
        <v>1592350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2192490</v>
      </c>
      <c r="D176" s="74">
        <v>2192490</v>
      </c>
      <c r="E176" s="74"/>
      <c r="F176" s="74"/>
      <c r="G176" s="157"/>
      <c r="H176" s="72">
        <f>SUM(I176:L176)</f>
        <v>1592350</v>
      </c>
      <c r="I176" s="74">
        <v>1592350</v>
      </c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2192490</v>
      </c>
      <c r="D286" s="233">
        <f t="shared" si="42"/>
        <v>2192490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1592350</v>
      </c>
      <c r="I286" s="233">
        <f t="shared" si="42"/>
        <v>1592350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322" t="s">
        <v>297</v>
      </c>
      <c r="B287" s="323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341" t="s">
        <v>298</v>
      </c>
      <c r="B288" s="342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6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</sheetData>
  <sheetProtection formatCells="0" formatColumns="0" formatRows="0"/>
  <autoFilter ref="A18:L298"/>
  <mergeCells count="28">
    <mergeCell ref="A288:B288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7:B287"/>
    <mergeCell ref="C13:L13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4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308" customWidth="1"/>
    <col min="5" max="5" width="8.7109375" style="262" customWidth="1"/>
    <col min="6" max="6" width="8.7109375" style="308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312" t="s">
        <v>345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346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347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348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10" t="s">
        <v>320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2" x14ac:dyDescent="0.25">
      <c r="A7" s="4" t="s">
        <v>10</v>
      </c>
      <c r="B7" s="5"/>
      <c r="C7" s="316" t="s">
        <v>349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2" ht="12.75" customHeight="1" x14ac:dyDescent="0.25">
      <c r="A9" s="4"/>
      <c r="B9" s="5" t="s">
        <v>13</v>
      </c>
      <c r="C9" s="310" t="s">
        <v>350</v>
      </c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2.75" customHeight="1" x14ac:dyDescent="0.25">
      <c r="A10" s="4"/>
      <c r="B10" s="5" t="s">
        <v>15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2" ht="12.75" customHeight="1" x14ac:dyDescent="0.25">
      <c r="A11" s="4"/>
      <c r="B11" s="5" t="s">
        <v>16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2" ht="12.75" customHeight="1" x14ac:dyDescent="0.25">
      <c r="A12" s="4"/>
      <c r="B12" s="5" t="s">
        <v>17</v>
      </c>
      <c r="C12" s="310" t="s">
        <v>351</v>
      </c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264"/>
      <c r="E14" s="9"/>
      <c r="F14" s="264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51" t="s">
        <v>24</v>
      </c>
      <c r="E16" s="336" t="s">
        <v>25</v>
      </c>
      <c r="F16" s="353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52"/>
      <c r="E17" s="337"/>
      <c r="F17" s="354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265">
        <v>4</v>
      </c>
      <c r="E18" s="15">
        <v>5</v>
      </c>
      <c r="F18" s="26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66"/>
      <c r="E19" s="21"/>
      <c r="F19" s="266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376302</v>
      </c>
      <c r="D20" s="267">
        <f>SUM(D21,D24,D25,D41,D43)</f>
        <v>217198</v>
      </c>
      <c r="E20" s="28">
        <f>SUM(E21,E24,E43)</f>
        <v>0</v>
      </c>
      <c r="F20" s="267">
        <f>SUM(F21,F26,F43)</f>
        <v>159104</v>
      </c>
      <c r="G20" s="29">
        <f>SUM(G21,G45)</f>
        <v>0</v>
      </c>
      <c r="H20" s="27">
        <f>SUM(I20:L20)</f>
        <v>381229</v>
      </c>
      <c r="I20" s="28">
        <f>SUM(I21,I24,I25,I41,I43)</f>
        <v>222125</v>
      </c>
      <c r="J20" s="28">
        <f>SUM(J21,J24,J43)</f>
        <v>0</v>
      </c>
      <c r="K20" s="28">
        <f>SUM(K21,K26,K43)</f>
        <v>159104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45374</v>
      </c>
      <c r="D21" s="268">
        <f>SUM(D22:D23)</f>
        <v>0</v>
      </c>
      <c r="E21" s="34">
        <f>SUM(E22:E23)</f>
        <v>0</v>
      </c>
      <c r="F21" s="268">
        <f>SUM(F22:F23)</f>
        <v>45374</v>
      </c>
      <c r="G21" s="35">
        <f>SUM(G22:G23)</f>
        <v>0</v>
      </c>
      <c r="H21" s="33">
        <f t="shared" ref="H21:H47" si="1">SUM(I21:L21)</f>
        <v>45374</v>
      </c>
      <c r="I21" s="34">
        <f>SUM(I22:I23)</f>
        <v>0</v>
      </c>
      <c r="J21" s="34">
        <f>SUM(J22:J23)</f>
        <v>0</v>
      </c>
      <c r="K21" s="34">
        <f>SUM(K22:K23)</f>
        <v>45374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269"/>
      <c r="E22" s="40"/>
      <c r="F22" s="269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45374</v>
      </c>
      <c r="D23" s="270"/>
      <c r="E23" s="46"/>
      <c r="F23" s="270">
        <v>45374</v>
      </c>
      <c r="G23" s="47"/>
      <c r="H23" s="45">
        <f t="shared" si="1"/>
        <v>45374</v>
      </c>
      <c r="I23" s="46"/>
      <c r="J23" s="46"/>
      <c r="K23" s="46">
        <v>45374</v>
      </c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0</v>
      </c>
      <c r="D24" s="271"/>
      <c r="E24" s="51"/>
      <c r="F24" s="272" t="s">
        <v>35</v>
      </c>
      <c r="G24" s="53" t="s">
        <v>35</v>
      </c>
      <c r="H24" s="50">
        <f t="shared" si="1"/>
        <v>0</v>
      </c>
      <c r="I24" s="51"/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217198</v>
      </c>
      <c r="D25" s="273">
        <v>217198</v>
      </c>
      <c r="E25" s="59" t="s">
        <v>35</v>
      </c>
      <c r="F25" s="274" t="s">
        <v>35</v>
      </c>
      <c r="G25" s="60" t="s">
        <v>35</v>
      </c>
      <c r="H25" s="57">
        <f t="shared" si="1"/>
        <v>222125</v>
      </c>
      <c r="I25" s="58">
        <v>222125</v>
      </c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113700</v>
      </c>
      <c r="D26" s="274" t="s">
        <v>35</v>
      </c>
      <c r="E26" s="59" t="s">
        <v>35</v>
      </c>
      <c r="F26" s="275">
        <f>SUM(F27,F31,F33,F36)</f>
        <v>113700</v>
      </c>
      <c r="G26" s="60" t="s">
        <v>35</v>
      </c>
      <c r="H26" s="57">
        <f t="shared" si="1"/>
        <v>113700</v>
      </c>
      <c r="I26" s="59" t="s">
        <v>35</v>
      </c>
      <c r="J26" s="59" t="s">
        <v>35</v>
      </c>
      <c r="K26" s="63">
        <f>SUM(K27,K31,K33,K36)</f>
        <v>113700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274" t="s">
        <v>35</v>
      </c>
      <c r="E27" s="59" t="s">
        <v>35</v>
      </c>
      <c r="F27" s="275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276" t="s">
        <v>35</v>
      </c>
      <c r="E28" s="67" t="s">
        <v>35</v>
      </c>
      <c r="F28" s="277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278" t="s">
        <v>35</v>
      </c>
      <c r="E29" s="73" t="s">
        <v>35</v>
      </c>
      <c r="F29" s="279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278" t="s">
        <v>35</v>
      </c>
      <c r="E30" s="73" t="s">
        <v>35</v>
      </c>
      <c r="F30" s="279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274" t="s">
        <v>35</v>
      </c>
      <c r="E31" s="59" t="s">
        <v>35</v>
      </c>
      <c r="F31" s="275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280" t="s">
        <v>35</v>
      </c>
      <c r="E32" s="80" t="s">
        <v>35</v>
      </c>
      <c r="F32" s="2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274" t="s">
        <v>35</v>
      </c>
      <c r="E33" s="59" t="s">
        <v>35</v>
      </c>
      <c r="F33" s="275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276" t="s">
        <v>35</v>
      </c>
      <c r="E34" s="67" t="s">
        <v>35</v>
      </c>
      <c r="F34" s="277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278" t="s">
        <v>35</v>
      </c>
      <c r="E35" s="73" t="s">
        <v>35</v>
      </c>
      <c r="F35" s="279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113700</v>
      </c>
      <c r="D36" s="274" t="s">
        <v>35</v>
      </c>
      <c r="E36" s="59" t="s">
        <v>35</v>
      </c>
      <c r="F36" s="275">
        <f>SUM(F37:F40)</f>
        <v>113700</v>
      </c>
      <c r="G36" s="60" t="s">
        <v>35</v>
      </c>
      <c r="H36" s="57">
        <f t="shared" si="1"/>
        <v>113700</v>
      </c>
      <c r="I36" s="59" t="s">
        <v>35</v>
      </c>
      <c r="J36" s="59" t="s">
        <v>35</v>
      </c>
      <c r="K36" s="63">
        <f>SUM(K37:K40)</f>
        <v>113700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276" t="s">
        <v>35</v>
      </c>
      <c r="E37" s="67" t="s">
        <v>35</v>
      </c>
      <c r="F37" s="277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278" t="s">
        <v>35</v>
      </c>
      <c r="E38" s="73" t="s">
        <v>35</v>
      </c>
      <c r="F38" s="279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278" t="s">
        <v>35</v>
      </c>
      <c r="E39" s="73" t="s">
        <v>35</v>
      </c>
      <c r="F39" s="279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113700</v>
      </c>
      <c r="D40" s="282" t="s">
        <v>35</v>
      </c>
      <c r="E40" s="87" t="s">
        <v>35</v>
      </c>
      <c r="F40" s="283">
        <v>113700</v>
      </c>
      <c r="G40" s="89" t="s">
        <v>35</v>
      </c>
      <c r="H40" s="86">
        <f t="shared" si="1"/>
        <v>113700</v>
      </c>
      <c r="I40" s="87" t="s">
        <v>35</v>
      </c>
      <c r="J40" s="87" t="s">
        <v>35</v>
      </c>
      <c r="K40" s="88">
        <v>113700</v>
      </c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284">
        <f>SUM(D42)</f>
        <v>0</v>
      </c>
      <c r="E41" s="95" t="s">
        <v>35</v>
      </c>
      <c r="F41" s="28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286"/>
      <c r="E42" s="87" t="s">
        <v>35</v>
      </c>
      <c r="F42" s="282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30</v>
      </c>
      <c r="D43" s="287">
        <f>D44</f>
        <v>0</v>
      </c>
      <c r="E43" s="99">
        <f t="shared" ref="E43:F43" si="3">E44</f>
        <v>0</v>
      </c>
      <c r="F43" s="287">
        <f t="shared" si="3"/>
        <v>30</v>
      </c>
      <c r="G43" s="60" t="s">
        <v>35</v>
      </c>
      <c r="H43" s="100">
        <f t="shared" si="2"/>
        <v>30</v>
      </c>
      <c r="I43" s="99">
        <f>I44</f>
        <v>0</v>
      </c>
      <c r="J43" s="99">
        <f t="shared" ref="J43" si="4">J44</f>
        <v>0</v>
      </c>
      <c r="K43" s="99">
        <v>30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30</v>
      </c>
      <c r="D44" s="288"/>
      <c r="E44" s="102"/>
      <c r="F44" s="289">
        <v>30</v>
      </c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274" t="s">
        <v>35</v>
      </c>
      <c r="E45" s="59" t="s">
        <v>35</v>
      </c>
      <c r="F45" s="274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285" t="s">
        <v>35</v>
      </c>
      <c r="E46" s="95" t="s">
        <v>35</v>
      </c>
      <c r="F46" s="28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285" t="s">
        <v>35</v>
      </c>
      <c r="E47" s="95" t="s">
        <v>35</v>
      </c>
      <c r="F47" s="28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285"/>
      <c r="E48" s="95"/>
      <c r="F48" s="28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290"/>
      <c r="E49" s="123"/>
      <c r="F49" s="290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376302</v>
      </c>
      <c r="D50" s="291">
        <f>SUM(D51,D283)</f>
        <v>217198</v>
      </c>
      <c r="E50" s="128">
        <f>SUM(E51,E283)</f>
        <v>0</v>
      </c>
      <c r="F50" s="291">
        <f>SUM(F51,F283)</f>
        <v>159104</v>
      </c>
      <c r="G50" s="129">
        <f>SUM(G51,G283)</f>
        <v>0</v>
      </c>
      <c r="H50" s="127">
        <f t="shared" ref="H50:H113" si="6">SUM(I50:L50)</f>
        <v>381229</v>
      </c>
      <c r="I50" s="128">
        <f>SUM(I51,I283)</f>
        <v>222125</v>
      </c>
      <c r="J50" s="128">
        <f>SUM(J51,J283)</f>
        <v>0</v>
      </c>
      <c r="K50" s="128">
        <f>SUM(K51,K283)</f>
        <v>159104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376302</v>
      </c>
      <c r="D51" s="292">
        <f>SUM(D52,D194)</f>
        <v>217198</v>
      </c>
      <c r="E51" s="134">
        <f>SUM(E52,E194)</f>
        <v>0</v>
      </c>
      <c r="F51" s="292">
        <f>SUM(F52,F194)</f>
        <v>159104</v>
      </c>
      <c r="G51" s="135">
        <f>SUM(G52,G194)</f>
        <v>0</v>
      </c>
      <c r="H51" s="133">
        <f t="shared" si="6"/>
        <v>381229</v>
      </c>
      <c r="I51" s="134">
        <f>SUM(I52,I194)</f>
        <v>222125</v>
      </c>
      <c r="J51" s="134">
        <f>SUM(J52,J194)</f>
        <v>0</v>
      </c>
      <c r="K51" s="134">
        <f>SUM(K52,K194)</f>
        <v>159104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367543</v>
      </c>
      <c r="D52" s="290">
        <f>SUM(D53,D75,D173,D187)</f>
        <v>217198</v>
      </c>
      <c r="E52" s="139">
        <f>SUM(E53,E75,E173,E187)</f>
        <v>0</v>
      </c>
      <c r="F52" s="290">
        <f>SUM(F53,F75,F173,F187)</f>
        <v>150345</v>
      </c>
      <c r="G52" s="140">
        <f>SUM(G53,G75,G173,G187)</f>
        <v>0</v>
      </c>
      <c r="H52" s="138">
        <f t="shared" si="6"/>
        <v>375370</v>
      </c>
      <c r="I52" s="139">
        <f>SUM(I53,I75,I173,I187)</f>
        <v>222125</v>
      </c>
      <c r="J52" s="139">
        <f>SUM(J53,J75,J173,J187)</f>
        <v>0</v>
      </c>
      <c r="K52" s="139">
        <f>SUM(K53,K75,K173,K187)</f>
        <v>153245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203959</v>
      </c>
      <c r="D53" s="293">
        <f>SUM(D54,D67)</f>
        <v>183125</v>
      </c>
      <c r="E53" s="144">
        <f>SUM(E54,E67)</f>
        <v>0</v>
      </c>
      <c r="F53" s="293">
        <f>SUM(F54,F67)</f>
        <v>20834</v>
      </c>
      <c r="G53" s="145">
        <f>SUM(G54,G67)</f>
        <v>0</v>
      </c>
      <c r="H53" s="143">
        <f t="shared" si="6"/>
        <v>220004</v>
      </c>
      <c r="I53" s="144">
        <f>SUM(I54,I67)</f>
        <v>207825</v>
      </c>
      <c r="J53" s="144">
        <f>SUM(J54,J67)</f>
        <v>0</v>
      </c>
      <c r="K53" s="144">
        <f>SUM(K54,K67)</f>
        <v>12179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154590</v>
      </c>
      <c r="D54" s="275">
        <f>SUM(D55,D58,D66)</f>
        <v>141472</v>
      </c>
      <c r="E54" s="63">
        <f>SUM(E55,E58,E66)</f>
        <v>0</v>
      </c>
      <c r="F54" s="275">
        <f>SUM(F55,F58,F66)</f>
        <v>13118</v>
      </c>
      <c r="G54" s="148">
        <f>SUM(G55,G58,G66)</f>
        <v>0</v>
      </c>
      <c r="H54" s="57">
        <f t="shared" si="6"/>
        <v>166582</v>
      </c>
      <c r="I54" s="63">
        <f>SUM(I55,I58,I66)</f>
        <v>154403</v>
      </c>
      <c r="J54" s="63">
        <f>SUM(J55,J58,J66)</f>
        <v>0</v>
      </c>
      <c r="K54" s="63">
        <f>SUM(K55,K58,K66)</f>
        <v>12179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136048</v>
      </c>
      <c r="D55" s="294">
        <f>SUM(D56:D57)</f>
        <v>136048</v>
      </c>
      <c r="E55" s="151">
        <f>SUM(E56:E57)</f>
        <v>0</v>
      </c>
      <c r="F55" s="294">
        <f>SUM(F56:F57)</f>
        <v>0</v>
      </c>
      <c r="G55" s="152">
        <f>SUM(G56:G57)</f>
        <v>0</v>
      </c>
      <c r="H55" s="117">
        <f t="shared" si="6"/>
        <v>148460</v>
      </c>
      <c r="I55" s="151">
        <f>SUM(I56:I57)</f>
        <v>148460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277"/>
      <c r="E56" s="68"/>
      <c r="F56" s="277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136048</v>
      </c>
      <c r="D57" s="279">
        <v>136048</v>
      </c>
      <c r="E57" s="74"/>
      <c r="F57" s="279"/>
      <c r="G57" s="157"/>
      <c r="H57" s="72">
        <f t="shared" si="6"/>
        <v>148460</v>
      </c>
      <c r="I57" s="74">
        <v>148460</v>
      </c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13118</v>
      </c>
      <c r="D58" s="295">
        <f>SUM(D59:D65)</f>
        <v>0</v>
      </c>
      <c r="E58" s="160">
        <f>SUM(E59:E65)</f>
        <v>0</v>
      </c>
      <c r="F58" s="295">
        <f>SUM(F59:F65)</f>
        <v>13118</v>
      </c>
      <c r="G58" s="161">
        <f>SUM(G59:G65)</f>
        <v>0</v>
      </c>
      <c r="H58" s="72">
        <f t="shared" si="6"/>
        <v>12179</v>
      </c>
      <c r="I58" s="160">
        <f>SUM(I59:I65)</f>
        <v>0</v>
      </c>
      <c r="J58" s="160">
        <f>SUM(J59:J65)</f>
        <v>0</v>
      </c>
      <c r="K58" s="160">
        <f>SUM(K59:K65)</f>
        <v>12179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279"/>
      <c r="E59" s="74"/>
      <c r="F59" s="279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279"/>
      <c r="E60" s="74"/>
      <c r="F60" s="279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279"/>
      <c r="E61" s="74"/>
      <c r="F61" s="279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279"/>
      <c r="E62" s="74"/>
      <c r="F62" s="279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3711</v>
      </c>
      <c r="D63" s="279"/>
      <c r="E63" s="74"/>
      <c r="F63" s="279">
        <v>3711</v>
      </c>
      <c r="G63" s="157"/>
      <c r="H63" s="72">
        <f t="shared" si="6"/>
        <v>3330</v>
      </c>
      <c r="I63" s="74"/>
      <c r="J63" s="74"/>
      <c r="K63" s="74">
        <v>3330</v>
      </c>
      <c r="L63" s="158"/>
    </row>
    <row r="64" spans="1:12" x14ac:dyDescent="0.25">
      <c r="A64" s="44">
        <v>1148</v>
      </c>
      <c r="B64" s="71" t="s">
        <v>74</v>
      </c>
      <c r="C64" s="72">
        <f t="shared" si="5"/>
        <v>9407</v>
      </c>
      <c r="D64" s="279"/>
      <c r="E64" s="74"/>
      <c r="F64" s="279">
        <v>9407</v>
      </c>
      <c r="G64" s="157"/>
      <c r="H64" s="72">
        <f t="shared" si="6"/>
        <v>8849</v>
      </c>
      <c r="I64" s="74"/>
      <c r="J64" s="74"/>
      <c r="K64" s="74">
        <v>8849</v>
      </c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279"/>
      <c r="E65" s="74"/>
      <c r="F65" s="279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5424</v>
      </c>
      <c r="D66" s="296">
        <v>5424</v>
      </c>
      <c r="E66" s="163"/>
      <c r="F66" s="296"/>
      <c r="G66" s="164"/>
      <c r="H66" s="117">
        <f t="shared" si="6"/>
        <v>5943</v>
      </c>
      <c r="I66" s="163">
        <v>5943</v>
      </c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49369</v>
      </c>
      <c r="D67" s="275">
        <f>SUM(D68:D69)</f>
        <v>41653</v>
      </c>
      <c r="E67" s="63">
        <f>SUM(E68:E69)</f>
        <v>0</v>
      </c>
      <c r="F67" s="275">
        <f>SUM(F68:F69)</f>
        <v>7716</v>
      </c>
      <c r="G67" s="166">
        <f>SUM(G68:G69)</f>
        <v>0</v>
      </c>
      <c r="H67" s="57">
        <f t="shared" si="6"/>
        <v>53422</v>
      </c>
      <c r="I67" s="63">
        <f>SUM(I68:I69)</f>
        <v>53422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38711</v>
      </c>
      <c r="D68" s="277">
        <v>35551</v>
      </c>
      <c r="E68" s="68"/>
      <c r="F68" s="277">
        <v>3160</v>
      </c>
      <c r="G68" s="154"/>
      <c r="H68" s="66">
        <f t="shared" si="6"/>
        <v>41826</v>
      </c>
      <c r="I68" s="68">
        <v>41826</v>
      </c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10658</v>
      </c>
      <c r="D69" s="295">
        <f>SUM(D70:D74)</f>
        <v>6102</v>
      </c>
      <c r="E69" s="160">
        <f>SUM(E70:E74)</f>
        <v>0</v>
      </c>
      <c r="F69" s="295">
        <f>SUM(F70:F74)</f>
        <v>4556</v>
      </c>
      <c r="G69" s="161">
        <f>SUM(G70:G74)</f>
        <v>0</v>
      </c>
      <c r="H69" s="72">
        <f t="shared" si="6"/>
        <v>11596</v>
      </c>
      <c r="I69" s="160">
        <f>SUM(I70:I74)</f>
        <v>11596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6102</v>
      </c>
      <c r="D70" s="279">
        <v>6102</v>
      </c>
      <c r="E70" s="74"/>
      <c r="F70" s="279"/>
      <c r="G70" s="157"/>
      <c r="H70" s="72">
        <f t="shared" si="6"/>
        <v>7040</v>
      </c>
      <c r="I70" s="74">
        <v>7040</v>
      </c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279"/>
      <c r="E71" s="74"/>
      <c r="F71" s="279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279"/>
      <c r="E72" s="74"/>
      <c r="F72" s="279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4056</v>
      </c>
      <c r="D73" s="279"/>
      <c r="E73" s="74"/>
      <c r="F73" s="279">
        <v>4056</v>
      </c>
      <c r="G73" s="157"/>
      <c r="H73" s="72">
        <f t="shared" si="6"/>
        <v>4056</v>
      </c>
      <c r="I73" s="74">
        <v>4056</v>
      </c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500</v>
      </c>
      <c r="D74" s="279"/>
      <c r="E74" s="74"/>
      <c r="F74" s="279">
        <v>500</v>
      </c>
      <c r="G74" s="157"/>
      <c r="H74" s="72">
        <f t="shared" si="6"/>
        <v>500</v>
      </c>
      <c r="I74" s="74">
        <v>500</v>
      </c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163584</v>
      </c>
      <c r="D75" s="293">
        <f>SUM(D76,D83,D130,D164,D165,D172)</f>
        <v>34073</v>
      </c>
      <c r="E75" s="144">
        <f>SUM(E76,E83,E130,E164,E165,E172)</f>
        <v>0</v>
      </c>
      <c r="F75" s="293">
        <f>SUM(F76,F83,F130,F164,F165,F172)</f>
        <v>129511</v>
      </c>
      <c r="G75" s="145">
        <f>SUM(G76,G83,G130,G164,G165,G172)</f>
        <v>0</v>
      </c>
      <c r="H75" s="143">
        <f t="shared" si="6"/>
        <v>155366</v>
      </c>
      <c r="I75" s="144">
        <f>SUM(I76,I83,I130,I164,I165,I172)</f>
        <v>14300</v>
      </c>
      <c r="J75" s="144">
        <f>SUM(J76,J83,J130,J164,J165,J172)</f>
        <v>0</v>
      </c>
      <c r="K75" s="144">
        <f>SUM(K76,K83,K130,K164,K165,K172)</f>
        <v>141066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0</v>
      </c>
      <c r="D76" s="275">
        <f>SUM(D77,D80)</f>
        <v>0</v>
      </c>
      <c r="E76" s="63">
        <f>SUM(E77,E80)</f>
        <v>0</v>
      </c>
      <c r="F76" s="275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0</v>
      </c>
      <c r="D77" s="297">
        <f>SUM(D78:D79)</f>
        <v>0</v>
      </c>
      <c r="E77" s="169">
        <f>SUM(E78:E79)</f>
        <v>0</v>
      </c>
      <c r="F77" s="297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279"/>
      <c r="E78" s="74"/>
      <c r="F78" s="279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0</v>
      </c>
      <c r="D79" s="279"/>
      <c r="E79" s="74"/>
      <c r="F79" s="279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0</v>
      </c>
      <c r="D80" s="295">
        <f>SUM(D81:D82)</f>
        <v>0</v>
      </c>
      <c r="E80" s="160">
        <f>SUM(E81:E82)</f>
        <v>0</v>
      </c>
      <c r="F80" s="295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0</v>
      </c>
      <c r="D81" s="279"/>
      <c r="E81" s="74"/>
      <c r="F81" s="279"/>
      <c r="G81" s="157"/>
      <c r="H81" s="72">
        <f t="shared" si="6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0</v>
      </c>
      <c r="D82" s="279"/>
      <c r="E82" s="74"/>
      <c r="F82" s="279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129648</v>
      </c>
      <c r="D83" s="275">
        <f>SUM(D84,D89,D95,D103,D112,D116,D122,D128)</f>
        <v>32537</v>
      </c>
      <c r="E83" s="63">
        <f>SUM(E84,E89,E95,E103,E112,E116,E122,E128)</f>
        <v>0</v>
      </c>
      <c r="F83" s="275">
        <f>SUM(F84,F89,F95,F103,F112,F116,F122,F128)</f>
        <v>97111</v>
      </c>
      <c r="G83" s="166">
        <f>SUM(G84,G89,G95,G103,G112,G116,G122,G128)</f>
        <v>0</v>
      </c>
      <c r="H83" s="57">
        <f t="shared" si="6"/>
        <v>124414</v>
      </c>
      <c r="I83" s="63">
        <f>SUM(I84,I89,I95,I103,I112,I116,I122,I128)</f>
        <v>14300</v>
      </c>
      <c r="J83" s="63">
        <f>SUM(J84,J89,J95,J103,J112,J116,J122,J128)</f>
        <v>0</v>
      </c>
      <c r="K83" s="63">
        <f>SUM(K84,K89,K95,K103,K112,K116,K122,K128)</f>
        <v>110114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5914</v>
      </c>
      <c r="D84" s="294">
        <f>SUM(D85:D88)</f>
        <v>841</v>
      </c>
      <c r="E84" s="151">
        <f>SUM(E85:E88)</f>
        <v>0</v>
      </c>
      <c r="F84" s="294">
        <f>SUM(F85:F88)</f>
        <v>5073</v>
      </c>
      <c r="G84" s="151">
        <f>SUM(G85:G88)</f>
        <v>0</v>
      </c>
      <c r="H84" s="117">
        <f t="shared" si="6"/>
        <v>5434</v>
      </c>
      <c r="I84" s="151">
        <f>SUM(I85:I88)</f>
        <v>0</v>
      </c>
      <c r="J84" s="151">
        <f>SUM(J85:J88)</f>
        <v>0</v>
      </c>
      <c r="K84" s="151">
        <f>SUM(K85:K88)</f>
        <v>5434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277"/>
      <c r="E85" s="68"/>
      <c r="F85" s="277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279"/>
      <c r="E86" s="74"/>
      <c r="F86" s="279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1434</v>
      </c>
      <c r="D87" s="279">
        <v>841</v>
      </c>
      <c r="E87" s="74"/>
      <c r="F87" s="279">
        <v>593</v>
      </c>
      <c r="G87" s="157"/>
      <c r="H87" s="72">
        <f t="shared" si="6"/>
        <v>1434</v>
      </c>
      <c r="I87" s="74"/>
      <c r="J87" s="74"/>
      <c r="K87" s="279">
        <v>1434</v>
      </c>
      <c r="L87" s="158"/>
    </row>
    <row r="88" spans="1:12" x14ac:dyDescent="0.25">
      <c r="A88" s="44">
        <v>2219</v>
      </c>
      <c r="B88" s="71" t="s">
        <v>96</v>
      </c>
      <c r="C88" s="72">
        <f t="shared" si="5"/>
        <v>4480</v>
      </c>
      <c r="D88" s="279"/>
      <c r="E88" s="74"/>
      <c r="F88" s="279">
        <v>4480</v>
      </c>
      <c r="G88" s="157"/>
      <c r="H88" s="72">
        <f t="shared" si="6"/>
        <v>4000</v>
      </c>
      <c r="I88" s="74"/>
      <c r="J88" s="74"/>
      <c r="K88" s="74">
        <v>4000</v>
      </c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32538</v>
      </c>
      <c r="D89" s="295">
        <f>SUM(D90:D94)</f>
        <v>8000</v>
      </c>
      <c r="E89" s="160">
        <f>SUM(E90:E94)</f>
        <v>0</v>
      </c>
      <c r="F89" s="295">
        <f>SUM(F90:F94)</f>
        <v>24538</v>
      </c>
      <c r="G89" s="161">
        <f>SUM(G90:G94)</f>
        <v>0</v>
      </c>
      <c r="H89" s="72">
        <f t="shared" si="6"/>
        <v>33696</v>
      </c>
      <c r="I89" s="160">
        <f>SUM(I90:I94)</f>
        <v>0</v>
      </c>
      <c r="J89" s="160">
        <f>SUM(J90:J94)</f>
        <v>0</v>
      </c>
      <c r="K89" s="160">
        <f>SUM(K90:K94)</f>
        <v>33696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279"/>
      <c r="E90" s="74"/>
      <c r="F90" s="279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92</v>
      </c>
      <c r="D91" s="279"/>
      <c r="E91" s="74"/>
      <c r="F91" s="279">
        <v>92</v>
      </c>
      <c r="G91" s="157"/>
      <c r="H91" s="72">
        <f t="shared" si="6"/>
        <v>92</v>
      </c>
      <c r="I91" s="74"/>
      <c r="J91" s="74"/>
      <c r="K91" s="279">
        <v>92</v>
      </c>
      <c r="L91" s="158"/>
    </row>
    <row r="92" spans="1:12" x14ac:dyDescent="0.25">
      <c r="A92" s="44">
        <v>2223</v>
      </c>
      <c r="B92" s="71" t="s">
        <v>100</v>
      </c>
      <c r="C92" s="72">
        <f t="shared" si="5"/>
        <v>6019</v>
      </c>
      <c r="D92" s="279"/>
      <c r="E92" s="74"/>
      <c r="F92" s="279">
        <v>6019</v>
      </c>
      <c r="G92" s="157"/>
      <c r="H92" s="72">
        <f t="shared" si="6"/>
        <v>7177</v>
      </c>
      <c r="I92" s="74"/>
      <c r="J92" s="74"/>
      <c r="K92" s="74">
        <v>7177</v>
      </c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26427</v>
      </c>
      <c r="D93" s="279">
        <v>8000</v>
      </c>
      <c r="E93" s="74"/>
      <c r="F93" s="279">
        <v>18427</v>
      </c>
      <c r="G93" s="157"/>
      <c r="H93" s="72">
        <f t="shared" si="6"/>
        <v>26427</v>
      </c>
      <c r="I93" s="74"/>
      <c r="J93" s="74"/>
      <c r="K93" s="74">
        <v>26427</v>
      </c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279"/>
      <c r="E94" s="74"/>
      <c r="F94" s="279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27446</v>
      </c>
      <c r="D95" s="295">
        <f>SUM(D96:D102)</f>
        <v>230</v>
      </c>
      <c r="E95" s="160">
        <f>SUM(E96:E102)</f>
        <v>0</v>
      </c>
      <c r="F95" s="295">
        <f>SUM(F96:F102)</f>
        <v>27216</v>
      </c>
      <c r="G95" s="161">
        <f>SUM(G96:G102)</f>
        <v>0</v>
      </c>
      <c r="H95" s="72">
        <f t="shared" si="6"/>
        <v>24057</v>
      </c>
      <c r="I95" s="160">
        <f>SUM(I96:I102)</f>
        <v>0</v>
      </c>
      <c r="J95" s="160">
        <f>SUM(J96:J102)</f>
        <v>0</v>
      </c>
      <c r="K95" s="160">
        <f>SUM(K96:K102)</f>
        <v>24057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279"/>
      <c r="E96" s="74"/>
      <c r="F96" s="279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279"/>
      <c r="E97" s="74"/>
      <c r="F97" s="279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277"/>
      <c r="E98" s="68"/>
      <c r="F98" s="277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279"/>
      <c r="E99" s="74"/>
      <c r="F99" s="279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518</v>
      </c>
      <c r="D100" s="279">
        <v>230</v>
      </c>
      <c r="E100" s="74"/>
      <c r="F100" s="279">
        <v>288</v>
      </c>
      <c r="G100" s="157"/>
      <c r="H100" s="72">
        <f t="shared" si="6"/>
        <v>420</v>
      </c>
      <c r="I100" s="74"/>
      <c r="J100" s="74"/>
      <c r="K100" s="279">
        <v>420</v>
      </c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750</v>
      </c>
      <c r="D101" s="279"/>
      <c r="E101" s="74"/>
      <c r="F101" s="279">
        <v>750</v>
      </c>
      <c r="G101" s="157"/>
      <c r="H101" s="72">
        <f t="shared" si="6"/>
        <v>750</v>
      </c>
      <c r="I101" s="74"/>
      <c r="J101" s="74"/>
      <c r="K101" s="279">
        <v>750</v>
      </c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26178</v>
      </c>
      <c r="D102" s="279"/>
      <c r="E102" s="74"/>
      <c r="F102" s="279">
        <v>26178</v>
      </c>
      <c r="G102" s="157"/>
      <c r="H102" s="72">
        <f t="shared" si="6"/>
        <v>22887</v>
      </c>
      <c r="I102" s="74"/>
      <c r="J102" s="74"/>
      <c r="K102" s="74">
        <v>22887</v>
      </c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40602</v>
      </c>
      <c r="D103" s="295">
        <f>SUM(D104:D111)</f>
        <v>8466</v>
      </c>
      <c r="E103" s="160">
        <f>SUM(E104:E111)</f>
        <v>0</v>
      </c>
      <c r="F103" s="295">
        <f>SUM(F104:F111)</f>
        <v>32136</v>
      </c>
      <c r="G103" s="161">
        <f>SUM(G104:G111)</f>
        <v>0</v>
      </c>
      <c r="H103" s="72">
        <f t="shared" si="6"/>
        <v>22819</v>
      </c>
      <c r="I103" s="160">
        <f>SUM(I104:I111)</f>
        <v>0</v>
      </c>
      <c r="J103" s="160">
        <f>SUM(J104:J111)</f>
        <v>0</v>
      </c>
      <c r="K103" s="160">
        <f>SUM(K104:K111)</f>
        <v>22819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279"/>
      <c r="E104" s="74"/>
      <c r="F104" s="279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4027</v>
      </c>
      <c r="D105" s="279">
        <v>1602</v>
      </c>
      <c r="E105" s="74"/>
      <c r="F105" s="279">
        <v>2425</v>
      </c>
      <c r="G105" s="157"/>
      <c r="H105" s="72">
        <f t="shared" si="6"/>
        <v>3000</v>
      </c>
      <c r="I105" s="74"/>
      <c r="J105" s="74"/>
      <c r="K105" s="74">
        <v>3000</v>
      </c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3319</v>
      </c>
      <c r="D106" s="279"/>
      <c r="E106" s="74"/>
      <c r="F106" s="279">
        <v>3319</v>
      </c>
      <c r="G106" s="157"/>
      <c r="H106" s="72">
        <f t="shared" si="6"/>
        <v>3319</v>
      </c>
      <c r="I106" s="74"/>
      <c r="J106" s="74"/>
      <c r="K106" s="279">
        <v>3319</v>
      </c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32836</v>
      </c>
      <c r="D107" s="279">
        <v>6600</v>
      </c>
      <c r="E107" s="74"/>
      <c r="F107" s="279">
        <v>26236</v>
      </c>
      <c r="G107" s="157"/>
      <c r="H107" s="72">
        <f t="shared" si="6"/>
        <v>16236</v>
      </c>
      <c r="I107" s="74"/>
      <c r="J107" s="74"/>
      <c r="K107" s="74">
        <v>16236</v>
      </c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279"/>
      <c r="E108" s="74"/>
      <c r="F108" s="279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264</v>
      </c>
      <c r="D109" s="279">
        <v>264</v>
      </c>
      <c r="E109" s="74"/>
      <c r="F109" s="279"/>
      <c r="G109" s="157"/>
      <c r="H109" s="72">
        <f t="shared" si="6"/>
        <v>264</v>
      </c>
      <c r="I109" s="74"/>
      <c r="J109" s="74"/>
      <c r="K109" s="279">
        <v>264</v>
      </c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279"/>
      <c r="E110" s="74"/>
      <c r="F110" s="279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156</v>
      </c>
      <c r="D111" s="279"/>
      <c r="E111" s="74"/>
      <c r="F111" s="279">
        <v>156</v>
      </c>
      <c r="G111" s="157"/>
      <c r="H111" s="72">
        <f t="shared" si="6"/>
        <v>0</v>
      </c>
      <c r="I111" s="74"/>
      <c r="J111" s="74"/>
      <c r="K111" s="279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5010</v>
      </c>
      <c r="D112" s="295">
        <f>SUM(D113:D115)</f>
        <v>0</v>
      </c>
      <c r="E112" s="160">
        <f>SUM(E113:E115)</f>
        <v>0</v>
      </c>
      <c r="F112" s="295">
        <f>SUM(F113:F115)</f>
        <v>5010</v>
      </c>
      <c r="G112" s="173">
        <f>SUM(G113:G115)</f>
        <v>0</v>
      </c>
      <c r="H112" s="72">
        <f t="shared" si="6"/>
        <v>3800</v>
      </c>
      <c r="I112" s="160">
        <f>SUM(I113:I115)</f>
        <v>0</v>
      </c>
      <c r="J112" s="160">
        <f>SUM(J113:J115)</f>
        <v>0</v>
      </c>
      <c r="K112" s="160">
        <f>SUM(K113:K115)</f>
        <v>3800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5010</v>
      </c>
      <c r="D113" s="279"/>
      <c r="E113" s="74"/>
      <c r="F113" s="279">
        <v>5010</v>
      </c>
      <c r="G113" s="157"/>
      <c r="H113" s="72">
        <f t="shared" si="6"/>
        <v>3800</v>
      </c>
      <c r="I113" s="74"/>
      <c r="J113" s="74"/>
      <c r="K113" s="74">
        <v>3800</v>
      </c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279"/>
      <c r="E114" s="74"/>
      <c r="F114" s="279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279"/>
      <c r="E115" s="74"/>
      <c r="F115" s="279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295">
        <f>SUM(D117:D121)</f>
        <v>0</v>
      </c>
      <c r="E116" s="160">
        <f>SUM(E117:E121)</f>
        <v>0</v>
      </c>
      <c r="F116" s="295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279"/>
      <c r="E117" s="74"/>
      <c r="F117" s="279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279"/>
      <c r="E118" s="74"/>
      <c r="F118" s="279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279"/>
      <c r="E119" s="74"/>
      <c r="F119" s="279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279"/>
      <c r="E120" s="74"/>
      <c r="F120" s="279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279"/>
      <c r="E121" s="74"/>
      <c r="F121" s="279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18138</v>
      </c>
      <c r="D122" s="295">
        <f>SUM(D123:D127)</f>
        <v>15000</v>
      </c>
      <c r="E122" s="160">
        <f>SUM(E123:E127)</f>
        <v>0</v>
      </c>
      <c r="F122" s="295">
        <f>SUM(F123:F127)</f>
        <v>3138</v>
      </c>
      <c r="G122" s="161">
        <f>SUM(G123:G127)</f>
        <v>0</v>
      </c>
      <c r="H122" s="72">
        <f t="shared" si="8"/>
        <v>34608</v>
      </c>
      <c r="I122" s="160">
        <f>SUM(I123:I127)</f>
        <v>14300</v>
      </c>
      <c r="J122" s="160">
        <f>SUM(J123:J127)</f>
        <v>0</v>
      </c>
      <c r="K122" s="160">
        <f>SUM(K123:K127)</f>
        <v>20308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279"/>
      <c r="E123" s="74"/>
      <c r="F123" s="279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279"/>
      <c r="E124" s="74"/>
      <c r="F124" s="279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3000</v>
      </c>
      <c r="D125" s="279"/>
      <c r="E125" s="74"/>
      <c r="F125" s="279">
        <v>3000</v>
      </c>
      <c r="G125" s="157"/>
      <c r="H125" s="72">
        <f t="shared" si="8"/>
        <v>34470</v>
      </c>
      <c r="I125" s="74">
        <v>14300</v>
      </c>
      <c r="J125" s="74"/>
      <c r="K125" s="74">
        <v>20170</v>
      </c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279"/>
      <c r="E126" s="74"/>
      <c r="F126" s="279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15138</v>
      </c>
      <c r="D127" s="279">
        <v>15000</v>
      </c>
      <c r="E127" s="74"/>
      <c r="F127" s="279">
        <v>138</v>
      </c>
      <c r="G127" s="157"/>
      <c r="H127" s="72">
        <f t="shared" si="8"/>
        <v>138</v>
      </c>
      <c r="I127" s="74"/>
      <c r="J127" s="74"/>
      <c r="K127" s="74">
        <v>138</v>
      </c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297">
        <f t="shared" si="9"/>
        <v>0</v>
      </c>
      <c r="E128" s="169">
        <f t="shared" si="9"/>
        <v>0</v>
      </c>
      <c r="F128" s="297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279"/>
      <c r="E129" s="74"/>
      <c r="F129" s="279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29280</v>
      </c>
      <c r="D130" s="275">
        <f>SUM(D131,D136,D140,D141,D144,D151,D159,D160,D163)</f>
        <v>1536</v>
      </c>
      <c r="E130" s="63">
        <f>SUM(E131,E136,E140,E141,E144,E151,E159,E160,E163)</f>
        <v>0</v>
      </c>
      <c r="F130" s="275">
        <f>SUM(F131,F136,F140,F141,F144,F151,F159,F160,F163)</f>
        <v>27744</v>
      </c>
      <c r="G130" s="166">
        <f>SUM(G131,G136,G140,G141,G144,G151,G159,G160,G163)</f>
        <v>0</v>
      </c>
      <c r="H130" s="57">
        <f t="shared" si="8"/>
        <v>22296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22296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5551</v>
      </c>
      <c r="D131" s="297">
        <f>SUM(D132:D135)</f>
        <v>456</v>
      </c>
      <c r="E131" s="169">
        <f t="shared" ref="E131:L131" si="10">SUM(E132:E135)</f>
        <v>0</v>
      </c>
      <c r="F131" s="297">
        <f t="shared" si="10"/>
        <v>5095</v>
      </c>
      <c r="G131" s="170">
        <f t="shared" si="10"/>
        <v>0</v>
      </c>
      <c r="H131" s="66">
        <f t="shared" si="8"/>
        <v>3347</v>
      </c>
      <c r="I131" s="169">
        <f t="shared" si="10"/>
        <v>0</v>
      </c>
      <c r="J131" s="169">
        <f t="shared" si="10"/>
        <v>0</v>
      </c>
      <c r="K131" s="297">
        <f t="shared" si="10"/>
        <v>3347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2048</v>
      </c>
      <c r="D132" s="279">
        <v>456</v>
      </c>
      <c r="E132" s="74"/>
      <c r="F132" s="279">
        <v>1592</v>
      </c>
      <c r="G132" s="157"/>
      <c r="H132" s="72">
        <f t="shared" si="8"/>
        <v>1347</v>
      </c>
      <c r="I132" s="74"/>
      <c r="J132" s="74"/>
      <c r="K132" s="279">
        <v>1347</v>
      </c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3503</v>
      </c>
      <c r="D133" s="279"/>
      <c r="E133" s="74"/>
      <c r="F133" s="279">
        <v>3503</v>
      </c>
      <c r="G133" s="157"/>
      <c r="H133" s="72">
        <f t="shared" si="8"/>
        <v>2000</v>
      </c>
      <c r="I133" s="74"/>
      <c r="J133" s="74"/>
      <c r="K133" s="279">
        <v>2000</v>
      </c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279"/>
      <c r="E134" s="74"/>
      <c r="F134" s="279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279"/>
      <c r="E135" s="74"/>
      <c r="F135" s="279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17715</v>
      </c>
      <c r="D136" s="295">
        <f>SUM(D137:D139)</f>
        <v>0</v>
      </c>
      <c r="E136" s="160">
        <f>SUM(E137:E139)</f>
        <v>0</v>
      </c>
      <c r="F136" s="295">
        <f>SUM(F137:F139)</f>
        <v>17715</v>
      </c>
      <c r="G136" s="161">
        <f>SUM(G137:G139)</f>
        <v>0</v>
      </c>
      <c r="H136" s="72">
        <f t="shared" si="8"/>
        <v>13400</v>
      </c>
      <c r="I136" s="160">
        <f>SUM(I137:I139)</f>
        <v>0</v>
      </c>
      <c r="J136" s="160">
        <f>SUM(J137:J139)</f>
        <v>0</v>
      </c>
      <c r="K136" s="160">
        <f>SUM(K137:K139)</f>
        <v>13400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279"/>
      <c r="E137" s="74"/>
      <c r="F137" s="279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17715</v>
      </c>
      <c r="D138" s="279"/>
      <c r="E138" s="74"/>
      <c r="F138" s="279">
        <v>17715</v>
      </c>
      <c r="G138" s="157"/>
      <c r="H138" s="72">
        <f t="shared" si="8"/>
        <v>13400</v>
      </c>
      <c r="I138" s="74"/>
      <c r="J138" s="74"/>
      <c r="K138" s="74">
        <v>13400</v>
      </c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279"/>
      <c r="E139" s="74"/>
      <c r="F139" s="279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279"/>
      <c r="E140" s="74"/>
      <c r="F140" s="279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295">
        <f>SUM(D142:D143)</f>
        <v>0</v>
      </c>
      <c r="E141" s="160">
        <f>SUM(E142:E143)</f>
        <v>0</v>
      </c>
      <c r="F141" s="295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279"/>
      <c r="E142" s="74"/>
      <c r="F142" s="279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279"/>
      <c r="E143" s="74"/>
      <c r="F143" s="279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6014</v>
      </c>
      <c r="D144" s="294">
        <f>SUM(D145:D150)</f>
        <v>1080</v>
      </c>
      <c r="E144" s="151">
        <f>SUM(E145:E150)</f>
        <v>0</v>
      </c>
      <c r="F144" s="294">
        <f>SUM(F145:F150)</f>
        <v>4934</v>
      </c>
      <c r="G144" s="152">
        <f>SUM(G145:G150)</f>
        <v>0</v>
      </c>
      <c r="H144" s="117">
        <f t="shared" si="8"/>
        <v>5549</v>
      </c>
      <c r="I144" s="151">
        <f>SUM(I145:I150)</f>
        <v>0</v>
      </c>
      <c r="J144" s="151">
        <f>SUM(J145:J150)</f>
        <v>0</v>
      </c>
      <c r="K144" s="151">
        <f>SUM(K145:K150)</f>
        <v>5549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250</v>
      </c>
      <c r="D145" s="277"/>
      <c r="E145" s="68"/>
      <c r="F145" s="277">
        <v>250</v>
      </c>
      <c r="G145" s="154"/>
      <c r="H145" s="66">
        <f t="shared" si="8"/>
        <v>250</v>
      </c>
      <c r="I145" s="68"/>
      <c r="J145" s="68"/>
      <c r="K145" s="277">
        <v>250</v>
      </c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3994</v>
      </c>
      <c r="D146" s="279">
        <v>1080</v>
      </c>
      <c r="E146" s="74"/>
      <c r="F146" s="279">
        <v>2914</v>
      </c>
      <c r="G146" s="157"/>
      <c r="H146" s="72">
        <f t="shared" si="8"/>
        <v>3849</v>
      </c>
      <c r="I146" s="74"/>
      <c r="J146" s="74"/>
      <c r="K146" s="74">
        <v>3849</v>
      </c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1320</v>
      </c>
      <c r="D147" s="279"/>
      <c r="E147" s="74"/>
      <c r="F147" s="279">
        <v>1320</v>
      </c>
      <c r="G147" s="157"/>
      <c r="H147" s="72">
        <f t="shared" si="8"/>
        <v>1000</v>
      </c>
      <c r="I147" s="74"/>
      <c r="J147" s="74"/>
      <c r="K147" s="279">
        <v>1000</v>
      </c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450</v>
      </c>
      <c r="D148" s="279"/>
      <c r="E148" s="74"/>
      <c r="F148" s="279">
        <v>450</v>
      </c>
      <c r="G148" s="157"/>
      <c r="H148" s="72">
        <f t="shared" si="8"/>
        <v>450</v>
      </c>
      <c r="I148" s="74"/>
      <c r="J148" s="74"/>
      <c r="K148" s="279">
        <v>450</v>
      </c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279"/>
      <c r="E149" s="74"/>
      <c r="F149" s="279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279"/>
      <c r="E150" s="74"/>
      <c r="F150" s="279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295">
        <f>SUM(D152:D158)</f>
        <v>0</v>
      </c>
      <c r="E151" s="160">
        <f>SUM(E152:E158)</f>
        <v>0</v>
      </c>
      <c r="F151" s="295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279"/>
      <c r="E152" s="74"/>
      <c r="F152" s="279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279"/>
      <c r="E153" s="74"/>
      <c r="F153" s="279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279"/>
      <c r="E154" s="74"/>
      <c r="F154" s="279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279"/>
      <c r="E155" s="74"/>
      <c r="F155" s="279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279"/>
      <c r="E156" s="74"/>
      <c r="F156" s="279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279"/>
      <c r="E157" s="74"/>
      <c r="F157" s="279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279"/>
      <c r="E158" s="74"/>
      <c r="F158" s="279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296"/>
      <c r="E159" s="163"/>
      <c r="F159" s="296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294">
        <f>SUM(D161:D162)</f>
        <v>0</v>
      </c>
      <c r="E160" s="151">
        <f>SUM(E161:E162)</f>
        <v>0</v>
      </c>
      <c r="F160" s="294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277"/>
      <c r="E161" s="68"/>
      <c r="F161" s="277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279"/>
      <c r="E162" s="74"/>
      <c r="F162" s="279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296"/>
      <c r="E163" s="163"/>
      <c r="F163" s="296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298"/>
      <c r="E164" s="177"/>
      <c r="F164" s="298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4656</v>
      </c>
      <c r="D165" s="275">
        <f>SUM(D166,D171)</f>
        <v>0</v>
      </c>
      <c r="E165" s="63">
        <f t="shared" ref="E165:G165" si="11">SUM(E166,E171)</f>
        <v>0</v>
      </c>
      <c r="F165" s="275">
        <f t="shared" si="11"/>
        <v>4656</v>
      </c>
      <c r="G165" s="63">
        <f t="shared" si="11"/>
        <v>0</v>
      </c>
      <c r="H165" s="57">
        <f t="shared" si="8"/>
        <v>8656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8656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4656</v>
      </c>
      <c r="D166" s="297">
        <f>SUM(D167:D170)</f>
        <v>0</v>
      </c>
      <c r="E166" s="169">
        <f t="shared" ref="E166:G166" si="13">SUM(E167:E170)</f>
        <v>0</v>
      </c>
      <c r="F166" s="297">
        <f t="shared" si="13"/>
        <v>4656</v>
      </c>
      <c r="G166" s="169">
        <f t="shared" si="13"/>
        <v>0</v>
      </c>
      <c r="H166" s="66">
        <f t="shared" si="8"/>
        <v>8656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8656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4000</v>
      </c>
      <c r="D167" s="279"/>
      <c r="E167" s="74"/>
      <c r="F167" s="279">
        <v>4000</v>
      </c>
      <c r="G167" s="157"/>
      <c r="H167" s="72">
        <f t="shared" si="8"/>
        <v>8000</v>
      </c>
      <c r="I167" s="74"/>
      <c r="J167" s="74"/>
      <c r="K167" s="74">
        <v>8000</v>
      </c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279"/>
      <c r="E168" s="74"/>
      <c r="F168" s="279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279"/>
      <c r="E169" s="74"/>
      <c r="F169" s="279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656</v>
      </c>
      <c r="D170" s="279"/>
      <c r="E170" s="74"/>
      <c r="F170" s="279">
        <v>656</v>
      </c>
      <c r="G170" s="157"/>
      <c r="H170" s="72">
        <f t="shared" si="8"/>
        <v>656</v>
      </c>
      <c r="I170" s="74"/>
      <c r="J170" s="74"/>
      <c r="K170" s="279">
        <v>656</v>
      </c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279"/>
      <c r="E171" s="74"/>
      <c r="F171" s="279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269"/>
      <c r="E172" s="40"/>
      <c r="F172" s="269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293">
        <f>SUM(D174,D184)</f>
        <v>0</v>
      </c>
      <c r="E173" s="144">
        <f>SUM(E174,E184)</f>
        <v>0</v>
      </c>
      <c r="F173" s="293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275">
        <f>SUM(D175,D179)</f>
        <v>0</v>
      </c>
      <c r="E174" s="63">
        <f t="shared" ref="E174:G174" si="15">SUM(E175,E179)</f>
        <v>0</v>
      </c>
      <c r="F174" s="275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297">
        <f>SUM(D176:D178)</f>
        <v>0</v>
      </c>
      <c r="E175" s="169">
        <f>SUM(E176:E178)</f>
        <v>0</v>
      </c>
      <c r="F175" s="297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0</v>
      </c>
      <c r="D176" s="279"/>
      <c r="E176" s="74"/>
      <c r="F176" s="279"/>
      <c r="G176" s="157"/>
      <c r="H176" s="72">
        <f>SUM(I176:L176)</f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0</v>
      </c>
      <c r="D177" s="279"/>
      <c r="E177" s="74"/>
      <c r="F177" s="279"/>
      <c r="G177" s="157"/>
      <c r="H177" s="72">
        <f>SUM(I177:L177)</f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279"/>
      <c r="E178" s="74"/>
      <c r="F178" s="279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297">
        <f>SUM(D180:D183)</f>
        <v>0</v>
      </c>
      <c r="E179" s="169">
        <f t="shared" ref="E179:G179" si="18">SUM(E180:E183)</f>
        <v>0</v>
      </c>
      <c r="F179" s="297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279"/>
      <c r="E180" s="74"/>
      <c r="F180" s="279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279"/>
      <c r="E181" s="74"/>
      <c r="F181" s="279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279"/>
      <c r="E182" s="74"/>
      <c r="F182" s="279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299"/>
      <c r="E183" s="189"/>
      <c r="F183" s="29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300">
        <f>SUM(D185:D186)</f>
        <v>0</v>
      </c>
      <c r="E184" s="194">
        <f t="shared" ref="E184:G184" si="21">SUM(E185:E186)</f>
        <v>0</v>
      </c>
      <c r="F184" s="300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296"/>
      <c r="E185" s="163"/>
      <c r="F185" s="296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277"/>
      <c r="E186" s="68"/>
      <c r="F186" s="277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301">
        <f>SUM(D188,D191)</f>
        <v>0</v>
      </c>
      <c r="E187" s="144">
        <f>SUM(E188,E191)</f>
        <v>0</v>
      </c>
      <c r="F187" s="301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275">
        <f>SUM(D189,D190)</f>
        <v>0</v>
      </c>
      <c r="E188" s="63">
        <f>SUM(E189,E190)</f>
        <v>0</v>
      </c>
      <c r="F188" s="275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277"/>
      <c r="E189" s="68"/>
      <c r="F189" s="277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279"/>
      <c r="E190" s="74"/>
      <c r="F190" s="279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275">
        <f>SUM(D192)</f>
        <v>0</v>
      </c>
      <c r="E191" s="63">
        <f>SUM(E192)</f>
        <v>0</v>
      </c>
      <c r="F191" s="275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297">
        <f>SUM(D193:D193)</f>
        <v>0</v>
      </c>
      <c r="E192" s="169">
        <f>SUM(E193:E193)</f>
        <v>0</v>
      </c>
      <c r="F192" s="297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279"/>
      <c r="E193" s="74"/>
      <c r="F193" s="279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8759</v>
      </c>
      <c r="D194" s="290">
        <f>SUM(D195,D230,D269)</f>
        <v>0</v>
      </c>
      <c r="E194" s="139">
        <f>SUM(E195,E230,E269)</f>
        <v>0</v>
      </c>
      <c r="F194" s="290">
        <f>SUM(F195,F230,F269)</f>
        <v>8759</v>
      </c>
      <c r="G194" s="139">
        <f>SUM(G195,G230,G269)</f>
        <v>0</v>
      </c>
      <c r="H194" s="138">
        <f t="shared" si="24"/>
        <v>5859</v>
      </c>
      <c r="I194" s="139">
        <f>SUM(I195,I230,I269)</f>
        <v>0</v>
      </c>
      <c r="J194" s="139">
        <f>SUM(J195,J230,J269)</f>
        <v>0</v>
      </c>
      <c r="K194" s="139">
        <f>SUM(K195,K230,K269)</f>
        <v>5859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8759</v>
      </c>
      <c r="D195" s="293">
        <f>D196+D204</f>
        <v>0</v>
      </c>
      <c r="E195" s="144">
        <f>E196+E204</f>
        <v>0</v>
      </c>
      <c r="F195" s="293">
        <f>F196+F204</f>
        <v>8759</v>
      </c>
      <c r="G195" s="144">
        <f>G196+G204</f>
        <v>0</v>
      </c>
      <c r="H195" s="143">
        <f t="shared" si="24"/>
        <v>5859</v>
      </c>
      <c r="I195" s="144">
        <f>I196+I204</f>
        <v>0</v>
      </c>
      <c r="J195" s="144">
        <f>J196+J204</f>
        <v>0</v>
      </c>
      <c r="K195" s="144">
        <f>K196+K204</f>
        <v>5859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275">
        <f>D197+D198+D201+D202+D203</f>
        <v>0</v>
      </c>
      <c r="E196" s="63">
        <f>E197+E198+E201+E202+E203</f>
        <v>0</v>
      </c>
      <c r="F196" s="275">
        <f>F197+F198+F201+F202+F203</f>
        <v>0</v>
      </c>
      <c r="G196" s="166">
        <f>G197+G198+G201+G202+G203</f>
        <v>0</v>
      </c>
      <c r="H196" s="57">
        <f t="shared" si="24"/>
        <v>180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180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277"/>
      <c r="E197" s="68"/>
      <c r="F197" s="277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295">
        <f>D199+D200</f>
        <v>0</v>
      </c>
      <c r="E198" s="160">
        <f>E199+E200</f>
        <v>0</v>
      </c>
      <c r="F198" s="295">
        <f>F199+F200</f>
        <v>0</v>
      </c>
      <c r="G198" s="161">
        <f>G199+G200</f>
        <v>0</v>
      </c>
      <c r="H198" s="72">
        <f t="shared" si="24"/>
        <v>180</v>
      </c>
      <c r="I198" s="160">
        <f>I199+I200</f>
        <v>0</v>
      </c>
      <c r="J198" s="160">
        <f>J199+J200</f>
        <v>0</v>
      </c>
      <c r="K198" s="160">
        <f>K199+K200</f>
        <v>180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279"/>
      <c r="E199" s="74"/>
      <c r="F199" s="279"/>
      <c r="G199" s="157"/>
      <c r="H199" s="72">
        <f t="shared" si="24"/>
        <v>180</v>
      </c>
      <c r="I199" s="74"/>
      <c r="J199" s="74"/>
      <c r="K199" s="74">
        <v>180</v>
      </c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279"/>
      <c r="E200" s="74"/>
      <c r="F200" s="279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279"/>
      <c r="E201" s="74"/>
      <c r="F201" s="279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279"/>
      <c r="E202" s="74"/>
      <c r="F202" s="279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279"/>
      <c r="E203" s="74"/>
      <c r="F203" s="279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8759</v>
      </c>
      <c r="D204" s="275">
        <f>D205+D215+D216+D225+D226+D227+D229</f>
        <v>0</v>
      </c>
      <c r="E204" s="63">
        <f>E205+E215+E216+E225+E226+E227+E229</f>
        <v>0</v>
      </c>
      <c r="F204" s="275">
        <f>F205+F215+F216+F225+F226+F227+F229</f>
        <v>8759</v>
      </c>
      <c r="G204" s="166">
        <f>G205+G215+G216+G225+G226+G227+G229</f>
        <v>0</v>
      </c>
      <c r="H204" s="57">
        <f t="shared" si="24"/>
        <v>5679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5679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294">
        <f>SUM(D206:D214)</f>
        <v>0</v>
      </c>
      <c r="E205" s="151">
        <f>SUM(E206:E214)</f>
        <v>0</v>
      </c>
      <c r="F205" s="294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277"/>
      <c r="E206" s="68"/>
      <c r="F206" s="277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279"/>
      <c r="E207" s="74"/>
      <c r="F207" s="279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279"/>
      <c r="E208" s="74"/>
      <c r="F208" s="279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279"/>
      <c r="E209" s="74"/>
      <c r="F209" s="279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279"/>
      <c r="E210" s="74"/>
      <c r="F210" s="279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279"/>
      <c r="E211" s="74"/>
      <c r="F211" s="279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279"/>
      <c r="E212" s="74"/>
      <c r="F212" s="279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279"/>
      <c r="E213" s="74"/>
      <c r="F213" s="279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279"/>
      <c r="E214" s="74"/>
      <c r="F214" s="279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279"/>
      <c r="E215" s="74"/>
      <c r="F215" s="279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7259</v>
      </c>
      <c r="D216" s="295">
        <f>SUM(D217:D224)</f>
        <v>0</v>
      </c>
      <c r="E216" s="160">
        <f>SUM(E217:E224)</f>
        <v>0</v>
      </c>
      <c r="F216" s="295">
        <f>SUM(F217:F224)</f>
        <v>7259</v>
      </c>
      <c r="G216" s="161">
        <f>SUM(G217:G224)</f>
        <v>0</v>
      </c>
      <c r="H216" s="72">
        <f t="shared" si="24"/>
        <v>4179</v>
      </c>
      <c r="I216" s="160">
        <f>SUM(I217:I224)</f>
        <v>0</v>
      </c>
      <c r="J216" s="160">
        <f>SUM(J217:J224)</f>
        <v>0</v>
      </c>
      <c r="K216" s="160">
        <f>SUM(K217:K224)</f>
        <v>4179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279"/>
      <c r="E217" s="74"/>
      <c r="F217" s="279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6109</v>
      </c>
      <c r="D218" s="279"/>
      <c r="E218" s="74"/>
      <c r="F218" s="279">
        <v>6109</v>
      </c>
      <c r="G218" s="157"/>
      <c r="H218" s="72">
        <f t="shared" si="24"/>
        <v>2279</v>
      </c>
      <c r="I218" s="74"/>
      <c r="J218" s="74"/>
      <c r="K218" s="74">
        <v>2279</v>
      </c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279"/>
      <c r="E219" s="74"/>
      <c r="F219" s="279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279"/>
      <c r="E220" s="74"/>
      <c r="F220" s="279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279"/>
      <c r="E221" s="74"/>
      <c r="F221" s="279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279"/>
      <c r="E222" s="74"/>
      <c r="F222" s="279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1150</v>
      </c>
      <c r="D223" s="279"/>
      <c r="E223" s="74"/>
      <c r="F223" s="279">
        <v>1150</v>
      </c>
      <c r="G223" s="157"/>
      <c r="H223" s="72">
        <f t="shared" si="24"/>
        <v>1900</v>
      </c>
      <c r="I223" s="74"/>
      <c r="J223" s="74"/>
      <c r="K223" s="74">
        <v>1900</v>
      </c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279"/>
      <c r="E224" s="74"/>
      <c r="F224" s="279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279"/>
      <c r="E225" s="74"/>
      <c r="F225" s="279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279"/>
      <c r="E226" s="74"/>
      <c r="F226" s="279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1500</v>
      </c>
      <c r="D227" s="295">
        <f>SUM(D228)</f>
        <v>0</v>
      </c>
      <c r="E227" s="160">
        <f>SUM(E228)</f>
        <v>0</v>
      </c>
      <c r="F227" s="295">
        <f>SUM(F228)</f>
        <v>1500</v>
      </c>
      <c r="G227" s="161">
        <f>SUM(G228)</f>
        <v>0</v>
      </c>
      <c r="H227" s="72">
        <f t="shared" si="24"/>
        <v>1500</v>
      </c>
      <c r="I227" s="160">
        <f>SUM(I228)</f>
        <v>0</v>
      </c>
      <c r="J227" s="160">
        <f>SUM(J228)</f>
        <v>0</v>
      </c>
      <c r="K227" s="160">
        <f>SUM(K228)</f>
        <v>1500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1500</v>
      </c>
      <c r="D228" s="279"/>
      <c r="E228" s="74"/>
      <c r="F228" s="279">
        <v>1500</v>
      </c>
      <c r="G228" s="157"/>
      <c r="H228" s="72">
        <f t="shared" si="24"/>
        <v>1500</v>
      </c>
      <c r="I228" s="74"/>
      <c r="J228" s="74"/>
      <c r="K228" s="74">
        <v>1500</v>
      </c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296"/>
      <c r="E229" s="163"/>
      <c r="F229" s="296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293">
        <f>D231+D251+D259</f>
        <v>0</v>
      </c>
      <c r="E230" s="144">
        <f>E231+E251+E259</f>
        <v>0</v>
      </c>
      <c r="F230" s="293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300">
        <f>SUM(D232,D233,D235,D238,D244,D245,D246)</f>
        <v>0</v>
      </c>
      <c r="E231" s="194">
        <f>SUM(E232,E233,E235,E238,E244,E245,E246)</f>
        <v>0</v>
      </c>
      <c r="F231" s="300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277"/>
      <c r="E232" s="68"/>
      <c r="F232" s="277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295">
        <f>SUM(D234)</f>
        <v>0</v>
      </c>
      <c r="E233" s="160">
        <f t="shared" ref="E233:L233" si="25">SUM(E234)</f>
        <v>0</v>
      </c>
      <c r="F233" s="295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277"/>
      <c r="E234" s="68"/>
      <c r="F234" s="277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295">
        <f>SUM(D236:D237)</f>
        <v>0</v>
      </c>
      <c r="E235" s="160">
        <f>SUM(E236:E237)</f>
        <v>0</v>
      </c>
      <c r="F235" s="295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279"/>
      <c r="E236" s="74"/>
      <c r="F236" s="279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279"/>
      <c r="E237" s="74"/>
      <c r="F237" s="279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295">
        <f>SUM(D239:D243)</f>
        <v>0</v>
      </c>
      <c r="E238" s="160">
        <f>SUM(E239:E243)</f>
        <v>0</v>
      </c>
      <c r="F238" s="295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279"/>
      <c r="E239" s="74"/>
      <c r="F239" s="279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279"/>
      <c r="E240" s="74"/>
      <c r="F240" s="279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279"/>
      <c r="E241" s="74"/>
      <c r="F241" s="279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279"/>
      <c r="E242" s="74"/>
      <c r="F242" s="279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279"/>
      <c r="E243" s="74"/>
      <c r="F243" s="279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279"/>
      <c r="E244" s="74"/>
      <c r="F244" s="279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279"/>
      <c r="E245" s="74"/>
      <c r="F245" s="279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297">
        <f>SUM(D247:D250)</f>
        <v>0</v>
      </c>
      <c r="E246" s="169">
        <f t="shared" ref="E246:G246" si="26">SUM(E247:E250)</f>
        <v>0</v>
      </c>
      <c r="F246" s="297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279"/>
      <c r="E247" s="74"/>
      <c r="F247" s="279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279"/>
      <c r="E248" s="74"/>
      <c r="F248" s="279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279"/>
      <c r="E249" s="74"/>
      <c r="F249" s="279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279"/>
      <c r="E250" s="74"/>
      <c r="F250" s="279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275">
        <f>SUM(D252,D257,D258)</f>
        <v>0</v>
      </c>
      <c r="E251" s="63">
        <f t="shared" ref="E251:G251" si="28">SUM(E252,E257,E258)</f>
        <v>0</v>
      </c>
      <c r="F251" s="275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297">
        <f>SUM(D253:D256)</f>
        <v>0</v>
      </c>
      <c r="E252" s="169">
        <f>SUM(E253:E256)</f>
        <v>0</v>
      </c>
      <c r="F252" s="297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279"/>
      <c r="E253" s="74"/>
      <c r="F253" s="279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279"/>
      <c r="E254" s="74"/>
      <c r="F254" s="279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279"/>
      <c r="E255" s="74"/>
      <c r="F255" s="279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277"/>
      <c r="E256" s="68"/>
      <c r="F256" s="277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299"/>
      <c r="E257" s="189"/>
      <c r="F257" s="29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279"/>
      <c r="E258" s="74"/>
      <c r="F258" s="279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275">
        <f>SUM(D260,D264)</f>
        <v>0</v>
      </c>
      <c r="E259" s="63">
        <f t="shared" ref="E259:G259" si="32">SUM(E260,E264)</f>
        <v>0</v>
      </c>
      <c r="F259" s="275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297">
        <f>SUM(D261:D263)</f>
        <v>0</v>
      </c>
      <c r="E260" s="169">
        <f t="shared" ref="E260:G260" si="34">SUM(E261:E263)</f>
        <v>0</v>
      </c>
      <c r="F260" s="297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279"/>
      <c r="E261" s="74"/>
      <c r="F261" s="279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279"/>
      <c r="E262" s="74"/>
      <c r="F262" s="279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279"/>
      <c r="E263" s="74"/>
      <c r="F263" s="279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295">
        <f>SUM(D265:D268)</f>
        <v>0</v>
      </c>
      <c r="E264" s="160">
        <f>SUM(E265:E268)</f>
        <v>0</v>
      </c>
      <c r="F264" s="295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279"/>
      <c r="E265" s="74"/>
      <c r="F265" s="279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279"/>
      <c r="E266" s="74"/>
      <c r="F266" s="279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279"/>
      <c r="E267" s="74"/>
      <c r="F267" s="279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279"/>
      <c r="E268" s="74"/>
      <c r="F268" s="279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302">
        <f>SUM(D270,D281)</f>
        <v>0</v>
      </c>
      <c r="E269" s="222">
        <f>SUM(E270,E281)</f>
        <v>0</v>
      </c>
      <c r="F269" s="30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275">
        <f>SUM(D271,D272,D275,D276,D280)</f>
        <v>0</v>
      </c>
      <c r="E270" s="63">
        <f>SUM(E271,E272,E275,E276,E280)</f>
        <v>0</v>
      </c>
      <c r="F270" s="275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277"/>
      <c r="E271" s="68"/>
      <c r="F271" s="277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295">
        <f>SUM(D273:D274)</f>
        <v>0</v>
      </c>
      <c r="E272" s="160">
        <f>SUM(E273:E274)</f>
        <v>0</v>
      </c>
      <c r="F272" s="295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279"/>
      <c r="E273" s="74"/>
      <c r="F273" s="279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279"/>
      <c r="E274" s="74"/>
      <c r="F274" s="279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279"/>
      <c r="E275" s="74"/>
      <c r="F275" s="279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295">
        <f>SUM(D277:D279)</f>
        <v>0</v>
      </c>
      <c r="E276" s="160">
        <f t="shared" ref="E276:G276" si="38">SUM(E277:E279)</f>
        <v>0</v>
      </c>
      <c r="F276" s="295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279"/>
      <c r="E277" s="74"/>
      <c r="F277" s="279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279"/>
      <c r="E278" s="74"/>
      <c r="F278" s="279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279"/>
      <c r="E279" s="74"/>
      <c r="F279" s="279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277"/>
      <c r="E280" s="68"/>
      <c r="F280" s="277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303">
        <f>D282</f>
        <v>0</v>
      </c>
      <c r="E281" s="226">
        <f t="shared" ref="E281:G281" si="40">E282</f>
        <v>0</v>
      </c>
      <c r="F281" s="303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281"/>
      <c r="E282" s="81"/>
      <c r="F282" s="2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0</v>
      </c>
      <c r="D283" s="295">
        <f>SUM(D284:D285)</f>
        <v>0</v>
      </c>
      <c r="E283" s="160">
        <f>SUM(E284:E285)</f>
        <v>0</v>
      </c>
      <c r="F283" s="295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279"/>
      <c r="E284" s="74"/>
      <c r="F284" s="279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0</v>
      </c>
      <c r="D285" s="277"/>
      <c r="E285" s="68"/>
      <c r="F285" s="277"/>
      <c r="G285" s="154"/>
      <c r="H285" s="66">
        <f t="shared" si="37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376302</v>
      </c>
      <c r="D286" s="304">
        <f t="shared" si="42"/>
        <v>217198</v>
      </c>
      <c r="E286" s="233">
        <f t="shared" si="42"/>
        <v>0</v>
      </c>
      <c r="F286" s="304">
        <f t="shared" si="42"/>
        <v>159104</v>
      </c>
      <c r="G286" s="234">
        <f t="shared" si="42"/>
        <v>0</v>
      </c>
      <c r="H286" s="235">
        <f t="shared" si="42"/>
        <v>381229</v>
      </c>
      <c r="I286" s="233">
        <f t="shared" si="42"/>
        <v>222125</v>
      </c>
      <c r="J286" s="233">
        <f t="shared" si="42"/>
        <v>0</v>
      </c>
      <c r="K286" s="233">
        <f t="shared" si="42"/>
        <v>159104</v>
      </c>
      <c r="L286" s="236">
        <f t="shared" si="42"/>
        <v>0</v>
      </c>
    </row>
    <row r="287" spans="1:12" s="24" customFormat="1" ht="13.5" thickTop="1" thickBot="1" x14ac:dyDescent="0.3">
      <c r="A287" s="322" t="s">
        <v>297</v>
      </c>
      <c r="B287" s="323"/>
      <c r="C287" s="237">
        <f>SUM(D287:G287)</f>
        <v>-45374</v>
      </c>
      <c r="D287" s="305">
        <f>SUM(D24,D25,D41)-D51</f>
        <v>0</v>
      </c>
      <c r="E287" s="238">
        <f>SUM(E24,E25,E41)-E51</f>
        <v>0</v>
      </c>
      <c r="F287" s="305">
        <f>(F26+F43)-F51</f>
        <v>-45374</v>
      </c>
      <c r="G287" s="239">
        <f>G45-G51</f>
        <v>0</v>
      </c>
      <c r="H287" s="237">
        <f>SUM(I287:L287)</f>
        <v>-45374</v>
      </c>
      <c r="I287" s="238">
        <f>SUM(I24,I25,I41)-I51</f>
        <v>0</v>
      </c>
      <c r="J287" s="238">
        <f>SUM(J24,J25,J41)-J51</f>
        <v>0</v>
      </c>
      <c r="K287" s="238">
        <f>(K26+K43)-K51</f>
        <v>-45374</v>
      </c>
      <c r="L287" s="240">
        <f>L45-L51</f>
        <v>0</v>
      </c>
    </row>
    <row r="288" spans="1:12" s="24" customFormat="1" ht="12.75" thickTop="1" x14ac:dyDescent="0.25">
      <c r="A288" s="341" t="s">
        <v>298</v>
      </c>
      <c r="B288" s="342"/>
      <c r="C288" s="241">
        <f t="shared" ref="C288:L288" si="43">SUM(C289,C290)-C297+C298</f>
        <v>45374</v>
      </c>
      <c r="D288" s="306">
        <f t="shared" si="43"/>
        <v>0</v>
      </c>
      <c r="E288" s="242">
        <f t="shared" si="43"/>
        <v>0</v>
      </c>
      <c r="F288" s="306">
        <f t="shared" si="43"/>
        <v>45374</v>
      </c>
      <c r="G288" s="243">
        <f t="shared" si="43"/>
        <v>0</v>
      </c>
      <c r="H288" s="244">
        <f t="shared" si="43"/>
        <v>45374</v>
      </c>
      <c r="I288" s="242">
        <f t="shared" si="43"/>
        <v>0</v>
      </c>
      <c r="J288" s="242">
        <f t="shared" si="43"/>
        <v>0</v>
      </c>
      <c r="K288" s="242">
        <f t="shared" si="43"/>
        <v>45374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45374</v>
      </c>
      <c r="D289" s="291">
        <f t="shared" si="44"/>
        <v>0</v>
      </c>
      <c r="E289" s="128">
        <f t="shared" si="44"/>
        <v>0</v>
      </c>
      <c r="F289" s="291">
        <f t="shared" si="44"/>
        <v>45374</v>
      </c>
      <c r="G289" s="129">
        <f t="shared" si="44"/>
        <v>0</v>
      </c>
      <c r="H289" s="247">
        <f t="shared" si="44"/>
        <v>45374</v>
      </c>
      <c r="I289" s="128">
        <f t="shared" si="44"/>
        <v>0</v>
      </c>
      <c r="J289" s="128">
        <f t="shared" si="44"/>
        <v>0</v>
      </c>
      <c r="K289" s="128">
        <f t="shared" si="44"/>
        <v>45374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306">
        <f t="shared" si="45"/>
        <v>0</v>
      </c>
      <c r="E290" s="242">
        <f t="shared" si="45"/>
        <v>0</v>
      </c>
      <c r="F290" s="306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281"/>
      <c r="E291" s="81"/>
      <c r="F291" s="2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279"/>
      <c r="E292" s="74"/>
      <c r="F292" s="279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279"/>
      <c r="E293" s="74"/>
      <c r="F293" s="279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279"/>
      <c r="E294" s="74"/>
      <c r="F294" s="279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279"/>
      <c r="E295" s="74"/>
      <c r="F295" s="279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299"/>
      <c r="E296" s="189"/>
      <c r="F296" s="29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307"/>
      <c r="E297" s="256"/>
      <c r="F297" s="307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298"/>
      <c r="E298" s="177"/>
      <c r="F298" s="298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E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E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E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E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61"/>
      <c r="E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E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E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E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E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E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E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E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E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E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E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E314" s="1"/>
      <c r="G314" s="1"/>
      <c r="H314" s="1"/>
      <c r="I314" s="1"/>
      <c r="J314" s="1"/>
      <c r="K314" s="1"/>
      <c r="L314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5"/>
  <sheetViews>
    <sheetView showGridLines="0" view="pageLayout" zoomScaleNormal="100" workbookViewId="0">
      <selection activeCell="C11" sqref="C11:L11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4" x14ac:dyDescent="0.25">
      <c r="A1" s="312" t="s">
        <v>334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4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4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  <c r="N3" s="1" t="s">
        <v>335</v>
      </c>
    </row>
    <row r="4" spans="1:14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  <c r="N4" s="1" t="s">
        <v>336</v>
      </c>
    </row>
    <row r="5" spans="1:14" ht="12.75" customHeight="1" x14ac:dyDescent="0.25">
      <c r="A5" s="4" t="s">
        <v>6</v>
      </c>
      <c r="B5" s="5"/>
      <c r="C5" s="310" t="s">
        <v>7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4" ht="12.75" customHeight="1" x14ac:dyDescent="0.25">
      <c r="A6" s="4" t="s">
        <v>8</v>
      </c>
      <c r="B6" s="5"/>
      <c r="C6" s="310" t="s">
        <v>320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4" x14ac:dyDescent="0.25">
      <c r="A7" s="4" t="s">
        <v>10</v>
      </c>
      <c r="B7" s="5"/>
      <c r="C7" s="316" t="s">
        <v>337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4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4" ht="12.75" customHeight="1" x14ac:dyDescent="0.25">
      <c r="A9" s="4"/>
      <c r="B9" s="5" t="s">
        <v>13</v>
      </c>
      <c r="C9" s="310" t="s">
        <v>14</v>
      </c>
      <c r="D9" s="310"/>
      <c r="E9" s="310"/>
      <c r="F9" s="310"/>
      <c r="G9" s="310"/>
      <c r="H9" s="310"/>
      <c r="I9" s="310"/>
      <c r="J9" s="310"/>
      <c r="K9" s="310"/>
      <c r="L9" s="311"/>
    </row>
    <row r="10" spans="1:14" ht="12.75" customHeight="1" x14ac:dyDescent="0.25">
      <c r="A10" s="4"/>
      <c r="B10" s="5" t="s">
        <v>15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4" ht="12.75" customHeight="1" x14ac:dyDescent="0.25">
      <c r="A11" s="4"/>
      <c r="B11" s="5" t="s">
        <v>16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4" ht="12.75" customHeight="1" x14ac:dyDescent="0.25">
      <c r="A12" s="4"/>
      <c r="B12" s="5" t="s">
        <v>17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4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4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4300</v>
      </c>
      <c r="D20" s="28">
        <f>SUM(D21,D24,D25,D41,D43)</f>
        <v>4300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2300</v>
      </c>
      <c r="I20" s="28">
        <f>SUM(I21,I24,I25,I41,I43)</f>
        <v>2300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4300</v>
      </c>
      <c r="D24" s="51">
        <f>800+3500</f>
        <v>4300</v>
      </c>
      <c r="E24" s="51"/>
      <c r="F24" s="52" t="s">
        <v>35</v>
      </c>
      <c r="G24" s="53" t="s">
        <v>35</v>
      </c>
      <c r="H24" s="50">
        <f t="shared" si="1"/>
        <v>2300</v>
      </c>
      <c r="I24" s="51">
        <f>I51</f>
        <v>2300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81" si="2">SUM(D50:G50)</f>
        <v>4300</v>
      </c>
      <c r="D50" s="128">
        <f>SUM(D51,D283)</f>
        <v>4300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81" si="3">SUM(I50:L50)</f>
        <v>2300</v>
      </c>
      <c r="I50" s="128">
        <f>SUM(I51,I283)</f>
        <v>2300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2"/>
        <v>4300</v>
      </c>
      <c r="D51" s="134">
        <f>SUM(D52,D194)</f>
        <v>4300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2300</v>
      </c>
      <c r="I51" s="134">
        <f>SUM(I52,I194)</f>
        <v>2300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2"/>
        <v>4300</v>
      </c>
      <c r="D52" s="139">
        <f>SUM(D53,D75,D173,D187)</f>
        <v>4300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2300</v>
      </c>
      <c r="I52" s="139">
        <f>SUM(I53,I75,I173,I187)</f>
        <v>2300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2"/>
        <v>4300</v>
      </c>
      <c r="D75" s="144">
        <f>SUM(D76,D83,D130,D164,D165,D172)</f>
        <v>4300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2300</v>
      </c>
      <c r="I75" s="144">
        <f>SUM(I76,I83,I130,I164,I165,I172)</f>
        <v>2300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ref="C82:C113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4"/>
        <v>50</v>
      </c>
      <c r="D83" s="63">
        <f>SUM(D84,D89,D95,D103,D112,D116,D122,D128)</f>
        <v>50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50</v>
      </c>
      <c r="I83" s="63">
        <f>SUM(I84,I89,I95,I103,I112,I116,I122,I128)</f>
        <v>50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4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4"/>
        <v>0</v>
      </c>
      <c r="D86" s="74"/>
      <c r="E86" s="74"/>
      <c r="F86" s="74"/>
      <c r="G86" s="157"/>
      <c r="H86" s="72">
        <f t="shared" si="5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4"/>
        <v>0</v>
      </c>
      <c r="D88" s="74"/>
      <c r="E88" s="74"/>
      <c r="F88" s="74"/>
      <c r="G88" s="157"/>
      <c r="H88" s="72">
        <f t="shared" si="5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4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4"/>
        <v>0</v>
      </c>
      <c r="D92" s="74"/>
      <c r="E92" s="74"/>
      <c r="F92" s="74"/>
      <c r="G92" s="157"/>
      <c r="H92" s="72">
        <f t="shared" si="5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4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4"/>
        <v>0</v>
      </c>
      <c r="D102" s="74"/>
      <c r="E102" s="74"/>
      <c r="F102" s="74"/>
      <c r="G102" s="157"/>
      <c r="H102" s="72">
        <f t="shared" si="5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4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4"/>
        <v>0</v>
      </c>
      <c r="D113" s="74"/>
      <c r="E113" s="74"/>
      <c r="F113" s="74"/>
      <c r="G113" s="157"/>
      <c r="H113" s="72">
        <f t="shared" si="5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 t="shared" ref="C114:C127" si="6">SUM(D114:G114)</f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 t="shared" si="6"/>
        <v>0</v>
      </c>
      <c r="D115" s="74"/>
      <c r="E115" s="74"/>
      <c r="F115" s="74"/>
      <c r="G115" s="157"/>
      <c r="H115" s="72">
        <f t="shared" si="5"/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si="6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6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6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6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6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6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6"/>
        <v>50</v>
      </c>
      <c r="D122" s="160">
        <f>SUM(D123:D127)</f>
        <v>50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50</v>
      </c>
      <c r="I122" s="160">
        <f>SUM(I123:I127)</f>
        <v>50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6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6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6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6"/>
        <v>50</v>
      </c>
      <c r="D126" s="74">
        <f>50</f>
        <v>50</v>
      </c>
      <c r="E126" s="74"/>
      <c r="F126" s="74"/>
      <c r="G126" s="157"/>
      <c r="H126" s="72">
        <f t="shared" si="5"/>
        <v>50</v>
      </c>
      <c r="I126" s="74">
        <v>50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6"/>
        <v>0</v>
      </c>
      <c r="D127" s="74"/>
      <c r="E127" s="74"/>
      <c r="F127" s="74"/>
      <c r="G127" s="157"/>
      <c r="H127" s="72">
        <f t="shared" si="5"/>
        <v>0</v>
      </c>
      <c r="I127" s="74">
        <v>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7">SUM(C129)</f>
        <v>0</v>
      </c>
      <c r="D128" s="169">
        <f t="shared" si="7"/>
        <v>0</v>
      </c>
      <c r="E128" s="169">
        <f t="shared" si="7"/>
        <v>0</v>
      </c>
      <c r="F128" s="169">
        <f t="shared" si="7"/>
        <v>0</v>
      </c>
      <c r="G128" s="169">
        <f t="shared" si="7"/>
        <v>0</v>
      </c>
      <c r="H128" s="66">
        <f t="shared" si="7"/>
        <v>0</v>
      </c>
      <c r="I128" s="169">
        <f t="shared" si="7"/>
        <v>0</v>
      </c>
      <c r="J128" s="169">
        <f t="shared" si="7"/>
        <v>0</v>
      </c>
      <c r="K128" s="169">
        <f t="shared" si="7"/>
        <v>0</v>
      </c>
      <c r="L128" s="176">
        <f t="shared" si="7"/>
        <v>0</v>
      </c>
    </row>
    <row r="129" spans="1:13" ht="24" x14ac:dyDescent="0.25">
      <c r="A129" s="44">
        <v>2283</v>
      </c>
      <c r="B129" s="71" t="s">
        <v>137</v>
      </c>
      <c r="C129" s="72">
        <f t="shared" ref="C129:C160" si="8">SUM(D129:G129)</f>
        <v>0</v>
      </c>
      <c r="D129" s="74"/>
      <c r="E129" s="74"/>
      <c r="F129" s="74"/>
      <c r="G129" s="157"/>
      <c r="H129" s="72">
        <f t="shared" ref="H129:H192" si="9"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8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9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8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9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x14ac:dyDescent="0.25">
      <c r="A132" s="44">
        <v>2311</v>
      </c>
      <c r="B132" s="71" t="s">
        <v>140</v>
      </c>
      <c r="C132" s="72">
        <f t="shared" si="8"/>
        <v>0</v>
      </c>
      <c r="D132" s="74"/>
      <c r="E132" s="74"/>
      <c r="F132" s="74"/>
      <c r="G132" s="157"/>
      <c r="H132" s="72">
        <f t="shared" si="9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8"/>
        <v>0</v>
      </c>
      <c r="D133" s="74"/>
      <c r="E133" s="74"/>
      <c r="F133" s="74"/>
      <c r="G133" s="157"/>
      <c r="H133" s="72">
        <f t="shared" si="9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8"/>
        <v>0</v>
      </c>
      <c r="D134" s="74"/>
      <c r="E134" s="74"/>
      <c r="F134" s="74"/>
      <c r="G134" s="157"/>
      <c r="H134" s="72">
        <f t="shared" si="9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8"/>
        <v>0</v>
      </c>
      <c r="D135" s="74"/>
      <c r="E135" s="74"/>
      <c r="F135" s="74"/>
      <c r="G135" s="157"/>
      <c r="H135" s="72">
        <f t="shared" si="9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8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9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8"/>
        <v>0</v>
      </c>
      <c r="D137" s="74"/>
      <c r="E137" s="74"/>
      <c r="F137" s="74"/>
      <c r="G137" s="157"/>
      <c r="H137" s="72">
        <f t="shared" si="9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8"/>
        <v>0</v>
      </c>
      <c r="D138" s="74"/>
      <c r="E138" s="74"/>
      <c r="F138" s="74"/>
      <c r="G138" s="157"/>
      <c r="H138" s="72">
        <f t="shared" si="9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8"/>
        <v>0</v>
      </c>
      <c r="D139" s="74"/>
      <c r="E139" s="74"/>
      <c r="F139" s="74"/>
      <c r="G139" s="157"/>
      <c r="H139" s="72">
        <f t="shared" si="9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8"/>
        <v>0</v>
      </c>
      <c r="D140" s="74"/>
      <c r="E140" s="74"/>
      <c r="F140" s="74"/>
      <c r="G140" s="157"/>
      <c r="H140" s="72">
        <f t="shared" si="9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8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9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8"/>
        <v>0</v>
      </c>
      <c r="D142" s="74"/>
      <c r="E142" s="74"/>
      <c r="F142" s="74"/>
      <c r="G142" s="157"/>
      <c r="H142" s="72">
        <f t="shared" si="9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8"/>
        <v>0</v>
      </c>
      <c r="D143" s="74"/>
      <c r="E143" s="74"/>
      <c r="F143" s="74"/>
      <c r="G143" s="157"/>
      <c r="H143" s="72">
        <f t="shared" si="9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8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9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8"/>
        <v>0</v>
      </c>
      <c r="D145" s="68"/>
      <c r="E145" s="68"/>
      <c r="F145" s="68"/>
      <c r="G145" s="154"/>
      <c r="H145" s="66">
        <f t="shared" si="9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8"/>
        <v>0</v>
      </c>
      <c r="D146" s="74"/>
      <c r="E146" s="74"/>
      <c r="F146" s="74"/>
      <c r="G146" s="157"/>
      <c r="H146" s="72">
        <f t="shared" si="9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8"/>
        <v>0</v>
      </c>
      <c r="D147" s="74"/>
      <c r="E147" s="74"/>
      <c r="F147" s="74"/>
      <c r="G147" s="157"/>
      <c r="H147" s="72">
        <f t="shared" si="9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8"/>
        <v>0</v>
      </c>
      <c r="D148" s="74"/>
      <c r="E148" s="74"/>
      <c r="F148" s="74"/>
      <c r="G148" s="157"/>
      <c r="H148" s="72">
        <f t="shared" si="9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8"/>
        <v>0</v>
      </c>
      <c r="D149" s="74"/>
      <c r="E149" s="74"/>
      <c r="F149" s="74"/>
      <c r="G149" s="157"/>
      <c r="H149" s="72">
        <f t="shared" si="9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8"/>
        <v>0</v>
      </c>
      <c r="D150" s="74"/>
      <c r="E150" s="74"/>
      <c r="F150" s="74"/>
      <c r="G150" s="157"/>
      <c r="H150" s="72">
        <f t="shared" si="9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8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9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8"/>
        <v>0</v>
      </c>
      <c r="D152" s="74"/>
      <c r="E152" s="74"/>
      <c r="F152" s="74"/>
      <c r="G152" s="157"/>
      <c r="H152" s="72">
        <f t="shared" si="9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8"/>
        <v>0</v>
      </c>
      <c r="D153" s="74"/>
      <c r="E153" s="74"/>
      <c r="F153" s="74"/>
      <c r="G153" s="157"/>
      <c r="H153" s="72">
        <f t="shared" si="9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8"/>
        <v>0</v>
      </c>
      <c r="D154" s="74"/>
      <c r="E154" s="74"/>
      <c r="F154" s="74"/>
      <c r="G154" s="157"/>
      <c r="H154" s="72">
        <f t="shared" si="9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8"/>
        <v>0</v>
      </c>
      <c r="D155" s="74"/>
      <c r="E155" s="74"/>
      <c r="F155" s="74"/>
      <c r="G155" s="157"/>
      <c r="H155" s="72">
        <f t="shared" si="9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8"/>
        <v>0</v>
      </c>
      <c r="D156" s="74"/>
      <c r="E156" s="74"/>
      <c r="F156" s="74"/>
      <c r="G156" s="157"/>
      <c r="H156" s="72">
        <f t="shared" si="9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8"/>
        <v>0</v>
      </c>
      <c r="D157" s="74"/>
      <c r="E157" s="74"/>
      <c r="F157" s="74"/>
      <c r="G157" s="157"/>
      <c r="H157" s="72">
        <f t="shared" si="9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8"/>
        <v>0</v>
      </c>
      <c r="D158" s="74"/>
      <c r="E158" s="74"/>
      <c r="F158" s="74"/>
      <c r="G158" s="157"/>
      <c r="H158" s="72">
        <f t="shared" si="9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8"/>
        <v>0</v>
      </c>
      <c r="D159" s="163"/>
      <c r="E159" s="163"/>
      <c r="F159" s="163"/>
      <c r="G159" s="164"/>
      <c r="H159" s="117">
        <f t="shared" si="9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8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9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ref="C161:C224" si="10">SUM(D161:G161)</f>
        <v>0</v>
      </c>
      <c r="D161" s="68"/>
      <c r="E161" s="68"/>
      <c r="F161" s="68"/>
      <c r="G161" s="154"/>
      <c r="H161" s="66">
        <f t="shared" si="9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10"/>
        <v>0</v>
      </c>
      <c r="D162" s="74"/>
      <c r="E162" s="74"/>
      <c r="F162" s="74"/>
      <c r="G162" s="157"/>
      <c r="H162" s="72">
        <f t="shared" si="9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10"/>
        <v>0</v>
      </c>
      <c r="D163" s="163"/>
      <c r="E163" s="163"/>
      <c r="F163" s="163"/>
      <c r="G163" s="164"/>
      <c r="H163" s="117">
        <f t="shared" si="9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10"/>
        <v>0</v>
      </c>
      <c r="D164" s="177"/>
      <c r="E164" s="177"/>
      <c r="F164" s="177"/>
      <c r="G164" s="178"/>
      <c r="H164" s="57">
        <f t="shared" si="9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10"/>
        <v>4250</v>
      </c>
      <c r="D165" s="63">
        <f>SUM(D166,D171)</f>
        <v>4250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9"/>
        <v>2250</v>
      </c>
      <c r="I165" s="63">
        <f>SUM(I166,I171)</f>
        <v>2250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10"/>
        <v>4250</v>
      </c>
      <c r="D166" s="169">
        <f>SUM(D167:D170)</f>
        <v>4250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9"/>
        <v>2250</v>
      </c>
      <c r="I166" s="169">
        <f>SUM(I167:I170)</f>
        <v>2250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x14ac:dyDescent="0.25">
      <c r="A167" s="44">
        <v>2512</v>
      </c>
      <c r="B167" s="71" t="s">
        <v>175</v>
      </c>
      <c r="C167" s="72">
        <f t="shared" si="10"/>
        <v>0</v>
      </c>
      <c r="D167" s="74"/>
      <c r="E167" s="74"/>
      <c r="F167" s="74"/>
      <c r="G167" s="157"/>
      <c r="H167" s="72">
        <f t="shared" si="9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10"/>
        <v>0</v>
      </c>
      <c r="D168" s="74"/>
      <c r="E168" s="74"/>
      <c r="F168" s="74"/>
      <c r="G168" s="157"/>
      <c r="H168" s="72">
        <f t="shared" si="9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10"/>
        <v>0</v>
      </c>
      <c r="D169" s="74"/>
      <c r="E169" s="74"/>
      <c r="F169" s="74"/>
      <c r="G169" s="157"/>
      <c r="H169" s="72">
        <f t="shared" si="9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10"/>
        <v>4250</v>
      </c>
      <c r="D170" s="74">
        <f>750+3500</f>
        <v>4250</v>
      </c>
      <c r="E170" s="74"/>
      <c r="F170" s="74"/>
      <c r="G170" s="157"/>
      <c r="H170" s="72">
        <f t="shared" si="9"/>
        <v>2250</v>
      </c>
      <c r="I170" s="74">
        <v>2250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10"/>
        <v>0</v>
      </c>
      <c r="D171" s="74"/>
      <c r="E171" s="74"/>
      <c r="F171" s="74"/>
      <c r="G171" s="157"/>
      <c r="H171" s="72">
        <f t="shared" si="9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10"/>
        <v>0</v>
      </c>
      <c r="D172" s="40"/>
      <c r="E172" s="40"/>
      <c r="F172" s="40"/>
      <c r="G172" s="41"/>
      <c r="H172" s="66">
        <f t="shared" si="9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10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9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10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9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x14ac:dyDescent="0.25">
      <c r="A175" s="168">
        <v>3260</v>
      </c>
      <c r="B175" s="65" t="s">
        <v>183</v>
      </c>
      <c r="C175" s="66">
        <f t="shared" si="10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9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 t="shared" si="10"/>
        <v>0</v>
      </c>
      <c r="D176" s="74"/>
      <c r="E176" s="74"/>
      <c r="F176" s="74"/>
      <c r="G176" s="157"/>
      <c r="H176" s="72">
        <f t="shared" si="9"/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 t="shared" si="10"/>
        <v>0</v>
      </c>
      <c r="D177" s="74"/>
      <c r="E177" s="74"/>
      <c r="F177" s="74"/>
      <c r="G177" s="157"/>
      <c r="H177" s="72">
        <f t="shared" si="9"/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 t="shared" si="10"/>
        <v>0</v>
      </c>
      <c r="D178" s="74"/>
      <c r="E178" s="74"/>
      <c r="F178" s="74"/>
      <c r="G178" s="157"/>
      <c r="H178" s="72">
        <f t="shared" si="9"/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si="10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9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x14ac:dyDescent="0.25">
      <c r="A180" s="44">
        <v>3291</v>
      </c>
      <c r="B180" s="71" t="s">
        <v>188</v>
      </c>
      <c r="C180" s="72">
        <f t="shared" si="10"/>
        <v>0</v>
      </c>
      <c r="D180" s="74"/>
      <c r="E180" s="74"/>
      <c r="F180" s="74"/>
      <c r="G180" s="187"/>
      <c r="H180" s="72">
        <f t="shared" si="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0"/>
        <v>0</v>
      </c>
      <c r="D181" s="74"/>
      <c r="E181" s="74"/>
      <c r="F181" s="74"/>
      <c r="G181" s="187"/>
      <c r="H181" s="72">
        <f t="shared" si="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0"/>
        <v>0</v>
      </c>
      <c r="D182" s="74"/>
      <c r="E182" s="74"/>
      <c r="F182" s="74"/>
      <c r="G182" s="187"/>
      <c r="H182" s="72">
        <f t="shared" si="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0"/>
        <v>0</v>
      </c>
      <c r="D183" s="189"/>
      <c r="E183" s="189"/>
      <c r="F183" s="189"/>
      <c r="G183" s="190"/>
      <c r="H183" s="185">
        <f t="shared" si="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10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9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x14ac:dyDescent="0.25">
      <c r="A185" s="111">
        <v>3310</v>
      </c>
      <c r="B185" s="112" t="s">
        <v>193</v>
      </c>
      <c r="C185" s="195">
        <f t="shared" si="10"/>
        <v>0</v>
      </c>
      <c r="D185" s="163"/>
      <c r="E185" s="163"/>
      <c r="F185" s="163"/>
      <c r="G185" s="164"/>
      <c r="H185" s="195">
        <f t="shared" si="9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10"/>
        <v>0</v>
      </c>
      <c r="D186" s="68"/>
      <c r="E186" s="68"/>
      <c r="F186" s="68"/>
      <c r="G186" s="154"/>
      <c r="H186" s="66">
        <f t="shared" si="9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10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9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 t="shared" si="10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9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si="10"/>
        <v>0</v>
      </c>
      <c r="D189" s="68"/>
      <c r="E189" s="68"/>
      <c r="F189" s="68"/>
      <c r="G189" s="154"/>
      <c r="H189" s="66">
        <f t="shared" si="9"/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10"/>
        <v>0</v>
      </c>
      <c r="D190" s="74"/>
      <c r="E190" s="74"/>
      <c r="F190" s="74"/>
      <c r="G190" s="157"/>
      <c r="H190" s="72">
        <f t="shared" si="9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10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9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 t="shared" si="10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9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10"/>
        <v>0</v>
      </c>
      <c r="D193" s="74"/>
      <c r="E193" s="74"/>
      <c r="F193" s="74"/>
      <c r="G193" s="157"/>
      <c r="H193" s="72">
        <f t="shared" ref="H193:H256" si="11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10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1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10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1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10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1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10"/>
        <v>0</v>
      </c>
      <c r="D197" s="68"/>
      <c r="E197" s="68"/>
      <c r="F197" s="68"/>
      <c r="G197" s="154"/>
      <c r="H197" s="66">
        <f t="shared" si="11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10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1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10"/>
        <v>0</v>
      </c>
      <c r="D199" s="74"/>
      <c r="E199" s="74"/>
      <c r="F199" s="74"/>
      <c r="G199" s="157"/>
      <c r="H199" s="72">
        <f t="shared" si="11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10"/>
        <v>0</v>
      </c>
      <c r="D200" s="74"/>
      <c r="E200" s="74"/>
      <c r="F200" s="74"/>
      <c r="G200" s="157"/>
      <c r="H200" s="72">
        <f t="shared" si="11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10"/>
        <v>0</v>
      </c>
      <c r="D201" s="74"/>
      <c r="E201" s="74"/>
      <c r="F201" s="74"/>
      <c r="G201" s="157"/>
      <c r="H201" s="72">
        <f t="shared" si="11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10"/>
        <v>0</v>
      </c>
      <c r="D202" s="74"/>
      <c r="E202" s="74"/>
      <c r="F202" s="74"/>
      <c r="G202" s="157"/>
      <c r="H202" s="72">
        <f t="shared" si="11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10"/>
        <v>0</v>
      </c>
      <c r="D203" s="74"/>
      <c r="E203" s="74"/>
      <c r="F203" s="74"/>
      <c r="G203" s="157"/>
      <c r="H203" s="72">
        <f t="shared" si="11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10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1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10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1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10"/>
        <v>0</v>
      </c>
      <c r="D206" s="68"/>
      <c r="E206" s="68"/>
      <c r="F206" s="68"/>
      <c r="G206" s="154"/>
      <c r="H206" s="66">
        <f t="shared" si="11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10"/>
        <v>0</v>
      </c>
      <c r="D207" s="74"/>
      <c r="E207" s="74"/>
      <c r="F207" s="74"/>
      <c r="G207" s="157"/>
      <c r="H207" s="72">
        <f t="shared" si="11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10"/>
        <v>0</v>
      </c>
      <c r="D208" s="74"/>
      <c r="E208" s="74"/>
      <c r="F208" s="74"/>
      <c r="G208" s="157"/>
      <c r="H208" s="72">
        <f t="shared" si="11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10"/>
        <v>0</v>
      </c>
      <c r="D209" s="74"/>
      <c r="E209" s="74"/>
      <c r="F209" s="74"/>
      <c r="G209" s="157"/>
      <c r="H209" s="72">
        <f t="shared" si="11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 t="shared" si="10"/>
        <v>0</v>
      </c>
      <c r="D210" s="74"/>
      <c r="E210" s="74"/>
      <c r="F210" s="74"/>
      <c r="G210" s="157"/>
      <c r="H210" s="72">
        <f t="shared" si="11"/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10"/>
        <v>0</v>
      </c>
      <c r="D211" s="74"/>
      <c r="E211" s="74"/>
      <c r="F211" s="74"/>
      <c r="G211" s="157"/>
      <c r="H211" s="72">
        <f t="shared" si="11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10"/>
        <v>0</v>
      </c>
      <c r="D212" s="74"/>
      <c r="E212" s="74"/>
      <c r="F212" s="74"/>
      <c r="G212" s="157"/>
      <c r="H212" s="72">
        <f t="shared" si="11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10"/>
        <v>0</v>
      </c>
      <c r="D213" s="74"/>
      <c r="E213" s="74"/>
      <c r="F213" s="74"/>
      <c r="G213" s="157"/>
      <c r="H213" s="72">
        <f t="shared" si="11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10"/>
        <v>0</v>
      </c>
      <c r="D214" s="74"/>
      <c r="E214" s="74"/>
      <c r="F214" s="74"/>
      <c r="G214" s="157"/>
      <c r="H214" s="72">
        <f t="shared" si="11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10"/>
        <v>0</v>
      </c>
      <c r="D215" s="74"/>
      <c r="E215" s="74"/>
      <c r="F215" s="74"/>
      <c r="G215" s="157"/>
      <c r="H215" s="72">
        <f t="shared" si="11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10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1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10"/>
        <v>0</v>
      </c>
      <c r="D217" s="74"/>
      <c r="E217" s="74"/>
      <c r="F217" s="74"/>
      <c r="G217" s="157"/>
      <c r="H217" s="72">
        <f t="shared" si="11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10"/>
        <v>0</v>
      </c>
      <c r="D218" s="74"/>
      <c r="E218" s="74"/>
      <c r="F218" s="74"/>
      <c r="G218" s="157"/>
      <c r="H218" s="72">
        <f t="shared" si="11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10"/>
        <v>0</v>
      </c>
      <c r="D219" s="74"/>
      <c r="E219" s="74"/>
      <c r="F219" s="74"/>
      <c r="G219" s="157"/>
      <c r="H219" s="72">
        <f t="shared" si="11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10"/>
        <v>0</v>
      </c>
      <c r="D220" s="74"/>
      <c r="E220" s="74"/>
      <c r="F220" s="74"/>
      <c r="G220" s="157"/>
      <c r="H220" s="72">
        <f t="shared" si="11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10"/>
        <v>0</v>
      </c>
      <c r="D221" s="74"/>
      <c r="E221" s="74"/>
      <c r="F221" s="74"/>
      <c r="G221" s="157"/>
      <c r="H221" s="72">
        <f t="shared" si="11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10"/>
        <v>0</v>
      </c>
      <c r="D222" s="74"/>
      <c r="E222" s="74"/>
      <c r="F222" s="74"/>
      <c r="G222" s="157"/>
      <c r="H222" s="72">
        <f t="shared" si="11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10"/>
        <v>0</v>
      </c>
      <c r="D223" s="74"/>
      <c r="E223" s="74"/>
      <c r="F223" s="74"/>
      <c r="G223" s="157"/>
      <c r="H223" s="72">
        <f t="shared" si="11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10"/>
        <v>0</v>
      </c>
      <c r="D224" s="74"/>
      <c r="E224" s="74"/>
      <c r="F224" s="74"/>
      <c r="G224" s="157"/>
      <c r="H224" s="72">
        <f t="shared" si="11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ref="C225:C256" si="12">SUM(D225:G225)</f>
        <v>0</v>
      </c>
      <c r="D225" s="74"/>
      <c r="E225" s="74"/>
      <c r="F225" s="74"/>
      <c r="G225" s="157"/>
      <c r="H225" s="72">
        <f t="shared" si="11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12"/>
        <v>0</v>
      </c>
      <c r="D226" s="74"/>
      <c r="E226" s="74"/>
      <c r="F226" s="74"/>
      <c r="G226" s="157"/>
      <c r="H226" s="72">
        <f t="shared" si="11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12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1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12"/>
        <v>0</v>
      </c>
      <c r="D228" s="74"/>
      <c r="E228" s="74"/>
      <c r="F228" s="74"/>
      <c r="G228" s="157"/>
      <c r="H228" s="72">
        <f t="shared" si="11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12"/>
        <v>0</v>
      </c>
      <c r="D229" s="163"/>
      <c r="E229" s="163"/>
      <c r="F229" s="163"/>
      <c r="G229" s="164"/>
      <c r="H229" s="117">
        <f t="shared" si="11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12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1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 t="shared" si="12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1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12"/>
        <v>0</v>
      </c>
      <c r="D232" s="68"/>
      <c r="E232" s="68"/>
      <c r="F232" s="68"/>
      <c r="G232" s="206"/>
      <c r="H232" s="207">
        <f t="shared" si="11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12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1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x14ac:dyDescent="0.25">
      <c r="A234" s="44">
        <v>6239</v>
      </c>
      <c r="B234" s="65" t="s">
        <v>242</v>
      </c>
      <c r="C234" s="201">
        <f t="shared" si="12"/>
        <v>0</v>
      </c>
      <c r="D234" s="68"/>
      <c r="E234" s="68"/>
      <c r="F234" s="68"/>
      <c r="G234" s="154"/>
      <c r="H234" s="208">
        <f t="shared" si="11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 t="shared" si="12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1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 t="shared" si="12"/>
        <v>0</v>
      </c>
      <c r="D236" s="74"/>
      <c r="E236" s="74"/>
      <c r="F236" s="74"/>
      <c r="G236" s="157"/>
      <c r="H236" s="208">
        <f t="shared" si="11"/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 t="shared" si="12"/>
        <v>0</v>
      </c>
      <c r="D237" s="74"/>
      <c r="E237" s="74"/>
      <c r="F237" s="74"/>
      <c r="G237" s="157"/>
      <c r="H237" s="208">
        <f t="shared" si="11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 t="shared" si="12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1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 t="shared" si="12"/>
        <v>0</v>
      </c>
      <c r="D239" s="74"/>
      <c r="E239" s="74"/>
      <c r="F239" s="74"/>
      <c r="G239" s="157"/>
      <c r="H239" s="208">
        <f t="shared" si="11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12"/>
        <v>0</v>
      </c>
      <c r="D240" s="74"/>
      <c r="E240" s="74"/>
      <c r="F240" s="74"/>
      <c r="G240" s="157"/>
      <c r="H240" s="208">
        <f t="shared" si="11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12"/>
        <v>0</v>
      </c>
      <c r="D241" s="74"/>
      <c r="E241" s="74"/>
      <c r="F241" s="74"/>
      <c r="G241" s="157"/>
      <c r="H241" s="208">
        <f t="shared" si="11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12"/>
        <v>0</v>
      </c>
      <c r="D242" s="74"/>
      <c r="E242" s="74"/>
      <c r="F242" s="74"/>
      <c r="G242" s="157"/>
      <c r="H242" s="208">
        <f t="shared" si="11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12"/>
        <v>0</v>
      </c>
      <c r="D243" s="74"/>
      <c r="E243" s="74"/>
      <c r="F243" s="74"/>
      <c r="G243" s="157"/>
      <c r="H243" s="208">
        <f t="shared" si="11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12"/>
        <v>0</v>
      </c>
      <c r="D244" s="74"/>
      <c r="E244" s="74"/>
      <c r="F244" s="74"/>
      <c r="G244" s="157"/>
      <c r="H244" s="208">
        <f t="shared" si="11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12"/>
        <v>0</v>
      </c>
      <c r="D245" s="74"/>
      <c r="E245" s="74"/>
      <c r="F245" s="74"/>
      <c r="G245" s="157"/>
      <c r="H245" s="208">
        <f t="shared" si="11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12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1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x14ac:dyDescent="0.25">
      <c r="A247" s="44">
        <v>6291</v>
      </c>
      <c r="B247" s="71" t="s">
        <v>255</v>
      </c>
      <c r="C247" s="201">
        <f t="shared" si="12"/>
        <v>0</v>
      </c>
      <c r="D247" s="74"/>
      <c r="E247" s="74"/>
      <c r="F247" s="74"/>
      <c r="G247" s="211"/>
      <c r="H247" s="201">
        <f t="shared" si="11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12"/>
        <v>0</v>
      </c>
      <c r="D248" s="74"/>
      <c r="E248" s="74"/>
      <c r="F248" s="74"/>
      <c r="G248" s="211"/>
      <c r="H248" s="201">
        <f t="shared" si="11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12"/>
        <v>0</v>
      </c>
      <c r="D249" s="74"/>
      <c r="E249" s="74"/>
      <c r="F249" s="74"/>
      <c r="G249" s="211"/>
      <c r="H249" s="201">
        <f t="shared" si="11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12"/>
        <v>0</v>
      </c>
      <c r="D250" s="74"/>
      <c r="E250" s="74"/>
      <c r="F250" s="74"/>
      <c r="G250" s="211"/>
      <c r="H250" s="201">
        <f t="shared" si="11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12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1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x14ac:dyDescent="0.25">
      <c r="A252" s="168">
        <v>6320</v>
      </c>
      <c r="B252" s="65" t="s">
        <v>260</v>
      </c>
      <c r="C252" s="209">
        <f t="shared" si="12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1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x14ac:dyDescent="0.25">
      <c r="A253" s="44">
        <v>6322</v>
      </c>
      <c r="B253" s="71" t="s">
        <v>261</v>
      </c>
      <c r="C253" s="201">
        <f t="shared" si="12"/>
        <v>0</v>
      </c>
      <c r="D253" s="74"/>
      <c r="E253" s="74"/>
      <c r="F253" s="74"/>
      <c r="G253" s="211"/>
      <c r="H253" s="201">
        <f t="shared" si="11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12"/>
        <v>0</v>
      </c>
      <c r="D254" s="74"/>
      <c r="E254" s="74"/>
      <c r="F254" s="74"/>
      <c r="G254" s="211"/>
      <c r="H254" s="201">
        <f t="shared" si="11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12"/>
        <v>0</v>
      </c>
      <c r="D255" s="74"/>
      <c r="E255" s="74"/>
      <c r="F255" s="74"/>
      <c r="G255" s="211"/>
      <c r="H255" s="201">
        <f t="shared" si="11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12"/>
        <v>0</v>
      </c>
      <c r="D256" s="68"/>
      <c r="E256" s="68"/>
      <c r="F256" s="68"/>
      <c r="G256" s="214"/>
      <c r="H256" s="205">
        <f t="shared" si="11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 t="shared" ref="C257:C285" si="13">SUM(D257:G257)</f>
        <v>0</v>
      </c>
      <c r="D257" s="189"/>
      <c r="E257" s="189"/>
      <c r="F257" s="189"/>
      <c r="G257" s="211"/>
      <c r="H257" s="209">
        <f t="shared" ref="H257:H285" si="14"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13"/>
        <v>0</v>
      </c>
      <c r="D258" s="74"/>
      <c r="E258" s="74"/>
      <c r="F258" s="74"/>
      <c r="G258" s="157"/>
      <c r="H258" s="208">
        <f t="shared" si="1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 t="shared" si="13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4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3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4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3"/>
        <v>0</v>
      </c>
      <c r="D261" s="74"/>
      <c r="E261" s="74"/>
      <c r="F261" s="74"/>
      <c r="G261" s="157"/>
      <c r="H261" s="208">
        <f t="shared" si="1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13"/>
        <v>0</v>
      </c>
      <c r="D262" s="74"/>
      <c r="E262" s="74"/>
      <c r="F262" s="74"/>
      <c r="G262" s="157"/>
      <c r="H262" s="208">
        <f t="shared" si="1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13"/>
        <v>0</v>
      </c>
      <c r="D263" s="74"/>
      <c r="E263" s="74"/>
      <c r="F263" s="74"/>
      <c r="G263" s="157"/>
      <c r="H263" s="208">
        <f t="shared" si="1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1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4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3"/>
        <v>0</v>
      </c>
      <c r="D265" s="74"/>
      <c r="E265" s="74"/>
      <c r="F265" s="74"/>
      <c r="G265" s="157"/>
      <c r="H265" s="208">
        <f t="shared" si="14"/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13"/>
        <v>0</v>
      </c>
      <c r="D266" s="74"/>
      <c r="E266" s="74"/>
      <c r="F266" s="74"/>
      <c r="G266" s="157"/>
      <c r="H266" s="208">
        <f t="shared" si="14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 t="shared" si="13"/>
        <v>0</v>
      </c>
      <c r="D267" s="74"/>
      <c r="E267" s="74"/>
      <c r="F267" s="74"/>
      <c r="G267" s="157"/>
      <c r="H267" s="208">
        <f t="shared" si="14"/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 t="shared" si="13"/>
        <v>0</v>
      </c>
      <c r="D268" s="74"/>
      <c r="E268" s="74"/>
      <c r="F268" s="74"/>
      <c r="G268" s="157"/>
      <c r="H268" s="208">
        <f t="shared" si="14"/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13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4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3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4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3"/>
        <v>0</v>
      </c>
      <c r="D271" s="68"/>
      <c r="E271" s="68"/>
      <c r="F271" s="68"/>
      <c r="G271" s="154"/>
      <c r="H271" s="66">
        <f t="shared" si="14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 t="shared" si="13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4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13"/>
        <v>0</v>
      </c>
      <c r="D273" s="74"/>
      <c r="E273" s="74"/>
      <c r="F273" s="74"/>
      <c r="G273" s="157"/>
      <c r="H273" s="72">
        <f t="shared" si="14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13"/>
        <v>0</v>
      </c>
      <c r="D274" s="74"/>
      <c r="E274" s="74"/>
      <c r="F274" s="74"/>
      <c r="G274" s="157"/>
      <c r="H274" s="72">
        <f t="shared" si="14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13"/>
        <v>0</v>
      </c>
      <c r="D275" s="74"/>
      <c r="E275" s="74"/>
      <c r="F275" s="74"/>
      <c r="G275" s="157"/>
      <c r="H275" s="72">
        <f t="shared" si="14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13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4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x14ac:dyDescent="0.25">
      <c r="A277" s="44">
        <v>7245</v>
      </c>
      <c r="B277" s="71" t="s">
        <v>285</v>
      </c>
      <c r="C277" s="201">
        <f t="shared" si="13"/>
        <v>0</v>
      </c>
      <c r="D277" s="74"/>
      <c r="E277" s="74"/>
      <c r="F277" s="74"/>
      <c r="G277" s="157"/>
      <c r="H277" s="72">
        <f t="shared" si="14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13"/>
        <v>0</v>
      </c>
      <c r="D278" s="74"/>
      <c r="E278" s="74"/>
      <c r="F278" s="74"/>
      <c r="G278" s="157"/>
      <c r="H278" s="72">
        <f t="shared" si="14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13"/>
        <v>0</v>
      </c>
      <c r="D279" s="74"/>
      <c r="E279" s="74"/>
      <c r="F279" s="74"/>
      <c r="G279" s="157"/>
      <c r="H279" s="72">
        <f t="shared" si="14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13"/>
        <v>0</v>
      </c>
      <c r="D280" s="68"/>
      <c r="E280" s="68"/>
      <c r="F280" s="68"/>
      <c r="G280" s="154"/>
      <c r="H280" s="66">
        <f t="shared" si="14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13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4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x14ac:dyDescent="0.25">
      <c r="A282" s="150">
        <v>7720</v>
      </c>
      <c r="B282" s="65" t="s">
        <v>290</v>
      </c>
      <c r="C282" s="79">
        <f t="shared" si="13"/>
        <v>0</v>
      </c>
      <c r="D282" s="81"/>
      <c r="E282" s="81"/>
      <c r="F282" s="81"/>
      <c r="G282" s="229"/>
      <c r="H282" s="79">
        <f t="shared" si="14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13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4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13"/>
        <v>0</v>
      </c>
      <c r="D284" s="74"/>
      <c r="E284" s="74"/>
      <c r="F284" s="74"/>
      <c r="G284" s="157"/>
      <c r="H284" s="72">
        <f t="shared" si="14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13"/>
        <v>0</v>
      </c>
      <c r="D285" s="68"/>
      <c r="E285" s="68"/>
      <c r="F285" s="68"/>
      <c r="G285" s="154"/>
      <c r="H285" s="66">
        <f t="shared" si="14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15">SUM(C283,C269,C230,C195,C187,C173,C75,C53)</f>
        <v>4300</v>
      </c>
      <c r="D286" s="233">
        <f t="shared" si="15"/>
        <v>4300</v>
      </c>
      <c r="E286" s="233">
        <f t="shared" si="15"/>
        <v>0</v>
      </c>
      <c r="F286" s="233">
        <f t="shared" si="15"/>
        <v>0</v>
      </c>
      <c r="G286" s="234">
        <f t="shared" si="15"/>
        <v>0</v>
      </c>
      <c r="H286" s="235">
        <f t="shared" si="15"/>
        <v>2300</v>
      </c>
      <c r="I286" s="233">
        <f t="shared" si="15"/>
        <v>2300</v>
      </c>
      <c r="J286" s="233">
        <f t="shared" si="15"/>
        <v>0</v>
      </c>
      <c r="K286" s="233">
        <f t="shared" si="15"/>
        <v>0</v>
      </c>
      <c r="L286" s="236">
        <f t="shared" si="15"/>
        <v>0</v>
      </c>
    </row>
    <row r="287" spans="1:13" s="24" customFormat="1" ht="13.5" thickTop="1" thickBot="1" x14ac:dyDescent="0.3">
      <c r="A287" s="322" t="s">
        <v>297</v>
      </c>
      <c r="B287" s="323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341" t="s">
        <v>298</v>
      </c>
      <c r="B288" s="342"/>
      <c r="C288" s="241">
        <f t="shared" ref="C288:L288" si="16">SUM(C289,C290)-C297+C298</f>
        <v>0</v>
      </c>
      <c r="D288" s="242">
        <f t="shared" si="16"/>
        <v>0</v>
      </c>
      <c r="E288" s="242">
        <f t="shared" si="16"/>
        <v>0</v>
      </c>
      <c r="F288" s="242">
        <f t="shared" si="16"/>
        <v>0</v>
      </c>
      <c r="G288" s="243">
        <f t="shared" si="16"/>
        <v>0</v>
      </c>
      <c r="H288" s="244">
        <f t="shared" si="16"/>
        <v>0</v>
      </c>
      <c r="I288" s="242">
        <f t="shared" si="16"/>
        <v>0</v>
      </c>
      <c r="J288" s="242">
        <f t="shared" si="16"/>
        <v>0</v>
      </c>
      <c r="K288" s="242">
        <f t="shared" si="16"/>
        <v>0</v>
      </c>
      <c r="L288" s="245">
        <f t="shared" si="16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7">C21-C283</f>
        <v>0</v>
      </c>
      <c r="D289" s="128">
        <f t="shared" si="17"/>
        <v>0</v>
      </c>
      <c r="E289" s="128">
        <f t="shared" si="17"/>
        <v>0</v>
      </c>
      <c r="F289" s="128">
        <f t="shared" si="17"/>
        <v>0</v>
      </c>
      <c r="G289" s="129">
        <f t="shared" si="17"/>
        <v>0</v>
      </c>
      <c r="H289" s="247">
        <f t="shared" si="17"/>
        <v>0</v>
      </c>
      <c r="I289" s="128">
        <f t="shared" si="17"/>
        <v>0</v>
      </c>
      <c r="J289" s="128">
        <f t="shared" si="17"/>
        <v>0</v>
      </c>
      <c r="K289" s="128">
        <f t="shared" si="17"/>
        <v>0</v>
      </c>
      <c r="L289" s="130">
        <f t="shared" si="17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8">SUM(C291,C293,C295)-SUM(C292,C294,C296)</f>
        <v>0</v>
      </c>
      <c r="D290" s="242">
        <f t="shared" si="18"/>
        <v>0</v>
      </c>
      <c r="E290" s="242">
        <f t="shared" si="18"/>
        <v>0</v>
      </c>
      <c r="F290" s="242">
        <f t="shared" si="18"/>
        <v>0</v>
      </c>
      <c r="G290" s="249">
        <f t="shared" si="18"/>
        <v>0</v>
      </c>
      <c r="H290" s="244">
        <f t="shared" si="18"/>
        <v>0</v>
      </c>
      <c r="I290" s="242">
        <f t="shared" si="18"/>
        <v>0</v>
      </c>
      <c r="J290" s="242">
        <f t="shared" si="18"/>
        <v>0</v>
      </c>
      <c r="K290" s="242">
        <f t="shared" si="18"/>
        <v>0</v>
      </c>
      <c r="L290" s="245">
        <f t="shared" si="18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9">SUM(D291:G291)</f>
        <v>0</v>
      </c>
      <c r="D291" s="81"/>
      <c r="E291" s="81"/>
      <c r="F291" s="81"/>
      <c r="G291" s="229"/>
      <c r="H291" s="79">
        <f t="shared" ref="H291:H298" si="20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9"/>
        <v>0</v>
      </c>
      <c r="D292" s="74"/>
      <c r="E292" s="74"/>
      <c r="F292" s="74"/>
      <c r="G292" s="157"/>
      <c r="H292" s="72">
        <f t="shared" si="20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9"/>
        <v>0</v>
      </c>
      <c r="D293" s="74"/>
      <c r="E293" s="74"/>
      <c r="F293" s="74"/>
      <c r="G293" s="157"/>
      <c r="H293" s="72">
        <f t="shared" si="20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9"/>
        <v>0</v>
      </c>
      <c r="D294" s="74"/>
      <c r="E294" s="74"/>
      <c r="F294" s="74"/>
      <c r="G294" s="157"/>
      <c r="H294" s="72">
        <f t="shared" si="20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9"/>
        <v>0</v>
      </c>
      <c r="D295" s="74"/>
      <c r="E295" s="74"/>
      <c r="F295" s="74"/>
      <c r="G295" s="157"/>
      <c r="H295" s="72">
        <f t="shared" si="20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9"/>
        <v>0</v>
      </c>
      <c r="D296" s="189"/>
      <c r="E296" s="189"/>
      <c r="F296" s="189"/>
      <c r="G296" s="253"/>
      <c r="H296" s="185">
        <f t="shared" si="20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9"/>
        <v>0</v>
      </c>
      <c r="D297" s="256"/>
      <c r="E297" s="256"/>
      <c r="F297" s="256"/>
      <c r="G297" s="257"/>
      <c r="H297" s="255">
        <f t="shared" si="20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9"/>
        <v>0</v>
      </c>
      <c r="D298" s="177"/>
      <c r="E298" s="177"/>
      <c r="F298" s="177"/>
      <c r="G298" s="178"/>
      <c r="H298" s="260">
        <f t="shared" si="20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1" sqref="C11:L11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7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10" t="s">
        <v>9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2" x14ac:dyDescent="0.25">
      <c r="A7" s="4" t="s">
        <v>10</v>
      </c>
      <c r="B7" s="5"/>
      <c r="C7" s="316" t="s">
        <v>11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2" ht="12.75" customHeight="1" x14ac:dyDescent="0.25">
      <c r="A9" s="4"/>
      <c r="B9" s="5" t="s">
        <v>13</v>
      </c>
      <c r="C9" s="310" t="s">
        <v>14</v>
      </c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2.75" customHeight="1" x14ac:dyDescent="0.25">
      <c r="A10" s="4"/>
      <c r="B10" s="5" t="s">
        <v>15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2" ht="12.75" customHeight="1" x14ac:dyDescent="0.25">
      <c r="A11" s="4"/>
      <c r="B11" s="5" t="s">
        <v>16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2" ht="12.75" customHeight="1" x14ac:dyDescent="0.25">
      <c r="A12" s="4"/>
      <c r="B12" s="5" t="s">
        <v>17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193058</v>
      </c>
      <c r="D20" s="28">
        <f>SUM(D21,D24,D25,D41,D43)</f>
        <v>193058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140057.91999999998</v>
      </c>
      <c r="I20" s="28">
        <f>SUM(I21,I24,I25,I41,I43)</f>
        <v>140057.91999999998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193058</v>
      </c>
      <c r="D24" s="51">
        <f>56000+137058</f>
        <v>193058</v>
      </c>
      <c r="E24" s="51"/>
      <c r="F24" s="52" t="s">
        <v>35</v>
      </c>
      <c r="G24" s="53" t="s">
        <v>35</v>
      </c>
      <c r="H24" s="50">
        <f t="shared" si="1"/>
        <v>140057.91999999998</v>
      </c>
      <c r="I24" s="51">
        <f>I51</f>
        <v>140057.91999999998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193058</v>
      </c>
      <c r="D50" s="128">
        <f>SUM(D51,D283)</f>
        <v>193058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140057.91999999998</v>
      </c>
      <c r="I50" s="128">
        <f>SUM(I51,I283)</f>
        <v>140057.91999999998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193058</v>
      </c>
      <c r="D51" s="134">
        <f>SUM(D52,D194)</f>
        <v>193058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140057.91999999998</v>
      </c>
      <c r="I51" s="134">
        <f>SUM(I52,I194)</f>
        <v>140057.91999999998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21000</v>
      </c>
      <c r="D52" s="139">
        <f>SUM(D53,D75,D173,D187)</f>
        <v>21000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20000</v>
      </c>
      <c r="I52" s="139">
        <f>SUM(I53,I75,I173,I187)</f>
        <v>20000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21000</v>
      </c>
      <c r="D75" s="144">
        <f>SUM(D76,D83,D130,D164,D165,D172)</f>
        <v>21000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20000</v>
      </c>
      <c r="I75" s="144">
        <f>SUM(I76,I83,I130,I164,I165,I172)</f>
        <v>20000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21000</v>
      </c>
      <c r="D83" s="63">
        <f>SUM(D84,D89,D95,D103,D112,D116,D122,D128)</f>
        <v>21000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20000</v>
      </c>
      <c r="I83" s="63">
        <f>SUM(I84,I89,I95,I103,I112,I116,I122,I128)</f>
        <v>20000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20000</v>
      </c>
      <c r="D95" s="160">
        <f>SUM(D96:D102)</f>
        <v>20000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20000</v>
      </c>
      <c r="I95" s="160">
        <f>SUM(I96:I102)</f>
        <v>20000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20000</v>
      </c>
      <c r="D102" s="74">
        <f>20000</f>
        <v>20000</v>
      </c>
      <c r="E102" s="74"/>
      <c r="F102" s="74"/>
      <c r="G102" s="157"/>
      <c r="H102" s="72">
        <f t="shared" si="6"/>
        <v>20000</v>
      </c>
      <c r="I102" s="74">
        <v>20000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1000</v>
      </c>
      <c r="D112" s="160">
        <f>SUM(D113:D115)</f>
        <v>1000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1000</v>
      </c>
      <c r="D113" s="74">
        <f>1000</f>
        <v>1000</v>
      </c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172058</v>
      </c>
      <c r="D194" s="139">
        <f>SUM(D195,D230,D269)</f>
        <v>172058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120057.92</v>
      </c>
      <c r="I194" s="139">
        <f>SUM(I195,I230,I269)</f>
        <v>120057.92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172058</v>
      </c>
      <c r="D195" s="144">
        <f>D196+D204</f>
        <v>172058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120057.92</v>
      </c>
      <c r="I195" s="144">
        <f>I196+I204</f>
        <v>120057.92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129058</v>
      </c>
      <c r="D196" s="63">
        <f>D197+D198+D201+D202+D203</f>
        <v>129058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92057.919999999998</v>
      </c>
      <c r="I196" s="63">
        <f>I197+I198+I201+I202+I203</f>
        <v>92057.919999999998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129058</v>
      </c>
      <c r="D197" s="68">
        <f>102058+2000+25000</f>
        <v>129058</v>
      </c>
      <c r="E197" s="68"/>
      <c r="F197" s="68"/>
      <c r="G197" s="154"/>
      <c r="H197" s="66">
        <f t="shared" si="24"/>
        <v>92057.919999999998</v>
      </c>
      <c r="I197" s="68">
        <v>92057.919999999998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43000</v>
      </c>
      <c r="D204" s="63">
        <f>D205+D215+D216+D225+D226+D227+D229</f>
        <v>43000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28000</v>
      </c>
      <c r="I204" s="63">
        <f>I205+I215+I216+I225+I226+I227+I229</f>
        <v>28000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43000</v>
      </c>
      <c r="D225" s="74">
        <f>35000+8000</f>
        <v>43000</v>
      </c>
      <c r="E225" s="74"/>
      <c r="F225" s="74"/>
      <c r="G225" s="157"/>
      <c r="H225" s="72">
        <f t="shared" si="24"/>
        <v>28000</v>
      </c>
      <c r="I225" s="74">
        <v>28000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193058</v>
      </c>
      <c r="D286" s="233">
        <f t="shared" si="42"/>
        <v>193058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140057.91999999998</v>
      </c>
      <c r="I286" s="233">
        <f t="shared" si="42"/>
        <v>140057.91999999998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322" t="s">
        <v>297</v>
      </c>
      <c r="B287" s="323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341" t="s">
        <v>298</v>
      </c>
      <c r="B288" s="342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1" sqref="C11:L11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312" t="s">
        <v>319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7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10" t="s">
        <v>320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2" x14ac:dyDescent="0.25">
      <c r="A7" s="4" t="s">
        <v>10</v>
      </c>
      <c r="B7" s="5"/>
      <c r="C7" s="316" t="s">
        <v>11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2" ht="12.75" customHeight="1" x14ac:dyDescent="0.25">
      <c r="A9" s="4"/>
      <c r="B9" s="5" t="s">
        <v>13</v>
      </c>
      <c r="C9" s="310" t="s">
        <v>14</v>
      </c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2.75" customHeight="1" x14ac:dyDescent="0.25">
      <c r="A10" s="4"/>
      <c r="B10" s="5" t="s">
        <v>15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2" ht="12.75" customHeight="1" x14ac:dyDescent="0.25">
      <c r="A11" s="4"/>
      <c r="B11" s="5" t="s">
        <v>16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2" ht="12.75" customHeight="1" x14ac:dyDescent="0.25">
      <c r="A12" s="4"/>
      <c r="B12" s="5" t="s">
        <v>17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608292</v>
      </c>
      <c r="D20" s="28">
        <f>SUM(D21,D24,D25,D41,D43)</f>
        <v>608292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439020</v>
      </c>
      <c r="I20" s="28">
        <f>SUM(I21,I24,I25,I41,I43)</f>
        <v>439020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608292</v>
      </c>
      <c r="D24" s="51">
        <f>608292</f>
        <v>608292</v>
      </c>
      <c r="E24" s="51"/>
      <c r="F24" s="52" t="s">
        <v>35</v>
      </c>
      <c r="G24" s="53" t="s">
        <v>35</v>
      </c>
      <c r="H24" s="50">
        <f t="shared" si="1"/>
        <v>439020</v>
      </c>
      <c r="I24" s="51">
        <f>I51</f>
        <v>439020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608292</v>
      </c>
      <c r="D50" s="128">
        <f>SUM(D51,D283)</f>
        <v>608292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439020</v>
      </c>
      <c r="I50" s="128">
        <f>SUM(I51,I283)</f>
        <v>439020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608292</v>
      </c>
      <c r="D51" s="134">
        <f>SUM(D52,D194)</f>
        <v>608292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439020</v>
      </c>
      <c r="I51" s="134">
        <f>SUM(I52,I194)</f>
        <v>439020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143675</v>
      </c>
      <c r="D52" s="139">
        <f>SUM(D53,D75,D173,D187)</f>
        <v>143675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89445</v>
      </c>
      <c r="I52" s="139">
        <f>SUM(I53,I75,I173,I187)</f>
        <v>89445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143675</v>
      </c>
      <c r="D75" s="144">
        <f>SUM(D76,D83,D130,D164,D165,D172)</f>
        <v>143675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89445</v>
      </c>
      <c r="I75" s="144">
        <f>SUM(I76,I83,I130,I164,I165,I172)</f>
        <v>89445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129775</v>
      </c>
      <c r="D83" s="63">
        <f>SUM(D84,D89,D95,D103,D112,D116,D122,D128)</f>
        <v>129775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82710</v>
      </c>
      <c r="I83" s="63">
        <f>SUM(I84,I89,I95,I103,I112,I116,I122,I128)</f>
        <v>82710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4938</v>
      </c>
      <c r="D89" s="160">
        <f>SUM(D90:D94)</f>
        <v>4938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4688</v>
      </c>
      <c r="I89" s="160">
        <f>SUM(I90:I94)</f>
        <v>4688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4938</v>
      </c>
      <c r="D92" s="74">
        <f>4938</f>
        <v>4938</v>
      </c>
      <c r="E92" s="74"/>
      <c r="F92" s="74"/>
      <c r="G92" s="157"/>
      <c r="H92" s="72">
        <f t="shared" si="6"/>
        <v>4688</v>
      </c>
      <c r="I92" s="74">
        <v>4688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84326</v>
      </c>
      <c r="D103" s="160">
        <f>SUM(D104:D111)</f>
        <v>84326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78022</v>
      </c>
      <c r="I103" s="160">
        <f>SUM(I104:I111)</f>
        <v>78022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67394</v>
      </c>
      <c r="D106" s="74">
        <f>10000+50820+6574</f>
        <v>67394</v>
      </c>
      <c r="E106" s="74"/>
      <c r="F106" s="74"/>
      <c r="G106" s="157"/>
      <c r="H106" s="72">
        <f t="shared" si="6"/>
        <v>62227</v>
      </c>
      <c r="I106" s="74">
        <v>62227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16932</v>
      </c>
      <c r="D107" s="74">
        <f>1000+2000+13932</f>
        <v>16932</v>
      </c>
      <c r="E107" s="74"/>
      <c r="F107" s="74"/>
      <c r="G107" s="157"/>
      <c r="H107" s="72">
        <f t="shared" si="6"/>
        <v>15795</v>
      </c>
      <c r="I107" s="74">
        <v>15795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40511</v>
      </c>
      <c r="D122" s="160">
        <f>SUM(D123:D127)</f>
        <v>40511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40511</v>
      </c>
      <c r="D127" s="74">
        <f>6776+33735</f>
        <v>40511</v>
      </c>
      <c r="E127" s="74"/>
      <c r="F127" s="74"/>
      <c r="G127" s="157"/>
      <c r="H127" s="72">
        <f t="shared" si="8"/>
        <v>0</v>
      </c>
      <c r="I127" s="74">
        <v>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13900</v>
      </c>
      <c r="D130" s="63">
        <f>SUM(D131,D136,D140,D141,D144,D151,D159,D160,D163)</f>
        <v>13900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6735</v>
      </c>
      <c r="I130" s="63">
        <f>SUM(I131,I136,I140,I141,I144,I151,I159,I160,I163)</f>
        <v>6735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13000</v>
      </c>
      <c r="D131" s="169">
        <f>SUM(D132:D135)</f>
        <v>13000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5835</v>
      </c>
      <c r="I131" s="169">
        <f t="shared" si="10"/>
        <v>5835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11000</v>
      </c>
      <c r="D133" s="74">
        <f>10000+1000</f>
        <v>11000</v>
      </c>
      <c r="E133" s="74"/>
      <c r="F133" s="74"/>
      <c r="G133" s="157"/>
      <c r="H133" s="72">
        <f t="shared" si="8"/>
        <v>5835</v>
      </c>
      <c r="I133" s="74">
        <v>5835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2000</v>
      </c>
      <c r="D135" s="74">
        <f>2000</f>
        <v>2000</v>
      </c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900</v>
      </c>
      <c r="D163" s="163">
        <f>900</f>
        <v>900</v>
      </c>
      <c r="E163" s="163"/>
      <c r="F163" s="163"/>
      <c r="G163" s="164"/>
      <c r="H163" s="117">
        <f t="shared" si="8"/>
        <v>900</v>
      </c>
      <c r="I163" s="163">
        <v>900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464617</v>
      </c>
      <c r="D194" s="139">
        <f>SUM(D195,D230,D269)</f>
        <v>464617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349575</v>
      </c>
      <c r="I194" s="139">
        <f>SUM(I195,I230,I269)</f>
        <v>349575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464617</v>
      </c>
      <c r="D195" s="144">
        <f>D196+D204</f>
        <v>464617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349575</v>
      </c>
      <c r="I195" s="144">
        <f>I196+I204</f>
        <v>349575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464617</v>
      </c>
      <c r="D204" s="63">
        <f>D205+D215+D216+D225+D226+D227+D229</f>
        <v>464617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349575</v>
      </c>
      <c r="I204" s="63">
        <f>I205+I215+I216+I225+I226+I227+I229</f>
        <v>349575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59617</v>
      </c>
      <c r="D216" s="160">
        <f>SUM(D217:D224)</f>
        <v>59617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19575</v>
      </c>
      <c r="I216" s="160">
        <f>SUM(I217:I224)</f>
        <v>19575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59617</v>
      </c>
      <c r="D224" s="74">
        <f>11575+20000+15975+1000+6067+5000</f>
        <v>59617</v>
      </c>
      <c r="E224" s="74"/>
      <c r="F224" s="74"/>
      <c r="G224" s="157"/>
      <c r="H224" s="72">
        <f t="shared" si="24"/>
        <v>19575</v>
      </c>
      <c r="I224" s="74">
        <v>19575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405000</v>
      </c>
      <c r="D225" s="74">
        <f>400000+5000</f>
        <v>405000</v>
      </c>
      <c r="E225" s="74"/>
      <c r="F225" s="74"/>
      <c r="G225" s="157"/>
      <c r="H225" s="72">
        <f t="shared" si="24"/>
        <v>330000</v>
      </c>
      <c r="I225" s="74">
        <v>330000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608292</v>
      </c>
      <c r="D286" s="233">
        <f t="shared" si="42"/>
        <v>608292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439020</v>
      </c>
      <c r="I286" s="233">
        <f t="shared" si="42"/>
        <v>439020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322" t="s">
        <v>297</v>
      </c>
      <c r="B287" s="323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341" t="s">
        <v>298</v>
      </c>
      <c r="B288" s="342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1" sqref="C11:L11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312" t="s">
        <v>321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7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10" t="s">
        <v>320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2" x14ac:dyDescent="0.25">
      <c r="A7" s="4" t="s">
        <v>10</v>
      </c>
      <c r="B7" s="5"/>
      <c r="C7" s="316" t="s">
        <v>322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2" ht="12.75" customHeight="1" x14ac:dyDescent="0.25">
      <c r="A9" s="4"/>
      <c r="B9" s="5" t="s">
        <v>13</v>
      </c>
      <c r="C9" s="310" t="s">
        <v>14</v>
      </c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2.75" customHeight="1" x14ac:dyDescent="0.25">
      <c r="A10" s="4"/>
      <c r="B10" s="5" t="s">
        <v>15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2" ht="12.75" customHeight="1" x14ac:dyDescent="0.25">
      <c r="A11" s="4"/>
      <c r="B11" s="5" t="s">
        <v>16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2" ht="12.75" customHeight="1" x14ac:dyDescent="0.25">
      <c r="A12" s="4"/>
      <c r="B12" s="5" t="s">
        <v>17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242082</v>
      </c>
      <c r="D20" s="28">
        <f>SUM(D21,D24,D25,D41,D43)</f>
        <v>242082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180082</v>
      </c>
      <c r="I20" s="28">
        <f>SUM(I21,I24,I25,I41,I43)</f>
        <v>180082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242082</v>
      </c>
      <c r="D24" s="51">
        <f>242082</f>
        <v>242082</v>
      </c>
      <c r="E24" s="51"/>
      <c r="F24" s="52" t="s">
        <v>35</v>
      </c>
      <c r="G24" s="53" t="s">
        <v>35</v>
      </c>
      <c r="H24" s="50">
        <f t="shared" si="1"/>
        <v>180082</v>
      </c>
      <c r="I24" s="51">
        <f>I51</f>
        <v>180082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242082</v>
      </c>
      <c r="D50" s="128">
        <f>SUM(D51,D283)</f>
        <v>242082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180082</v>
      </c>
      <c r="I50" s="128">
        <f>SUM(I51,I283)</f>
        <v>180082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242082</v>
      </c>
      <c r="D51" s="134">
        <f>SUM(D52,D194)</f>
        <v>242082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180082</v>
      </c>
      <c r="I51" s="134">
        <f>SUM(I52,I194)</f>
        <v>180082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63082</v>
      </c>
      <c r="D52" s="139">
        <f>SUM(D53,D75,D173,D187)</f>
        <v>63082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61082</v>
      </c>
      <c r="I52" s="139">
        <f>SUM(I53,I75,I173,I187)</f>
        <v>61082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63082</v>
      </c>
      <c r="D75" s="144">
        <f>SUM(D76,D83,D130,D164,D165,D172)</f>
        <v>63082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61082</v>
      </c>
      <c r="I75" s="144">
        <f>SUM(I76,I83,I130,I164,I165,I172)</f>
        <v>61082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52500</v>
      </c>
      <c r="D83" s="63">
        <f>SUM(D84,D89,D95,D103,D112,D116,D122,D128)</f>
        <v>52500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53800</v>
      </c>
      <c r="I83" s="63">
        <f>SUM(I84,I89,I95,I103,I112,I116,I122,I128)</f>
        <v>53800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1300</v>
      </c>
      <c r="I95" s="160">
        <f>SUM(I96:I102)</f>
        <v>1300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1300</v>
      </c>
      <c r="I96" s="74">
        <v>1300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52500</v>
      </c>
      <c r="D122" s="160">
        <f>SUM(D123:D127)</f>
        <v>52500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52500</v>
      </c>
      <c r="I122" s="160">
        <f>SUM(I123:I127)</f>
        <v>52500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52500</v>
      </c>
      <c r="D127" s="74">
        <f>38500+10000+3000+1000</f>
        <v>52500</v>
      </c>
      <c r="E127" s="74"/>
      <c r="F127" s="74"/>
      <c r="G127" s="157"/>
      <c r="H127" s="72">
        <f t="shared" si="8"/>
        <v>52500</v>
      </c>
      <c r="I127" s="74">
        <v>52500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10582</v>
      </c>
      <c r="D130" s="63">
        <f>SUM(D131,D136,D140,D141,D144,D151,D159,D160,D163)</f>
        <v>10582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7282</v>
      </c>
      <c r="I130" s="63">
        <f>SUM(I131,I136,I140,I141,I144,I151,I159,I160,I163)</f>
        <v>7282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8582</v>
      </c>
      <c r="D131" s="169">
        <f>SUM(D132:D135)</f>
        <v>8582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5282</v>
      </c>
      <c r="I131" s="169">
        <f t="shared" si="10"/>
        <v>5282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5000</v>
      </c>
      <c r="D133" s="74">
        <f>5000</f>
        <v>5000</v>
      </c>
      <c r="E133" s="74"/>
      <c r="F133" s="74"/>
      <c r="G133" s="157"/>
      <c r="H133" s="72">
        <f t="shared" si="8"/>
        <v>3000</v>
      </c>
      <c r="I133" s="74">
        <v>3000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3582</v>
      </c>
      <c r="D135" s="74">
        <f>3582</f>
        <v>3582</v>
      </c>
      <c r="E135" s="74"/>
      <c r="F135" s="74"/>
      <c r="G135" s="157"/>
      <c r="H135" s="72">
        <f t="shared" si="8"/>
        <v>2282</v>
      </c>
      <c r="I135" s="74">
        <v>2282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2000</v>
      </c>
      <c r="D163" s="163">
        <f>2000</f>
        <v>2000</v>
      </c>
      <c r="E163" s="163"/>
      <c r="F163" s="163"/>
      <c r="G163" s="164"/>
      <c r="H163" s="117">
        <f t="shared" si="8"/>
        <v>2000</v>
      </c>
      <c r="I163" s="163">
        <v>2000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179000</v>
      </c>
      <c r="D194" s="139">
        <f>SUM(D195,D230,D269)</f>
        <v>179000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119000</v>
      </c>
      <c r="I194" s="139">
        <f>SUM(I195,I230,I269)</f>
        <v>119000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179000</v>
      </c>
      <c r="D195" s="144">
        <f>D196+D204</f>
        <v>179000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119000</v>
      </c>
      <c r="I195" s="144">
        <f>I196+I204</f>
        <v>119000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179000</v>
      </c>
      <c r="D204" s="63">
        <f>D205+D215+D216+D225+D226+D227+D229</f>
        <v>179000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119000</v>
      </c>
      <c r="I204" s="63">
        <f>I205+I215+I216+I225+I226+I227+I229</f>
        <v>119000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50000</v>
      </c>
      <c r="D216" s="160">
        <f>SUM(D217:D224)</f>
        <v>50000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50000</v>
      </c>
      <c r="D224" s="74">
        <f>50000</f>
        <v>50000</v>
      </c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129000</v>
      </c>
      <c r="D225" s="74">
        <f>10000+14000+100000+5000</f>
        <v>129000</v>
      </c>
      <c r="E225" s="74"/>
      <c r="F225" s="74"/>
      <c r="G225" s="157"/>
      <c r="H225" s="72">
        <f t="shared" si="24"/>
        <v>119000</v>
      </c>
      <c r="I225" s="74">
        <v>119000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242082</v>
      </c>
      <c r="D286" s="233">
        <f t="shared" si="42"/>
        <v>242082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180082</v>
      </c>
      <c r="I286" s="233">
        <f t="shared" si="42"/>
        <v>180082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322" t="s">
        <v>297</v>
      </c>
      <c r="B287" s="323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341" t="s">
        <v>298</v>
      </c>
      <c r="B288" s="342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1" sqref="C11:L11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312" t="s">
        <v>323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7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10" t="s">
        <v>320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2" x14ac:dyDescent="0.25">
      <c r="A7" s="4" t="s">
        <v>10</v>
      </c>
      <c r="B7" s="5"/>
      <c r="C7" s="316" t="s">
        <v>324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2" ht="12.75" customHeight="1" x14ac:dyDescent="0.25">
      <c r="A9" s="4"/>
      <c r="B9" s="5" t="s">
        <v>13</v>
      </c>
      <c r="C9" s="310" t="s">
        <v>14</v>
      </c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2.75" customHeight="1" x14ac:dyDescent="0.25">
      <c r="A10" s="4"/>
      <c r="B10" s="5" t="s">
        <v>15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2" ht="12.75" customHeight="1" x14ac:dyDescent="0.25">
      <c r="A11" s="4"/>
      <c r="B11" s="5" t="s">
        <v>16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2" ht="12.75" customHeight="1" x14ac:dyDescent="0.25">
      <c r="A12" s="4"/>
      <c r="B12" s="5" t="s">
        <v>17</v>
      </c>
      <c r="C12" s="310" t="s">
        <v>325</v>
      </c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1193526</v>
      </c>
      <c r="D20" s="28">
        <f>SUM(D21,D24,D25,D41,D43)</f>
        <v>1156456</v>
      </c>
      <c r="E20" s="28">
        <f>SUM(E21,E24,E43)</f>
        <v>0</v>
      </c>
      <c r="F20" s="28">
        <f>SUM(F21,F26,F43)</f>
        <v>37070</v>
      </c>
      <c r="G20" s="29">
        <f>SUM(G21,G45)</f>
        <v>0</v>
      </c>
      <c r="H20" s="27">
        <f>SUM(I20:L20)</f>
        <v>929686</v>
      </c>
      <c r="I20" s="28">
        <f>SUM(I21,I24,I25,I41,I43)</f>
        <v>892616</v>
      </c>
      <c r="J20" s="28">
        <f>SUM(J21,J24,J43)</f>
        <v>0</v>
      </c>
      <c r="K20" s="28">
        <f>SUM(K21,K26,K43)</f>
        <v>37070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1156456</v>
      </c>
      <c r="D24" s="51">
        <f>494396+662060</f>
        <v>1156456</v>
      </c>
      <c r="E24" s="51"/>
      <c r="F24" s="52" t="s">
        <v>35</v>
      </c>
      <c r="G24" s="53" t="s">
        <v>35</v>
      </c>
      <c r="H24" s="50">
        <f t="shared" si="1"/>
        <v>892616</v>
      </c>
      <c r="I24" s="51">
        <f>I51</f>
        <v>892616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37070</v>
      </c>
      <c r="D26" s="59" t="s">
        <v>35</v>
      </c>
      <c r="E26" s="59" t="s">
        <v>35</v>
      </c>
      <c r="F26" s="63">
        <f>SUM(F27,F31,F33,F36)</f>
        <v>37070</v>
      </c>
      <c r="G26" s="60" t="s">
        <v>35</v>
      </c>
      <c r="H26" s="57">
        <f t="shared" si="1"/>
        <v>37070</v>
      </c>
      <c r="I26" s="59" t="s">
        <v>35</v>
      </c>
      <c r="J26" s="59" t="s">
        <v>35</v>
      </c>
      <c r="K26" s="63">
        <f>SUM(K27,K31,K33,K36)</f>
        <v>37070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37070</v>
      </c>
      <c r="D36" s="59" t="s">
        <v>35</v>
      </c>
      <c r="E36" s="59" t="s">
        <v>35</v>
      </c>
      <c r="F36" s="63">
        <f>SUM(F37:F40)</f>
        <v>37070</v>
      </c>
      <c r="G36" s="60" t="s">
        <v>35</v>
      </c>
      <c r="H36" s="57">
        <f t="shared" si="1"/>
        <v>37070</v>
      </c>
      <c r="I36" s="59" t="s">
        <v>35</v>
      </c>
      <c r="J36" s="59" t="s">
        <v>35</v>
      </c>
      <c r="K36" s="63">
        <f>SUM(K37:K40)</f>
        <v>37070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37070</v>
      </c>
      <c r="D40" s="87" t="s">
        <v>35</v>
      </c>
      <c r="E40" s="87" t="s">
        <v>35</v>
      </c>
      <c r="F40" s="88">
        <v>37070</v>
      </c>
      <c r="G40" s="89" t="s">
        <v>35</v>
      </c>
      <c r="H40" s="86">
        <f t="shared" si="1"/>
        <v>37070</v>
      </c>
      <c r="I40" s="87" t="s">
        <v>35</v>
      </c>
      <c r="J40" s="87" t="s">
        <v>35</v>
      </c>
      <c r="K40" s="88">
        <v>37070</v>
      </c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1193526</v>
      </c>
      <c r="D50" s="128">
        <f>SUM(D51,D283)</f>
        <v>1156456</v>
      </c>
      <c r="E50" s="128">
        <f>SUM(E51,E283)</f>
        <v>0</v>
      </c>
      <c r="F50" s="128">
        <f>SUM(F51,F283)</f>
        <v>37070</v>
      </c>
      <c r="G50" s="129">
        <f>SUM(G51,G283)</f>
        <v>0</v>
      </c>
      <c r="H50" s="127">
        <f t="shared" ref="H50:H113" si="6">SUM(I50:L50)</f>
        <v>929686</v>
      </c>
      <c r="I50" s="128">
        <f>SUM(I51,I283)</f>
        <v>892616</v>
      </c>
      <c r="J50" s="128">
        <f>SUM(J51,J283)</f>
        <v>0</v>
      </c>
      <c r="K50" s="128">
        <f>SUM(K51,K283)</f>
        <v>37070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1193526</v>
      </c>
      <c r="D51" s="134">
        <f>SUM(D52,D194)</f>
        <v>1156456</v>
      </c>
      <c r="E51" s="134">
        <f>SUM(E52,E194)</f>
        <v>0</v>
      </c>
      <c r="F51" s="134">
        <f>SUM(F52,F194)</f>
        <v>37070</v>
      </c>
      <c r="G51" s="135">
        <f>SUM(G52,G194)</f>
        <v>0</v>
      </c>
      <c r="H51" s="133">
        <f t="shared" si="6"/>
        <v>929686</v>
      </c>
      <c r="I51" s="134">
        <f>SUM(I52,I194)</f>
        <v>892616</v>
      </c>
      <c r="J51" s="134">
        <f>SUM(J52,J194)</f>
        <v>0</v>
      </c>
      <c r="K51" s="134">
        <f>SUM(K52,K194)</f>
        <v>37070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998466</v>
      </c>
      <c r="D52" s="139">
        <f>SUM(D53,D75,D173,D187)</f>
        <v>961396</v>
      </c>
      <c r="E52" s="139">
        <f>SUM(E53,E75,E173,E187)</f>
        <v>0</v>
      </c>
      <c r="F52" s="139">
        <f>SUM(F53,F75,F173,F187)</f>
        <v>37070</v>
      </c>
      <c r="G52" s="140">
        <f>SUM(G53,G75,G173,G187)</f>
        <v>0</v>
      </c>
      <c r="H52" s="138">
        <f t="shared" si="6"/>
        <v>929686</v>
      </c>
      <c r="I52" s="139">
        <f>SUM(I53,I75,I173,I187)</f>
        <v>892616</v>
      </c>
      <c r="J52" s="139">
        <f>SUM(J53,J75,J173,J187)</f>
        <v>0</v>
      </c>
      <c r="K52" s="139">
        <f>SUM(K53,K75,K173,K187)</f>
        <v>37070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>
        <v>0</v>
      </c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>
        <v>0</v>
      </c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>
        <v>0</v>
      </c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>
        <v>0</v>
      </c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>
        <v>0</v>
      </c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>
        <v>0</v>
      </c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>
        <v>0</v>
      </c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>
        <v>0</v>
      </c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>
        <v>0</v>
      </c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>
        <v>0</v>
      </c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>
        <v>0</v>
      </c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>
        <v>0</v>
      </c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>
        <v>0</v>
      </c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>
        <v>0</v>
      </c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>
        <v>0</v>
      </c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>
        <v>0</v>
      </c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998466</v>
      </c>
      <c r="D75" s="144">
        <f>SUM(D76,D83,D130,D164,D165,D172)</f>
        <v>961396</v>
      </c>
      <c r="E75" s="144">
        <f>SUM(E76,E83,E130,E164,E165,E172)</f>
        <v>0</v>
      </c>
      <c r="F75" s="144">
        <f>SUM(F76,F83,F130,F164,F165,F172)</f>
        <v>37070</v>
      </c>
      <c r="G75" s="145">
        <f>SUM(G76,G83,G130,G164,G165,G172)</f>
        <v>0</v>
      </c>
      <c r="H75" s="143">
        <f t="shared" si="6"/>
        <v>929686</v>
      </c>
      <c r="I75" s="144">
        <f>SUM(I76,I83,I130,I164,I165,I172)</f>
        <v>892616</v>
      </c>
      <c r="J75" s="144">
        <f>SUM(J76,J83,J130,J164,J165,J172)</f>
        <v>0</v>
      </c>
      <c r="K75" s="144">
        <f>SUM(K76,K83,K130,K164,K165,K172)</f>
        <v>37070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>
        <v>0</v>
      </c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>
        <v>0</v>
      </c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>
        <v>0</v>
      </c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>
        <v>0</v>
      </c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991866</v>
      </c>
      <c r="D83" s="63">
        <f>SUM(D84,D89,D95,D103,D112,D116,D122,D128)</f>
        <v>954796</v>
      </c>
      <c r="E83" s="63">
        <f>SUM(E84,E89,E95,E103,E112,E116,E122,E128)</f>
        <v>0</v>
      </c>
      <c r="F83" s="63">
        <f>SUM(F84,F89,F95,F103,F112,F116,F122,F128)</f>
        <v>37070</v>
      </c>
      <c r="G83" s="166">
        <f>SUM(G84,G89,G95,G103,G112,G116,G122,G128)</f>
        <v>0</v>
      </c>
      <c r="H83" s="57">
        <f t="shared" si="6"/>
        <v>923086</v>
      </c>
      <c r="I83" s="63">
        <f>SUM(I84,I89,I95,I103,I112,I116,I122,I128)</f>
        <v>886016</v>
      </c>
      <c r="J83" s="63">
        <f>SUM(J84,J89,J95,J103,J112,J116,J122,J128)</f>
        <v>0</v>
      </c>
      <c r="K83" s="63">
        <f>SUM(K84,K89,K95,K103,K112,K116,K122,K128)</f>
        <v>37070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>
        <v>0</v>
      </c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>
        <v>0</v>
      </c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>
        <v>0</v>
      </c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>
        <v>0</v>
      </c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24532</v>
      </c>
      <c r="D89" s="160">
        <f>SUM(D90:D94)</f>
        <v>24532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23532</v>
      </c>
      <c r="I89" s="160">
        <f>SUM(I90:I94)</f>
        <v>23532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11251</v>
      </c>
      <c r="D90" s="74">
        <f>11251</f>
        <v>11251</v>
      </c>
      <c r="E90" s="74"/>
      <c r="F90" s="74"/>
      <c r="G90" s="157"/>
      <c r="H90" s="72">
        <f t="shared" si="6"/>
        <v>11251</v>
      </c>
      <c r="I90" s="74">
        <v>11251</v>
      </c>
      <c r="J90" s="74"/>
      <c r="K90" s="74">
        <v>0</v>
      </c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2006</v>
      </c>
      <c r="D91" s="74">
        <f>2006</f>
        <v>2006</v>
      </c>
      <c r="E91" s="74"/>
      <c r="F91" s="74"/>
      <c r="G91" s="157"/>
      <c r="H91" s="72">
        <f t="shared" si="6"/>
        <v>2006</v>
      </c>
      <c r="I91" s="74">
        <v>2006</v>
      </c>
      <c r="J91" s="74"/>
      <c r="K91" s="74">
        <v>0</v>
      </c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11275</v>
      </c>
      <c r="D92" s="74">
        <f>11275</f>
        <v>11275</v>
      </c>
      <c r="E92" s="74"/>
      <c r="F92" s="74"/>
      <c r="G92" s="157"/>
      <c r="H92" s="72">
        <f t="shared" si="6"/>
        <v>10275</v>
      </c>
      <c r="I92" s="74">
        <v>10275</v>
      </c>
      <c r="J92" s="74"/>
      <c r="K92" s="74">
        <v>0</v>
      </c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>
        <v>0</v>
      </c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>
        <v>0</v>
      </c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3400</v>
      </c>
      <c r="D95" s="160">
        <f>SUM(D96:D102)</f>
        <v>3400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3400</v>
      </c>
      <c r="I95" s="160">
        <f>SUM(I96:I102)</f>
        <v>3400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>
        <v>0</v>
      </c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>
        <v>0</v>
      </c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>
        <v>0</v>
      </c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>
        <v>0</v>
      </c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>
        <v>0</v>
      </c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>
        <v>0</v>
      </c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3400</v>
      </c>
      <c r="D102" s="74">
        <f>3400</f>
        <v>3400</v>
      </c>
      <c r="E102" s="74"/>
      <c r="F102" s="74"/>
      <c r="G102" s="157"/>
      <c r="H102" s="72">
        <f t="shared" si="6"/>
        <v>3400</v>
      </c>
      <c r="I102" s="74">
        <v>3400</v>
      </c>
      <c r="J102" s="74"/>
      <c r="K102" s="74">
        <v>0</v>
      </c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774075</v>
      </c>
      <c r="D103" s="160">
        <f>SUM(D104:D111)</f>
        <v>774075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720598</v>
      </c>
      <c r="I103" s="160">
        <f>SUM(I104:I111)</f>
        <v>720598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>
        <v>0</v>
      </c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>
        <v>0</v>
      </c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>
        <v>0</v>
      </c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761425</v>
      </c>
      <c r="D107" s="74">
        <f>264425+120000+377000</f>
        <v>761425</v>
      </c>
      <c r="E107" s="74"/>
      <c r="F107" s="74"/>
      <c r="G107" s="157"/>
      <c r="H107" s="72">
        <f t="shared" si="6"/>
        <v>707948</v>
      </c>
      <c r="I107" s="74">
        <v>707948</v>
      </c>
      <c r="J107" s="74"/>
      <c r="K107" s="74">
        <v>0</v>
      </c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>
        <v>0</v>
      </c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12650</v>
      </c>
      <c r="D109" s="74">
        <f>12650</f>
        <v>12650</v>
      </c>
      <c r="E109" s="74"/>
      <c r="F109" s="74"/>
      <c r="G109" s="157"/>
      <c r="H109" s="72">
        <f t="shared" si="6"/>
        <v>12650</v>
      </c>
      <c r="I109" s="74">
        <v>12650</v>
      </c>
      <c r="J109" s="74"/>
      <c r="K109" s="74">
        <v>0</v>
      </c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>
        <v>0</v>
      </c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>
        <v>0</v>
      </c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>
        <v>0</v>
      </c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>
        <v>0</v>
      </c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>
        <v>0</v>
      </c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121759</v>
      </c>
      <c r="D116" s="160">
        <f>SUM(D117:D121)</f>
        <v>84689</v>
      </c>
      <c r="E116" s="160">
        <f>SUM(E117:E121)</f>
        <v>0</v>
      </c>
      <c r="F116" s="160">
        <f>SUM(F117:F121)</f>
        <v>37070</v>
      </c>
      <c r="G116" s="161">
        <f>SUM(G117:G121)</f>
        <v>0</v>
      </c>
      <c r="H116" s="72">
        <f t="shared" ref="H116:H188" si="8">SUM(I116:L116)</f>
        <v>121759</v>
      </c>
      <c r="I116" s="160">
        <f>SUM(I117:I121)</f>
        <v>84689</v>
      </c>
      <c r="J116" s="160">
        <f>SUM(J117:J121)</f>
        <v>0</v>
      </c>
      <c r="K116" s="160">
        <f>SUM(K117:K121)</f>
        <v>37070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93916</v>
      </c>
      <c r="D117" s="74">
        <f>56846</f>
        <v>56846</v>
      </c>
      <c r="E117" s="74"/>
      <c r="F117" s="74">
        <v>37070</v>
      </c>
      <c r="G117" s="157"/>
      <c r="H117" s="72">
        <f t="shared" si="8"/>
        <v>93916</v>
      </c>
      <c r="I117" s="74">
        <v>56846</v>
      </c>
      <c r="J117" s="74"/>
      <c r="K117" s="74">
        <v>37070</v>
      </c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>
        <v>0</v>
      </c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24121</v>
      </c>
      <c r="D119" s="74">
        <f>24121</f>
        <v>24121</v>
      </c>
      <c r="E119" s="74"/>
      <c r="F119" s="74"/>
      <c r="G119" s="157"/>
      <c r="H119" s="72">
        <f t="shared" si="8"/>
        <v>24121</v>
      </c>
      <c r="I119" s="74">
        <v>24121</v>
      </c>
      <c r="J119" s="74"/>
      <c r="K119" s="74">
        <v>0</v>
      </c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>
        <v>0</v>
      </c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3722</v>
      </c>
      <c r="D121" s="74">
        <f>3722</f>
        <v>3722</v>
      </c>
      <c r="E121" s="74"/>
      <c r="F121" s="74"/>
      <c r="G121" s="157"/>
      <c r="H121" s="72">
        <f t="shared" si="8"/>
        <v>3722</v>
      </c>
      <c r="I121" s="74">
        <v>3722</v>
      </c>
      <c r="J121" s="74"/>
      <c r="K121" s="74">
        <v>0</v>
      </c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68100</v>
      </c>
      <c r="D122" s="160">
        <f>SUM(D123:D127)</f>
        <v>68100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53797</v>
      </c>
      <c r="I122" s="160">
        <f>SUM(I123:I127)</f>
        <v>53797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>
        <v>0</v>
      </c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>
        <v>0</v>
      </c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>
        <v>0</v>
      </c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1000</v>
      </c>
      <c r="D126" s="74">
        <f>1000</f>
        <v>1000</v>
      </c>
      <c r="E126" s="74"/>
      <c r="F126" s="74"/>
      <c r="G126" s="157"/>
      <c r="H126" s="72">
        <f t="shared" si="8"/>
        <v>1000</v>
      </c>
      <c r="I126" s="74">
        <v>1000</v>
      </c>
      <c r="J126" s="74"/>
      <c r="K126" s="74">
        <v>0</v>
      </c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67100</v>
      </c>
      <c r="D127" s="74">
        <f>11500+600+15000+35000+3000+2000</f>
        <v>67100</v>
      </c>
      <c r="E127" s="74"/>
      <c r="F127" s="74"/>
      <c r="G127" s="157"/>
      <c r="H127" s="72">
        <f t="shared" si="8"/>
        <v>52797</v>
      </c>
      <c r="I127" s="74">
        <v>52797</v>
      </c>
      <c r="J127" s="74"/>
      <c r="K127" s="74">
        <v>0</v>
      </c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>
        <v>0</v>
      </c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4500</v>
      </c>
      <c r="D130" s="63">
        <f>SUM(D131,D136,D140,D141,D144,D151,D159,D160,D163)</f>
        <v>4500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4500</v>
      </c>
      <c r="I130" s="63">
        <f>SUM(I131,I136,I140,I141,I144,I151,I159,I160,I163)</f>
        <v>4500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4500</v>
      </c>
      <c r="D131" s="169">
        <f>SUM(D132:D135)</f>
        <v>4500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4500</v>
      </c>
      <c r="I131" s="169">
        <f t="shared" si="10"/>
        <v>4500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>
        <v>0</v>
      </c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4500</v>
      </c>
      <c r="D133" s="74">
        <f>4500</f>
        <v>4500</v>
      </c>
      <c r="E133" s="74"/>
      <c r="F133" s="74"/>
      <c r="G133" s="157"/>
      <c r="H133" s="72">
        <f t="shared" si="8"/>
        <v>4500</v>
      </c>
      <c r="I133" s="74">
        <v>4500</v>
      </c>
      <c r="J133" s="74"/>
      <c r="K133" s="74">
        <v>0</v>
      </c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>
        <v>0</v>
      </c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>
        <v>0</v>
      </c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>
        <v>0</v>
      </c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>
        <v>0</v>
      </c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>
        <v>0</v>
      </c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>
        <v>0</v>
      </c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>
        <v>0</v>
      </c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>
        <v>0</v>
      </c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>
        <v>0</v>
      </c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>
        <v>0</v>
      </c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>
        <v>0</v>
      </c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>
        <v>0</v>
      </c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>
        <v>0</v>
      </c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>
        <v>0</v>
      </c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>
        <v>0</v>
      </c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>
        <v>0</v>
      </c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>
        <v>0</v>
      </c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>
        <v>0</v>
      </c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>
        <v>0</v>
      </c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>
        <v>0</v>
      </c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>
        <v>0</v>
      </c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>
        <v>0</v>
      </c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>
        <v>0</v>
      </c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>
        <v>0</v>
      </c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>
        <v>0</v>
      </c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>
        <v>0</v>
      </c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2100</v>
      </c>
      <c r="D165" s="63">
        <f>SUM(D166,D171)</f>
        <v>2100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2100</v>
      </c>
      <c r="I165" s="63">
        <f>SUM(I166,I171)</f>
        <v>2100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2100</v>
      </c>
      <c r="D166" s="169">
        <f>SUM(D167:D170)</f>
        <v>2100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2100</v>
      </c>
      <c r="I166" s="169">
        <f>SUM(I167:I170)</f>
        <v>2100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>
        <v>0</v>
      </c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>
        <v>0</v>
      </c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>
        <v>0</v>
      </c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2100</v>
      </c>
      <c r="D170" s="74">
        <f>2100</f>
        <v>2100</v>
      </c>
      <c r="E170" s="74"/>
      <c r="F170" s="74"/>
      <c r="G170" s="157"/>
      <c r="H170" s="72">
        <f t="shared" si="8"/>
        <v>2100</v>
      </c>
      <c r="I170" s="74">
        <v>2100</v>
      </c>
      <c r="J170" s="74"/>
      <c r="K170" s="74">
        <v>0</v>
      </c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>
        <v>0</v>
      </c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>
        <v>0</v>
      </c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>
        <v>0</v>
      </c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>
        <v>0</v>
      </c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>
        <v>0</v>
      </c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>
        <v>0</v>
      </c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>
        <v>0</v>
      </c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>
        <v>0</v>
      </c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>
        <v>0</v>
      </c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>
        <v>0</v>
      </c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>
        <v>0</v>
      </c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>
        <v>0</v>
      </c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>
        <v>0</v>
      </c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>
        <v>0</v>
      </c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195060</v>
      </c>
      <c r="D194" s="139">
        <f>SUM(D195,D230,D269)</f>
        <v>195060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30000</v>
      </c>
      <c r="D195" s="144">
        <f>D196+D204</f>
        <v>30000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>
        <v>0</v>
      </c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>
        <v>0</v>
      </c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>
        <v>0</v>
      </c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>
        <v>0</v>
      </c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>
        <v>0</v>
      </c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>
        <v>0</v>
      </c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30000</v>
      </c>
      <c r="D204" s="63">
        <f>D205+D215+D216+D225+D226+D227+D229</f>
        <v>30000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>
        <v>0</v>
      </c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>
        <v>0</v>
      </c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>
        <v>0</v>
      </c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>
        <v>0</v>
      </c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>
        <v>0</v>
      </c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>
        <v>0</v>
      </c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>
        <v>0</v>
      </c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>
        <v>0</v>
      </c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>
        <v>0</v>
      </c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>
        <v>0</v>
      </c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>
        <v>0</v>
      </c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>
        <v>0</v>
      </c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>
        <v>0</v>
      </c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>
        <v>0</v>
      </c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>
        <v>0</v>
      </c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>
        <v>0</v>
      </c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>
        <v>0</v>
      </c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>
        <v>0</v>
      </c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>
        <v>0</v>
      </c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30000</v>
      </c>
      <c r="D226" s="74">
        <f>30000</f>
        <v>30000</v>
      </c>
      <c r="E226" s="74"/>
      <c r="F226" s="74"/>
      <c r="G226" s="157"/>
      <c r="H226" s="72">
        <f t="shared" si="24"/>
        <v>0</v>
      </c>
      <c r="I226" s="74">
        <v>0</v>
      </c>
      <c r="J226" s="74"/>
      <c r="K226" s="74">
        <v>0</v>
      </c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>
        <v>0</v>
      </c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>
        <v>0</v>
      </c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165060</v>
      </c>
      <c r="D230" s="144">
        <f>D231+D251+D259</f>
        <v>165060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>
        <v>0</v>
      </c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>
        <v>0</v>
      </c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>
        <v>0</v>
      </c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>
        <v>0</v>
      </c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>
        <v>0</v>
      </c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>
        <v>0</v>
      </c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>
        <v>0</v>
      </c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>
        <v>0</v>
      </c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>
        <v>0</v>
      </c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>
        <v>0</v>
      </c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>
        <v>0</v>
      </c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>
        <v>0</v>
      </c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>
        <v>0</v>
      </c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>
        <v>0</v>
      </c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>
        <v>0</v>
      </c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>
        <v>0</v>
      </c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>
        <v>0</v>
      </c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>
        <v>0</v>
      </c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>
        <v>0</v>
      </c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>
        <v>0</v>
      </c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>
        <v>0</v>
      </c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165060</v>
      </c>
      <c r="D259" s="63">
        <f>SUM(D260,D264)</f>
        <v>165060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>
        <v>0</v>
      </c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>
        <v>0</v>
      </c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>
        <v>0</v>
      </c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165060</v>
      </c>
      <c r="D264" s="160">
        <f>SUM(D265:D268)</f>
        <v>165060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>
        <v>0</v>
      </c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>
        <v>0</v>
      </c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165060</v>
      </c>
      <c r="D267" s="74">
        <f>165060</f>
        <v>165060</v>
      </c>
      <c r="E267" s="74"/>
      <c r="F267" s="74"/>
      <c r="G267" s="157"/>
      <c r="H267" s="208">
        <f>SUM(I267:L267)</f>
        <v>0</v>
      </c>
      <c r="I267" s="74">
        <v>0</v>
      </c>
      <c r="J267" s="74"/>
      <c r="K267" s="74">
        <v>0</v>
      </c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>
        <v>0</v>
      </c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>
        <v>0</v>
      </c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>
        <v>0</v>
      </c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>
        <v>0</v>
      </c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>
        <v>0</v>
      </c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>
        <v>0</v>
      </c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>
        <v>0</v>
      </c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>
        <v>0</v>
      </c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>
        <v>0</v>
      </c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>
        <v>0</v>
      </c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>
        <v>0</v>
      </c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>
        <v>0</v>
      </c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1193526</v>
      </c>
      <c r="D286" s="233">
        <f t="shared" si="42"/>
        <v>1156456</v>
      </c>
      <c r="E286" s="233">
        <f t="shared" si="42"/>
        <v>0</v>
      </c>
      <c r="F286" s="233">
        <f t="shared" si="42"/>
        <v>37070</v>
      </c>
      <c r="G286" s="234">
        <f t="shared" si="42"/>
        <v>0</v>
      </c>
      <c r="H286" s="235">
        <f t="shared" si="42"/>
        <v>929686</v>
      </c>
      <c r="I286" s="233">
        <f t="shared" si="42"/>
        <v>892616</v>
      </c>
      <c r="J286" s="233">
        <f t="shared" si="42"/>
        <v>0</v>
      </c>
      <c r="K286" s="233">
        <f t="shared" si="42"/>
        <v>37070</v>
      </c>
      <c r="L286" s="236">
        <f t="shared" si="42"/>
        <v>0</v>
      </c>
    </row>
    <row r="287" spans="1:13" s="24" customFormat="1" ht="13.5" thickTop="1" thickBot="1" x14ac:dyDescent="0.3">
      <c r="A287" s="322" t="s">
        <v>297</v>
      </c>
      <c r="B287" s="323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341" t="s">
        <v>298</v>
      </c>
      <c r="B288" s="342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1" sqref="C11:L11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312" t="s">
        <v>326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7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10" t="s">
        <v>320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2" x14ac:dyDescent="0.25">
      <c r="A7" s="4" t="s">
        <v>10</v>
      </c>
      <c r="B7" s="5"/>
      <c r="C7" s="316" t="s">
        <v>327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2" ht="12.75" customHeight="1" x14ac:dyDescent="0.25">
      <c r="A9" s="4"/>
      <c r="B9" s="5" t="s">
        <v>13</v>
      </c>
      <c r="C9" s="310" t="s">
        <v>14</v>
      </c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2.75" customHeight="1" x14ac:dyDescent="0.25">
      <c r="A10" s="4"/>
      <c r="B10" s="5" t="s">
        <v>15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2" ht="12.75" customHeight="1" x14ac:dyDescent="0.25">
      <c r="A11" s="4"/>
      <c r="B11" s="5" t="s">
        <v>16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2" ht="12.75" customHeight="1" x14ac:dyDescent="0.25">
      <c r="A12" s="4"/>
      <c r="B12" s="5" t="s">
        <v>17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3422073</v>
      </c>
      <c r="D20" s="28">
        <f>SUM(D21,D24,D25,D41,D43)</f>
        <v>3422073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2333937</v>
      </c>
      <c r="I20" s="28">
        <f>SUM(I21,I24,I25,I41,I43)</f>
        <v>2333937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3422073</v>
      </c>
      <c r="D24" s="51">
        <f>4719802-1297729</f>
        <v>3422073</v>
      </c>
      <c r="E24" s="51"/>
      <c r="F24" s="52" t="s">
        <v>35</v>
      </c>
      <c r="G24" s="53" t="s">
        <v>35</v>
      </c>
      <c r="H24" s="50">
        <f t="shared" si="1"/>
        <v>2333937</v>
      </c>
      <c r="I24" s="51">
        <f>I51</f>
        <v>2333937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3422073</v>
      </c>
      <c r="D50" s="128">
        <f>SUM(D51,D283)</f>
        <v>3422073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2333937</v>
      </c>
      <c r="I50" s="128">
        <f>SUM(I51,I283)</f>
        <v>2333937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3422073</v>
      </c>
      <c r="D51" s="134">
        <f>SUM(D52,D194)</f>
        <v>3422073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2333937</v>
      </c>
      <c r="I51" s="134">
        <f>SUM(I52,I194)</f>
        <v>2333937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443550</v>
      </c>
      <c r="D52" s="139">
        <f>SUM(D53,D75,D173,D187)</f>
        <v>443550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61654</v>
      </c>
      <c r="I52" s="139">
        <f>SUM(I53,I75,I173,I187)</f>
        <v>61654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443550</v>
      </c>
      <c r="D75" s="144">
        <f>SUM(D76,D83,D130,D164,D165,D172)</f>
        <v>443550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61654</v>
      </c>
      <c r="I75" s="144">
        <f>SUM(I76,I83,I130,I164,I165,I172)</f>
        <v>61654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443550</v>
      </c>
      <c r="D83" s="63">
        <f>SUM(D84,D89,D95,D103,D112,D116,D122,D128)</f>
        <v>443550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61654</v>
      </c>
      <c r="I83" s="63">
        <f>SUM(I84,I89,I95,I103,I112,I116,I122,I128)</f>
        <v>61654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2000</v>
      </c>
      <c r="D95" s="160">
        <f>SUM(D96:D102)</f>
        <v>2000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500</v>
      </c>
      <c r="I95" s="160">
        <f>SUM(I96:I102)</f>
        <v>500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2000</v>
      </c>
      <c r="D102" s="74">
        <f>2000</f>
        <v>2000</v>
      </c>
      <c r="E102" s="74"/>
      <c r="F102" s="74"/>
      <c r="G102" s="157"/>
      <c r="H102" s="72">
        <f t="shared" si="6"/>
        <v>500</v>
      </c>
      <c r="I102" s="74">
        <v>500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441550</v>
      </c>
      <c r="D103" s="160">
        <f>SUM(D104:D111)</f>
        <v>441550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61154</v>
      </c>
      <c r="I103" s="160">
        <f>SUM(I104:I111)</f>
        <v>61154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441550</v>
      </c>
      <c r="D104" s="74">
        <f>13000+418550+5000+5000</f>
        <v>441550</v>
      </c>
      <c r="E104" s="74"/>
      <c r="F104" s="74"/>
      <c r="G104" s="157"/>
      <c r="H104" s="72">
        <f t="shared" si="6"/>
        <v>61154</v>
      </c>
      <c r="I104" s="74">
        <v>61154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2978523</v>
      </c>
      <c r="D194" s="139">
        <f>SUM(D195,D230,D269)</f>
        <v>2978523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2272283</v>
      </c>
      <c r="I194" s="139">
        <f>SUM(I195,I230,I269)</f>
        <v>2272283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2978523</v>
      </c>
      <c r="D195" s="144">
        <f>D196+D204</f>
        <v>2978523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2272283</v>
      </c>
      <c r="I195" s="144">
        <f>I196+I204</f>
        <v>2272283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2978523</v>
      </c>
      <c r="D204" s="63">
        <f>D205+D215+D216+D225+D226+D227+D229</f>
        <v>2978523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2272283</v>
      </c>
      <c r="I204" s="63">
        <f>I205+I215+I216+I225+I226+I227+I229</f>
        <v>2272283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316788</v>
      </c>
      <c r="D225" s="74">
        <f>246230+4000+62811+3747</f>
        <v>316788</v>
      </c>
      <c r="E225" s="74"/>
      <c r="F225" s="74"/>
      <c r="G225" s="157"/>
      <c r="H225" s="72">
        <f t="shared" si="24"/>
        <v>129929</v>
      </c>
      <c r="I225" s="74">
        <v>129929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2661735</v>
      </c>
      <c r="D226" s="74">
        <f>1689331+193788+361634+233791+96891+42000+17300+27000</f>
        <v>2661735</v>
      </c>
      <c r="E226" s="74"/>
      <c r="F226" s="74"/>
      <c r="G226" s="157"/>
      <c r="H226" s="72">
        <f t="shared" si="24"/>
        <v>2142354</v>
      </c>
      <c r="I226" s="74">
        <v>2142354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3422073</v>
      </c>
      <c r="D286" s="233">
        <f t="shared" si="42"/>
        <v>3422073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2333937</v>
      </c>
      <c r="I286" s="233">
        <f t="shared" si="42"/>
        <v>2333937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322" t="s">
        <v>297</v>
      </c>
      <c r="B287" s="323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341" t="s">
        <v>298</v>
      </c>
      <c r="B288" s="342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1" sqref="C11:L11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312" t="s">
        <v>328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7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10" t="s">
        <v>320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2" x14ac:dyDescent="0.25">
      <c r="A7" s="4" t="s">
        <v>10</v>
      </c>
      <c r="B7" s="5"/>
      <c r="C7" s="316" t="s">
        <v>327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2" ht="12.75" customHeight="1" x14ac:dyDescent="0.25">
      <c r="A9" s="4"/>
      <c r="B9" s="5" t="s">
        <v>13</v>
      </c>
      <c r="C9" s="310"/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2.75" customHeight="1" x14ac:dyDescent="0.25">
      <c r="A10" s="4"/>
      <c r="B10" s="5" t="s">
        <v>15</v>
      </c>
      <c r="C10" s="310" t="s">
        <v>329</v>
      </c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2" ht="12.75" customHeight="1" x14ac:dyDescent="0.25">
      <c r="A11" s="4"/>
      <c r="B11" s="5" t="s">
        <v>16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2" ht="12.75" customHeight="1" x14ac:dyDescent="0.25">
      <c r="A12" s="4"/>
      <c r="B12" s="5" t="s">
        <v>17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1297729</v>
      </c>
      <c r="D20" s="28">
        <f>SUM(D21,D24,D25,D41,D43)</f>
        <v>1297729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1297729</v>
      </c>
      <c r="I20" s="28">
        <f>SUM(I21,I24,I25,I41,I43)</f>
        <v>1297729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1297729</v>
      </c>
      <c r="D24" s="51">
        <f>1297729</f>
        <v>1297729</v>
      </c>
      <c r="E24" s="51"/>
      <c r="F24" s="52" t="s">
        <v>35</v>
      </c>
      <c r="G24" s="53" t="s">
        <v>35</v>
      </c>
      <c r="H24" s="50">
        <f t="shared" si="1"/>
        <v>1297729</v>
      </c>
      <c r="I24" s="51">
        <f>I51</f>
        <v>1297729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1297729</v>
      </c>
      <c r="D50" s="128">
        <f>SUM(D51,D283)</f>
        <v>1297729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1297729</v>
      </c>
      <c r="I50" s="128">
        <f>SUM(I51,I283)</f>
        <v>1297729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1297729</v>
      </c>
      <c r="D51" s="134">
        <f>SUM(D52,D194)</f>
        <v>1297729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1297729</v>
      </c>
      <c r="I51" s="134">
        <f>SUM(I52,I194)</f>
        <v>1297729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1297729</v>
      </c>
      <c r="D194" s="139">
        <f>SUM(D195,D230,D269)</f>
        <v>1297729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1297729</v>
      </c>
      <c r="I194" s="139">
        <f>SUM(I195,I230,I269)</f>
        <v>1297729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1297729</v>
      </c>
      <c r="D195" s="144">
        <f>D196+D204</f>
        <v>1297729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1297729</v>
      </c>
      <c r="I195" s="144">
        <f>I196+I204</f>
        <v>1297729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1297729</v>
      </c>
      <c r="D204" s="63">
        <f>D205+D215+D216+D225+D226+D227+D229</f>
        <v>1297729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1297729</v>
      </c>
      <c r="I204" s="63">
        <f>I205+I215+I216+I225+I226+I227+I229</f>
        <v>1297729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1297729</v>
      </c>
      <c r="D225" s="74">
        <f>1297729</f>
        <v>1297729</v>
      </c>
      <c r="E225" s="74"/>
      <c r="F225" s="74"/>
      <c r="G225" s="157"/>
      <c r="H225" s="72">
        <f t="shared" si="24"/>
        <v>1297729</v>
      </c>
      <c r="I225" s="74">
        <v>1297729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1297729</v>
      </c>
      <c r="D286" s="233">
        <f t="shared" si="42"/>
        <v>1297729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1297729</v>
      </c>
      <c r="I286" s="233">
        <f t="shared" si="42"/>
        <v>1297729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322" t="s">
        <v>297</v>
      </c>
      <c r="B287" s="323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341" t="s">
        <v>298</v>
      </c>
      <c r="B288" s="342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312" t="s">
        <v>352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35.25" customHeight="1" x14ac:dyDescent="0.25">
      <c r="A2" s="313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12.75" customHeight="1" x14ac:dyDescent="0.25">
      <c r="A3" s="2" t="s">
        <v>2</v>
      </c>
      <c r="B3" s="3"/>
      <c r="C3" s="316" t="s">
        <v>3</v>
      </c>
      <c r="D3" s="316"/>
      <c r="E3" s="316"/>
      <c r="F3" s="316"/>
      <c r="G3" s="316"/>
      <c r="H3" s="316"/>
      <c r="I3" s="316"/>
      <c r="J3" s="316"/>
      <c r="K3" s="316"/>
      <c r="L3" s="317"/>
    </row>
    <row r="4" spans="1:12" ht="12.75" customHeight="1" x14ac:dyDescent="0.25">
      <c r="A4" s="2" t="s">
        <v>4</v>
      </c>
      <c r="B4" s="3"/>
      <c r="C4" s="316" t="s">
        <v>5</v>
      </c>
      <c r="D4" s="316"/>
      <c r="E4" s="316"/>
      <c r="F4" s="316"/>
      <c r="G4" s="316"/>
      <c r="H4" s="316"/>
      <c r="I4" s="316"/>
      <c r="J4" s="316"/>
      <c r="K4" s="316"/>
      <c r="L4" s="317"/>
    </row>
    <row r="5" spans="1:12" ht="12.75" customHeight="1" x14ac:dyDescent="0.25">
      <c r="A5" s="4" t="s">
        <v>6</v>
      </c>
      <c r="B5" s="5"/>
      <c r="C5" s="310" t="s">
        <v>353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2.75" customHeight="1" x14ac:dyDescent="0.25">
      <c r="A6" s="4" t="s">
        <v>8</v>
      </c>
      <c r="B6" s="5"/>
      <c r="C6" s="310" t="s">
        <v>354</v>
      </c>
      <c r="D6" s="310"/>
      <c r="E6" s="310"/>
      <c r="F6" s="310"/>
      <c r="G6" s="310"/>
      <c r="H6" s="310"/>
      <c r="I6" s="310"/>
      <c r="J6" s="310"/>
      <c r="K6" s="310"/>
      <c r="L6" s="311"/>
    </row>
    <row r="7" spans="1:12" x14ac:dyDescent="0.25">
      <c r="A7" s="4" t="s">
        <v>10</v>
      </c>
      <c r="B7" s="5"/>
      <c r="C7" s="316" t="s">
        <v>355</v>
      </c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 customHeight="1" x14ac:dyDescent="0.25">
      <c r="A8" s="6" t="s">
        <v>12</v>
      </c>
      <c r="B8" s="5"/>
      <c r="C8" s="318"/>
      <c r="D8" s="318"/>
      <c r="E8" s="318"/>
      <c r="F8" s="318"/>
      <c r="G8" s="318"/>
      <c r="H8" s="318"/>
      <c r="I8" s="318"/>
      <c r="J8" s="318"/>
      <c r="K8" s="318"/>
      <c r="L8" s="319"/>
    </row>
    <row r="9" spans="1:12" ht="12.75" customHeight="1" x14ac:dyDescent="0.25">
      <c r="A9" s="4"/>
      <c r="B9" s="5" t="s">
        <v>13</v>
      </c>
      <c r="C9" s="310"/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2.75" customHeight="1" x14ac:dyDescent="0.25">
      <c r="A10" s="4"/>
      <c r="B10" s="5" t="s">
        <v>15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1"/>
    </row>
    <row r="11" spans="1:12" ht="12.75" customHeight="1" x14ac:dyDescent="0.25">
      <c r="A11" s="4"/>
      <c r="B11" s="5" t="s">
        <v>16</v>
      </c>
      <c r="C11" s="318" t="s">
        <v>356</v>
      </c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2" ht="12.75" customHeight="1" x14ac:dyDescent="0.25">
      <c r="A12" s="4"/>
      <c r="B12" s="5" t="s">
        <v>17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1"/>
    </row>
    <row r="13" spans="1:12" ht="12.75" customHeight="1" x14ac:dyDescent="0.25">
      <c r="A13" s="4"/>
      <c r="B13" s="5" t="s">
        <v>18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324" t="s">
        <v>19</v>
      </c>
      <c r="B15" s="327" t="s">
        <v>20</v>
      </c>
      <c r="C15" s="329" t="s">
        <v>21</v>
      </c>
      <c r="D15" s="330"/>
      <c r="E15" s="330"/>
      <c r="F15" s="330"/>
      <c r="G15" s="331"/>
      <c r="H15" s="329" t="s">
        <v>22</v>
      </c>
      <c r="I15" s="330"/>
      <c r="J15" s="330"/>
      <c r="K15" s="330"/>
      <c r="L15" s="332"/>
    </row>
    <row r="16" spans="1:12" s="11" customFormat="1" ht="12.75" customHeight="1" x14ac:dyDescent="0.25">
      <c r="A16" s="325"/>
      <c r="B16" s="328"/>
      <c r="C16" s="333" t="s">
        <v>23</v>
      </c>
      <c r="D16" s="334" t="s">
        <v>24</v>
      </c>
      <c r="E16" s="336" t="s">
        <v>25</v>
      </c>
      <c r="F16" s="338" t="s">
        <v>26</v>
      </c>
      <c r="G16" s="340" t="s">
        <v>27</v>
      </c>
      <c r="H16" s="333" t="s">
        <v>23</v>
      </c>
      <c r="I16" s="334" t="s">
        <v>24</v>
      </c>
      <c r="J16" s="336" t="s">
        <v>25</v>
      </c>
      <c r="K16" s="338" t="s">
        <v>26</v>
      </c>
      <c r="L16" s="320" t="s">
        <v>27</v>
      </c>
    </row>
    <row r="17" spans="1:12" s="12" customFormat="1" ht="61.5" customHeight="1" thickBot="1" x14ac:dyDescent="0.3">
      <c r="A17" s="326"/>
      <c r="B17" s="328"/>
      <c r="C17" s="333"/>
      <c r="D17" s="335"/>
      <c r="E17" s="337"/>
      <c r="F17" s="339"/>
      <c r="G17" s="340"/>
      <c r="H17" s="343"/>
      <c r="I17" s="344"/>
      <c r="J17" s="337"/>
      <c r="K17" s="339"/>
      <c r="L17" s="321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124958</v>
      </c>
      <c r="D20" s="28">
        <f>SUM(D21,D24,D25,D41,D43)</f>
        <v>124958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124958</v>
      </c>
      <c r="I20" s="28">
        <f>SUM(I21,I24,I25,I41,I43)</f>
        <v>124958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124958</v>
      </c>
      <c r="D21" s="34">
        <f>SUM(D22:D23)</f>
        <v>124958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124958</v>
      </c>
      <c r="I21" s="34">
        <f>SUM(I22:I23)</f>
        <v>124958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124958</v>
      </c>
      <c r="D23" s="46">
        <v>124958</v>
      </c>
      <c r="E23" s="46"/>
      <c r="F23" s="46"/>
      <c r="G23" s="47"/>
      <c r="H23" s="45">
        <f t="shared" si="1"/>
        <v>124958</v>
      </c>
      <c r="I23" s="46">
        <v>124958</v>
      </c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0</v>
      </c>
      <c r="D24" s="51"/>
      <c r="E24" s="51"/>
      <c r="F24" s="52" t="s">
        <v>35</v>
      </c>
      <c r="G24" s="53" t="s">
        <v>35</v>
      </c>
      <c r="H24" s="50">
        <f t="shared" si="1"/>
        <v>0</v>
      </c>
      <c r="I24" s="51"/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117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124958</v>
      </c>
      <c r="D50" s="128">
        <f>SUM(D51,D283)</f>
        <v>124958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124958</v>
      </c>
      <c r="I50" s="128">
        <f>SUM(I51,I283)</f>
        <v>124958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57635</v>
      </c>
      <c r="D51" s="134">
        <f>SUM(D52,D194)</f>
        <v>57635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60980</v>
      </c>
      <c r="I51" s="134">
        <f>SUM(I52,I194)</f>
        <v>60980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57635</v>
      </c>
      <c r="D52" s="139">
        <f>SUM(D53,D75,D173,D187)</f>
        <v>57635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60980</v>
      </c>
      <c r="I52" s="139">
        <f>SUM(I53,I75,I173,I187)</f>
        <v>60980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35614</v>
      </c>
      <c r="D53" s="144">
        <f>SUM(D54,D67)</f>
        <v>35614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35681</v>
      </c>
      <c r="I53" s="144">
        <f>SUM(I54,I67)</f>
        <v>35681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28816</v>
      </c>
      <c r="D54" s="63">
        <f>SUM(D55,D58,D66)</f>
        <v>28816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28816</v>
      </c>
      <c r="I54" s="63">
        <f>SUM(I55,I58,I66)</f>
        <v>28816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21750</v>
      </c>
      <c r="D55" s="151">
        <f>SUM(D56:D57)</f>
        <v>21750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21750</v>
      </c>
      <c r="I55" s="151">
        <f>SUM(I56:I57)</f>
        <v>21750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21750</v>
      </c>
      <c r="D57" s="74">
        <v>21750</v>
      </c>
      <c r="E57" s="74"/>
      <c r="F57" s="74"/>
      <c r="G57" s="157"/>
      <c r="H57" s="72">
        <f t="shared" si="6"/>
        <v>21750</v>
      </c>
      <c r="I57" s="74">
        <v>21750</v>
      </c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7066</v>
      </c>
      <c r="D58" s="160">
        <f>SUM(D59:D65)</f>
        <v>7066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7066</v>
      </c>
      <c r="I58" s="160">
        <f>SUM(I59:I65)</f>
        <v>7066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7066</v>
      </c>
      <c r="D63" s="74">
        <v>7066</v>
      </c>
      <c r="E63" s="74"/>
      <c r="F63" s="74"/>
      <c r="G63" s="157"/>
      <c r="H63" s="72">
        <f t="shared" si="6"/>
        <v>7066</v>
      </c>
      <c r="I63" s="74">
        <v>7066</v>
      </c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6798</v>
      </c>
      <c r="D67" s="63">
        <f>SUM(D68:D69)</f>
        <v>6798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6865</v>
      </c>
      <c r="I67" s="63">
        <f>SUM(I68:I69)</f>
        <v>6865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6798</v>
      </c>
      <c r="D68" s="68">
        <v>6798</v>
      </c>
      <c r="E68" s="68"/>
      <c r="F68" s="68"/>
      <c r="G68" s="154"/>
      <c r="H68" s="66">
        <f t="shared" si="6"/>
        <v>6798</v>
      </c>
      <c r="I68" s="68">
        <v>6798</v>
      </c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67</v>
      </c>
      <c r="I69" s="160">
        <f>SUM(I70:I74)</f>
        <v>67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67</v>
      </c>
      <c r="I74" s="74">
        <v>67</v>
      </c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22021</v>
      </c>
      <c r="D75" s="144">
        <f>SUM(D76,D83,D130,D164,D165,D172)</f>
        <v>22021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25299</v>
      </c>
      <c r="I75" s="144">
        <f>SUM(I76,I83,I130,I164,I165,I172)</f>
        <v>25299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2782</v>
      </c>
      <c r="D76" s="63">
        <f>SUM(D77,D80)</f>
        <v>2782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3060</v>
      </c>
      <c r="I76" s="63">
        <f>SUM(I77,I80)</f>
        <v>3060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315</v>
      </c>
      <c r="D77" s="169">
        <f>SUM(D78:D79)</f>
        <v>315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248</v>
      </c>
      <c r="I77" s="169">
        <f>SUM(I78:I79)</f>
        <v>248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315</v>
      </c>
      <c r="D79" s="74">
        <v>315</v>
      </c>
      <c r="E79" s="74"/>
      <c r="F79" s="74"/>
      <c r="G79" s="157"/>
      <c r="H79" s="72">
        <f t="shared" si="6"/>
        <v>248</v>
      </c>
      <c r="I79" s="74">
        <v>248</v>
      </c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2467</v>
      </c>
      <c r="D80" s="160">
        <f>SUM(D81:D82)</f>
        <v>2467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2812</v>
      </c>
      <c r="I80" s="160">
        <f>SUM(I81:I82)</f>
        <v>2812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446</v>
      </c>
      <c r="D81" s="74">
        <v>446</v>
      </c>
      <c r="E81" s="74"/>
      <c r="F81" s="74"/>
      <c r="G81" s="157"/>
      <c r="H81" s="72">
        <f t="shared" si="6"/>
        <v>368</v>
      </c>
      <c r="I81" s="74">
        <v>368</v>
      </c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2021</v>
      </c>
      <c r="D82" s="74">
        <v>2021</v>
      </c>
      <c r="E82" s="74"/>
      <c r="F82" s="74"/>
      <c r="G82" s="157"/>
      <c r="H82" s="72">
        <f t="shared" si="6"/>
        <v>2444</v>
      </c>
      <c r="I82" s="74">
        <v>2444</v>
      </c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19239</v>
      </c>
      <c r="D83" s="63">
        <f>SUM(D84,D89,D95,D103,D112,D116,D122,D128)</f>
        <v>19239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22239</v>
      </c>
      <c r="I83" s="63">
        <f>SUM(I84,I89,I95,I103,I112,I116,I122,I128)</f>
        <v>22239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3065</v>
      </c>
      <c r="D95" s="160">
        <f>SUM(D96:D102)</f>
        <v>3065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3065</v>
      </c>
      <c r="I95" s="160">
        <f>SUM(I96:I102)</f>
        <v>3065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200</v>
      </c>
      <c r="D96" s="74">
        <v>200</v>
      </c>
      <c r="E96" s="74"/>
      <c r="F96" s="74"/>
      <c r="G96" s="157"/>
      <c r="H96" s="72">
        <f t="shared" si="6"/>
        <v>200</v>
      </c>
      <c r="I96" s="74">
        <v>200</v>
      </c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2865</v>
      </c>
      <c r="D102" s="74">
        <v>2865</v>
      </c>
      <c r="E102" s="74"/>
      <c r="F102" s="74"/>
      <c r="G102" s="157"/>
      <c r="H102" s="72">
        <f t="shared" si="6"/>
        <v>2865</v>
      </c>
      <c r="I102" s="74">
        <v>2865</v>
      </c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13236</v>
      </c>
      <c r="D116" s="160">
        <f>SUM(D117:D121)</f>
        <v>13236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13236</v>
      </c>
      <c r="I116" s="160">
        <f>SUM(I117:I121)</f>
        <v>13236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13236</v>
      </c>
      <c r="D117" s="74">
        <v>13236</v>
      </c>
      <c r="E117" s="74"/>
      <c r="F117" s="74"/>
      <c r="G117" s="157"/>
      <c r="H117" s="72">
        <f t="shared" si="8"/>
        <v>13236</v>
      </c>
      <c r="I117" s="74">
        <v>13236</v>
      </c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2938</v>
      </c>
      <c r="D122" s="160">
        <f>SUM(D123:D127)</f>
        <v>2938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5938</v>
      </c>
      <c r="I122" s="160">
        <f>SUM(I123:I127)</f>
        <v>5938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2938</v>
      </c>
      <c r="D127" s="74">
        <v>2938</v>
      </c>
      <c r="E127" s="74"/>
      <c r="F127" s="74"/>
      <c r="G127" s="157"/>
      <c r="H127" s="72">
        <f t="shared" si="8"/>
        <v>5938</v>
      </c>
      <c r="I127" s="74">
        <v>5938</v>
      </c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67323</v>
      </c>
      <c r="D283" s="160">
        <f>SUM(D284:D285)</f>
        <v>67323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63978</v>
      </c>
      <c r="I283" s="160">
        <f>SUM(I284:I285)</f>
        <v>63978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67323</v>
      </c>
      <c r="D284" s="74">
        <v>67323</v>
      </c>
      <c r="E284" s="74"/>
      <c r="F284" s="74"/>
      <c r="G284" s="157"/>
      <c r="H284" s="72">
        <f t="shared" si="37"/>
        <v>63978</v>
      </c>
      <c r="I284" s="74">
        <v>63978</v>
      </c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124958</v>
      </c>
      <c r="D286" s="233">
        <f t="shared" si="42"/>
        <v>124958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124958</v>
      </c>
      <c r="I286" s="233">
        <f t="shared" si="42"/>
        <v>124958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322" t="s">
        <v>297</v>
      </c>
      <c r="B287" s="323"/>
      <c r="C287" s="237">
        <f>SUM(D287:G287)</f>
        <v>-57635</v>
      </c>
      <c r="D287" s="238">
        <f>SUM(D24,D25,D41)-D51</f>
        <v>-57635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-60980</v>
      </c>
      <c r="I287" s="238">
        <f>SUM(I24,I25,I41)-I51</f>
        <v>-60980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341" t="s">
        <v>298</v>
      </c>
      <c r="B288" s="342"/>
      <c r="C288" s="241">
        <f t="shared" ref="C288:L288" si="43">SUM(C289,C290)-C297+C298</f>
        <v>57635</v>
      </c>
      <c r="D288" s="242">
        <f t="shared" si="43"/>
        <v>57635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60980</v>
      </c>
      <c r="I288" s="242">
        <f t="shared" si="43"/>
        <v>60980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57635</v>
      </c>
      <c r="D289" s="128">
        <f t="shared" si="44"/>
        <v>57635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60980</v>
      </c>
      <c r="I289" s="128">
        <f t="shared" si="44"/>
        <v>60980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06.1.1.</vt:lpstr>
      <vt:lpstr>06.1.2.</vt:lpstr>
      <vt:lpstr>06.1.3.</vt:lpstr>
      <vt:lpstr>06.1.4.</vt:lpstr>
      <vt:lpstr>06.1.5.</vt:lpstr>
      <vt:lpstr>06.1.6.</vt:lpstr>
      <vt:lpstr>06.1.7.</vt:lpstr>
      <vt:lpstr>06.1.8.</vt:lpstr>
      <vt:lpstr>06.1.9.</vt:lpstr>
      <vt:lpstr>06.1.10.</vt:lpstr>
      <vt:lpstr>06.1.11.</vt:lpstr>
      <vt:lpstr>06.2.1.</vt:lpstr>
      <vt:lpstr>06.3.1.</vt:lpstr>
      <vt:lpstr>'06.1.1.'!Print_Titles</vt:lpstr>
      <vt:lpstr>'06.1.10.'!Print_Titles</vt:lpstr>
      <vt:lpstr>'06.1.11.'!Print_Titles</vt:lpstr>
      <vt:lpstr>'06.1.2.'!Print_Titles</vt:lpstr>
      <vt:lpstr>'06.1.3.'!Print_Titles</vt:lpstr>
      <vt:lpstr>'06.1.4.'!Print_Titles</vt:lpstr>
      <vt:lpstr>'06.1.5.'!Print_Titles</vt:lpstr>
      <vt:lpstr>'06.1.6.'!Print_Titles</vt:lpstr>
      <vt:lpstr>'06.1.7.'!Print_Titles</vt:lpstr>
      <vt:lpstr>'06.1.8.'!Print_Titles</vt:lpstr>
      <vt:lpstr>'06.1.9.'!Print_Titles</vt:lpstr>
      <vt:lpstr>'06.2.1.'!Print_Titles</vt:lpstr>
      <vt:lpstr>'06.3.1.'!Print_Titles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cp:lastPrinted>2017-12-14T07:49:20Z</cp:lastPrinted>
  <dcterms:created xsi:type="dcterms:W3CDTF">2017-12-13T12:53:08Z</dcterms:created>
  <dcterms:modified xsi:type="dcterms:W3CDTF">2017-12-14T07:49:46Z</dcterms:modified>
</cp:coreProperties>
</file>